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im Kwanghee\Downloads\"/>
    </mc:Choice>
  </mc:AlternateContent>
  <bookViews>
    <workbookView xWindow="-105" yWindow="-105" windowWidth="23250" windowHeight="12570" activeTab="2"/>
  </bookViews>
  <sheets>
    <sheet name="입국" sheetId="1" r:id="rId1"/>
    <sheet name="출국" sheetId="3" r:id="rId2"/>
    <sheet name="월별시장동향" sheetId="4" r:id="rId3"/>
  </sheets>
  <definedNames>
    <definedName name="_xlnm._FilterDatabase" localSheetId="2" hidden="1">월별시장동향!$A$5:$C$5</definedName>
    <definedName name="A">월별시장동향!$F$1</definedName>
    <definedName name="_xlnm.Print_Area" localSheetId="2">월별시장동향!$A$4:$C$37</definedName>
  </definedNames>
  <calcPr calcId="162913"/>
</workbook>
</file>

<file path=xl/calcChain.xml><?xml version="1.0" encoding="utf-8"?>
<calcChain xmlns="http://schemas.openxmlformats.org/spreadsheetml/2006/main">
  <c r="L7" i="4" l="1"/>
  <c r="E31" i="3"/>
  <c r="E32" i="3"/>
  <c r="K32" i="1"/>
  <c r="N32" i="1"/>
  <c r="Q32" i="1"/>
  <c r="W32" i="1"/>
  <c r="Z32" i="1"/>
  <c r="AC32" i="1"/>
  <c r="AF32" i="1"/>
  <c r="AI32" i="1"/>
  <c r="AL32" i="1"/>
  <c r="AO32" i="1"/>
  <c r="AR32" i="1"/>
  <c r="AU32" i="1"/>
  <c r="AX32" i="1"/>
  <c r="BD32" i="1"/>
  <c r="BG32" i="1"/>
  <c r="BJ32" i="1"/>
  <c r="BS32" i="1"/>
  <c r="BV32" i="1"/>
  <c r="CE32" i="1"/>
  <c r="CH32" i="1"/>
  <c r="CK32" i="1"/>
  <c r="CQ32" i="1"/>
  <c r="CT32" i="1"/>
  <c r="CW32" i="1"/>
  <c r="CZ32" i="1"/>
  <c r="DC32" i="1"/>
  <c r="DF32" i="1"/>
  <c r="E33" i="1"/>
  <c r="H33" i="1"/>
  <c r="K33" i="1"/>
  <c r="N33" i="1"/>
  <c r="T33" i="1"/>
  <c r="W33" i="1"/>
  <c r="Z33" i="1"/>
  <c r="AI33" i="1"/>
  <c r="AL33" i="1"/>
  <c r="AU33" i="1"/>
  <c r="AX33" i="1"/>
  <c r="BA33" i="1"/>
  <c r="BG33" i="1"/>
  <c r="BJ33" i="1"/>
  <c r="BM33" i="1"/>
  <c r="BP33" i="1"/>
  <c r="BS33" i="1"/>
  <c r="BV33" i="1"/>
  <c r="BY33" i="1"/>
  <c r="CB33" i="1"/>
  <c r="CE33" i="1"/>
  <c r="CH33" i="1"/>
  <c r="CN33" i="1"/>
  <c r="CQ33" i="1"/>
  <c r="CT33" i="1"/>
  <c r="DC33" i="1"/>
  <c r="DF33" i="1"/>
  <c r="BP32" i="1" l="1"/>
  <c r="CK33" i="1"/>
  <c r="Q33" i="1"/>
  <c r="CW33" i="1"/>
  <c r="AR33" i="1"/>
  <c r="AC33" i="1"/>
  <c r="CB32" i="1"/>
  <c r="BM32" i="1"/>
  <c r="H32" i="1"/>
  <c r="CZ33" i="1"/>
  <c r="AF33" i="1"/>
  <c r="BD33" i="1"/>
  <c r="AO33" i="1"/>
  <c r="CN32" i="1"/>
  <c r="BY32" i="1"/>
  <c r="T32" i="1"/>
  <c r="E32" i="1"/>
  <c r="BA32" i="1"/>
  <c r="DA35" i="1"/>
  <c r="I25" i="4" l="1"/>
  <c r="H25" i="4"/>
  <c r="E30" i="3" l="1"/>
  <c r="D28" i="4" l="1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H8" i="4" s="1"/>
  <c r="DB35" i="1" l="1"/>
  <c r="DE35" i="1"/>
  <c r="D34" i="3" l="1"/>
  <c r="BF35" i="1" l="1"/>
  <c r="G35" i="1"/>
  <c r="D35" i="1"/>
  <c r="BC35" i="1"/>
  <c r="AZ35" i="1"/>
  <c r="CY35" i="1" l="1"/>
  <c r="BU35" i="1"/>
  <c r="BI35" i="1"/>
  <c r="AB35" i="1"/>
  <c r="CV35" i="1"/>
  <c r="BO35" i="1"/>
  <c r="AH35" i="1"/>
  <c r="J35" i="1"/>
  <c r="CM35" i="1"/>
  <c r="BL35" i="1"/>
  <c r="AE35" i="1"/>
  <c r="Y35" i="1" l="1"/>
  <c r="AW35" i="1"/>
  <c r="CS35" i="1"/>
  <c r="CD35" i="1" l="1"/>
  <c r="BR35" i="1"/>
  <c r="P35" i="1"/>
  <c r="AT35" i="1"/>
  <c r="S35" i="1"/>
  <c r="V35" i="1"/>
  <c r="BX35" i="1"/>
  <c r="AN35" i="1"/>
  <c r="AK35" i="1"/>
  <c r="CA35" i="1"/>
  <c r="AQ35" i="1"/>
  <c r="CP35" i="1"/>
  <c r="M35" i="1"/>
  <c r="CG35" i="1" l="1"/>
  <c r="CJ35" i="1"/>
  <c r="C1" i="3" l="1"/>
  <c r="F2" i="1"/>
  <c r="I2" i="1" s="1"/>
  <c r="L2" i="1" s="1"/>
  <c r="O2" i="1" s="1"/>
  <c r="R2" i="1" s="1"/>
  <c r="U2" i="1" s="1"/>
  <c r="X2" i="1" s="1"/>
  <c r="AA2" i="1" s="1"/>
  <c r="AD2" i="1" s="1"/>
  <c r="AG2" i="1" s="1"/>
  <c r="AJ2" i="1" s="1"/>
  <c r="AM2" i="1" s="1"/>
  <c r="AP2" i="1" s="1"/>
  <c r="AS2" i="1" s="1"/>
  <c r="AV2" i="1" s="1"/>
  <c r="BH2" i="1" l="1"/>
  <c r="BK2" i="1" s="1"/>
  <c r="BN2" i="1" s="1"/>
  <c r="AY2" i="1"/>
  <c r="BB2" i="1" s="1"/>
  <c r="BE2" i="1" s="1"/>
  <c r="F1" i="4"/>
  <c r="A3" i="3"/>
  <c r="H7" i="4" l="1"/>
  <c r="I7" i="4"/>
  <c r="G2" i="4"/>
  <c r="BW2" i="1"/>
  <c r="BQ2" i="1"/>
  <c r="BT2" i="1" s="1"/>
  <c r="BZ2" i="1" l="1"/>
  <c r="CI2" i="1"/>
  <c r="CU2" i="1" s="1"/>
  <c r="DA2" i="1" s="1"/>
  <c r="E40" i="3"/>
  <c r="CC2" i="1" l="1"/>
  <c r="CL2" i="1"/>
  <c r="CF2" i="1" l="1"/>
  <c r="CR2" i="1" s="1"/>
  <c r="CX2" i="1" s="1"/>
  <c r="DD2" i="1" s="1"/>
  <c r="CO2" i="1"/>
  <c r="J26" i="4"/>
  <c r="G17" i="4"/>
  <c r="G10" i="4"/>
  <c r="G5" i="4"/>
  <c r="D38" i="3" l="1"/>
  <c r="N31" i="1" l="1"/>
  <c r="E24" i="1" l="1"/>
  <c r="E25" i="1"/>
  <c r="E26" i="1"/>
  <c r="E27" i="1"/>
  <c r="E28" i="1"/>
  <c r="E29" i="1"/>
  <c r="E30" i="1"/>
  <c r="BG26" i="1" l="1"/>
  <c r="E13" i="1" l="1"/>
  <c r="E14" i="1"/>
  <c r="E15" i="1"/>
  <c r="E16" i="1"/>
  <c r="E17" i="1"/>
  <c r="E18" i="1"/>
  <c r="E19" i="1"/>
  <c r="N27" i="1" l="1"/>
  <c r="Q27" i="1"/>
  <c r="W27" i="1"/>
  <c r="Z27" i="1"/>
  <c r="AC27" i="1"/>
  <c r="AF27" i="1"/>
  <c r="AI27" i="1"/>
  <c r="AL27" i="1"/>
  <c r="AO27" i="1"/>
  <c r="AU27" i="1"/>
  <c r="AX27" i="1"/>
  <c r="BA27" i="1"/>
  <c r="BG27" i="1"/>
  <c r="BM27" i="1"/>
  <c r="BP27" i="1"/>
  <c r="BS27" i="1"/>
  <c r="BV27" i="1"/>
  <c r="BY27" i="1"/>
  <c r="CE27" i="1"/>
  <c r="CH27" i="1"/>
  <c r="CK27" i="1"/>
  <c r="CQ27" i="1"/>
  <c r="CZ27" i="1"/>
  <c r="H28" i="1"/>
  <c r="K28" i="1"/>
  <c r="N28" i="1"/>
  <c r="Q28" i="1"/>
  <c r="T28" i="1"/>
  <c r="W28" i="1"/>
  <c r="Z28" i="1"/>
  <c r="AC28" i="1"/>
  <c r="AF28" i="1"/>
  <c r="AI28" i="1"/>
  <c r="AL28" i="1"/>
  <c r="AO28" i="1"/>
  <c r="AR28" i="1"/>
  <c r="AU28" i="1"/>
  <c r="AX28" i="1"/>
  <c r="BA28" i="1"/>
  <c r="BD28" i="1"/>
  <c r="BJ28" i="1"/>
  <c r="BM28" i="1"/>
  <c r="BP28" i="1"/>
  <c r="BS28" i="1"/>
  <c r="BV28" i="1"/>
  <c r="BY28" i="1"/>
  <c r="CB28" i="1"/>
  <c r="CE28" i="1"/>
  <c r="CH28" i="1"/>
  <c r="CK28" i="1"/>
  <c r="CN28" i="1"/>
  <c r="CQ28" i="1"/>
  <c r="CZ28" i="1"/>
  <c r="H29" i="1"/>
  <c r="N29" i="1"/>
  <c r="T29" i="1"/>
  <c r="W29" i="1"/>
  <c r="Z29" i="1"/>
  <c r="AF29" i="1"/>
  <c r="AI29" i="1"/>
  <c r="AL29" i="1"/>
  <c r="AR29" i="1"/>
  <c r="AU29" i="1"/>
  <c r="AX29" i="1"/>
  <c r="BA29" i="1"/>
  <c r="BD29" i="1"/>
  <c r="BG29" i="1"/>
  <c r="BJ29" i="1"/>
  <c r="BS29" i="1"/>
  <c r="BV29" i="1"/>
  <c r="CB29" i="1"/>
  <c r="CE29" i="1"/>
  <c r="CH29" i="1"/>
  <c r="CK29" i="1"/>
  <c r="CN29" i="1"/>
  <c r="CZ29" i="1"/>
  <c r="DC29" i="1"/>
  <c r="H30" i="1"/>
  <c r="K30" i="1"/>
  <c r="N30" i="1"/>
  <c r="Q30" i="1"/>
  <c r="T30" i="1"/>
  <c r="W30" i="1"/>
  <c r="Z30" i="1"/>
  <c r="AC30" i="1"/>
  <c r="AF30" i="1"/>
  <c r="AI30" i="1"/>
  <c r="AL30" i="1"/>
  <c r="AO30" i="1"/>
  <c r="AR30" i="1"/>
  <c r="AU30" i="1"/>
  <c r="AX30" i="1"/>
  <c r="BA30" i="1"/>
  <c r="BD30" i="1"/>
  <c r="BG30" i="1"/>
  <c r="BJ30" i="1"/>
  <c r="BM30" i="1"/>
  <c r="BP30" i="1"/>
  <c r="BS30" i="1"/>
  <c r="BV30" i="1"/>
  <c r="BY30" i="1"/>
  <c r="CB30" i="1"/>
  <c r="CE30" i="1"/>
  <c r="CH30" i="1"/>
  <c r="CK30" i="1"/>
  <c r="CN30" i="1"/>
  <c r="CQ30" i="1"/>
  <c r="CZ30" i="1"/>
  <c r="DC30" i="1"/>
  <c r="K31" i="1"/>
  <c r="Q31" i="1"/>
  <c r="T31" i="1"/>
  <c r="W31" i="1"/>
  <c r="Z31" i="1"/>
  <c r="AC31" i="1"/>
  <c r="AI31" i="1"/>
  <c r="AL31" i="1"/>
  <c r="AO31" i="1"/>
  <c r="AR31" i="1"/>
  <c r="AU31" i="1"/>
  <c r="BA31" i="1"/>
  <c r="BD31" i="1"/>
  <c r="BG31" i="1"/>
  <c r="BM31" i="1"/>
  <c r="BS31" i="1"/>
  <c r="BV31" i="1"/>
  <c r="BY31" i="1"/>
  <c r="CE31" i="1"/>
  <c r="CK31" i="1"/>
  <c r="CQ31" i="1"/>
  <c r="DC31" i="1"/>
  <c r="BP29" i="1" l="1"/>
  <c r="DC27" i="1"/>
  <c r="CN27" i="1"/>
  <c r="T27" i="1"/>
  <c r="CZ31" i="1"/>
  <c r="BJ31" i="1"/>
  <c r="H31" i="1"/>
  <c r="CT29" i="1"/>
  <c r="BM29" i="1"/>
  <c r="AC29" i="1"/>
  <c r="CQ29" i="1"/>
  <c r="CW28" i="1"/>
  <c r="AR27" i="1"/>
  <c r="CN31" i="1"/>
  <c r="K27" i="1"/>
  <c r="H27" i="1"/>
  <c r="BP31" i="1"/>
  <c r="Q29" i="1"/>
  <c r="CT28" i="1"/>
  <c r="BJ27" i="1"/>
  <c r="CB31" i="1"/>
  <c r="BG28" i="1"/>
  <c r="CW27" i="1"/>
  <c r="AF31" i="1"/>
  <c r="CT31" i="1"/>
  <c r="CW30" i="1"/>
  <c r="K29" i="1"/>
  <c r="CB27" i="1"/>
  <c r="BD27" i="1"/>
  <c r="CW31" i="1"/>
  <c r="AX31" i="1"/>
  <c r="CH31" i="1"/>
  <c r="BY29" i="1"/>
  <c r="AO29" i="1"/>
  <c r="CT27" i="1"/>
  <c r="CT30" i="1"/>
  <c r="CW29" i="1"/>
  <c r="DC28" i="1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DC26" i="1"/>
  <c r="DC25" i="1"/>
  <c r="DC24" i="1"/>
  <c r="DC23" i="1"/>
  <c r="DC22" i="1"/>
  <c r="DC21" i="1"/>
  <c r="DC20" i="1"/>
  <c r="DC19" i="1"/>
  <c r="DC18" i="1"/>
  <c r="DC17" i="1"/>
  <c r="DC16" i="1"/>
  <c r="DC15" i="1"/>
  <c r="DC14" i="1"/>
  <c r="DC13" i="1"/>
  <c r="DC12" i="1"/>
  <c r="DC11" i="1"/>
  <c r="DC10" i="1"/>
  <c r="DC9" i="1"/>
  <c r="DC8" i="1"/>
  <c r="DC7" i="1"/>
  <c r="DC6" i="1"/>
  <c r="DC5" i="1"/>
  <c r="CZ26" i="1"/>
  <c r="CZ25" i="1"/>
  <c r="CZ24" i="1"/>
  <c r="CZ23" i="1"/>
  <c r="CZ22" i="1"/>
  <c r="CZ21" i="1"/>
  <c r="CZ20" i="1"/>
  <c r="CZ19" i="1"/>
  <c r="CZ18" i="1"/>
  <c r="CZ17" i="1"/>
  <c r="CZ16" i="1"/>
  <c r="CZ15" i="1"/>
  <c r="CZ14" i="1"/>
  <c r="CZ13" i="1"/>
  <c r="CZ12" i="1"/>
  <c r="CZ11" i="1"/>
  <c r="CZ10" i="1"/>
  <c r="CZ9" i="1"/>
  <c r="CZ8" i="1"/>
  <c r="CZ7" i="1"/>
  <c r="CZ6" i="1"/>
  <c r="CZ5" i="1"/>
  <c r="CW26" i="1"/>
  <c r="CW25" i="1"/>
  <c r="CW24" i="1"/>
  <c r="CW23" i="1"/>
  <c r="CW22" i="1"/>
  <c r="CW21" i="1"/>
  <c r="CW20" i="1"/>
  <c r="CW19" i="1"/>
  <c r="CW18" i="1"/>
  <c r="CW17" i="1"/>
  <c r="CW16" i="1"/>
  <c r="CW15" i="1"/>
  <c r="CW14" i="1"/>
  <c r="CW13" i="1"/>
  <c r="CW12" i="1"/>
  <c r="CW11" i="1"/>
  <c r="CW10" i="1"/>
  <c r="CW9" i="1"/>
  <c r="CW8" i="1"/>
  <c r="CW7" i="1"/>
  <c r="CW6" i="1"/>
  <c r="CW5" i="1"/>
  <c r="CT26" i="1"/>
  <c r="CT25" i="1"/>
  <c r="CT24" i="1"/>
  <c r="CT23" i="1"/>
  <c r="CT22" i="1"/>
  <c r="CT21" i="1"/>
  <c r="CT20" i="1"/>
  <c r="CT19" i="1"/>
  <c r="CT18" i="1"/>
  <c r="CT17" i="1"/>
  <c r="CT16" i="1"/>
  <c r="CT15" i="1"/>
  <c r="CT14" i="1"/>
  <c r="CT13" i="1"/>
  <c r="CT12" i="1"/>
  <c r="CT11" i="1"/>
  <c r="CT10" i="1"/>
  <c r="CT9" i="1"/>
  <c r="CT8" i="1"/>
  <c r="CT7" i="1"/>
  <c r="CT6" i="1"/>
  <c r="CT5" i="1"/>
  <c r="CQ26" i="1"/>
  <c r="CQ25" i="1"/>
  <c r="CQ24" i="1"/>
  <c r="CQ23" i="1"/>
  <c r="CQ22" i="1"/>
  <c r="CQ21" i="1"/>
  <c r="CQ20" i="1"/>
  <c r="CQ19" i="1"/>
  <c r="CQ18" i="1"/>
  <c r="CQ17" i="1"/>
  <c r="CQ16" i="1"/>
  <c r="CQ15" i="1"/>
  <c r="CQ14" i="1"/>
  <c r="CQ13" i="1"/>
  <c r="CQ12" i="1"/>
  <c r="CQ11" i="1"/>
  <c r="CQ10" i="1"/>
  <c r="CQ9" i="1"/>
  <c r="CQ8" i="1"/>
  <c r="CQ7" i="1"/>
  <c r="CQ6" i="1"/>
  <c r="CQ5" i="1"/>
  <c r="CN26" i="1"/>
  <c r="CN25" i="1"/>
  <c r="CN24" i="1"/>
  <c r="CN23" i="1"/>
  <c r="CN22" i="1"/>
  <c r="CN21" i="1"/>
  <c r="CN20" i="1"/>
  <c r="CN19" i="1"/>
  <c r="CN18" i="1"/>
  <c r="CN17" i="1"/>
  <c r="CN16" i="1"/>
  <c r="CN15" i="1"/>
  <c r="CN14" i="1"/>
  <c r="CN13" i="1"/>
  <c r="CN12" i="1"/>
  <c r="CN11" i="1"/>
  <c r="CN10" i="1"/>
  <c r="CN9" i="1"/>
  <c r="CN8" i="1"/>
  <c r="CN7" i="1"/>
  <c r="CN6" i="1"/>
  <c r="CN5" i="1"/>
  <c r="CK26" i="1"/>
  <c r="CK25" i="1"/>
  <c r="CK24" i="1"/>
  <c r="CK23" i="1"/>
  <c r="CK22" i="1"/>
  <c r="CK21" i="1"/>
  <c r="CK20" i="1"/>
  <c r="CK19" i="1"/>
  <c r="CK18" i="1"/>
  <c r="CK17" i="1"/>
  <c r="CK16" i="1"/>
  <c r="CK15" i="1"/>
  <c r="CK14" i="1"/>
  <c r="CK13" i="1"/>
  <c r="CK12" i="1"/>
  <c r="CK11" i="1"/>
  <c r="CK10" i="1"/>
  <c r="CK9" i="1"/>
  <c r="CK8" i="1"/>
  <c r="CK7" i="1"/>
  <c r="CK6" i="1"/>
  <c r="CK5" i="1"/>
  <c r="CH26" i="1"/>
  <c r="CH25" i="1"/>
  <c r="CH24" i="1"/>
  <c r="CH23" i="1"/>
  <c r="CH22" i="1"/>
  <c r="CH21" i="1"/>
  <c r="CH20" i="1"/>
  <c r="CH19" i="1"/>
  <c r="CH18" i="1"/>
  <c r="CH17" i="1"/>
  <c r="CH16" i="1"/>
  <c r="CH15" i="1"/>
  <c r="CH14" i="1"/>
  <c r="CH13" i="1"/>
  <c r="CH12" i="1"/>
  <c r="CH11" i="1"/>
  <c r="CH10" i="1"/>
  <c r="CH9" i="1"/>
  <c r="CH8" i="1"/>
  <c r="CH7" i="1"/>
  <c r="CH6" i="1"/>
  <c r="CH5" i="1"/>
  <c r="CE26" i="1"/>
  <c r="CE25" i="1"/>
  <c r="CE24" i="1"/>
  <c r="CE23" i="1"/>
  <c r="CE22" i="1"/>
  <c r="CE21" i="1"/>
  <c r="CE20" i="1"/>
  <c r="CE19" i="1"/>
  <c r="CE18" i="1"/>
  <c r="CE17" i="1"/>
  <c r="CE16" i="1"/>
  <c r="CE15" i="1"/>
  <c r="CE14" i="1"/>
  <c r="CE13" i="1"/>
  <c r="CE12" i="1"/>
  <c r="CE11" i="1"/>
  <c r="CE10" i="1"/>
  <c r="CE9" i="1"/>
  <c r="CE8" i="1"/>
  <c r="CE7" i="1"/>
  <c r="CE6" i="1"/>
  <c r="CE5" i="1"/>
  <c r="CB26" i="1"/>
  <c r="CB25" i="1"/>
  <c r="CB24" i="1"/>
  <c r="CB23" i="1"/>
  <c r="CB22" i="1"/>
  <c r="CB21" i="1"/>
  <c r="CB20" i="1"/>
  <c r="CB19" i="1"/>
  <c r="CB18" i="1"/>
  <c r="CB17" i="1"/>
  <c r="CB16" i="1"/>
  <c r="CB15" i="1"/>
  <c r="CB14" i="1"/>
  <c r="CB13" i="1"/>
  <c r="CB12" i="1"/>
  <c r="CB11" i="1"/>
  <c r="CB10" i="1"/>
  <c r="CB9" i="1"/>
  <c r="CB8" i="1"/>
  <c r="CB7" i="1"/>
  <c r="CB6" i="1"/>
  <c r="CB5" i="1"/>
  <c r="BY26" i="1"/>
  <c r="BY25" i="1"/>
  <c r="BY24" i="1"/>
  <c r="BY23" i="1"/>
  <c r="BY22" i="1"/>
  <c r="BY21" i="1"/>
  <c r="BY20" i="1"/>
  <c r="BY19" i="1"/>
  <c r="BY18" i="1"/>
  <c r="BY17" i="1"/>
  <c r="BY16" i="1"/>
  <c r="BY15" i="1"/>
  <c r="BY14" i="1"/>
  <c r="BY13" i="1"/>
  <c r="BY12" i="1"/>
  <c r="BY11" i="1"/>
  <c r="BY10" i="1"/>
  <c r="BY9" i="1"/>
  <c r="BY8" i="1"/>
  <c r="BY7" i="1"/>
  <c r="BY6" i="1"/>
  <c r="BY5" i="1"/>
  <c r="BV26" i="1"/>
  <c r="BV25" i="1"/>
  <c r="BV24" i="1"/>
  <c r="BV23" i="1"/>
  <c r="BV22" i="1"/>
  <c r="BV21" i="1"/>
  <c r="BV20" i="1"/>
  <c r="BV19" i="1"/>
  <c r="BV18" i="1"/>
  <c r="BV17" i="1"/>
  <c r="BV16" i="1"/>
  <c r="BV15" i="1"/>
  <c r="BV14" i="1"/>
  <c r="BV13" i="1"/>
  <c r="BV12" i="1"/>
  <c r="BV11" i="1"/>
  <c r="BV10" i="1"/>
  <c r="BV9" i="1"/>
  <c r="BV8" i="1"/>
  <c r="BV7" i="1"/>
  <c r="BV6" i="1"/>
  <c r="BV5" i="1"/>
  <c r="BS26" i="1"/>
  <c r="BS25" i="1"/>
  <c r="BS24" i="1"/>
  <c r="BS23" i="1"/>
  <c r="BS22" i="1"/>
  <c r="BS21" i="1"/>
  <c r="BS20" i="1"/>
  <c r="BS19" i="1"/>
  <c r="BS18" i="1"/>
  <c r="BS17" i="1"/>
  <c r="BS16" i="1"/>
  <c r="BS15" i="1"/>
  <c r="BS14" i="1"/>
  <c r="BS13" i="1"/>
  <c r="BS12" i="1"/>
  <c r="BS11" i="1"/>
  <c r="BS10" i="1"/>
  <c r="BS9" i="1"/>
  <c r="BS8" i="1"/>
  <c r="BS7" i="1"/>
  <c r="BS6" i="1"/>
  <c r="BS5" i="1"/>
  <c r="BP26" i="1"/>
  <c r="BP25" i="1"/>
  <c r="BP24" i="1"/>
  <c r="BP23" i="1"/>
  <c r="BP22" i="1"/>
  <c r="BP21" i="1"/>
  <c r="BP20" i="1"/>
  <c r="BP19" i="1"/>
  <c r="BP18" i="1"/>
  <c r="BP17" i="1"/>
  <c r="BP16" i="1"/>
  <c r="BP15" i="1"/>
  <c r="BP14" i="1"/>
  <c r="BP13" i="1"/>
  <c r="BP12" i="1"/>
  <c r="BP11" i="1"/>
  <c r="BP10" i="1"/>
  <c r="BP9" i="1"/>
  <c r="BP8" i="1"/>
  <c r="BP7" i="1"/>
  <c r="BP6" i="1"/>
  <c r="BP5" i="1"/>
  <c r="BM26" i="1"/>
  <c r="BM25" i="1"/>
  <c r="BM24" i="1"/>
  <c r="BM23" i="1"/>
  <c r="BM22" i="1"/>
  <c r="BM21" i="1"/>
  <c r="BM20" i="1"/>
  <c r="BM19" i="1"/>
  <c r="BM18" i="1"/>
  <c r="BM17" i="1"/>
  <c r="BM16" i="1"/>
  <c r="BM15" i="1"/>
  <c r="BM14" i="1"/>
  <c r="BM13" i="1"/>
  <c r="BM12" i="1"/>
  <c r="BM11" i="1"/>
  <c r="BM10" i="1"/>
  <c r="BM9" i="1"/>
  <c r="BM8" i="1"/>
  <c r="BM7" i="1"/>
  <c r="BM6" i="1"/>
  <c r="BM5" i="1"/>
  <c r="BJ26" i="1"/>
  <c r="BJ25" i="1"/>
  <c r="BJ24" i="1"/>
  <c r="BJ23" i="1"/>
  <c r="BJ22" i="1"/>
  <c r="BJ21" i="1"/>
  <c r="BJ20" i="1"/>
  <c r="BJ19" i="1"/>
  <c r="BJ18" i="1"/>
  <c r="BJ17" i="1"/>
  <c r="BJ16" i="1"/>
  <c r="BJ15" i="1"/>
  <c r="BJ14" i="1"/>
  <c r="BJ13" i="1"/>
  <c r="BJ12" i="1"/>
  <c r="BJ11" i="1"/>
  <c r="BJ10" i="1"/>
  <c r="BJ9" i="1"/>
  <c r="BJ8" i="1"/>
  <c r="BJ7" i="1"/>
  <c r="BJ6" i="1"/>
  <c r="BJ5" i="1"/>
  <c r="BG25" i="1"/>
  <c r="BG24" i="1"/>
  <c r="BG23" i="1"/>
  <c r="BG22" i="1"/>
  <c r="BG21" i="1"/>
  <c r="BG20" i="1"/>
  <c r="BG19" i="1"/>
  <c r="BG18" i="1"/>
  <c r="BG17" i="1"/>
  <c r="BG16" i="1"/>
  <c r="BG15" i="1"/>
  <c r="BG14" i="1"/>
  <c r="BG13" i="1"/>
  <c r="BG12" i="1"/>
  <c r="BG11" i="1"/>
  <c r="BG10" i="1"/>
  <c r="BG9" i="1"/>
  <c r="BG8" i="1"/>
  <c r="BG7" i="1"/>
  <c r="BG6" i="1"/>
  <c r="BG5" i="1"/>
  <c r="BD26" i="1"/>
  <c r="BD25" i="1"/>
  <c r="BD24" i="1"/>
  <c r="BD23" i="1"/>
  <c r="BD22" i="1"/>
  <c r="BD21" i="1"/>
  <c r="BD20" i="1"/>
  <c r="BD19" i="1"/>
  <c r="BD18" i="1"/>
  <c r="BD17" i="1"/>
  <c r="BD16" i="1"/>
  <c r="BD15" i="1"/>
  <c r="BD14" i="1"/>
  <c r="BD13" i="1"/>
  <c r="BD12" i="1"/>
  <c r="BD11" i="1"/>
  <c r="BD10" i="1"/>
  <c r="BD9" i="1"/>
  <c r="BD8" i="1"/>
  <c r="BD7" i="1"/>
  <c r="BD6" i="1"/>
  <c r="BD5" i="1"/>
  <c r="BA26" i="1"/>
  <c r="BA25" i="1"/>
  <c r="BA24" i="1"/>
  <c r="BA23" i="1"/>
  <c r="BA22" i="1"/>
  <c r="BA21" i="1"/>
  <c r="BA20" i="1"/>
  <c r="BA19" i="1"/>
  <c r="BA18" i="1"/>
  <c r="BA17" i="1"/>
  <c r="BA16" i="1"/>
  <c r="BA15" i="1"/>
  <c r="BA14" i="1"/>
  <c r="BA13" i="1"/>
  <c r="BA12" i="1"/>
  <c r="BA11" i="1"/>
  <c r="BA10" i="1"/>
  <c r="BA9" i="1"/>
  <c r="BA8" i="1"/>
  <c r="BA7" i="1"/>
  <c r="BA6" i="1"/>
  <c r="BA5" i="1"/>
  <c r="AX26" i="1"/>
  <c r="AX25" i="1"/>
  <c r="AX24" i="1"/>
  <c r="AX23" i="1"/>
  <c r="AX22" i="1"/>
  <c r="AX21" i="1"/>
  <c r="AX20" i="1"/>
  <c r="AX19" i="1"/>
  <c r="AX18" i="1"/>
  <c r="AX17" i="1"/>
  <c r="AX16" i="1"/>
  <c r="AX15" i="1"/>
  <c r="AX14" i="1"/>
  <c r="AX13" i="1"/>
  <c r="AX12" i="1"/>
  <c r="AX11" i="1"/>
  <c r="AX10" i="1"/>
  <c r="AX9" i="1"/>
  <c r="AX8" i="1"/>
  <c r="AX7" i="1"/>
  <c r="AX6" i="1"/>
  <c r="AX5" i="1"/>
  <c r="AU26" i="1"/>
  <c r="AU25" i="1"/>
  <c r="AU24" i="1"/>
  <c r="AU23" i="1"/>
  <c r="AU22" i="1"/>
  <c r="AU21" i="1"/>
  <c r="AU20" i="1"/>
  <c r="AU19" i="1"/>
  <c r="AU18" i="1"/>
  <c r="AU17" i="1"/>
  <c r="AU16" i="1"/>
  <c r="AU15" i="1"/>
  <c r="AU14" i="1"/>
  <c r="AU13" i="1"/>
  <c r="AU12" i="1"/>
  <c r="AU11" i="1"/>
  <c r="AU10" i="1"/>
  <c r="AU9" i="1"/>
  <c r="AU8" i="1"/>
  <c r="AU7" i="1"/>
  <c r="AU6" i="1"/>
  <c r="AU5" i="1"/>
  <c r="AR26" i="1"/>
  <c r="AR25" i="1"/>
  <c r="AR24" i="1"/>
  <c r="AR23" i="1"/>
  <c r="AR22" i="1"/>
  <c r="AR21" i="1"/>
  <c r="AR20" i="1"/>
  <c r="AR19" i="1"/>
  <c r="AR18" i="1"/>
  <c r="AR17" i="1"/>
  <c r="AR16" i="1"/>
  <c r="AR15" i="1"/>
  <c r="AR14" i="1"/>
  <c r="AR13" i="1"/>
  <c r="AR12" i="1"/>
  <c r="AR11" i="1"/>
  <c r="AR10" i="1"/>
  <c r="AR9" i="1"/>
  <c r="AR8" i="1"/>
  <c r="AR7" i="1"/>
  <c r="AR6" i="1"/>
  <c r="AR5" i="1"/>
  <c r="AO26" i="1"/>
  <c r="AO25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11" i="1"/>
  <c r="AO10" i="1"/>
  <c r="AO9" i="1"/>
  <c r="AO8" i="1"/>
  <c r="AO7" i="1"/>
  <c r="AO6" i="1"/>
  <c r="AO5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L5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5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F5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E31" i="1"/>
  <c r="E23" i="1"/>
  <c r="E22" i="1"/>
  <c r="E21" i="1"/>
  <c r="E20" i="1"/>
  <c r="E12" i="1"/>
  <c r="E11" i="1"/>
  <c r="E10" i="1"/>
  <c r="E9" i="1"/>
  <c r="E8" i="1"/>
  <c r="E7" i="1"/>
  <c r="E6" i="1"/>
  <c r="E5" i="1"/>
  <c r="AJ35" i="1" l="1"/>
  <c r="AL35" i="1" s="1"/>
  <c r="AL4" i="1"/>
  <c r="BS4" i="1"/>
  <c r="BQ35" i="1"/>
  <c r="BS35" i="1" s="1"/>
  <c r="DC4" i="1"/>
  <c r="E28" i="3"/>
  <c r="AI4" i="1"/>
  <c r="AG35" i="1"/>
  <c r="AI35" i="1" s="1"/>
  <c r="BN35" i="1"/>
  <c r="BP35" i="1" s="1"/>
  <c r="BP4" i="1"/>
  <c r="CX35" i="1"/>
  <c r="CZ35" i="1" s="1"/>
  <c r="CZ4" i="1"/>
  <c r="E29" i="3"/>
  <c r="BM4" i="1"/>
  <c r="BK35" i="1"/>
  <c r="BM35" i="1" s="1"/>
  <c r="AA35" i="1"/>
  <c r="AC35" i="1" s="1"/>
  <c r="AC4" i="1"/>
  <c r="BH35" i="1"/>
  <c r="BJ35" i="1" s="1"/>
  <c r="BJ4" i="1"/>
  <c r="CR35" i="1"/>
  <c r="CT35" i="1" s="1"/>
  <c r="CT4" i="1"/>
  <c r="C35" i="1"/>
  <c r="E35" i="1" s="1"/>
  <c r="E4" i="1"/>
  <c r="X35" i="1"/>
  <c r="Z35" i="1" s="1"/>
  <c r="Z4" i="1"/>
  <c r="CO35" i="1"/>
  <c r="CQ35" i="1" s="1"/>
  <c r="CQ4" i="1"/>
  <c r="AF4" i="1"/>
  <c r="AD35" i="1"/>
  <c r="AF35" i="1" s="1"/>
  <c r="W4" i="1"/>
  <c r="U35" i="1"/>
  <c r="W35" i="1" s="1"/>
  <c r="BE35" i="1"/>
  <c r="BG35" i="1" s="1"/>
  <c r="BG4" i="1"/>
  <c r="CN4" i="1"/>
  <c r="CL35" i="1"/>
  <c r="CN35" i="1" s="1"/>
  <c r="CW4" i="1"/>
  <c r="CU35" i="1"/>
  <c r="CW35" i="1" s="1"/>
  <c r="R35" i="1"/>
  <c r="T35" i="1" s="1"/>
  <c r="T4" i="1"/>
  <c r="BB35" i="1"/>
  <c r="BD35" i="1" s="1"/>
  <c r="BD4" i="1"/>
  <c r="CI35" i="1"/>
  <c r="CK35" i="1" s="1"/>
  <c r="CK4" i="1"/>
  <c r="AY35" i="1"/>
  <c r="BA35" i="1" s="1"/>
  <c r="BA4" i="1"/>
  <c r="CF35" i="1"/>
  <c r="CH35" i="1" s="1"/>
  <c r="CH4" i="1"/>
  <c r="N4" i="1"/>
  <c r="L35" i="1"/>
  <c r="N35" i="1" s="1"/>
  <c r="AV35" i="1"/>
  <c r="AX35" i="1" s="1"/>
  <c r="AX4" i="1"/>
  <c r="CE4" i="1"/>
  <c r="CC35" i="1"/>
  <c r="CE35" i="1" s="1"/>
  <c r="I35" i="1"/>
  <c r="K35" i="1" s="1"/>
  <c r="K4" i="1"/>
  <c r="AS35" i="1"/>
  <c r="AU35" i="1" s="1"/>
  <c r="AU4" i="1"/>
  <c r="CB4" i="1"/>
  <c r="BZ35" i="1"/>
  <c r="CB35" i="1" s="1"/>
  <c r="AR4" i="1"/>
  <c r="AP35" i="1"/>
  <c r="AR35" i="1" s="1"/>
  <c r="BW35" i="1"/>
  <c r="BY35" i="1" s="1"/>
  <c r="BY4" i="1"/>
  <c r="O35" i="1"/>
  <c r="Q35" i="1" s="1"/>
  <c r="Q4" i="1"/>
  <c r="H4" i="1"/>
  <c r="F35" i="1"/>
  <c r="H35" i="1" s="1"/>
  <c r="AM35" i="1"/>
  <c r="AO35" i="1" s="1"/>
  <c r="AO4" i="1"/>
  <c r="BT35" i="1"/>
  <c r="BV35" i="1" s="1"/>
  <c r="BV4" i="1"/>
  <c r="E3" i="3"/>
  <c r="C34" i="3"/>
  <c r="E34" i="3" s="1"/>
  <c r="C38" i="3" l="1"/>
  <c r="C37" i="3" s="1"/>
  <c r="DF28" i="1"/>
  <c r="DF27" i="1"/>
  <c r="DF30" i="1"/>
  <c r="DF31" i="1"/>
  <c r="DF15" i="1" l="1"/>
  <c r="DF14" i="1"/>
  <c r="DF26" i="1"/>
  <c r="DF16" i="1"/>
  <c r="DF17" i="1"/>
  <c r="DF6" i="1"/>
  <c r="DF18" i="1"/>
  <c r="DF7" i="1"/>
  <c r="DF19" i="1"/>
  <c r="DF5" i="1"/>
  <c r="DF9" i="1"/>
  <c r="DF20" i="1"/>
  <c r="DF11" i="1"/>
  <c r="DF21" i="1"/>
  <c r="DF22" i="1"/>
  <c r="DF23" i="1"/>
  <c r="DF12" i="1"/>
  <c r="DF24" i="1"/>
  <c r="DF8" i="1"/>
  <c r="DF10" i="1"/>
  <c r="DF13" i="1"/>
  <c r="DF25" i="1"/>
  <c r="DF4" i="1" l="1"/>
  <c r="DF29" i="1" l="1"/>
  <c r="DD35" i="1"/>
  <c r="DF35" i="1" s="1"/>
  <c r="DC35" i="1" l="1"/>
  <c r="BA36" i="1" l="1"/>
  <c r="CQ36" i="1"/>
  <c r="BD36" i="1"/>
  <c r="CW36" i="1"/>
  <c r="CN36" i="1"/>
  <c r="AR36" i="1"/>
  <c r="CK36" i="1"/>
  <c r="BV36" i="1"/>
  <c r="BG36" i="1"/>
  <c r="DC36" i="1"/>
  <c r="BJ36" i="1"/>
  <c r="CT36" i="1"/>
  <c r="C15" i="4" l="1"/>
  <c r="AF36" i="1"/>
  <c r="E15" i="4" s="1"/>
  <c r="C24" i="4"/>
  <c r="BY36" i="1"/>
  <c r="E24" i="4" s="1"/>
  <c r="C10" i="4"/>
  <c r="Q36" i="1"/>
  <c r="E10" i="4" s="1"/>
  <c r="AL36" i="1"/>
  <c r="E17" i="4" s="1"/>
  <c r="C17" i="4"/>
  <c r="C26" i="4"/>
  <c r="CE36" i="1"/>
  <c r="E26" i="4" s="1"/>
  <c r="C19" i="4"/>
  <c r="AU36" i="1"/>
  <c r="E19" i="4" s="1"/>
  <c r="C13" i="4"/>
  <c r="Z36" i="1"/>
  <c r="E13" i="4" s="1"/>
  <c r="E36" i="1"/>
  <c r="E6" i="4" s="1"/>
  <c r="J8" i="4" s="1"/>
  <c r="C6" i="4"/>
  <c r="I8" i="4" s="1"/>
  <c r="BS36" i="1"/>
  <c r="E23" i="4" s="1"/>
  <c r="C23" i="4"/>
  <c r="AC36" i="1"/>
  <c r="E14" i="4" s="1"/>
  <c r="C14" i="4"/>
  <c r="C25" i="4"/>
  <c r="CB36" i="1"/>
  <c r="E25" i="4" s="1"/>
  <c r="W36" i="1"/>
  <c r="E12" i="4" s="1"/>
  <c r="C12" i="4"/>
  <c r="C20" i="4"/>
  <c r="AX36" i="1"/>
  <c r="E20" i="4" s="1"/>
  <c r="AI36" i="1"/>
  <c r="E16" i="4" s="1"/>
  <c r="C16" i="4"/>
  <c r="BP36" i="1"/>
  <c r="E22" i="4" s="1"/>
  <c r="C22" i="4"/>
  <c r="C21" i="4"/>
  <c r="BM36" i="1"/>
  <c r="E21" i="4" s="1"/>
  <c r="T36" i="1"/>
  <c r="E11" i="4" s="1"/>
  <c r="C11" i="4"/>
  <c r="C28" i="4"/>
  <c r="CZ36" i="1"/>
  <c r="E28" i="4" s="1"/>
  <c r="C18" i="4"/>
  <c r="AO36" i="1"/>
  <c r="E18" i="4" s="1"/>
  <c r="C8" i="4"/>
  <c r="K36" i="1"/>
  <c r="E8" i="4" s="1"/>
  <c r="CH36" i="1"/>
  <c r="E27" i="4" s="1"/>
  <c r="C27" i="4"/>
  <c r="H36" i="1"/>
  <c r="E7" i="4" s="1"/>
  <c r="C7" i="4"/>
  <c r="C9" i="4"/>
  <c r="N36" i="1"/>
  <c r="E9" i="4" s="1"/>
  <c r="DF36" i="1" l="1"/>
  <c r="E35" i="3" l="1"/>
</calcChain>
</file>

<file path=xl/sharedStrings.xml><?xml version="1.0" encoding="utf-8"?>
<sst xmlns="http://schemas.openxmlformats.org/spreadsheetml/2006/main" count="227" uniqueCount="110">
  <si>
    <t>추정치</t>
    <phoneticPr fontId="2" type="noConversion"/>
  </si>
  <si>
    <t>국가명</t>
    <phoneticPr fontId="8" type="noConversion"/>
  </si>
  <si>
    <t>지사명</t>
    <phoneticPr fontId="8" type="noConversion"/>
  </si>
  <si>
    <t>전체</t>
    <phoneticPr fontId="8" type="noConversion"/>
  </si>
  <si>
    <t>인도</t>
    <phoneticPr fontId="8" type="noConversion"/>
  </si>
  <si>
    <t>뉴델리</t>
    <phoneticPr fontId="8" type="noConversion"/>
  </si>
  <si>
    <t>일본</t>
    <phoneticPr fontId="8" type="noConversion"/>
  </si>
  <si>
    <t>도쿄</t>
    <phoneticPr fontId="8" type="noConversion"/>
  </si>
  <si>
    <t>GCC6개국</t>
    <phoneticPr fontId="8" type="noConversion"/>
  </si>
  <si>
    <t>두바이</t>
    <phoneticPr fontId="8" type="noConversion"/>
  </si>
  <si>
    <t>영국</t>
    <phoneticPr fontId="8" type="noConversion"/>
  </si>
  <si>
    <t>런던</t>
    <phoneticPr fontId="8" type="noConversion"/>
  </si>
  <si>
    <t>미국</t>
    <phoneticPr fontId="8" type="noConversion"/>
  </si>
  <si>
    <t>뉴욕</t>
    <phoneticPr fontId="8" type="noConversion"/>
  </si>
  <si>
    <t>필리핀</t>
    <phoneticPr fontId="8" type="noConversion"/>
  </si>
  <si>
    <t>마닐라</t>
    <phoneticPr fontId="8" type="noConversion"/>
  </si>
  <si>
    <t>러시아</t>
    <phoneticPr fontId="8" type="noConversion"/>
  </si>
  <si>
    <t>모스크바</t>
    <phoneticPr fontId="8" type="noConversion"/>
  </si>
  <si>
    <t>태국</t>
    <phoneticPr fontId="8" type="noConversion"/>
  </si>
  <si>
    <t>방콕</t>
    <phoneticPr fontId="8" type="noConversion"/>
  </si>
  <si>
    <t>중국</t>
    <phoneticPr fontId="8" type="noConversion"/>
  </si>
  <si>
    <t>호주</t>
    <phoneticPr fontId="8" type="noConversion"/>
  </si>
  <si>
    <t>시드니</t>
    <phoneticPr fontId="8" type="noConversion"/>
  </si>
  <si>
    <t>싱가포르</t>
    <phoneticPr fontId="8" type="noConversion"/>
  </si>
  <si>
    <t>카자흐스탄</t>
    <phoneticPr fontId="8" type="noConversion"/>
  </si>
  <si>
    <t>알마티</t>
    <phoneticPr fontId="8" type="noConversion"/>
  </si>
  <si>
    <t>몽골</t>
    <phoneticPr fontId="8" type="noConversion"/>
  </si>
  <si>
    <t>울란바토르</t>
    <phoneticPr fontId="8" type="noConversion"/>
  </si>
  <si>
    <t>인도네시아</t>
    <phoneticPr fontId="8" type="noConversion"/>
  </si>
  <si>
    <t>자카르타</t>
    <phoneticPr fontId="8" type="noConversion"/>
  </si>
  <si>
    <t>말레이시아</t>
    <phoneticPr fontId="8" type="noConversion"/>
  </si>
  <si>
    <t>쿠알라룸프르</t>
    <phoneticPr fontId="8" type="noConversion"/>
  </si>
  <si>
    <t>대만</t>
    <phoneticPr fontId="8" type="noConversion"/>
  </si>
  <si>
    <t>타이베이</t>
    <phoneticPr fontId="8" type="noConversion"/>
  </si>
  <si>
    <t>캐나다</t>
    <phoneticPr fontId="8" type="noConversion"/>
  </si>
  <si>
    <t>토론토</t>
    <phoneticPr fontId="8" type="noConversion"/>
  </si>
  <si>
    <t>프랑스</t>
    <phoneticPr fontId="8" type="noConversion"/>
  </si>
  <si>
    <t>파리</t>
    <phoneticPr fontId="8" type="noConversion"/>
  </si>
  <si>
    <t>독일</t>
    <phoneticPr fontId="8" type="noConversion"/>
  </si>
  <si>
    <t>프랑크푸르트</t>
    <phoneticPr fontId="8" type="noConversion"/>
  </si>
  <si>
    <t>베트남</t>
    <phoneticPr fontId="8" type="noConversion"/>
  </si>
  <si>
    <t>하노이</t>
    <phoneticPr fontId="8" type="noConversion"/>
  </si>
  <si>
    <t>홍콩</t>
    <phoneticPr fontId="8" type="noConversion"/>
  </si>
  <si>
    <t>4. 주재국 및 관할국내 한국인 입국 통계</t>
    <phoneticPr fontId="8" type="noConversion"/>
  </si>
  <si>
    <t>(단위 : 명, %)</t>
    <phoneticPr fontId="8" type="noConversion"/>
  </si>
  <si>
    <t xml:space="preserve">* 관할국은 자료가 있을시에만 추가 부탁드립니다. </t>
    <phoneticPr fontId="8" type="noConversion"/>
  </si>
  <si>
    <t>구분</t>
    <phoneticPr fontId="8" type="noConversion"/>
  </si>
  <si>
    <t>증감률</t>
    <phoneticPr fontId="8" type="noConversion"/>
  </si>
  <si>
    <t>* 해당 월 통계가 공표되지 않았더라도 가장 최근에 공표된 통계자료 입력 부탁드립니다.</t>
    <phoneticPr fontId="8" type="noConversion"/>
  </si>
  <si>
    <t>한국-&gt;주재국/관할국</t>
    <phoneticPr fontId="8" type="noConversion"/>
  </si>
  <si>
    <t>5. 원본 자료 첨부</t>
    <phoneticPr fontId="8" type="noConversion"/>
  </si>
  <si>
    <t>* 주재국 및 관할국내 한국인 입국 통계 자료시 참고하신 자료 원본 일체</t>
    <phoneticPr fontId="8" type="noConversion"/>
  </si>
  <si>
    <t xml:space="preserve">* 월별 시장동향 자료 제출시 원본 자료도 함께 첨부 부탁드립니다. </t>
    <phoneticPr fontId="8" type="noConversion"/>
  </si>
  <si>
    <t>소계</t>
    <phoneticPr fontId="2" type="noConversion"/>
  </si>
  <si>
    <t>증감률</t>
    <phoneticPr fontId="2" type="noConversion"/>
  </si>
  <si>
    <t>(단위 : 명, %)</t>
    <phoneticPr fontId="2" type="noConversion"/>
  </si>
  <si>
    <t xml:space="preserve">  예) 2020년 3월 통계까지 공표되었으면 3월 수치 입력</t>
    <phoneticPr fontId="8" type="noConversion"/>
  </si>
  <si>
    <t>소계 + 22일 평균 값 * 9일</t>
    <phoneticPr fontId="2" type="noConversion"/>
  </si>
  <si>
    <t>월</t>
  </si>
  <si>
    <t>일</t>
  </si>
  <si>
    <t>계</t>
  </si>
  <si>
    <t>중국</t>
  </si>
  <si>
    <t>일본</t>
  </si>
  <si>
    <t>대만</t>
  </si>
  <si>
    <t>홍콩</t>
  </si>
  <si>
    <t>태국</t>
  </si>
  <si>
    <t>베트남</t>
  </si>
  <si>
    <t>필리핀</t>
  </si>
  <si>
    <t>말레이시아</t>
  </si>
  <si>
    <t>인도네시아</t>
  </si>
  <si>
    <t>싱가포르</t>
  </si>
  <si>
    <t>인도</t>
  </si>
  <si>
    <t>몽골</t>
  </si>
  <si>
    <t>우즈베키스탄</t>
  </si>
  <si>
    <t>카자흐스탄</t>
  </si>
  <si>
    <t>GCC</t>
  </si>
  <si>
    <t>미국</t>
  </si>
  <si>
    <t>캐나다</t>
  </si>
  <si>
    <t>러시아</t>
  </si>
  <si>
    <t>영국</t>
  </si>
  <si>
    <t>독일</t>
  </si>
  <si>
    <t>프랑스</t>
  </si>
  <si>
    <t>인원수</t>
  </si>
  <si>
    <t>전년동기</t>
  </si>
  <si>
    <t>증감률(%)</t>
  </si>
  <si>
    <t>추정치</t>
  </si>
  <si>
    <t>중국지역센터</t>
    <phoneticPr fontId="8" type="noConversion"/>
  </si>
  <si>
    <t>튀르키예</t>
    <phoneticPr fontId="2" type="noConversion"/>
  </si>
  <si>
    <t>UAE</t>
    <phoneticPr fontId="2" type="noConversion"/>
  </si>
  <si>
    <t>사우디아라비아</t>
    <phoneticPr fontId="2" type="noConversion"/>
  </si>
  <si>
    <t>카타르</t>
    <phoneticPr fontId="2" type="noConversion"/>
  </si>
  <si>
    <t>멕시코</t>
    <phoneticPr fontId="2" type="noConversion"/>
  </si>
  <si>
    <t>브라질</t>
    <phoneticPr fontId="2" type="noConversion"/>
  </si>
  <si>
    <t>이탈리아</t>
    <phoneticPr fontId="2" type="noConversion"/>
  </si>
  <si>
    <t>폴란드</t>
    <phoneticPr fontId="2" type="noConversion"/>
  </si>
  <si>
    <t>스웨덴</t>
    <phoneticPr fontId="2" type="noConversion"/>
  </si>
  <si>
    <t>멕시코시티</t>
    <phoneticPr fontId="2" type="noConversion"/>
  </si>
  <si>
    <t>네덜란드</t>
    <phoneticPr fontId="2" type="noConversion"/>
  </si>
  <si>
    <t>벨기에</t>
    <phoneticPr fontId="2" type="noConversion"/>
  </si>
  <si>
    <t>호주</t>
    <phoneticPr fontId="2" type="noConversion"/>
  </si>
  <si>
    <t>뉴질랜드</t>
    <phoneticPr fontId="2" type="noConversion"/>
  </si>
  <si>
    <t>기타</t>
    <phoneticPr fontId="2" type="noConversion"/>
  </si>
  <si>
    <t>2025년 추정치</t>
    <phoneticPr fontId="8" type="noConversion"/>
  </si>
  <si>
    <t>2024년 확정치</t>
    <phoneticPr fontId="8" type="noConversion"/>
  </si>
  <si>
    <t>모스크바</t>
  </si>
  <si>
    <t>- 26.6월 루블화 초강세 상황이 유지되고, 국내 대형 콘서트 및 국제회의 참석, 기업회의 및 인센티브 투어 증가세가 이어지면서 전년 동기 대비 급 성장세를 보여주었음 
- 중동사태 종전협상 결과에 따라 러 정부가 중동지역 상품 판매 재개를 허가함에 따라( 6.19일자 ) 주요 아웃바운드 목적지인 중동 지역을 대체한 아시아 주요 시장에 일부 영향이 미칠 것으로 보임</t>
  </si>
  <si>
    <t>URL  : https://www.fedstat.ru/organizations/</t>
  </si>
  <si>
    <t>출처 :러시아연방통계청 (26.1분기까지 통계 제공)</t>
  </si>
  <si>
    <t>26.6월 통계는 26.1분기 통계 수치이며, 25.6월 입국 통계는 25.1분기 통계 기준으로 제시함</t>
  </si>
  <si>
    <r>
      <t>-러 유력업체 공동  K-뷰티, K-문학 연계 방한관광 캠페인 전개 (Gold Apple / Chitai Gorod)
 - 교육, 스포츠, 뷰티, 한-아시아 멀티데스티네이션 테마 방한관광 상품 개발 및 판촉(6월) 
- 모스크바 주재 공공 유관기관 공동 B2C 방한관광 홍보 전개(AT, 중진공)
 - 블라디보스톡-동해 페리 활용 프로모션 전개(5-6월)</t>
    </r>
    <r>
      <rPr>
        <sz val="10"/>
        <color theme="1"/>
        <rFont val="Calibri"/>
        <family val="2"/>
        <scheme val="minor"/>
      </rPr>
      <t xml:space="preserve">
 - 극동지역 코트라 협업 일반소비자 대상 한국관광 상품 판촉홍보 추진
- K-ETA 신규 발급자 대상 기념품 증정 방한 캠페인 실시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</si>
</sst>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164" formatCode="#,##0_ "/>
    <numFmt numFmtId="165" formatCode="0.00_ "/>
    <numFmt numFmtId="166" formatCode="#,##0_);[Red]\(#,##0\)"/>
    <numFmt numFmtId="167" formatCode="0.0"/>
    <numFmt numFmtId="168" formatCode="&quot;$&quot;#,##0.00_);[Red]\(&quot;$&quot;#,##0.00\)"/>
    <numFmt numFmtId="169" formatCode="_ * #,##0_ ;_ * &quot;₩&quot;&quot;₩&quot;&quot;₩&quot;&quot;₩&quot;&quot;₩&quot;&quot;₩&quot;&quot;₩&quot;&quot;₩&quot;&quot;₩&quot;&quot;₩&quot;&quot;₩&quot;&quot;₩&quot;&quot;₩&quot;&quot;₩&quot;&quot;₩&quot;&quot;₩&quot;&quot;₩&quot;&quot;₩&quot;\-#,##0_ ;_ * &quot;-&quot;_ ;_ @_ "/>
    <numFmt numFmtId="170" formatCode="_ * #,##0.00_ ;_ * 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_ ;_ * &quot;-&quot;??_ ;_ @_ "/>
    <numFmt numFmtId="171" formatCode="0.0_ "/>
    <numFmt numFmtId="172" formatCode="#,##0.0_ "/>
  </numFmts>
  <fonts count="29">
    <font>
      <sz val="9"/>
      <color theme="1"/>
      <name val="Calibri"/>
      <family val="2"/>
      <charset val="129"/>
      <scheme val="minor"/>
    </font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sz val="11"/>
      <name val="돋움"/>
      <family val="3"/>
      <charset val="129"/>
    </font>
    <font>
      <sz val="10"/>
      <name val="Calibri"/>
      <family val="3"/>
      <charset val="129"/>
      <scheme val="minor"/>
    </font>
    <font>
      <b/>
      <sz val="13"/>
      <name val="Calibri"/>
      <family val="3"/>
      <charset val="129"/>
      <scheme val="minor"/>
    </font>
    <font>
      <sz val="10"/>
      <name val="돋움"/>
      <family val="3"/>
      <charset val="129"/>
    </font>
    <font>
      <b/>
      <sz val="10"/>
      <name val="Calibri"/>
      <family val="3"/>
      <charset val="129"/>
      <scheme val="minor"/>
    </font>
    <font>
      <sz val="8"/>
      <name val="돋움"/>
      <family val="3"/>
      <charset val="129"/>
    </font>
    <font>
      <b/>
      <sz val="11"/>
      <name val="맑은고딕"/>
      <family val="3"/>
      <charset val="129"/>
    </font>
    <font>
      <sz val="11"/>
      <name val="맑은고딕"/>
      <family val="3"/>
      <charset val="129"/>
    </font>
    <font>
      <i/>
      <sz val="10"/>
      <color rgb="FFFF0000"/>
      <name val="Calibri"/>
      <family val="3"/>
      <charset val="129"/>
      <scheme val="minor"/>
    </font>
    <font>
      <sz val="10"/>
      <name val="Geneva"/>
      <family val="2"/>
    </font>
    <font>
      <sz val="10"/>
      <name val="Times New Roman"/>
      <family val="1"/>
    </font>
    <font>
      <sz val="11"/>
      <color theme="1"/>
      <name val="Calibri"/>
      <family val="3"/>
      <charset val="129"/>
      <scheme val="minor"/>
    </font>
    <font>
      <sz val="12"/>
      <name val="바탕체"/>
      <family val="1"/>
      <charset val="129"/>
    </font>
    <font>
      <sz val="10"/>
      <color theme="1"/>
      <name val="Calibri"/>
      <family val="2"/>
      <charset val="129"/>
      <scheme val="minor"/>
    </font>
    <font>
      <b/>
      <sz val="9"/>
      <color theme="1"/>
      <name val="Calibri"/>
      <family val="3"/>
      <charset val="129"/>
      <scheme val="minor"/>
    </font>
    <font>
      <sz val="9"/>
      <color theme="1"/>
      <name val="Calibri"/>
      <family val="3"/>
      <charset val="129"/>
      <scheme val="minor"/>
    </font>
    <font>
      <b/>
      <sz val="9"/>
      <name val="Calibri"/>
      <family val="3"/>
      <charset val="129"/>
      <scheme val="minor"/>
    </font>
    <font>
      <sz val="9"/>
      <name val="Calibri"/>
      <family val="2"/>
      <charset val="129"/>
      <scheme val="minor"/>
    </font>
    <font>
      <sz val="9"/>
      <name val="Calibri"/>
      <family val="3"/>
      <charset val="129"/>
      <scheme val="minor"/>
    </font>
    <font>
      <sz val="11"/>
      <color theme="0"/>
      <name val="돋움"/>
      <family val="3"/>
      <charset val="129"/>
    </font>
    <font>
      <sz val="9"/>
      <color theme="1"/>
      <name val="Calibri"/>
      <family val="2"/>
      <charset val="129"/>
      <scheme val="minor"/>
    </font>
    <font>
      <sz val="10"/>
      <color theme="1"/>
      <name val="Calibri"/>
      <family val="3"/>
      <charset val="129"/>
      <scheme val="minor"/>
    </font>
    <font>
      <b/>
      <sz val="10"/>
      <color theme="1"/>
      <name val="Calibri"/>
      <family val="3"/>
      <charset val="129"/>
      <scheme val="minor"/>
    </font>
    <font>
      <i/>
      <sz val="10"/>
      <color theme="1"/>
      <name val="Calibri"/>
      <family val="3"/>
      <charset val="129"/>
      <scheme val="minor"/>
    </font>
    <font>
      <sz val="10"/>
      <color theme="1"/>
      <name val="Calibri"/>
      <family val="2"/>
      <scheme val="minor"/>
    </font>
    <font>
      <sz val="11"/>
      <color theme="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8">
    <xf numFmtId="0" fontId="0" fillId="0" borderId="0">
      <alignment vertical="center"/>
    </xf>
    <xf numFmtId="0" fontId="3" fillId="0" borderId="0"/>
    <xf numFmtId="41" fontId="3" fillId="0" borderId="0" applyFont="0" applyFill="0" applyBorder="0" applyAlignment="0" applyProtection="0"/>
    <xf numFmtId="38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3" fillId="0" borderId="0"/>
    <xf numFmtId="41" fontId="3" fillId="0" borderId="0" applyFont="0" applyFill="0" applyBorder="0" applyAlignment="0" applyProtection="0"/>
    <xf numFmtId="41" fontId="1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69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23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164" fontId="0" fillId="0" borderId="0" xfId="0" applyNumberFormat="1">
      <alignment vertical="center"/>
    </xf>
    <xf numFmtId="165" fontId="0" fillId="0" borderId="0" xfId="0" applyNumberFormat="1">
      <alignment vertical="center"/>
    </xf>
    <xf numFmtId="0" fontId="3" fillId="0" borderId="0" xfId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/>
    <xf numFmtId="0" fontId="3" fillId="0" borderId="0" xfId="1"/>
    <xf numFmtId="0" fontId="5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9" fillId="0" borderId="0" xfId="1" applyFont="1" applyAlignment="1">
      <alignment horizontal="right"/>
    </xf>
    <xf numFmtId="0" fontId="7" fillId="0" borderId="1" xfId="1" applyFont="1" applyBorder="1" applyAlignment="1">
      <alignment horizontal="center"/>
    </xf>
    <xf numFmtId="0" fontId="7" fillId="0" borderId="1" xfId="1" quotePrefix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0" borderId="0" xfId="1" applyFont="1" applyAlignment="1">
      <alignment horizontal="left"/>
    </xf>
    <xf numFmtId="0" fontId="4" fillId="0" borderId="1" xfId="1" applyFont="1" applyBorder="1" applyAlignment="1">
      <alignment horizontal="center"/>
    </xf>
    <xf numFmtId="166" fontId="4" fillId="0" borderId="1" xfId="1" applyNumberFormat="1" applyFont="1" applyBorder="1" applyAlignment="1">
      <alignment horizontal="right"/>
    </xf>
    <xf numFmtId="167" fontId="10" fillId="0" borderId="0" xfId="1" applyNumberFormat="1" applyFont="1" applyBorder="1" applyAlignment="1">
      <alignment horizontal="right"/>
    </xf>
    <xf numFmtId="0" fontId="7" fillId="0" borderId="0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7" fillId="0" borderId="0" xfId="1" applyFont="1" applyBorder="1" applyAlignment="1">
      <alignment horizontal="left"/>
    </xf>
    <xf numFmtId="0" fontId="4" fillId="0" borderId="0" xfId="1" applyFont="1" applyAlignment="1">
      <alignment horizontal="right"/>
    </xf>
    <xf numFmtId="164" fontId="4" fillId="0" borderId="1" xfId="1" applyNumberFormat="1" applyFont="1" applyFill="1" applyBorder="1" applyAlignment="1">
      <alignment horizontal="center"/>
    </xf>
    <xf numFmtId="0" fontId="4" fillId="0" borderId="0" xfId="1" applyFont="1" applyFill="1"/>
    <xf numFmtId="0" fontId="7" fillId="0" borderId="0" xfId="1" applyFont="1" applyAlignment="1">
      <alignment horizontal="left"/>
    </xf>
    <xf numFmtId="0" fontId="11" fillId="0" borderId="0" xfId="1" applyFont="1" applyAlignment="1">
      <alignment vertical="top" wrapText="1"/>
    </xf>
    <xf numFmtId="0" fontId="11" fillId="0" borderId="0" xfId="1" applyFont="1" applyAlignment="1">
      <alignment horizontal="left" vertical="top" wrapText="1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164" fontId="0" fillId="0" borderId="11" xfId="0" applyNumberForma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17" fillId="0" borderId="0" xfId="0" applyFont="1">
      <alignment vertical="center"/>
    </xf>
    <xf numFmtId="164" fontId="17" fillId="2" borderId="11" xfId="0" applyNumberFormat="1" applyFont="1" applyFill="1" applyBorder="1" applyAlignment="1">
      <alignment horizontal="center" vertical="center"/>
    </xf>
    <xf numFmtId="164" fontId="17" fillId="2" borderId="1" xfId="0" applyNumberFormat="1" applyFont="1" applyFill="1" applyBorder="1" applyAlignment="1">
      <alignment horizontal="center" vertical="center"/>
    </xf>
    <xf numFmtId="164" fontId="17" fillId="2" borderId="10" xfId="0" applyNumberFormat="1" applyFont="1" applyFill="1" applyBorder="1" applyAlignment="1">
      <alignment horizontal="center" vertical="center"/>
    </xf>
    <xf numFmtId="164" fontId="17" fillId="2" borderId="11" xfId="0" applyNumberFormat="1" applyFont="1" applyFill="1" applyBorder="1" applyAlignment="1">
      <alignment horizontal="right" vertical="center"/>
    </xf>
    <xf numFmtId="164" fontId="17" fillId="2" borderId="1" xfId="0" applyNumberFormat="1" applyFont="1" applyFill="1" applyBorder="1" applyAlignment="1">
      <alignment horizontal="right" vertical="center"/>
    </xf>
    <xf numFmtId="166" fontId="17" fillId="2" borderId="1" xfId="0" applyNumberFormat="1" applyFont="1" applyFill="1" applyBorder="1" applyAlignment="1">
      <alignment horizontal="center" vertical="center"/>
    </xf>
    <xf numFmtId="166" fontId="0" fillId="0" borderId="0" xfId="0" applyNumberFormat="1">
      <alignment vertical="center"/>
    </xf>
    <xf numFmtId="165" fontId="17" fillId="2" borderId="1" xfId="0" applyNumberFormat="1" applyFont="1" applyFill="1" applyBorder="1" applyAlignment="1">
      <alignment horizontal="center" vertical="center"/>
    </xf>
    <xf numFmtId="165" fontId="3" fillId="0" borderId="0" xfId="1" applyNumberFormat="1" applyAlignment="1">
      <alignment horizontal="center"/>
    </xf>
    <xf numFmtId="165" fontId="6" fillId="0" borderId="0" xfId="1" applyNumberFormat="1" applyFont="1" applyAlignment="1">
      <alignment horizontal="center"/>
    </xf>
    <xf numFmtId="165" fontId="4" fillId="0" borderId="0" xfId="1" applyNumberFormat="1" applyFont="1" applyAlignment="1">
      <alignment horizontal="center"/>
    </xf>
    <xf numFmtId="165" fontId="7" fillId="0" borderId="1" xfId="1" quotePrefix="1" applyNumberFormat="1" applyFont="1" applyBorder="1" applyAlignment="1">
      <alignment horizontal="center"/>
    </xf>
    <xf numFmtId="165" fontId="4" fillId="0" borderId="1" xfId="1" applyNumberFormat="1" applyFont="1" applyBorder="1" applyAlignment="1">
      <alignment horizontal="right"/>
    </xf>
    <xf numFmtId="165" fontId="4" fillId="0" borderId="0" xfId="1" applyNumberFormat="1" applyFont="1"/>
    <xf numFmtId="165" fontId="3" fillId="0" borderId="0" xfId="1" applyNumberFormat="1"/>
    <xf numFmtId="166" fontId="18" fillId="0" borderId="0" xfId="0" applyNumberFormat="1" applyFont="1">
      <alignment vertical="center"/>
    </xf>
    <xf numFmtId="164" fontId="19" fillId="2" borderId="19" xfId="0" applyNumberFormat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164" fontId="20" fillId="0" borderId="0" xfId="0" applyNumberFormat="1" applyFont="1">
      <alignment vertical="center"/>
    </xf>
    <xf numFmtId="165" fontId="20" fillId="0" borderId="0" xfId="0" applyNumberFormat="1" applyFont="1">
      <alignment vertical="center"/>
    </xf>
    <xf numFmtId="0" fontId="20" fillId="0" borderId="0" xfId="0" applyFont="1" applyAlignment="1">
      <alignment vertical="center" wrapText="1"/>
    </xf>
    <xf numFmtId="164" fontId="21" fillId="0" borderId="0" xfId="0" applyNumberFormat="1" applyFont="1">
      <alignment vertical="center"/>
    </xf>
    <xf numFmtId="0" fontId="4" fillId="3" borderId="0" xfId="1" applyFont="1" applyFill="1"/>
    <xf numFmtId="41" fontId="0" fillId="3" borderId="0" xfId="2" applyFont="1" applyFill="1"/>
    <xf numFmtId="0" fontId="3" fillId="3" borderId="0" xfId="1" applyFill="1"/>
    <xf numFmtId="0" fontId="4" fillId="0" borderId="0" xfId="1" applyFont="1" applyFill="1" applyAlignment="1">
      <alignment horizontal="left"/>
    </xf>
    <xf numFmtId="0" fontId="22" fillId="0" borderId="0" xfId="1" applyFont="1" applyFill="1" applyAlignment="1">
      <alignment horizontal="center"/>
    </xf>
    <xf numFmtId="171" fontId="17" fillId="2" borderId="1" xfId="0" applyNumberFormat="1" applyFont="1" applyFill="1" applyBorder="1" applyAlignment="1">
      <alignment horizontal="right" vertical="center"/>
    </xf>
    <xf numFmtId="171" fontId="0" fillId="0" borderId="10" xfId="0" applyNumberFormat="1" applyBorder="1" applyAlignment="1">
      <alignment horizontal="right" vertical="center"/>
    </xf>
    <xf numFmtId="171" fontId="17" fillId="2" borderId="10" xfId="0" applyNumberFormat="1" applyFont="1" applyFill="1" applyBorder="1" applyAlignment="1">
      <alignment horizontal="right" vertical="center"/>
    </xf>
    <xf numFmtId="171" fontId="19" fillId="2" borderId="18" xfId="0" applyNumberFormat="1" applyFont="1" applyFill="1" applyBorder="1" applyAlignment="1">
      <alignment horizontal="right" vertical="center"/>
    </xf>
    <xf numFmtId="41" fontId="0" fillId="0" borderId="0" xfId="37" applyFont="1">
      <alignment vertical="center"/>
    </xf>
    <xf numFmtId="0" fontId="0" fillId="0" borderId="1" xfId="0" applyNumberFormat="1" applyBorder="1" applyAlignment="1">
      <alignment horizontal="center" vertical="center"/>
    </xf>
    <xf numFmtId="172" fontId="4" fillId="0" borderId="1" xfId="1" applyNumberFormat="1" applyFont="1" applyFill="1" applyBorder="1" applyAlignment="1">
      <alignment horizontal="center"/>
    </xf>
    <xf numFmtId="171" fontId="0" fillId="0" borderId="1" xfId="0" applyNumberFormat="1" applyBorder="1" applyAlignment="1">
      <alignment horizontal="right" vertical="center"/>
    </xf>
    <xf numFmtId="164" fontId="0" fillId="0" borderId="1" xfId="37" applyNumberFormat="1" applyFont="1" applyBorder="1" applyAlignment="1">
      <alignment horizontal="center" vertical="center"/>
    </xf>
    <xf numFmtId="0" fontId="24" fillId="0" borderId="0" xfId="1" applyFont="1" applyAlignment="1">
      <alignment horizontal="left"/>
    </xf>
    <xf numFmtId="0" fontId="17" fillId="2" borderId="15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21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7" fillId="2" borderId="20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4" fillId="0" borderId="2" xfId="1" quotePrefix="1" applyFont="1" applyBorder="1" applyAlignment="1">
      <alignment horizontal="left" vertical="top" wrapText="1"/>
    </xf>
    <xf numFmtId="0" fontId="24" fillId="0" borderId="3" xfId="1" applyFont="1" applyBorder="1" applyAlignment="1">
      <alignment horizontal="left" vertical="top" wrapText="1"/>
    </xf>
    <xf numFmtId="0" fontId="24" fillId="0" borderId="4" xfId="1" applyFont="1" applyBorder="1" applyAlignment="1">
      <alignment horizontal="left" vertical="top" wrapText="1"/>
    </xf>
    <xf numFmtId="0" fontId="24" fillId="0" borderId="5" xfId="1" applyFont="1" applyBorder="1" applyAlignment="1">
      <alignment horizontal="left" vertical="top" wrapText="1"/>
    </xf>
    <xf numFmtId="0" fontId="24" fillId="0" borderId="0" xfId="1" applyFont="1" applyBorder="1" applyAlignment="1">
      <alignment horizontal="left" vertical="top" wrapText="1"/>
    </xf>
    <xf numFmtId="0" fontId="24" fillId="0" borderId="6" xfId="1" applyFont="1" applyBorder="1" applyAlignment="1">
      <alignment horizontal="left" vertical="top" wrapText="1"/>
    </xf>
    <xf numFmtId="0" fontId="24" fillId="0" borderId="7" xfId="1" applyFont="1" applyBorder="1" applyAlignment="1">
      <alignment horizontal="left" vertical="top" wrapText="1"/>
    </xf>
    <xf numFmtId="0" fontId="24" fillId="0" borderId="8" xfId="1" applyFont="1" applyBorder="1" applyAlignment="1">
      <alignment horizontal="left" vertical="top" wrapText="1"/>
    </xf>
    <xf numFmtId="0" fontId="24" fillId="0" borderId="9" xfId="1" applyFont="1" applyBorder="1" applyAlignment="1">
      <alignment horizontal="left" vertical="top" wrapText="1"/>
    </xf>
    <xf numFmtId="0" fontId="24" fillId="0" borderId="0" xfId="1" applyFont="1" applyBorder="1" applyAlignment="1">
      <alignment vertical="top" wrapText="1"/>
    </xf>
    <xf numFmtId="0" fontId="24" fillId="0" borderId="0" xfId="1" applyFont="1"/>
    <xf numFmtId="0" fontId="25" fillId="0" borderId="0" xfId="1" applyFont="1" applyAlignment="1">
      <alignment horizontal="left"/>
    </xf>
    <xf numFmtId="0" fontId="26" fillId="0" borderId="0" xfId="1" applyFont="1" applyAlignment="1">
      <alignment horizontal="left" vertical="top" wrapText="1"/>
    </xf>
    <xf numFmtId="0" fontId="26" fillId="0" borderId="0" xfId="1" applyFont="1" applyAlignment="1">
      <alignment vertical="top" wrapText="1"/>
    </xf>
    <xf numFmtId="0" fontId="24" fillId="0" borderId="0" xfId="1" applyFont="1" applyBorder="1" applyAlignment="1">
      <alignment horizontal="center"/>
    </xf>
    <xf numFmtId="0" fontId="24" fillId="0" borderId="0" xfId="1" applyFont="1" applyBorder="1"/>
    <xf numFmtId="0" fontId="28" fillId="0" borderId="0" xfId="1" applyFont="1"/>
    <xf numFmtId="0" fontId="24" fillId="0" borderId="0" xfId="1" applyFont="1" applyAlignment="1">
      <alignment horizontal="center"/>
    </xf>
    <xf numFmtId="0" fontId="24" fillId="0" borderId="0" xfId="1" applyFont="1" applyAlignment="1">
      <alignment horizontal="right"/>
    </xf>
    <xf numFmtId="0" fontId="25" fillId="0" borderId="1" xfId="1" applyFont="1" applyBorder="1" applyAlignment="1">
      <alignment horizontal="center"/>
    </xf>
    <xf numFmtId="164" fontId="24" fillId="0" borderId="1" xfId="1" applyNumberFormat="1" applyFont="1" applyBorder="1" applyAlignment="1">
      <alignment horizontal="center"/>
    </xf>
    <xf numFmtId="166" fontId="24" fillId="0" borderId="1" xfId="1" applyNumberFormat="1" applyFont="1" applyBorder="1" applyAlignment="1">
      <alignment horizontal="center"/>
    </xf>
    <xf numFmtId="167" fontId="24" fillId="0" borderId="1" xfId="1" applyNumberFormat="1" applyFont="1" applyBorder="1" applyAlignment="1">
      <alignment horizontal="center"/>
    </xf>
  </cellXfs>
  <cellStyles count="38">
    <cellStyle name="Comma [0]_laroux" xfId="3"/>
    <cellStyle name="Comma_laroux" xfId="4"/>
    <cellStyle name="Currency [0]_laroux" xfId="5"/>
    <cellStyle name="Currency_laroux" xfId="6"/>
    <cellStyle name="Normal_Final Output 1" xfId="7"/>
    <cellStyle name="쉼표 [0]" xfId="37" builtinId="6"/>
    <cellStyle name="쉼표 [0] 2" xfId="2"/>
    <cellStyle name="쉼표 [0] 2 2" xfId="8"/>
    <cellStyle name="쉼표 [0] 3" xfId="9"/>
    <cellStyle name="쉼표 [0] 4" xfId="10"/>
    <cellStyle name="콤마 [0]_laroux" xfId="11"/>
    <cellStyle name="콤마_laroux" xfId="12"/>
    <cellStyle name="표준" xfId="0" builtinId="0"/>
    <cellStyle name="표준 10" xfId="13"/>
    <cellStyle name="표준 11" xfId="14"/>
    <cellStyle name="표준 12" xfId="15"/>
    <cellStyle name="표준 13" xfId="16"/>
    <cellStyle name="표준 14" xfId="17"/>
    <cellStyle name="표준 15" xfId="18"/>
    <cellStyle name="표준 16" xfId="19"/>
    <cellStyle name="표준 17" xfId="20"/>
    <cellStyle name="표준 18" xfId="21"/>
    <cellStyle name="표준 19" xfId="22"/>
    <cellStyle name="표준 2" xfId="1"/>
    <cellStyle name="표준 2 2" xfId="23"/>
    <cellStyle name="표준 20" xfId="24"/>
    <cellStyle name="표준 21" xfId="25"/>
    <cellStyle name="표준 22" xfId="26"/>
    <cellStyle name="표준 23" xfId="27"/>
    <cellStyle name="표준 24" xfId="28"/>
    <cellStyle name="표준 3" xfId="29"/>
    <cellStyle name="표준 4" xfId="30"/>
    <cellStyle name="표준 5" xfId="31"/>
    <cellStyle name="표준 6" xfId="32"/>
    <cellStyle name="표준 7" xfId="33"/>
    <cellStyle name="표준 8" xfId="34"/>
    <cellStyle name="표준 85" xfId="35"/>
    <cellStyle name="표준 9" xfId="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39"/>
  <sheetViews>
    <sheetView zoomScaleNormal="100" workbookViewId="0">
      <pane xSplit="2" ySplit="3" topLeftCell="C4" activePane="bottomRight" state="frozen"/>
      <selection pane="topRight"/>
      <selection pane="bottomLeft"/>
      <selection pane="bottomRight" activeCell="C35" sqref="C35"/>
    </sheetView>
  </sheetViews>
  <sheetFormatPr defaultRowHeight="12"/>
  <cols>
    <col min="1" max="1" width="11" customWidth="1"/>
    <col min="2" max="2" width="10.5" customWidth="1"/>
    <col min="3" max="3" width="9.83203125" style="1" customWidth="1"/>
    <col min="4" max="4" width="10.33203125" style="1" customWidth="1"/>
    <col min="5" max="5" width="10.5" style="2" customWidth="1"/>
    <col min="6" max="7" width="9.6640625" style="1" customWidth="1"/>
    <col min="8" max="8" width="10.5" style="2" customWidth="1"/>
    <col min="9" max="10" width="9.6640625" style="1" customWidth="1"/>
    <col min="11" max="11" width="10.5" style="2" customWidth="1"/>
    <col min="12" max="13" width="9.6640625" style="1" customWidth="1"/>
    <col min="14" max="14" width="10.5" style="2" customWidth="1"/>
    <col min="15" max="16" width="9.6640625" style="1" customWidth="1"/>
    <col min="17" max="17" width="10.5" style="2" customWidth="1"/>
    <col min="18" max="19" width="9.6640625" style="1" customWidth="1"/>
    <col min="20" max="20" width="10.5" style="2" customWidth="1"/>
    <col min="21" max="22" width="9.6640625" style="1" customWidth="1"/>
    <col min="23" max="23" width="10.5" style="2" customWidth="1"/>
    <col min="24" max="25" width="9.6640625" style="1" customWidth="1"/>
    <col min="26" max="26" width="10.5" style="2" customWidth="1"/>
    <col min="27" max="28" width="9.6640625" style="1" customWidth="1"/>
    <col min="29" max="29" width="10.5" style="2" customWidth="1"/>
    <col min="30" max="31" width="9.6640625" style="1" customWidth="1"/>
    <col min="32" max="32" width="10.5" style="2" customWidth="1"/>
    <col min="33" max="34" width="9.6640625" style="1" customWidth="1"/>
    <col min="35" max="35" width="10.5" style="2" customWidth="1"/>
    <col min="36" max="37" width="9.6640625" style="1" customWidth="1"/>
    <col min="38" max="38" width="10.5" style="2" customWidth="1"/>
    <col min="39" max="40" width="9.6640625" style="1" customWidth="1"/>
    <col min="41" max="41" width="10.5" style="2" customWidth="1"/>
    <col min="42" max="43" width="9.6640625" style="1" customWidth="1"/>
    <col min="44" max="44" width="10.5" style="2" customWidth="1"/>
    <col min="45" max="46" width="9.6640625" style="1" customWidth="1"/>
    <col min="47" max="47" width="10.5" style="2" customWidth="1"/>
    <col min="48" max="49" width="9.6640625" style="1" customWidth="1"/>
    <col min="50" max="59" width="10.5" style="2" customWidth="1"/>
    <col min="60" max="61" width="9.6640625" style="1" customWidth="1"/>
    <col min="62" max="62" width="10.5" style="2" customWidth="1"/>
    <col min="63" max="64" width="9.6640625" style="1" customWidth="1"/>
    <col min="65" max="65" width="10.5" style="2" customWidth="1"/>
    <col min="66" max="67" width="9.6640625" style="1" customWidth="1"/>
    <col min="68" max="74" width="10.5" style="2" customWidth="1"/>
    <col min="75" max="76" width="9.6640625" style="1" customWidth="1"/>
    <col min="77" max="77" width="10.5" style="2" customWidth="1"/>
    <col min="78" max="79" width="9.6640625" style="1" customWidth="1"/>
    <col min="80" max="80" width="10.5" style="2" customWidth="1"/>
    <col min="81" max="82" width="9.6640625" style="1" customWidth="1"/>
    <col min="83" max="83" width="10.5" style="2" customWidth="1"/>
    <col min="84" max="85" width="9.6640625" style="1" customWidth="1"/>
    <col min="86" max="95" width="10.5" style="2" customWidth="1"/>
    <col min="96" max="97" width="9.6640625" style="1" customWidth="1"/>
    <col min="98" max="101" width="10.5" style="2" customWidth="1"/>
    <col min="102" max="102" width="9.83203125" style="1" customWidth="1"/>
    <col min="103" max="103" width="9.6640625" style="1" customWidth="1"/>
    <col min="104" max="104" width="10.5" style="2" customWidth="1"/>
  </cols>
  <sheetData>
    <row r="1" spans="1:110" s="34" customFormat="1" ht="14.1" customHeight="1">
      <c r="A1" s="79" t="s">
        <v>58</v>
      </c>
      <c r="B1" s="75" t="s">
        <v>59</v>
      </c>
      <c r="C1" s="73" t="s">
        <v>60</v>
      </c>
      <c r="D1" s="74"/>
      <c r="E1" s="75"/>
      <c r="F1" s="79" t="s">
        <v>61</v>
      </c>
      <c r="G1" s="74"/>
      <c r="H1" s="75"/>
      <c r="I1" s="79" t="s">
        <v>62</v>
      </c>
      <c r="J1" s="74"/>
      <c r="K1" s="75"/>
      <c r="L1" s="73" t="s">
        <v>63</v>
      </c>
      <c r="M1" s="74"/>
      <c r="N1" s="75"/>
      <c r="O1" s="73" t="s">
        <v>64</v>
      </c>
      <c r="P1" s="74"/>
      <c r="Q1" s="75"/>
      <c r="R1" s="73" t="s">
        <v>65</v>
      </c>
      <c r="S1" s="74"/>
      <c r="T1" s="75"/>
      <c r="U1" s="73" t="s">
        <v>66</v>
      </c>
      <c r="V1" s="74"/>
      <c r="W1" s="75"/>
      <c r="X1" s="79" t="s">
        <v>67</v>
      </c>
      <c r="Y1" s="74"/>
      <c r="Z1" s="75"/>
      <c r="AA1" s="73" t="s">
        <v>68</v>
      </c>
      <c r="AB1" s="74"/>
      <c r="AC1" s="75"/>
      <c r="AD1" s="79" t="s">
        <v>69</v>
      </c>
      <c r="AE1" s="74"/>
      <c r="AF1" s="75"/>
      <c r="AG1" s="73" t="s">
        <v>70</v>
      </c>
      <c r="AH1" s="74"/>
      <c r="AI1" s="75"/>
      <c r="AJ1" s="79" t="s">
        <v>71</v>
      </c>
      <c r="AK1" s="74"/>
      <c r="AL1" s="75"/>
      <c r="AM1" s="79" t="s">
        <v>72</v>
      </c>
      <c r="AN1" s="74"/>
      <c r="AO1" s="75"/>
      <c r="AP1" s="73" t="s">
        <v>73</v>
      </c>
      <c r="AQ1" s="74"/>
      <c r="AR1" s="75"/>
      <c r="AS1" s="79" t="s">
        <v>74</v>
      </c>
      <c r="AT1" s="74"/>
      <c r="AU1" s="75"/>
      <c r="AV1" s="79" t="s">
        <v>75</v>
      </c>
      <c r="AW1" s="74"/>
      <c r="AX1" s="75"/>
      <c r="AY1" s="79" t="s">
        <v>88</v>
      </c>
      <c r="AZ1" s="74"/>
      <c r="BA1" s="75"/>
      <c r="BB1" s="79" t="s">
        <v>89</v>
      </c>
      <c r="BC1" s="74"/>
      <c r="BD1" s="75"/>
      <c r="BE1" s="79" t="s">
        <v>90</v>
      </c>
      <c r="BF1" s="74"/>
      <c r="BG1" s="75"/>
      <c r="BH1" s="73" t="s">
        <v>87</v>
      </c>
      <c r="BI1" s="74"/>
      <c r="BJ1" s="75"/>
      <c r="BK1" s="79" t="s">
        <v>76</v>
      </c>
      <c r="BL1" s="74"/>
      <c r="BM1" s="80"/>
      <c r="BN1" s="79" t="s">
        <v>77</v>
      </c>
      <c r="BO1" s="74"/>
      <c r="BP1" s="75"/>
      <c r="BQ1" s="79" t="s">
        <v>91</v>
      </c>
      <c r="BR1" s="74"/>
      <c r="BS1" s="75"/>
      <c r="BT1" s="79" t="s">
        <v>92</v>
      </c>
      <c r="BU1" s="74"/>
      <c r="BV1" s="75"/>
      <c r="BW1" s="79" t="s">
        <v>78</v>
      </c>
      <c r="BX1" s="74"/>
      <c r="BY1" s="75"/>
      <c r="BZ1" s="79" t="s">
        <v>79</v>
      </c>
      <c r="CA1" s="74"/>
      <c r="CB1" s="75"/>
      <c r="CC1" s="73" t="s">
        <v>80</v>
      </c>
      <c r="CD1" s="74"/>
      <c r="CE1" s="75"/>
      <c r="CF1" s="73" t="s">
        <v>81</v>
      </c>
      <c r="CG1" s="74"/>
      <c r="CH1" s="75"/>
      <c r="CI1" s="79" t="s">
        <v>93</v>
      </c>
      <c r="CJ1" s="74"/>
      <c r="CK1" s="75"/>
      <c r="CL1" s="79" t="s">
        <v>94</v>
      </c>
      <c r="CM1" s="74"/>
      <c r="CN1" s="75"/>
      <c r="CO1" s="79" t="s">
        <v>95</v>
      </c>
      <c r="CP1" s="74"/>
      <c r="CQ1" s="75"/>
      <c r="CR1" s="79" t="s">
        <v>97</v>
      </c>
      <c r="CS1" s="74"/>
      <c r="CT1" s="75"/>
      <c r="CU1" s="79" t="s">
        <v>98</v>
      </c>
      <c r="CV1" s="74"/>
      <c r="CW1" s="75"/>
      <c r="CX1" s="73" t="s">
        <v>99</v>
      </c>
      <c r="CY1" s="74"/>
      <c r="CZ1" s="75"/>
      <c r="DA1" s="73" t="s">
        <v>100</v>
      </c>
      <c r="DB1" s="74"/>
      <c r="DC1" s="75"/>
      <c r="DD1" s="73" t="s">
        <v>101</v>
      </c>
      <c r="DE1" s="74"/>
      <c r="DF1" s="75"/>
    </row>
    <row r="2" spans="1:110" s="34" customFormat="1" ht="14.1" customHeight="1">
      <c r="A2" s="76"/>
      <c r="B2" s="78"/>
      <c r="C2" s="81">
        <v>2026</v>
      </c>
      <c r="D2" s="77"/>
      <c r="E2" s="78"/>
      <c r="F2" s="76">
        <f>C2</f>
        <v>2026</v>
      </c>
      <c r="G2" s="77"/>
      <c r="H2" s="78"/>
      <c r="I2" s="76">
        <f>F2</f>
        <v>2026</v>
      </c>
      <c r="J2" s="77"/>
      <c r="K2" s="78"/>
      <c r="L2" s="76">
        <f t="shared" ref="L2" si="0">I2</f>
        <v>2026</v>
      </c>
      <c r="M2" s="77"/>
      <c r="N2" s="78"/>
      <c r="O2" s="76">
        <f t="shared" ref="O2" si="1">L2</f>
        <v>2026</v>
      </c>
      <c r="P2" s="77"/>
      <c r="Q2" s="78"/>
      <c r="R2" s="76">
        <f t="shared" ref="R2" si="2">O2</f>
        <v>2026</v>
      </c>
      <c r="S2" s="77"/>
      <c r="T2" s="78"/>
      <c r="U2" s="76">
        <f t="shared" ref="U2" si="3">R2</f>
        <v>2026</v>
      </c>
      <c r="V2" s="77"/>
      <c r="W2" s="78"/>
      <c r="X2" s="76">
        <f t="shared" ref="X2" si="4">U2</f>
        <v>2026</v>
      </c>
      <c r="Y2" s="77"/>
      <c r="Z2" s="78"/>
      <c r="AA2" s="76">
        <f t="shared" ref="AA2" si="5">X2</f>
        <v>2026</v>
      </c>
      <c r="AB2" s="77"/>
      <c r="AC2" s="78"/>
      <c r="AD2" s="76">
        <f t="shared" ref="AD2" si="6">AA2</f>
        <v>2026</v>
      </c>
      <c r="AE2" s="77"/>
      <c r="AF2" s="78"/>
      <c r="AG2" s="76">
        <f t="shared" ref="AG2" si="7">AD2</f>
        <v>2026</v>
      </c>
      <c r="AH2" s="77"/>
      <c r="AI2" s="78"/>
      <c r="AJ2" s="76">
        <f t="shared" ref="AJ2" si="8">AG2</f>
        <v>2026</v>
      </c>
      <c r="AK2" s="77"/>
      <c r="AL2" s="78"/>
      <c r="AM2" s="76">
        <f t="shared" ref="AM2" si="9">AJ2</f>
        <v>2026</v>
      </c>
      <c r="AN2" s="77"/>
      <c r="AO2" s="78"/>
      <c r="AP2" s="76">
        <f t="shared" ref="AP2" si="10">AM2</f>
        <v>2026</v>
      </c>
      <c r="AQ2" s="77"/>
      <c r="AR2" s="78"/>
      <c r="AS2" s="76">
        <f t="shared" ref="AS2" si="11">AP2</f>
        <v>2026</v>
      </c>
      <c r="AT2" s="77"/>
      <c r="AU2" s="78"/>
      <c r="AV2" s="76">
        <f t="shared" ref="AV2" si="12">AS2</f>
        <v>2026</v>
      </c>
      <c r="AW2" s="77"/>
      <c r="AX2" s="78"/>
      <c r="AY2" s="76">
        <f t="shared" ref="AY2" si="13">AV2</f>
        <v>2026</v>
      </c>
      <c r="AZ2" s="77"/>
      <c r="BA2" s="78"/>
      <c r="BB2" s="76">
        <f t="shared" ref="BB2" si="14">AY2</f>
        <v>2026</v>
      </c>
      <c r="BC2" s="77"/>
      <c r="BD2" s="78"/>
      <c r="BE2" s="76">
        <f t="shared" ref="BE2" si="15">BB2</f>
        <v>2026</v>
      </c>
      <c r="BF2" s="77"/>
      <c r="BG2" s="78"/>
      <c r="BH2" s="76">
        <f t="shared" ref="BH2" si="16">AV2</f>
        <v>2026</v>
      </c>
      <c r="BI2" s="77"/>
      <c r="BJ2" s="78"/>
      <c r="BK2" s="76">
        <f t="shared" ref="BK2" si="17">BH2</f>
        <v>2026</v>
      </c>
      <c r="BL2" s="77"/>
      <c r="BM2" s="78"/>
      <c r="BN2" s="76">
        <f t="shared" ref="BN2" si="18">BK2</f>
        <v>2026</v>
      </c>
      <c r="BO2" s="77"/>
      <c r="BP2" s="78"/>
      <c r="BQ2" s="76">
        <f t="shared" ref="BQ2" si="19">BN2</f>
        <v>2026</v>
      </c>
      <c r="BR2" s="77"/>
      <c r="BS2" s="78"/>
      <c r="BT2" s="76">
        <f t="shared" ref="BT2" si="20">BQ2</f>
        <v>2026</v>
      </c>
      <c r="BU2" s="77"/>
      <c r="BV2" s="78"/>
      <c r="BW2" s="76">
        <f t="shared" ref="BW2" si="21">BN2</f>
        <v>2026</v>
      </c>
      <c r="BX2" s="77"/>
      <c r="BY2" s="78"/>
      <c r="BZ2" s="76">
        <f t="shared" ref="BZ2" si="22">BW2</f>
        <v>2026</v>
      </c>
      <c r="CA2" s="77"/>
      <c r="CB2" s="78"/>
      <c r="CC2" s="76">
        <f t="shared" ref="CC2" si="23">BZ2</f>
        <v>2026</v>
      </c>
      <c r="CD2" s="77"/>
      <c r="CE2" s="78"/>
      <c r="CF2" s="76">
        <f t="shared" ref="CF2" si="24">CC2</f>
        <v>2026</v>
      </c>
      <c r="CG2" s="77"/>
      <c r="CH2" s="78"/>
      <c r="CI2" s="76">
        <f t="shared" ref="CI2" si="25">BW2</f>
        <v>2026</v>
      </c>
      <c r="CJ2" s="77"/>
      <c r="CK2" s="78"/>
      <c r="CL2" s="76">
        <f t="shared" ref="CL2" si="26">BZ2</f>
        <v>2026</v>
      </c>
      <c r="CM2" s="77"/>
      <c r="CN2" s="78"/>
      <c r="CO2" s="76">
        <f t="shared" ref="CO2" si="27">CC2</f>
        <v>2026</v>
      </c>
      <c r="CP2" s="77"/>
      <c r="CQ2" s="78"/>
      <c r="CR2" s="76">
        <f t="shared" ref="CR2" si="28">CF2</f>
        <v>2026</v>
      </c>
      <c r="CS2" s="77"/>
      <c r="CT2" s="78"/>
      <c r="CU2" s="76">
        <f t="shared" ref="CU2" si="29">CI2</f>
        <v>2026</v>
      </c>
      <c r="CV2" s="77"/>
      <c r="CW2" s="78"/>
      <c r="CX2" s="76">
        <f t="shared" ref="CX2" si="30">CR2</f>
        <v>2026</v>
      </c>
      <c r="CY2" s="77"/>
      <c r="CZ2" s="78"/>
      <c r="DA2" s="76">
        <f t="shared" ref="DA2" si="31">CU2</f>
        <v>2026</v>
      </c>
      <c r="DB2" s="77"/>
      <c r="DC2" s="78"/>
      <c r="DD2" s="76">
        <f t="shared" ref="DD2" si="32">CX2</f>
        <v>2026</v>
      </c>
      <c r="DE2" s="77"/>
      <c r="DF2" s="78"/>
    </row>
    <row r="3" spans="1:110" s="34" customFormat="1" ht="14.1" customHeight="1">
      <c r="A3" s="76"/>
      <c r="B3" s="78"/>
      <c r="C3" s="35" t="s">
        <v>82</v>
      </c>
      <c r="D3" s="36" t="s">
        <v>83</v>
      </c>
      <c r="E3" s="37" t="s">
        <v>84</v>
      </c>
      <c r="F3" s="35" t="s">
        <v>82</v>
      </c>
      <c r="G3" s="36" t="s">
        <v>83</v>
      </c>
      <c r="H3" s="37" t="s">
        <v>84</v>
      </c>
      <c r="I3" s="35" t="s">
        <v>82</v>
      </c>
      <c r="J3" s="36" t="s">
        <v>83</v>
      </c>
      <c r="K3" s="37" t="s">
        <v>84</v>
      </c>
      <c r="L3" s="35" t="s">
        <v>82</v>
      </c>
      <c r="M3" s="36" t="s">
        <v>83</v>
      </c>
      <c r="N3" s="37" t="s">
        <v>84</v>
      </c>
      <c r="O3" s="35" t="s">
        <v>82</v>
      </c>
      <c r="P3" s="36" t="s">
        <v>83</v>
      </c>
      <c r="Q3" s="37" t="s">
        <v>84</v>
      </c>
      <c r="R3" s="35" t="s">
        <v>82</v>
      </c>
      <c r="S3" s="36" t="s">
        <v>83</v>
      </c>
      <c r="T3" s="37" t="s">
        <v>84</v>
      </c>
      <c r="U3" s="35" t="s">
        <v>82</v>
      </c>
      <c r="V3" s="36" t="s">
        <v>83</v>
      </c>
      <c r="W3" s="37" t="s">
        <v>84</v>
      </c>
      <c r="X3" s="35" t="s">
        <v>82</v>
      </c>
      <c r="Y3" s="36" t="s">
        <v>83</v>
      </c>
      <c r="Z3" s="37" t="s">
        <v>84</v>
      </c>
      <c r="AA3" s="35" t="s">
        <v>82</v>
      </c>
      <c r="AB3" s="36" t="s">
        <v>83</v>
      </c>
      <c r="AC3" s="37" t="s">
        <v>84</v>
      </c>
      <c r="AD3" s="35" t="s">
        <v>82</v>
      </c>
      <c r="AE3" s="36" t="s">
        <v>83</v>
      </c>
      <c r="AF3" s="37" t="s">
        <v>84</v>
      </c>
      <c r="AG3" s="35" t="s">
        <v>82</v>
      </c>
      <c r="AH3" s="36" t="s">
        <v>83</v>
      </c>
      <c r="AI3" s="37" t="s">
        <v>84</v>
      </c>
      <c r="AJ3" s="35" t="s">
        <v>82</v>
      </c>
      <c r="AK3" s="36" t="s">
        <v>83</v>
      </c>
      <c r="AL3" s="37" t="s">
        <v>84</v>
      </c>
      <c r="AM3" s="35" t="s">
        <v>82</v>
      </c>
      <c r="AN3" s="36" t="s">
        <v>83</v>
      </c>
      <c r="AO3" s="37" t="s">
        <v>84</v>
      </c>
      <c r="AP3" s="35" t="s">
        <v>82</v>
      </c>
      <c r="AQ3" s="36" t="s">
        <v>83</v>
      </c>
      <c r="AR3" s="37" t="s">
        <v>84</v>
      </c>
      <c r="AS3" s="35" t="s">
        <v>82</v>
      </c>
      <c r="AT3" s="36" t="s">
        <v>83</v>
      </c>
      <c r="AU3" s="37" t="s">
        <v>84</v>
      </c>
      <c r="AV3" s="35" t="s">
        <v>82</v>
      </c>
      <c r="AW3" s="36" t="s">
        <v>83</v>
      </c>
      <c r="AX3" s="37" t="s">
        <v>84</v>
      </c>
      <c r="AY3" s="35" t="s">
        <v>82</v>
      </c>
      <c r="AZ3" s="36" t="s">
        <v>83</v>
      </c>
      <c r="BA3" s="37" t="s">
        <v>84</v>
      </c>
      <c r="BB3" s="35" t="s">
        <v>82</v>
      </c>
      <c r="BC3" s="36" t="s">
        <v>83</v>
      </c>
      <c r="BD3" s="37" t="s">
        <v>84</v>
      </c>
      <c r="BE3" s="35" t="s">
        <v>82</v>
      </c>
      <c r="BF3" s="36" t="s">
        <v>83</v>
      </c>
      <c r="BG3" s="37" t="s">
        <v>84</v>
      </c>
      <c r="BH3" s="35" t="s">
        <v>82</v>
      </c>
      <c r="BI3" s="36" t="s">
        <v>83</v>
      </c>
      <c r="BJ3" s="37" t="s">
        <v>84</v>
      </c>
      <c r="BK3" s="35" t="s">
        <v>82</v>
      </c>
      <c r="BL3" s="36" t="s">
        <v>83</v>
      </c>
      <c r="BM3" s="37" t="s">
        <v>84</v>
      </c>
      <c r="BN3" s="35" t="s">
        <v>82</v>
      </c>
      <c r="BO3" s="36" t="s">
        <v>83</v>
      </c>
      <c r="BP3" s="37" t="s">
        <v>84</v>
      </c>
      <c r="BQ3" s="35" t="s">
        <v>82</v>
      </c>
      <c r="BR3" s="36" t="s">
        <v>83</v>
      </c>
      <c r="BS3" s="37" t="s">
        <v>84</v>
      </c>
      <c r="BT3" s="35" t="s">
        <v>82</v>
      </c>
      <c r="BU3" s="36" t="s">
        <v>83</v>
      </c>
      <c r="BV3" s="37" t="s">
        <v>84</v>
      </c>
      <c r="BW3" s="35" t="s">
        <v>82</v>
      </c>
      <c r="BX3" s="36" t="s">
        <v>83</v>
      </c>
      <c r="BY3" s="37" t="s">
        <v>84</v>
      </c>
      <c r="BZ3" s="35" t="s">
        <v>82</v>
      </c>
      <c r="CA3" s="36" t="s">
        <v>83</v>
      </c>
      <c r="CB3" s="37" t="s">
        <v>84</v>
      </c>
      <c r="CC3" s="35" t="s">
        <v>82</v>
      </c>
      <c r="CD3" s="36" t="s">
        <v>83</v>
      </c>
      <c r="CE3" s="37" t="s">
        <v>84</v>
      </c>
      <c r="CF3" s="35" t="s">
        <v>82</v>
      </c>
      <c r="CG3" s="36" t="s">
        <v>83</v>
      </c>
      <c r="CH3" s="37" t="s">
        <v>84</v>
      </c>
      <c r="CI3" s="35" t="s">
        <v>82</v>
      </c>
      <c r="CJ3" s="36" t="s">
        <v>83</v>
      </c>
      <c r="CK3" s="37" t="s">
        <v>84</v>
      </c>
      <c r="CL3" s="35" t="s">
        <v>82</v>
      </c>
      <c r="CM3" s="36" t="s">
        <v>83</v>
      </c>
      <c r="CN3" s="37" t="s">
        <v>84</v>
      </c>
      <c r="CO3" s="35" t="s">
        <v>82</v>
      </c>
      <c r="CP3" s="36" t="s">
        <v>83</v>
      </c>
      <c r="CQ3" s="37" t="s">
        <v>84</v>
      </c>
      <c r="CR3" s="35" t="s">
        <v>82</v>
      </c>
      <c r="CS3" s="36" t="s">
        <v>83</v>
      </c>
      <c r="CT3" s="37" t="s">
        <v>84</v>
      </c>
      <c r="CU3" s="35" t="s">
        <v>82</v>
      </c>
      <c r="CV3" s="36" t="s">
        <v>83</v>
      </c>
      <c r="CW3" s="37" t="s">
        <v>84</v>
      </c>
      <c r="CX3" s="35" t="s">
        <v>82</v>
      </c>
      <c r="CY3" s="36" t="s">
        <v>83</v>
      </c>
      <c r="CZ3" s="37" t="s">
        <v>84</v>
      </c>
      <c r="DA3" s="35" t="s">
        <v>82</v>
      </c>
      <c r="DB3" s="36" t="s">
        <v>83</v>
      </c>
      <c r="DC3" s="37" t="s">
        <v>84</v>
      </c>
      <c r="DD3" s="35" t="s">
        <v>82</v>
      </c>
      <c r="DE3" s="36" t="s">
        <v>83</v>
      </c>
      <c r="DF3" s="37" t="s">
        <v>84</v>
      </c>
    </row>
    <row r="4" spans="1:110" ht="14.1" customHeight="1">
      <c r="A4" s="86">
        <v>6</v>
      </c>
      <c r="B4" s="33">
        <v>1</v>
      </c>
      <c r="C4" s="32">
        <v>64630</v>
      </c>
      <c r="D4" s="32">
        <v>44855</v>
      </c>
      <c r="E4" s="64">
        <f>IFERROR((C4/D4-1)*100,"")</f>
        <v>44.086500947497484</v>
      </c>
      <c r="F4" s="32">
        <v>23412</v>
      </c>
      <c r="G4" s="32">
        <v>11593</v>
      </c>
      <c r="H4" s="64">
        <f>IFERROR((F4/G4-1)*100,"")</f>
        <v>101.94945225567152</v>
      </c>
      <c r="I4" s="32">
        <v>8406</v>
      </c>
      <c r="J4" s="32">
        <v>6816</v>
      </c>
      <c r="K4" s="64">
        <f>IFERROR((I4/J4-1)*100,"")</f>
        <v>23.327464788732399</v>
      </c>
      <c r="L4" s="32">
        <v>5942</v>
      </c>
      <c r="M4" s="32">
        <v>4084</v>
      </c>
      <c r="N4" s="64">
        <f>IFERROR((L4/M4-1)*100,"")</f>
        <v>45.494613124387854</v>
      </c>
      <c r="O4" s="32">
        <v>1922</v>
      </c>
      <c r="P4" s="32">
        <v>1566</v>
      </c>
      <c r="Q4" s="64">
        <f>IFERROR((O4/P4-1)*100,"")</f>
        <v>22.733077905491704</v>
      </c>
      <c r="R4" s="32">
        <v>868</v>
      </c>
      <c r="S4" s="32">
        <v>955</v>
      </c>
      <c r="T4" s="64">
        <f>IFERROR((R4/S4-1)*100,"")</f>
        <v>-9.109947643979055</v>
      </c>
      <c r="U4" s="32">
        <v>1617</v>
      </c>
      <c r="V4" s="32">
        <v>1838</v>
      </c>
      <c r="W4" s="64">
        <f>IFERROR((U4/V4-1)*100,"")</f>
        <v>-12.023939064200217</v>
      </c>
      <c r="X4" s="32">
        <v>2085</v>
      </c>
      <c r="Y4" s="32">
        <v>1555</v>
      </c>
      <c r="Z4" s="64">
        <f>IFERROR((X4/Y4-1)*100,"")</f>
        <v>34.083601286173625</v>
      </c>
      <c r="AA4" s="32">
        <v>1151</v>
      </c>
      <c r="AB4" s="32">
        <v>888</v>
      </c>
      <c r="AC4" s="64">
        <f>IFERROR((AA4/AB4-1)*100,"")</f>
        <v>29.617117117117118</v>
      </c>
      <c r="AD4" s="32">
        <v>1063</v>
      </c>
      <c r="AE4" s="32">
        <v>750</v>
      </c>
      <c r="AF4" s="64">
        <f>IFERROR((AD4/AE4-1)*100,"")</f>
        <v>41.733333333333334</v>
      </c>
      <c r="AG4" s="32">
        <v>2132</v>
      </c>
      <c r="AH4" s="32">
        <v>1353</v>
      </c>
      <c r="AI4" s="64">
        <f>IFERROR((AG4/AH4-1)*100,"")</f>
        <v>57.575757575757571</v>
      </c>
      <c r="AJ4" s="32">
        <v>632</v>
      </c>
      <c r="AK4" s="32">
        <v>828</v>
      </c>
      <c r="AL4" s="64">
        <f>IFERROR((AJ4/AK4-1)*100,"")</f>
        <v>-23.671497584541068</v>
      </c>
      <c r="AM4" s="32">
        <v>472</v>
      </c>
      <c r="AN4" s="32">
        <v>409</v>
      </c>
      <c r="AO4" s="64">
        <f>IFERROR((AM4/AN4-1)*100,"")</f>
        <v>15.403422982885084</v>
      </c>
      <c r="AP4" s="32">
        <v>183</v>
      </c>
      <c r="AQ4" s="32">
        <v>142</v>
      </c>
      <c r="AR4" s="64">
        <f>IFERROR((AP4/AQ4-1)*100,"")</f>
        <v>28.873239436619723</v>
      </c>
      <c r="AS4" s="32">
        <v>376</v>
      </c>
      <c r="AT4" s="32">
        <v>169</v>
      </c>
      <c r="AU4" s="64">
        <f>IFERROR((AS4/AT4-1)*100,"")</f>
        <v>122.48520710059169</v>
      </c>
      <c r="AV4" s="32">
        <v>84</v>
      </c>
      <c r="AW4" s="32">
        <v>206</v>
      </c>
      <c r="AX4" s="64">
        <f>IFERROR((AV4/AW4-1)*100,"")</f>
        <v>-59.22330097087378</v>
      </c>
      <c r="AY4" s="32">
        <v>18</v>
      </c>
      <c r="AZ4" s="32">
        <v>6</v>
      </c>
      <c r="BA4" s="64">
        <f>IFERROR((AY4/AZ4-1)*100,"")</f>
        <v>200</v>
      </c>
      <c r="BB4" s="32">
        <v>38</v>
      </c>
      <c r="BC4" s="32">
        <v>168</v>
      </c>
      <c r="BD4" s="64">
        <f>IFERROR((BB4/BC4-1)*100,"")</f>
        <v>-77.38095238095238</v>
      </c>
      <c r="BE4" s="32">
        <v>17</v>
      </c>
      <c r="BF4" s="32">
        <v>3</v>
      </c>
      <c r="BG4" s="64">
        <f>IFERROR((BE4/BF4-1)*100,"")</f>
        <v>466.66666666666669</v>
      </c>
      <c r="BH4" s="32">
        <v>278</v>
      </c>
      <c r="BI4" s="32">
        <v>130</v>
      </c>
      <c r="BJ4" s="64">
        <f>IFERROR((BH4/BI4-1)*100,"")</f>
        <v>113.84615384615384</v>
      </c>
      <c r="BK4" s="32">
        <v>5205</v>
      </c>
      <c r="BL4" s="32">
        <v>5389</v>
      </c>
      <c r="BM4" s="64">
        <f>IFERROR((BK4/BL4-1)*100,"")</f>
        <v>-3.41436259046205</v>
      </c>
      <c r="BN4" s="32">
        <v>874</v>
      </c>
      <c r="BO4" s="32">
        <v>674</v>
      </c>
      <c r="BP4" s="64">
        <f>IFERROR((BN4/BO4-1)*100,"")</f>
        <v>29.673590504451042</v>
      </c>
      <c r="BQ4" s="32">
        <v>217</v>
      </c>
      <c r="BR4" s="32">
        <v>190</v>
      </c>
      <c r="BS4" s="64">
        <f>IFERROR((BQ4/BR4-1)*100,"")</f>
        <v>14.210526315789473</v>
      </c>
      <c r="BT4" s="32">
        <v>164</v>
      </c>
      <c r="BU4" s="32">
        <v>80</v>
      </c>
      <c r="BV4" s="64">
        <f>IFERROR((BT4/BU4-1)*100,"")</f>
        <v>104.99999999999999</v>
      </c>
      <c r="BW4" s="32">
        <v>702</v>
      </c>
      <c r="BX4" s="32">
        <v>637</v>
      </c>
      <c r="BY4" s="64">
        <f>IFERROR((BW4/BX4-1)*100,"")</f>
        <v>10.20408163265305</v>
      </c>
      <c r="BZ4" s="32">
        <v>576</v>
      </c>
      <c r="CA4" s="32">
        <v>500</v>
      </c>
      <c r="CB4" s="64">
        <f>IFERROR((BZ4/CA4-1)*100,"")</f>
        <v>15.199999999999992</v>
      </c>
      <c r="CC4" s="32">
        <v>642</v>
      </c>
      <c r="CD4" s="32">
        <v>592</v>
      </c>
      <c r="CE4" s="64">
        <f>IFERROR((CC4/CD4-1)*100,"")</f>
        <v>8.4459459459459438</v>
      </c>
      <c r="CF4" s="32">
        <v>631</v>
      </c>
      <c r="CG4" s="32">
        <v>394</v>
      </c>
      <c r="CH4" s="64">
        <f>IFERROR((CF4/CG4-1)*100,"")</f>
        <v>60.152284263959402</v>
      </c>
      <c r="CI4" s="32">
        <v>404</v>
      </c>
      <c r="CJ4" s="32">
        <v>233</v>
      </c>
      <c r="CK4" s="64">
        <f>IFERROR((CI4/CJ4-1)*100,"")</f>
        <v>73.39055793991416</v>
      </c>
      <c r="CL4" s="32">
        <v>212</v>
      </c>
      <c r="CM4" s="32">
        <v>98</v>
      </c>
      <c r="CN4" s="64">
        <f>IFERROR((CL4/CM4-1)*100,"")</f>
        <v>116.32653061224491</v>
      </c>
      <c r="CO4" s="32">
        <v>88</v>
      </c>
      <c r="CP4" s="32">
        <v>47</v>
      </c>
      <c r="CQ4" s="64">
        <f>IFERROR((CO4/CP4-1)*100,"")</f>
        <v>87.2340425531915</v>
      </c>
      <c r="CR4" s="32">
        <v>161</v>
      </c>
      <c r="CS4" s="32">
        <v>170</v>
      </c>
      <c r="CT4" s="64">
        <f>IFERROR((CR4/CS4-1)*100,"")</f>
        <v>-5.2941176470588269</v>
      </c>
      <c r="CU4" s="32">
        <v>48</v>
      </c>
      <c r="CV4" s="32">
        <v>54</v>
      </c>
      <c r="CW4" s="64">
        <f>IFERROR((CU4/CV4-1)*100,"")</f>
        <v>-11.111111111111116</v>
      </c>
      <c r="CX4" s="32">
        <v>684</v>
      </c>
      <c r="CY4" s="32">
        <v>460</v>
      </c>
      <c r="CZ4" s="64">
        <f>IFERROR((CX4/CY4-1)*100,"")</f>
        <v>48.695652173913054</v>
      </c>
      <c r="DA4" s="32">
        <v>137</v>
      </c>
      <c r="DB4" s="32">
        <v>64</v>
      </c>
      <c r="DC4" s="64">
        <f>IFERROR((DA4/DB4-1)*100,"")</f>
        <v>114.0625</v>
      </c>
      <c r="DD4" s="32">
        <v>3037</v>
      </c>
      <c r="DE4" s="32">
        <v>1841</v>
      </c>
      <c r="DF4" s="64">
        <f>IFERROR((DD4/DE4-1)*100,"")</f>
        <v>64.964693101575222</v>
      </c>
    </row>
    <row r="5" spans="1:110" ht="14.1" customHeight="1">
      <c r="A5" s="87"/>
      <c r="B5" s="33">
        <v>2</v>
      </c>
      <c r="C5" s="32">
        <v>54843</v>
      </c>
      <c r="D5" s="32">
        <v>53947</v>
      </c>
      <c r="E5" s="64">
        <f t="shared" ref="E5:E26" si="33">IFERROR((C5/D5-1)*100,"")</f>
        <v>1.6608893914397571</v>
      </c>
      <c r="F5" s="32">
        <v>14821</v>
      </c>
      <c r="G5" s="32">
        <v>13277</v>
      </c>
      <c r="H5" s="64">
        <f t="shared" ref="H5:H26" si="34">IFERROR((F5/G5-1)*100,"")</f>
        <v>11.629133087293809</v>
      </c>
      <c r="I5" s="32">
        <v>8953</v>
      </c>
      <c r="J5" s="32">
        <v>10297</v>
      </c>
      <c r="K5" s="64">
        <f t="shared" ref="K5:K26" si="35">IFERROR((I5/J5-1)*100,"")</f>
        <v>-13.052345343303873</v>
      </c>
      <c r="L5" s="32">
        <v>5962</v>
      </c>
      <c r="M5" s="32">
        <v>4085</v>
      </c>
      <c r="N5" s="64">
        <f t="shared" ref="N5:N26" si="36">IFERROR((L5/M5-1)*100,"")</f>
        <v>45.948592411260705</v>
      </c>
      <c r="O5" s="32">
        <v>1487</v>
      </c>
      <c r="P5" s="32">
        <v>1442</v>
      </c>
      <c r="Q5" s="64">
        <f t="shared" ref="Q5:Q26" si="37">IFERROR((O5/P5-1)*100,"")</f>
        <v>3.1206657420249639</v>
      </c>
      <c r="R5" s="32">
        <v>539</v>
      </c>
      <c r="S5" s="32">
        <v>622</v>
      </c>
      <c r="T5" s="64">
        <f t="shared" ref="T5:T26" si="38">IFERROR((R5/S5-1)*100,"")</f>
        <v>-13.344051446945338</v>
      </c>
      <c r="U5" s="32">
        <v>1535</v>
      </c>
      <c r="V5" s="32">
        <v>1448</v>
      </c>
      <c r="W5" s="64">
        <f t="shared" ref="W5:W26" si="39">IFERROR((U5/V5-1)*100,"")</f>
        <v>6.0082872928176823</v>
      </c>
      <c r="X5" s="32">
        <v>1711</v>
      </c>
      <c r="Y5" s="32">
        <v>2478</v>
      </c>
      <c r="Z5" s="64">
        <f t="shared" ref="Z5:Z26" si="40">IFERROR((X5/Y5-1)*100,"")</f>
        <v>-30.952380952380953</v>
      </c>
      <c r="AA5" s="32">
        <v>740</v>
      </c>
      <c r="AB5" s="32">
        <v>1241</v>
      </c>
      <c r="AC5" s="64">
        <f t="shared" ref="AC5:AC26" si="41">IFERROR((AA5/AB5-1)*100,"")</f>
        <v>-40.37066881547139</v>
      </c>
      <c r="AD5" s="32">
        <v>824</v>
      </c>
      <c r="AE5" s="32">
        <v>1304</v>
      </c>
      <c r="AF5" s="64">
        <f t="shared" ref="AF5:AF26" si="42">IFERROR((AD5/AE5-1)*100,"")</f>
        <v>-36.809815950920246</v>
      </c>
      <c r="AG5" s="32">
        <v>1555</v>
      </c>
      <c r="AH5" s="32">
        <v>1480</v>
      </c>
      <c r="AI5" s="64">
        <f t="shared" ref="AI5:AI26" si="43">IFERROR((AG5/AH5-1)*100,"")</f>
        <v>5.0675675675675658</v>
      </c>
      <c r="AJ5" s="32">
        <v>622</v>
      </c>
      <c r="AK5" s="32">
        <v>648</v>
      </c>
      <c r="AL5" s="64">
        <f t="shared" ref="AL5:AL26" si="44">IFERROR((AJ5/AK5-1)*100,"")</f>
        <v>-4.0123456790123413</v>
      </c>
      <c r="AM5" s="32">
        <v>543</v>
      </c>
      <c r="AN5" s="32">
        <v>562</v>
      </c>
      <c r="AO5" s="64">
        <f t="shared" ref="AO5:AO26" si="45">IFERROR((AM5/AN5-1)*100,"")</f>
        <v>-3.3807829181494609</v>
      </c>
      <c r="AP5" s="32">
        <v>216</v>
      </c>
      <c r="AQ5" s="32">
        <v>158</v>
      </c>
      <c r="AR5" s="64">
        <f t="shared" ref="AR5:AR26" si="46">IFERROR((AP5/AQ5-1)*100,"")</f>
        <v>36.708860759493668</v>
      </c>
      <c r="AS5" s="32">
        <v>215</v>
      </c>
      <c r="AT5" s="32">
        <v>179</v>
      </c>
      <c r="AU5" s="64">
        <f t="shared" ref="AU5:AU26" si="47">IFERROR((AS5/AT5-1)*100,"")</f>
        <v>20.11173184357542</v>
      </c>
      <c r="AV5" s="32">
        <v>106</v>
      </c>
      <c r="AW5" s="32">
        <v>214</v>
      </c>
      <c r="AX5" s="64">
        <f t="shared" ref="AX5:AX26" si="48">IFERROR((AV5/AW5-1)*100,"")</f>
        <v>-50.467289719626173</v>
      </c>
      <c r="AY5" s="32">
        <v>30</v>
      </c>
      <c r="AZ5" s="32">
        <v>15</v>
      </c>
      <c r="BA5" s="64">
        <f t="shared" ref="BA5:BA31" si="49">IFERROR((AY5/AZ5-1)*100,"")</f>
        <v>100</v>
      </c>
      <c r="BB5" s="32">
        <v>50</v>
      </c>
      <c r="BC5" s="32">
        <v>156</v>
      </c>
      <c r="BD5" s="64">
        <f t="shared" ref="BD5:BD31" si="50">IFERROR((BB5/BC5-1)*100,"")</f>
        <v>-67.948717948717956</v>
      </c>
      <c r="BE5" s="32">
        <v>4</v>
      </c>
      <c r="BF5" s="32">
        <v>4</v>
      </c>
      <c r="BG5" s="64">
        <f t="shared" ref="BG5:BG31" si="51">IFERROR((BE5/BF5-1)*100,"")</f>
        <v>0</v>
      </c>
      <c r="BH5" s="32">
        <v>259</v>
      </c>
      <c r="BI5" s="32">
        <v>212</v>
      </c>
      <c r="BJ5" s="64">
        <f t="shared" ref="BJ5:BJ26" si="52">IFERROR((BH5/BI5-1)*100,"")</f>
        <v>22.169811320754707</v>
      </c>
      <c r="BK5" s="32">
        <v>6270</v>
      </c>
      <c r="BL5" s="32">
        <v>5832</v>
      </c>
      <c r="BM5" s="64">
        <f t="shared" ref="BM5:BM26" si="53">IFERROR((BK5/BL5-1)*100,"")</f>
        <v>7.5102880658436177</v>
      </c>
      <c r="BN5" s="32">
        <v>866</v>
      </c>
      <c r="BO5" s="32">
        <v>1056</v>
      </c>
      <c r="BP5" s="64">
        <f t="shared" ref="BP5:BP26" si="54">IFERROR((BN5/BO5-1)*100,"")</f>
        <v>-17.992424242424242</v>
      </c>
      <c r="BQ5" s="32">
        <v>195</v>
      </c>
      <c r="BR5" s="32">
        <v>276</v>
      </c>
      <c r="BS5" s="64">
        <f t="shared" ref="BS5:BS31" si="55">IFERROR((BQ5/BR5-1)*100,"")</f>
        <v>-29.34782608695652</v>
      </c>
      <c r="BT5" s="32">
        <v>94</v>
      </c>
      <c r="BU5" s="32">
        <v>147</v>
      </c>
      <c r="BV5" s="64">
        <f t="shared" ref="BV5:BV31" si="56">IFERROR((BT5/BU5-1)*100,"")</f>
        <v>-36.054421768707478</v>
      </c>
      <c r="BW5" s="32">
        <v>642</v>
      </c>
      <c r="BX5" s="32">
        <v>568</v>
      </c>
      <c r="BY5" s="64">
        <f t="shared" ref="BY5:BY26" si="57">IFERROR((BW5/BX5-1)*100,"")</f>
        <v>13.028169014084501</v>
      </c>
      <c r="BZ5" s="32">
        <v>774</v>
      </c>
      <c r="CA5" s="32">
        <v>987</v>
      </c>
      <c r="CB5" s="64">
        <f t="shared" ref="CB5:CB26" si="58">IFERROR((BZ5/CA5-1)*100,"")</f>
        <v>-21.580547112462</v>
      </c>
      <c r="CC5" s="32">
        <v>537</v>
      </c>
      <c r="CD5" s="32">
        <v>514</v>
      </c>
      <c r="CE5" s="64">
        <f t="shared" ref="CE5:CE26" si="59">IFERROR((CC5/CD5-1)*100,"")</f>
        <v>4.474708171206232</v>
      </c>
      <c r="CF5" s="32">
        <v>631</v>
      </c>
      <c r="CG5" s="32">
        <v>509</v>
      </c>
      <c r="CH5" s="64">
        <f t="shared" ref="CH5:CH26" si="60">IFERROR((CF5/CG5-1)*100,"")</f>
        <v>23.968565815324162</v>
      </c>
      <c r="CI5" s="32">
        <v>254</v>
      </c>
      <c r="CJ5" s="32">
        <v>238</v>
      </c>
      <c r="CK5" s="64">
        <f t="shared" ref="CK5:CK31" si="61">IFERROR((CI5/CJ5-1)*100,"")</f>
        <v>6.7226890756302504</v>
      </c>
      <c r="CL5" s="32">
        <v>193</v>
      </c>
      <c r="CM5" s="32">
        <v>103</v>
      </c>
      <c r="CN5" s="64">
        <f t="shared" ref="CN5:CN31" si="62">IFERROR((CL5/CM5-1)*100,"")</f>
        <v>87.378640776699029</v>
      </c>
      <c r="CO5" s="32">
        <v>108</v>
      </c>
      <c r="CP5" s="32">
        <v>64</v>
      </c>
      <c r="CQ5" s="64">
        <f t="shared" ref="CQ5:CQ31" si="63">IFERROR((CO5/CP5-1)*100,"")</f>
        <v>68.75</v>
      </c>
      <c r="CR5" s="32">
        <v>197</v>
      </c>
      <c r="CS5" s="32">
        <v>144</v>
      </c>
      <c r="CT5" s="64">
        <f t="shared" ref="CT5:CT26" si="64">IFERROR((CR5/CS5-1)*100,"")</f>
        <v>36.805555555555557</v>
      </c>
      <c r="CU5" s="32">
        <v>86</v>
      </c>
      <c r="CV5" s="32">
        <v>45</v>
      </c>
      <c r="CW5" s="64">
        <f t="shared" ref="CW5:CW31" si="65">IFERROR((CU5/CV5-1)*100,"")</f>
        <v>91.111111111111114</v>
      </c>
      <c r="CX5" s="32">
        <v>1130</v>
      </c>
      <c r="CY5" s="32">
        <v>668</v>
      </c>
      <c r="CZ5" s="64">
        <f t="shared" ref="CZ5:CZ26" si="66">IFERROR((CX5/CY5-1)*100,"")</f>
        <v>69.161676646706582</v>
      </c>
      <c r="DA5" s="32">
        <v>172</v>
      </c>
      <c r="DB5" s="32">
        <v>109</v>
      </c>
      <c r="DC5" s="64">
        <f t="shared" ref="DC5:DC31" si="67">IFERROR((DA5/DB5-1)*100,"")</f>
        <v>57.798165137614689</v>
      </c>
      <c r="DD5" s="32">
        <v>2436</v>
      </c>
      <c r="DE5" s="32">
        <v>2881</v>
      </c>
      <c r="DF5" s="64">
        <f t="shared" ref="DF5:DF31" si="68">IFERROR((DD5/DE5-1)*100,"")</f>
        <v>-15.446025685525855</v>
      </c>
    </row>
    <row r="6" spans="1:110" ht="14.1" customHeight="1">
      <c r="A6" s="87"/>
      <c r="B6" s="33">
        <v>3</v>
      </c>
      <c r="C6" s="32">
        <v>53204</v>
      </c>
      <c r="D6" s="32">
        <v>42921</v>
      </c>
      <c r="E6" s="64">
        <f t="shared" si="33"/>
        <v>23.957969292420955</v>
      </c>
      <c r="F6" s="32">
        <v>21457</v>
      </c>
      <c r="G6" s="32">
        <v>15748</v>
      </c>
      <c r="H6" s="64">
        <f t="shared" si="34"/>
        <v>36.252222504445022</v>
      </c>
      <c r="I6" s="32">
        <v>4600</v>
      </c>
      <c r="J6" s="32">
        <v>4843</v>
      </c>
      <c r="K6" s="64">
        <f t="shared" si="35"/>
        <v>-5.017551104687179</v>
      </c>
      <c r="L6" s="32">
        <v>6454</v>
      </c>
      <c r="M6" s="32">
        <v>3731</v>
      </c>
      <c r="N6" s="64">
        <f t="shared" si="36"/>
        <v>72.983114446529072</v>
      </c>
      <c r="O6" s="32">
        <v>1429</v>
      </c>
      <c r="P6" s="32">
        <v>1219</v>
      </c>
      <c r="Q6" s="64">
        <f t="shared" si="37"/>
        <v>17.227235438884335</v>
      </c>
      <c r="R6" s="32">
        <v>605</v>
      </c>
      <c r="S6" s="32">
        <v>411</v>
      </c>
      <c r="T6" s="64">
        <f t="shared" si="38"/>
        <v>47.201946472019472</v>
      </c>
      <c r="U6" s="32">
        <v>1382</v>
      </c>
      <c r="V6" s="32">
        <v>1017</v>
      </c>
      <c r="W6" s="64">
        <f t="shared" si="39"/>
        <v>35.889872173058009</v>
      </c>
      <c r="X6" s="32">
        <v>1265</v>
      </c>
      <c r="Y6" s="32">
        <v>1401</v>
      </c>
      <c r="Z6" s="64">
        <f t="shared" si="40"/>
        <v>-9.7073518915060664</v>
      </c>
      <c r="AA6" s="32">
        <v>577</v>
      </c>
      <c r="AB6" s="32">
        <v>698</v>
      </c>
      <c r="AC6" s="64">
        <f t="shared" si="41"/>
        <v>-17.335243553008596</v>
      </c>
      <c r="AD6" s="32">
        <v>804</v>
      </c>
      <c r="AE6" s="32">
        <v>608</v>
      </c>
      <c r="AF6" s="64">
        <f t="shared" si="42"/>
        <v>32.236842105263165</v>
      </c>
      <c r="AG6" s="32">
        <v>1429</v>
      </c>
      <c r="AH6" s="32">
        <v>1264</v>
      </c>
      <c r="AI6" s="64">
        <f t="shared" si="43"/>
        <v>13.053797468354421</v>
      </c>
      <c r="AJ6" s="32">
        <v>605</v>
      </c>
      <c r="AK6" s="32">
        <v>519</v>
      </c>
      <c r="AL6" s="64">
        <f t="shared" si="44"/>
        <v>16.570327552986509</v>
      </c>
      <c r="AM6" s="32">
        <v>528</v>
      </c>
      <c r="AN6" s="32">
        <v>424</v>
      </c>
      <c r="AO6" s="64">
        <f t="shared" si="45"/>
        <v>24.528301886792448</v>
      </c>
      <c r="AP6" s="32">
        <v>78</v>
      </c>
      <c r="AQ6" s="32">
        <v>170</v>
      </c>
      <c r="AR6" s="64">
        <f t="shared" si="46"/>
        <v>-54.117647058823536</v>
      </c>
      <c r="AS6" s="32">
        <v>184</v>
      </c>
      <c r="AT6" s="32">
        <v>215</v>
      </c>
      <c r="AU6" s="64">
        <f t="shared" si="47"/>
        <v>-14.418604651162791</v>
      </c>
      <c r="AV6" s="32">
        <v>55</v>
      </c>
      <c r="AW6" s="32">
        <v>135</v>
      </c>
      <c r="AX6" s="64">
        <f t="shared" si="48"/>
        <v>-59.259259259259252</v>
      </c>
      <c r="AY6" s="32">
        <v>11</v>
      </c>
      <c r="AZ6" s="32">
        <v>9</v>
      </c>
      <c r="BA6" s="64">
        <f t="shared" si="49"/>
        <v>22.222222222222232</v>
      </c>
      <c r="BB6" s="32">
        <v>34</v>
      </c>
      <c r="BC6" s="32">
        <v>92</v>
      </c>
      <c r="BD6" s="64">
        <f t="shared" si="50"/>
        <v>-63.04347826086957</v>
      </c>
      <c r="BE6" s="32">
        <v>3</v>
      </c>
      <c r="BF6" s="32">
        <v>5</v>
      </c>
      <c r="BG6" s="64">
        <f t="shared" si="51"/>
        <v>-40</v>
      </c>
      <c r="BH6" s="32">
        <v>209</v>
      </c>
      <c r="BI6" s="32">
        <v>163</v>
      </c>
      <c r="BJ6" s="64">
        <f t="shared" si="52"/>
        <v>28.220858895705515</v>
      </c>
      <c r="BK6" s="32">
        <v>4666</v>
      </c>
      <c r="BL6" s="32">
        <v>4515</v>
      </c>
      <c r="BM6" s="64">
        <f t="shared" si="53"/>
        <v>3.344407530454041</v>
      </c>
      <c r="BN6" s="32">
        <v>653</v>
      </c>
      <c r="BO6" s="32">
        <v>631</v>
      </c>
      <c r="BP6" s="64">
        <f t="shared" si="54"/>
        <v>3.4865293185419866</v>
      </c>
      <c r="BQ6" s="32">
        <v>190</v>
      </c>
      <c r="BR6" s="32">
        <v>247</v>
      </c>
      <c r="BS6" s="64">
        <f t="shared" si="55"/>
        <v>-23.076923076923073</v>
      </c>
      <c r="BT6" s="32">
        <v>94</v>
      </c>
      <c r="BU6" s="32">
        <v>69</v>
      </c>
      <c r="BV6" s="64">
        <f t="shared" si="56"/>
        <v>36.231884057971023</v>
      </c>
      <c r="BW6" s="32">
        <v>483</v>
      </c>
      <c r="BX6" s="32">
        <v>485</v>
      </c>
      <c r="BY6" s="64">
        <f t="shared" si="57"/>
        <v>-0.41237113402061709</v>
      </c>
      <c r="BZ6" s="32">
        <v>389</v>
      </c>
      <c r="CA6" s="32">
        <v>427</v>
      </c>
      <c r="CB6" s="64">
        <f t="shared" si="58"/>
        <v>-8.899297423887587</v>
      </c>
      <c r="CC6" s="32">
        <v>517</v>
      </c>
      <c r="CD6" s="32">
        <v>324</v>
      </c>
      <c r="CE6" s="64">
        <f t="shared" si="59"/>
        <v>59.567901234567898</v>
      </c>
      <c r="CF6" s="32">
        <v>480</v>
      </c>
      <c r="CG6" s="32">
        <v>495</v>
      </c>
      <c r="CH6" s="64">
        <f t="shared" si="60"/>
        <v>-3.0303030303030276</v>
      </c>
      <c r="CI6" s="32">
        <v>194</v>
      </c>
      <c r="CJ6" s="32">
        <v>190</v>
      </c>
      <c r="CK6" s="64">
        <f t="shared" si="61"/>
        <v>2.1052631578947434</v>
      </c>
      <c r="CL6" s="32">
        <v>198</v>
      </c>
      <c r="CM6" s="32">
        <v>136</v>
      </c>
      <c r="CN6" s="64">
        <f t="shared" si="62"/>
        <v>45.588235294117638</v>
      </c>
      <c r="CO6" s="32">
        <v>56</v>
      </c>
      <c r="CP6" s="32">
        <v>33</v>
      </c>
      <c r="CQ6" s="64">
        <f t="shared" si="63"/>
        <v>69.696969696969703</v>
      </c>
      <c r="CR6" s="32">
        <v>129</v>
      </c>
      <c r="CS6" s="32">
        <v>125</v>
      </c>
      <c r="CT6" s="64">
        <f t="shared" si="64"/>
        <v>3.2000000000000028</v>
      </c>
      <c r="CU6" s="32">
        <v>42</v>
      </c>
      <c r="CV6" s="32">
        <v>49</v>
      </c>
      <c r="CW6" s="64">
        <f t="shared" si="65"/>
        <v>-14.28571428571429</v>
      </c>
      <c r="CX6" s="32">
        <v>406</v>
      </c>
      <c r="CY6" s="32">
        <v>598</v>
      </c>
      <c r="CZ6" s="64">
        <f t="shared" si="66"/>
        <v>-32.107023411371237</v>
      </c>
      <c r="DA6" s="32">
        <v>82</v>
      </c>
      <c r="DB6" s="32">
        <v>105</v>
      </c>
      <c r="DC6" s="64">
        <f t="shared" si="67"/>
        <v>-21.904761904761905</v>
      </c>
      <c r="DD6" s="32">
        <v>2797</v>
      </c>
      <c r="DE6" s="32">
        <v>1792</v>
      </c>
      <c r="DF6" s="64">
        <f t="shared" si="68"/>
        <v>56.082589285714278</v>
      </c>
    </row>
    <row r="7" spans="1:110" ht="14.1" customHeight="1">
      <c r="A7" s="87"/>
      <c r="B7" s="33">
        <v>4</v>
      </c>
      <c r="C7" s="32">
        <v>65049</v>
      </c>
      <c r="D7" s="32">
        <v>56043</v>
      </c>
      <c r="E7" s="64">
        <f t="shared" si="33"/>
        <v>16.069803543707508</v>
      </c>
      <c r="F7" s="32">
        <v>21113</v>
      </c>
      <c r="G7" s="32">
        <v>19126</v>
      </c>
      <c r="H7" s="64">
        <f t="shared" si="34"/>
        <v>10.388999268012133</v>
      </c>
      <c r="I7" s="32">
        <v>12173</v>
      </c>
      <c r="J7" s="32">
        <v>8407</v>
      </c>
      <c r="K7" s="64">
        <f t="shared" si="35"/>
        <v>44.796003330557866</v>
      </c>
      <c r="L7" s="32">
        <v>6959</v>
      </c>
      <c r="M7" s="32">
        <v>5195</v>
      </c>
      <c r="N7" s="64">
        <f t="shared" si="36"/>
        <v>33.955726660250242</v>
      </c>
      <c r="O7" s="32">
        <v>1667</v>
      </c>
      <c r="P7" s="32">
        <v>1440</v>
      </c>
      <c r="Q7" s="64">
        <f t="shared" si="37"/>
        <v>15.763888888888889</v>
      </c>
      <c r="R7" s="32">
        <v>528</v>
      </c>
      <c r="S7" s="32">
        <v>484</v>
      </c>
      <c r="T7" s="64">
        <f t="shared" si="38"/>
        <v>9.0909090909090828</v>
      </c>
      <c r="U7" s="32">
        <v>2050</v>
      </c>
      <c r="V7" s="32">
        <v>1641</v>
      </c>
      <c r="W7" s="64">
        <f t="shared" si="39"/>
        <v>24.923826934795844</v>
      </c>
      <c r="X7" s="32">
        <v>1450</v>
      </c>
      <c r="Y7" s="32">
        <v>1935</v>
      </c>
      <c r="Z7" s="64">
        <f t="shared" si="40"/>
        <v>-25.06459948320413</v>
      </c>
      <c r="AA7" s="32">
        <v>579</v>
      </c>
      <c r="AB7" s="32">
        <v>884</v>
      </c>
      <c r="AC7" s="64">
        <f t="shared" si="41"/>
        <v>-34.502262443438916</v>
      </c>
      <c r="AD7" s="32">
        <v>950</v>
      </c>
      <c r="AE7" s="32">
        <v>847</v>
      </c>
      <c r="AF7" s="64">
        <f t="shared" si="42"/>
        <v>12.160566706021259</v>
      </c>
      <c r="AG7" s="32">
        <v>1654</v>
      </c>
      <c r="AH7" s="32">
        <v>1607</v>
      </c>
      <c r="AI7" s="64">
        <f t="shared" si="43"/>
        <v>2.9247044181704984</v>
      </c>
      <c r="AJ7" s="32">
        <v>513</v>
      </c>
      <c r="AK7" s="32">
        <v>712</v>
      </c>
      <c r="AL7" s="64">
        <f t="shared" si="44"/>
        <v>-27.94943820224719</v>
      </c>
      <c r="AM7" s="32">
        <v>587</v>
      </c>
      <c r="AN7" s="32">
        <v>622</v>
      </c>
      <c r="AO7" s="64">
        <f t="shared" si="45"/>
        <v>-5.6270096463022501</v>
      </c>
      <c r="AP7" s="32">
        <v>190</v>
      </c>
      <c r="AQ7" s="32">
        <v>120</v>
      </c>
      <c r="AR7" s="64">
        <f t="shared" si="46"/>
        <v>58.333333333333329</v>
      </c>
      <c r="AS7" s="32">
        <v>121</v>
      </c>
      <c r="AT7" s="32">
        <v>111</v>
      </c>
      <c r="AU7" s="64">
        <f t="shared" si="47"/>
        <v>9.0090090090090058</v>
      </c>
      <c r="AV7" s="32">
        <v>75</v>
      </c>
      <c r="AW7" s="32">
        <v>178</v>
      </c>
      <c r="AX7" s="64">
        <f t="shared" si="48"/>
        <v>-57.865168539325836</v>
      </c>
      <c r="AY7" s="32">
        <v>12</v>
      </c>
      <c r="AZ7" s="32">
        <v>24</v>
      </c>
      <c r="BA7" s="64">
        <f t="shared" si="49"/>
        <v>-50</v>
      </c>
      <c r="BB7" s="32">
        <v>52</v>
      </c>
      <c r="BC7" s="32">
        <v>91</v>
      </c>
      <c r="BD7" s="64">
        <f t="shared" si="50"/>
        <v>-42.857142857142861</v>
      </c>
      <c r="BE7" s="32">
        <v>2</v>
      </c>
      <c r="BF7" s="32">
        <v>9</v>
      </c>
      <c r="BG7" s="64">
        <f t="shared" si="51"/>
        <v>-77.777777777777786</v>
      </c>
      <c r="BH7" s="32">
        <v>242</v>
      </c>
      <c r="BI7" s="32">
        <v>161</v>
      </c>
      <c r="BJ7" s="64">
        <f t="shared" si="52"/>
        <v>50.310559006211179</v>
      </c>
      <c r="BK7" s="32">
        <v>5971</v>
      </c>
      <c r="BL7" s="32">
        <v>5781</v>
      </c>
      <c r="BM7" s="64">
        <f t="shared" si="53"/>
        <v>3.2866286109669574</v>
      </c>
      <c r="BN7" s="32">
        <v>772</v>
      </c>
      <c r="BO7" s="32">
        <v>642</v>
      </c>
      <c r="BP7" s="64">
        <f t="shared" si="54"/>
        <v>20.249221183800614</v>
      </c>
      <c r="BQ7" s="32">
        <v>168</v>
      </c>
      <c r="BR7" s="32">
        <v>146</v>
      </c>
      <c r="BS7" s="64">
        <f t="shared" si="55"/>
        <v>15.068493150684926</v>
      </c>
      <c r="BT7" s="32">
        <v>123</v>
      </c>
      <c r="BU7" s="32">
        <v>128</v>
      </c>
      <c r="BV7" s="64">
        <f t="shared" si="56"/>
        <v>-3.90625</v>
      </c>
      <c r="BW7" s="32">
        <v>938</v>
      </c>
      <c r="BX7" s="32">
        <v>740</v>
      </c>
      <c r="BY7" s="64">
        <f t="shared" si="57"/>
        <v>26.756756756756751</v>
      </c>
      <c r="BZ7" s="32">
        <v>533</v>
      </c>
      <c r="CA7" s="32">
        <v>510</v>
      </c>
      <c r="CB7" s="64">
        <f t="shared" si="58"/>
        <v>4.5098039215686336</v>
      </c>
      <c r="CC7" s="32">
        <v>543</v>
      </c>
      <c r="CD7" s="32">
        <v>412</v>
      </c>
      <c r="CE7" s="64">
        <f t="shared" si="59"/>
        <v>31.796116504854368</v>
      </c>
      <c r="CF7" s="32">
        <v>578</v>
      </c>
      <c r="CG7" s="32">
        <v>463</v>
      </c>
      <c r="CH7" s="64">
        <f t="shared" si="60"/>
        <v>24.838012958963283</v>
      </c>
      <c r="CI7" s="32">
        <v>188</v>
      </c>
      <c r="CJ7" s="32">
        <v>230</v>
      </c>
      <c r="CK7" s="64">
        <f t="shared" si="61"/>
        <v>-18.260869565217387</v>
      </c>
      <c r="CL7" s="32">
        <v>202</v>
      </c>
      <c r="CM7" s="32">
        <v>131</v>
      </c>
      <c r="CN7" s="64">
        <f t="shared" si="62"/>
        <v>54.198473282442741</v>
      </c>
      <c r="CO7" s="32">
        <v>111</v>
      </c>
      <c r="CP7" s="32">
        <v>55</v>
      </c>
      <c r="CQ7" s="64">
        <f t="shared" si="63"/>
        <v>101.81818181818181</v>
      </c>
      <c r="CR7" s="32">
        <v>145</v>
      </c>
      <c r="CS7" s="32">
        <v>145</v>
      </c>
      <c r="CT7" s="64">
        <f t="shared" si="64"/>
        <v>0</v>
      </c>
      <c r="CU7" s="32">
        <v>60</v>
      </c>
      <c r="CV7" s="32">
        <v>72</v>
      </c>
      <c r="CW7" s="64">
        <f t="shared" si="65"/>
        <v>-16.666666666666664</v>
      </c>
      <c r="CX7" s="32">
        <v>1019</v>
      </c>
      <c r="CY7" s="32">
        <v>698</v>
      </c>
      <c r="CZ7" s="64">
        <f t="shared" si="66"/>
        <v>45.988538681948434</v>
      </c>
      <c r="DA7" s="32">
        <v>135</v>
      </c>
      <c r="DB7" s="32">
        <v>111</v>
      </c>
      <c r="DC7" s="64">
        <f t="shared" si="67"/>
        <v>21.621621621621621</v>
      </c>
      <c r="DD7" s="32">
        <v>2494</v>
      </c>
      <c r="DE7" s="32">
        <v>2145</v>
      </c>
      <c r="DF7" s="64">
        <f t="shared" si="68"/>
        <v>16.270396270396283</v>
      </c>
    </row>
    <row r="8" spans="1:110" ht="14.1" customHeight="1">
      <c r="A8" s="87"/>
      <c r="B8" s="33">
        <v>5</v>
      </c>
      <c r="C8" s="32">
        <v>78609</v>
      </c>
      <c r="D8" s="32">
        <v>54883</v>
      </c>
      <c r="E8" s="64">
        <f t="shared" si="33"/>
        <v>43.230144124774526</v>
      </c>
      <c r="F8" s="32">
        <v>29084</v>
      </c>
      <c r="G8" s="32">
        <v>13285</v>
      </c>
      <c r="H8" s="64">
        <f t="shared" si="34"/>
        <v>118.92359804290552</v>
      </c>
      <c r="I8" s="32">
        <v>16308</v>
      </c>
      <c r="J8" s="32">
        <v>9442</v>
      </c>
      <c r="K8" s="64">
        <f t="shared" si="35"/>
        <v>72.717644566829051</v>
      </c>
      <c r="L8" s="32">
        <v>7723</v>
      </c>
      <c r="M8" s="32">
        <v>5604</v>
      </c>
      <c r="N8" s="64">
        <f t="shared" si="36"/>
        <v>37.812276945039258</v>
      </c>
      <c r="O8" s="32">
        <v>2433</v>
      </c>
      <c r="P8" s="32">
        <v>1788</v>
      </c>
      <c r="Q8" s="64">
        <f t="shared" si="37"/>
        <v>36.073825503355692</v>
      </c>
      <c r="R8" s="32">
        <v>832</v>
      </c>
      <c r="S8" s="32">
        <v>655</v>
      </c>
      <c r="T8" s="64">
        <f t="shared" si="38"/>
        <v>27.022900763358781</v>
      </c>
      <c r="U8" s="32">
        <v>1880</v>
      </c>
      <c r="V8" s="32">
        <v>2187</v>
      </c>
      <c r="W8" s="64">
        <f t="shared" si="39"/>
        <v>-14.03749428440787</v>
      </c>
      <c r="X8" s="32">
        <v>1556</v>
      </c>
      <c r="Y8" s="32">
        <v>2510</v>
      </c>
      <c r="Z8" s="64">
        <f t="shared" si="40"/>
        <v>-38.007968127490045</v>
      </c>
      <c r="AA8" s="32">
        <v>618</v>
      </c>
      <c r="AB8" s="32">
        <v>729</v>
      </c>
      <c r="AC8" s="64">
        <f t="shared" si="41"/>
        <v>-15.226337448559669</v>
      </c>
      <c r="AD8" s="32">
        <v>750</v>
      </c>
      <c r="AE8" s="32">
        <v>906</v>
      </c>
      <c r="AF8" s="64">
        <f t="shared" si="42"/>
        <v>-17.218543046357617</v>
      </c>
      <c r="AG8" s="32">
        <v>1845</v>
      </c>
      <c r="AH8" s="32">
        <v>1589</v>
      </c>
      <c r="AI8" s="64">
        <f t="shared" si="43"/>
        <v>16.110761485210823</v>
      </c>
      <c r="AJ8" s="32">
        <v>699</v>
      </c>
      <c r="AK8" s="32">
        <v>632</v>
      </c>
      <c r="AL8" s="64">
        <f t="shared" si="44"/>
        <v>10.6012658227848</v>
      </c>
      <c r="AM8" s="32">
        <v>577</v>
      </c>
      <c r="AN8" s="32">
        <v>716</v>
      </c>
      <c r="AO8" s="64">
        <f t="shared" si="45"/>
        <v>-19.413407821229043</v>
      </c>
      <c r="AP8" s="32">
        <v>177</v>
      </c>
      <c r="AQ8" s="32">
        <v>196</v>
      </c>
      <c r="AR8" s="64">
        <f t="shared" si="46"/>
        <v>-9.6938775510204138</v>
      </c>
      <c r="AS8" s="32">
        <v>233</v>
      </c>
      <c r="AT8" s="32">
        <v>128</v>
      </c>
      <c r="AU8" s="64">
        <f t="shared" si="47"/>
        <v>82.03125</v>
      </c>
      <c r="AV8" s="32">
        <v>74</v>
      </c>
      <c r="AW8" s="32">
        <v>150</v>
      </c>
      <c r="AX8" s="64">
        <f t="shared" si="48"/>
        <v>-50.666666666666657</v>
      </c>
      <c r="AY8" s="32">
        <v>16</v>
      </c>
      <c r="AZ8" s="32">
        <v>15</v>
      </c>
      <c r="BA8" s="64">
        <f t="shared" si="49"/>
        <v>6.6666666666666652</v>
      </c>
      <c r="BB8" s="32">
        <v>53</v>
      </c>
      <c r="BC8" s="32">
        <v>99</v>
      </c>
      <c r="BD8" s="64">
        <f t="shared" si="50"/>
        <v>-46.464646464646464</v>
      </c>
      <c r="BE8" s="32">
        <v>0</v>
      </c>
      <c r="BF8" s="32">
        <v>14</v>
      </c>
      <c r="BG8" s="64">
        <f t="shared" si="51"/>
        <v>-100</v>
      </c>
      <c r="BH8" s="32">
        <v>232</v>
      </c>
      <c r="BI8" s="32">
        <v>301</v>
      </c>
      <c r="BJ8" s="64">
        <f t="shared" si="52"/>
        <v>-22.923588039867106</v>
      </c>
      <c r="BK8" s="32">
        <v>5740</v>
      </c>
      <c r="BL8" s="32">
        <v>6259</v>
      </c>
      <c r="BM8" s="64">
        <f t="shared" si="53"/>
        <v>-8.292059434414444</v>
      </c>
      <c r="BN8" s="32">
        <v>823</v>
      </c>
      <c r="BO8" s="32">
        <v>911</v>
      </c>
      <c r="BP8" s="64">
        <f t="shared" si="54"/>
        <v>-9.6597145993413847</v>
      </c>
      <c r="BQ8" s="32">
        <v>170</v>
      </c>
      <c r="BR8" s="32">
        <v>273</v>
      </c>
      <c r="BS8" s="64">
        <f t="shared" si="55"/>
        <v>-37.72893772893773</v>
      </c>
      <c r="BT8" s="32">
        <v>196</v>
      </c>
      <c r="BU8" s="32">
        <v>140</v>
      </c>
      <c r="BV8" s="64">
        <f t="shared" si="56"/>
        <v>39.999999999999993</v>
      </c>
      <c r="BW8" s="32">
        <v>711</v>
      </c>
      <c r="BX8" s="32">
        <v>894</v>
      </c>
      <c r="BY8" s="64">
        <f t="shared" si="57"/>
        <v>-20.469798657718119</v>
      </c>
      <c r="BZ8" s="32">
        <v>673</v>
      </c>
      <c r="CA8" s="32">
        <v>900</v>
      </c>
      <c r="CB8" s="64">
        <f t="shared" si="58"/>
        <v>-25.222222222222225</v>
      </c>
      <c r="CC8" s="32">
        <v>521</v>
      </c>
      <c r="CD8" s="32">
        <v>407</v>
      </c>
      <c r="CE8" s="64">
        <f t="shared" si="59"/>
        <v>28.009828009828009</v>
      </c>
      <c r="CF8" s="32">
        <v>438</v>
      </c>
      <c r="CG8" s="32">
        <v>422</v>
      </c>
      <c r="CH8" s="64">
        <f t="shared" si="60"/>
        <v>3.7914691943127909</v>
      </c>
      <c r="CI8" s="32">
        <v>157</v>
      </c>
      <c r="CJ8" s="32">
        <v>132</v>
      </c>
      <c r="CK8" s="64">
        <f t="shared" si="61"/>
        <v>18.939393939393945</v>
      </c>
      <c r="CL8" s="32">
        <v>292</v>
      </c>
      <c r="CM8" s="32">
        <v>78</v>
      </c>
      <c r="CN8" s="64">
        <f t="shared" si="62"/>
        <v>274.35897435897436</v>
      </c>
      <c r="CO8" s="32">
        <v>115</v>
      </c>
      <c r="CP8" s="32">
        <v>56</v>
      </c>
      <c r="CQ8" s="64">
        <f t="shared" si="63"/>
        <v>105.35714285714283</v>
      </c>
      <c r="CR8" s="32">
        <v>135</v>
      </c>
      <c r="CS8" s="32">
        <v>141</v>
      </c>
      <c r="CT8" s="64">
        <f t="shared" si="64"/>
        <v>-4.2553191489361648</v>
      </c>
      <c r="CU8" s="32">
        <v>56</v>
      </c>
      <c r="CV8" s="32">
        <v>38</v>
      </c>
      <c r="CW8" s="64">
        <f t="shared" si="65"/>
        <v>47.368421052631568</v>
      </c>
      <c r="CX8" s="32">
        <v>761</v>
      </c>
      <c r="CY8" s="32">
        <v>900</v>
      </c>
      <c r="CZ8" s="64">
        <f t="shared" si="66"/>
        <v>-15.44444444444445</v>
      </c>
      <c r="DA8" s="32">
        <v>115</v>
      </c>
      <c r="DB8" s="32">
        <v>173</v>
      </c>
      <c r="DC8" s="64">
        <f t="shared" si="67"/>
        <v>-33.526011560693647</v>
      </c>
      <c r="DD8" s="32">
        <v>2514</v>
      </c>
      <c r="DE8" s="32">
        <v>2199</v>
      </c>
      <c r="DF8" s="64">
        <f t="shared" si="68"/>
        <v>14.324693042291958</v>
      </c>
    </row>
    <row r="9" spans="1:110" ht="14.1" customHeight="1">
      <c r="A9" s="87"/>
      <c r="B9" s="33">
        <v>6</v>
      </c>
      <c r="C9" s="32">
        <v>62269</v>
      </c>
      <c r="D9" s="32">
        <v>63186</v>
      </c>
      <c r="E9" s="64">
        <f t="shared" si="33"/>
        <v>-1.4512708511379091</v>
      </c>
      <c r="F9" s="32">
        <v>16711</v>
      </c>
      <c r="G9" s="32">
        <v>20904</v>
      </c>
      <c r="H9" s="64">
        <f t="shared" si="34"/>
        <v>-20.058362035973975</v>
      </c>
      <c r="I9" s="32">
        <v>15501</v>
      </c>
      <c r="J9" s="32">
        <v>12588</v>
      </c>
      <c r="K9" s="64">
        <f t="shared" si="35"/>
        <v>23.141086749285034</v>
      </c>
      <c r="L9" s="32">
        <v>6912</v>
      </c>
      <c r="M9" s="32">
        <v>6038</v>
      </c>
      <c r="N9" s="64">
        <f t="shared" si="36"/>
        <v>14.474991719112285</v>
      </c>
      <c r="O9" s="32">
        <v>2045</v>
      </c>
      <c r="P9" s="32">
        <v>2096</v>
      </c>
      <c r="Q9" s="64">
        <f t="shared" si="37"/>
        <v>-2.4332061068702338</v>
      </c>
      <c r="R9" s="32">
        <v>481</v>
      </c>
      <c r="S9" s="32">
        <v>777</v>
      </c>
      <c r="T9" s="64">
        <f t="shared" si="38"/>
        <v>-38.095238095238095</v>
      </c>
      <c r="U9" s="32">
        <v>1829</v>
      </c>
      <c r="V9" s="32">
        <v>2081</v>
      </c>
      <c r="W9" s="64">
        <f t="shared" si="39"/>
        <v>-12.109562710235465</v>
      </c>
      <c r="X9" s="32">
        <v>1488</v>
      </c>
      <c r="Y9" s="32">
        <v>2218</v>
      </c>
      <c r="Z9" s="64">
        <f t="shared" si="40"/>
        <v>-32.91253381424707</v>
      </c>
      <c r="AA9" s="32">
        <v>528</v>
      </c>
      <c r="AB9" s="32">
        <v>514</v>
      </c>
      <c r="AC9" s="64">
        <f t="shared" si="41"/>
        <v>2.7237354085603016</v>
      </c>
      <c r="AD9" s="32">
        <v>849</v>
      </c>
      <c r="AE9" s="32">
        <v>836</v>
      </c>
      <c r="AF9" s="64">
        <f t="shared" si="42"/>
        <v>1.5550239234449759</v>
      </c>
      <c r="AG9" s="32">
        <v>1766</v>
      </c>
      <c r="AH9" s="32">
        <v>1566</v>
      </c>
      <c r="AI9" s="64">
        <f t="shared" si="43"/>
        <v>12.771392081736899</v>
      </c>
      <c r="AJ9" s="32">
        <v>791</v>
      </c>
      <c r="AK9" s="32">
        <v>562</v>
      </c>
      <c r="AL9" s="64">
        <f t="shared" si="44"/>
        <v>40.7473309608541</v>
      </c>
      <c r="AM9" s="32">
        <v>478</v>
      </c>
      <c r="AN9" s="32">
        <v>529</v>
      </c>
      <c r="AO9" s="64">
        <f t="shared" si="45"/>
        <v>-9.6408317580340288</v>
      </c>
      <c r="AP9" s="32">
        <v>234</v>
      </c>
      <c r="AQ9" s="32">
        <v>92</v>
      </c>
      <c r="AR9" s="64">
        <f t="shared" si="46"/>
        <v>154.34782608695653</v>
      </c>
      <c r="AS9" s="32">
        <v>198</v>
      </c>
      <c r="AT9" s="32">
        <v>207</v>
      </c>
      <c r="AU9" s="64">
        <f t="shared" si="47"/>
        <v>-4.3478260869565188</v>
      </c>
      <c r="AV9" s="32">
        <v>64</v>
      </c>
      <c r="AW9" s="32">
        <v>269</v>
      </c>
      <c r="AX9" s="64">
        <f t="shared" si="48"/>
        <v>-76.208178438661704</v>
      </c>
      <c r="AY9" s="32">
        <v>15</v>
      </c>
      <c r="AZ9" s="32">
        <v>34</v>
      </c>
      <c r="BA9" s="64">
        <f t="shared" si="49"/>
        <v>-55.882352941176471</v>
      </c>
      <c r="BB9" s="32">
        <v>36</v>
      </c>
      <c r="BC9" s="32">
        <v>165</v>
      </c>
      <c r="BD9" s="64">
        <f t="shared" si="50"/>
        <v>-78.181818181818187</v>
      </c>
      <c r="BE9" s="32">
        <v>5</v>
      </c>
      <c r="BF9" s="32">
        <v>24</v>
      </c>
      <c r="BG9" s="64">
        <f t="shared" si="51"/>
        <v>-79.166666666666657</v>
      </c>
      <c r="BH9" s="32">
        <v>194</v>
      </c>
      <c r="BI9" s="32">
        <v>288</v>
      </c>
      <c r="BJ9" s="64">
        <f t="shared" si="52"/>
        <v>-32.638888888888886</v>
      </c>
      <c r="BK9" s="32">
        <v>5196</v>
      </c>
      <c r="BL9" s="32">
        <v>5355</v>
      </c>
      <c r="BM9" s="64">
        <f t="shared" si="53"/>
        <v>-2.9691876750700286</v>
      </c>
      <c r="BN9" s="32">
        <v>620</v>
      </c>
      <c r="BO9" s="32">
        <v>737</v>
      </c>
      <c r="BP9" s="64">
        <f t="shared" si="54"/>
        <v>-15.875169606512895</v>
      </c>
      <c r="BQ9" s="32">
        <v>183</v>
      </c>
      <c r="BR9" s="32">
        <v>270</v>
      </c>
      <c r="BS9" s="64">
        <f t="shared" si="55"/>
        <v>-32.222222222222221</v>
      </c>
      <c r="BT9" s="32">
        <v>173</v>
      </c>
      <c r="BU9" s="32">
        <v>152</v>
      </c>
      <c r="BV9" s="64">
        <f t="shared" si="56"/>
        <v>13.815789473684204</v>
      </c>
      <c r="BW9" s="32">
        <v>610</v>
      </c>
      <c r="BX9" s="32">
        <v>494</v>
      </c>
      <c r="BY9" s="64">
        <f t="shared" si="57"/>
        <v>23.481781376518217</v>
      </c>
      <c r="BZ9" s="32">
        <v>542</v>
      </c>
      <c r="CA9" s="32">
        <v>455</v>
      </c>
      <c r="CB9" s="64">
        <f t="shared" si="58"/>
        <v>19.12087912087912</v>
      </c>
      <c r="CC9" s="32">
        <v>350</v>
      </c>
      <c r="CD9" s="32">
        <v>347</v>
      </c>
      <c r="CE9" s="64">
        <f t="shared" si="59"/>
        <v>0.86455331412103043</v>
      </c>
      <c r="CF9" s="32">
        <v>388</v>
      </c>
      <c r="CG9" s="32">
        <v>351</v>
      </c>
      <c r="CH9" s="64">
        <f t="shared" si="60"/>
        <v>10.541310541310533</v>
      </c>
      <c r="CI9" s="32">
        <v>233</v>
      </c>
      <c r="CJ9" s="32">
        <v>146</v>
      </c>
      <c r="CK9" s="64">
        <f t="shared" si="61"/>
        <v>59.589041095890408</v>
      </c>
      <c r="CL9" s="32">
        <v>166</v>
      </c>
      <c r="CM9" s="32">
        <v>160</v>
      </c>
      <c r="CN9" s="64">
        <f t="shared" si="62"/>
        <v>3.7500000000000089</v>
      </c>
      <c r="CO9" s="32">
        <v>85</v>
      </c>
      <c r="CP9" s="32">
        <v>78</v>
      </c>
      <c r="CQ9" s="64">
        <f t="shared" si="63"/>
        <v>8.9743589743589638</v>
      </c>
      <c r="CR9" s="32">
        <v>137</v>
      </c>
      <c r="CS9" s="32">
        <v>121</v>
      </c>
      <c r="CT9" s="64">
        <f t="shared" si="64"/>
        <v>13.223140495867769</v>
      </c>
      <c r="CU9" s="32">
        <v>46</v>
      </c>
      <c r="CV9" s="32">
        <v>38</v>
      </c>
      <c r="CW9" s="64">
        <f t="shared" si="65"/>
        <v>21.052631578947366</v>
      </c>
      <c r="CX9" s="32">
        <v>790</v>
      </c>
      <c r="CY9" s="32">
        <v>678</v>
      </c>
      <c r="CZ9" s="64">
        <f t="shared" si="66"/>
        <v>16.519174041297944</v>
      </c>
      <c r="DA9" s="32">
        <v>137</v>
      </c>
      <c r="DB9" s="32">
        <v>87</v>
      </c>
      <c r="DC9" s="64">
        <f t="shared" si="67"/>
        <v>57.47126436781609</v>
      </c>
      <c r="DD9" s="32">
        <v>2344</v>
      </c>
      <c r="DE9" s="32">
        <v>2011</v>
      </c>
      <c r="DF9" s="64">
        <f t="shared" si="68"/>
        <v>16.558925907508694</v>
      </c>
    </row>
    <row r="10" spans="1:110" ht="14.1" customHeight="1">
      <c r="A10" s="87"/>
      <c r="B10" s="33">
        <v>7</v>
      </c>
      <c r="C10" s="32">
        <v>49476</v>
      </c>
      <c r="D10" s="32">
        <v>47287</v>
      </c>
      <c r="E10" s="64">
        <f t="shared" si="33"/>
        <v>4.6291792670289933</v>
      </c>
      <c r="F10" s="32">
        <v>14494</v>
      </c>
      <c r="G10" s="32">
        <v>13829</v>
      </c>
      <c r="H10" s="64">
        <f t="shared" si="34"/>
        <v>4.8087352664690108</v>
      </c>
      <c r="I10" s="32">
        <v>6718</v>
      </c>
      <c r="J10" s="32">
        <v>8678</v>
      </c>
      <c r="K10" s="64">
        <f t="shared" si="35"/>
        <v>-22.58584927402627</v>
      </c>
      <c r="L10" s="32">
        <v>5784</v>
      </c>
      <c r="M10" s="32">
        <v>4726</v>
      </c>
      <c r="N10" s="64">
        <f t="shared" si="36"/>
        <v>22.386796445196786</v>
      </c>
      <c r="O10" s="32">
        <v>1505</v>
      </c>
      <c r="P10" s="32">
        <v>1849</v>
      </c>
      <c r="Q10" s="64">
        <f t="shared" si="37"/>
        <v>-18.604651162790699</v>
      </c>
      <c r="R10" s="32">
        <v>485</v>
      </c>
      <c r="S10" s="32">
        <v>531</v>
      </c>
      <c r="T10" s="64">
        <f t="shared" si="38"/>
        <v>-8.6629001883239187</v>
      </c>
      <c r="U10" s="32">
        <v>1307</v>
      </c>
      <c r="V10" s="32">
        <v>1355</v>
      </c>
      <c r="W10" s="64">
        <f t="shared" si="39"/>
        <v>-3.54243542435424</v>
      </c>
      <c r="X10" s="32">
        <v>1378</v>
      </c>
      <c r="Y10" s="32">
        <v>1528</v>
      </c>
      <c r="Z10" s="64">
        <f t="shared" si="40"/>
        <v>-9.8167539267015709</v>
      </c>
      <c r="AA10" s="32">
        <v>736</v>
      </c>
      <c r="AB10" s="32">
        <v>567</v>
      </c>
      <c r="AC10" s="64">
        <f t="shared" si="41"/>
        <v>29.805996472663132</v>
      </c>
      <c r="AD10" s="32">
        <v>928</v>
      </c>
      <c r="AE10" s="32">
        <v>560</v>
      </c>
      <c r="AF10" s="64">
        <f t="shared" si="42"/>
        <v>65.714285714285722</v>
      </c>
      <c r="AG10" s="32">
        <v>1771</v>
      </c>
      <c r="AH10" s="32">
        <v>1813</v>
      </c>
      <c r="AI10" s="64">
        <f t="shared" si="43"/>
        <v>-2.316602316602312</v>
      </c>
      <c r="AJ10" s="32">
        <v>727</v>
      </c>
      <c r="AK10" s="32">
        <v>537</v>
      </c>
      <c r="AL10" s="64">
        <f t="shared" si="44"/>
        <v>35.381750465549345</v>
      </c>
      <c r="AM10" s="32">
        <v>364</v>
      </c>
      <c r="AN10" s="32">
        <v>531</v>
      </c>
      <c r="AO10" s="64">
        <f t="shared" si="45"/>
        <v>-31.450094161958564</v>
      </c>
      <c r="AP10" s="32">
        <v>161</v>
      </c>
      <c r="AQ10" s="32">
        <v>214</v>
      </c>
      <c r="AR10" s="64">
        <f t="shared" si="46"/>
        <v>-24.766355140186914</v>
      </c>
      <c r="AS10" s="32">
        <v>274</v>
      </c>
      <c r="AT10" s="32">
        <v>175</v>
      </c>
      <c r="AU10" s="64">
        <f t="shared" si="47"/>
        <v>56.571428571428562</v>
      </c>
      <c r="AV10" s="32">
        <v>86</v>
      </c>
      <c r="AW10" s="32">
        <v>144</v>
      </c>
      <c r="AX10" s="64">
        <f t="shared" si="48"/>
        <v>-40.277777777777779</v>
      </c>
      <c r="AY10" s="32">
        <v>28</v>
      </c>
      <c r="AZ10" s="32">
        <v>18</v>
      </c>
      <c r="BA10" s="64">
        <f t="shared" si="49"/>
        <v>55.555555555555557</v>
      </c>
      <c r="BB10" s="32">
        <v>49</v>
      </c>
      <c r="BC10" s="32">
        <v>75</v>
      </c>
      <c r="BD10" s="64">
        <f t="shared" si="50"/>
        <v>-34.666666666666671</v>
      </c>
      <c r="BE10" s="32">
        <v>0</v>
      </c>
      <c r="BF10" s="32">
        <v>9</v>
      </c>
      <c r="BG10" s="64">
        <f t="shared" si="51"/>
        <v>-100</v>
      </c>
      <c r="BH10" s="32">
        <v>137</v>
      </c>
      <c r="BI10" s="32">
        <v>167</v>
      </c>
      <c r="BJ10" s="64">
        <f t="shared" si="52"/>
        <v>-17.964071856287422</v>
      </c>
      <c r="BK10" s="32">
        <v>5378</v>
      </c>
      <c r="BL10" s="32">
        <v>4436</v>
      </c>
      <c r="BM10" s="64">
        <f t="shared" si="53"/>
        <v>21.235347159603247</v>
      </c>
      <c r="BN10" s="32">
        <v>752</v>
      </c>
      <c r="BO10" s="32">
        <v>567</v>
      </c>
      <c r="BP10" s="64">
        <f t="shared" si="54"/>
        <v>32.627865961199291</v>
      </c>
      <c r="BQ10" s="32">
        <v>183</v>
      </c>
      <c r="BR10" s="32">
        <v>196</v>
      </c>
      <c r="BS10" s="64">
        <f t="shared" si="55"/>
        <v>-6.6326530612244916</v>
      </c>
      <c r="BT10" s="32">
        <v>90</v>
      </c>
      <c r="BU10" s="32">
        <v>102</v>
      </c>
      <c r="BV10" s="64">
        <f t="shared" si="56"/>
        <v>-11.764705882352944</v>
      </c>
      <c r="BW10" s="32">
        <v>792</v>
      </c>
      <c r="BX10" s="32">
        <v>530</v>
      </c>
      <c r="BY10" s="64">
        <f t="shared" si="57"/>
        <v>49.433962264150935</v>
      </c>
      <c r="BZ10" s="32">
        <v>478</v>
      </c>
      <c r="CA10" s="32">
        <v>385</v>
      </c>
      <c r="CB10" s="64">
        <f t="shared" si="58"/>
        <v>24.155844155844154</v>
      </c>
      <c r="CC10" s="32">
        <v>373</v>
      </c>
      <c r="CD10" s="32">
        <v>477</v>
      </c>
      <c r="CE10" s="64">
        <f t="shared" si="59"/>
        <v>-21.802935010482184</v>
      </c>
      <c r="CF10" s="32">
        <v>361</v>
      </c>
      <c r="CG10" s="32">
        <v>320</v>
      </c>
      <c r="CH10" s="64">
        <f t="shared" si="60"/>
        <v>12.812500000000004</v>
      </c>
      <c r="CI10" s="32">
        <v>227</v>
      </c>
      <c r="CJ10" s="32">
        <v>157</v>
      </c>
      <c r="CK10" s="64">
        <f t="shared" si="61"/>
        <v>44.585987261146485</v>
      </c>
      <c r="CL10" s="32">
        <v>160</v>
      </c>
      <c r="CM10" s="32">
        <v>114</v>
      </c>
      <c r="CN10" s="64">
        <f t="shared" si="62"/>
        <v>40.350877192982452</v>
      </c>
      <c r="CO10" s="32">
        <v>85</v>
      </c>
      <c r="CP10" s="32">
        <v>47</v>
      </c>
      <c r="CQ10" s="64">
        <f t="shared" si="63"/>
        <v>80.851063829787236</v>
      </c>
      <c r="CR10" s="32">
        <v>120</v>
      </c>
      <c r="CS10" s="32">
        <v>94</v>
      </c>
      <c r="CT10" s="64">
        <f t="shared" si="64"/>
        <v>27.659574468085111</v>
      </c>
      <c r="CU10" s="32">
        <v>50</v>
      </c>
      <c r="CV10" s="32">
        <v>32</v>
      </c>
      <c r="CW10" s="64">
        <f t="shared" si="65"/>
        <v>56.25</v>
      </c>
      <c r="CX10" s="32">
        <v>737</v>
      </c>
      <c r="CY10" s="32">
        <v>569</v>
      </c>
      <c r="CZ10" s="64">
        <f t="shared" si="66"/>
        <v>29.52548330404219</v>
      </c>
      <c r="DA10" s="32">
        <v>101</v>
      </c>
      <c r="DB10" s="32">
        <v>118</v>
      </c>
      <c r="DC10" s="64">
        <f t="shared" si="67"/>
        <v>-14.406779661016945</v>
      </c>
      <c r="DD10" s="32">
        <v>2589</v>
      </c>
      <c r="DE10" s="32">
        <v>1811</v>
      </c>
      <c r="DF10" s="64">
        <f t="shared" si="68"/>
        <v>42.959690778575379</v>
      </c>
    </row>
    <row r="11" spans="1:110" ht="14.1" customHeight="1">
      <c r="A11" s="87"/>
      <c r="B11" s="33">
        <v>8</v>
      </c>
      <c r="C11" s="32">
        <v>61702</v>
      </c>
      <c r="D11" s="32">
        <v>41469</v>
      </c>
      <c r="E11" s="64">
        <f t="shared" si="33"/>
        <v>48.790662904820458</v>
      </c>
      <c r="F11" s="32">
        <v>20527</v>
      </c>
      <c r="G11" s="32">
        <v>12966</v>
      </c>
      <c r="H11" s="64">
        <f t="shared" si="34"/>
        <v>58.314052136356629</v>
      </c>
      <c r="I11" s="32">
        <v>9178</v>
      </c>
      <c r="J11" s="32">
        <v>6416</v>
      </c>
      <c r="K11" s="64">
        <f t="shared" si="35"/>
        <v>43.048628428927671</v>
      </c>
      <c r="L11" s="32">
        <v>6124</v>
      </c>
      <c r="M11" s="32">
        <v>2866</v>
      </c>
      <c r="N11" s="64">
        <f t="shared" si="36"/>
        <v>113.67759944173064</v>
      </c>
      <c r="O11" s="32">
        <v>1932</v>
      </c>
      <c r="P11" s="32">
        <v>914</v>
      </c>
      <c r="Q11" s="64">
        <f t="shared" si="37"/>
        <v>111.3785557986871</v>
      </c>
      <c r="R11" s="32">
        <v>733</v>
      </c>
      <c r="S11" s="32">
        <v>450</v>
      </c>
      <c r="T11" s="64">
        <f t="shared" si="38"/>
        <v>62.888888888888886</v>
      </c>
      <c r="U11" s="32">
        <v>1630</v>
      </c>
      <c r="V11" s="32">
        <v>843</v>
      </c>
      <c r="W11" s="64">
        <f t="shared" si="39"/>
        <v>93.357058125741403</v>
      </c>
      <c r="X11" s="32">
        <v>1488</v>
      </c>
      <c r="Y11" s="32">
        <v>1726</v>
      </c>
      <c r="Z11" s="64">
        <f t="shared" si="40"/>
        <v>-13.789107763615293</v>
      </c>
      <c r="AA11" s="32">
        <v>604</v>
      </c>
      <c r="AB11" s="32">
        <v>319</v>
      </c>
      <c r="AC11" s="64">
        <f t="shared" si="41"/>
        <v>89.341692789968661</v>
      </c>
      <c r="AD11" s="32">
        <v>1062</v>
      </c>
      <c r="AE11" s="32">
        <v>852</v>
      </c>
      <c r="AF11" s="64">
        <f t="shared" si="42"/>
        <v>24.64788732394365</v>
      </c>
      <c r="AG11" s="32">
        <v>1992</v>
      </c>
      <c r="AH11" s="32">
        <v>1121</v>
      </c>
      <c r="AI11" s="64">
        <f t="shared" si="43"/>
        <v>77.698483496877785</v>
      </c>
      <c r="AJ11" s="32">
        <v>500</v>
      </c>
      <c r="AK11" s="32">
        <v>1059</v>
      </c>
      <c r="AL11" s="64">
        <f t="shared" si="44"/>
        <v>-52.785646836638335</v>
      </c>
      <c r="AM11" s="32">
        <v>556</v>
      </c>
      <c r="AN11" s="32">
        <v>341</v>
      </c>
      <c r="AO11" s="64">
        <f t="shared" si="45"/>
        <v>63.049853372434029</v>
      </c>
      <c r="AP11" s="32">
        <v>183</v>
      </c>
      <c r="AQ11" s="32">
        <v>179</v>
      </c>
      <c r="AR11" s="64">
        <f t="shared" si="46"/>
        <v>2.2346368715083775</v>
      </c>
      <c r="AS11" s="32">
        <v>470</v>
      </c>
      <c r="AT11" s="32">
        <v>172</v>
      </c>
      <c r="AU11" s="64">
        <f t="shared" si="47"/>
        <v>173.25581395348837</v>
      </c>
      <c r="AV11" s="32">
        <v>60</v>
      </c>
      <c r="AW11" s="32">
        <v>127</v>
      </c>
      <c r="AX11" s="64">
        <f t="shared" si="48"/>
        <v>-52.755905511811022</v>
      </c>
      <c r="AY11" s="32">
        <v>11</v>
      </c>
      <c r="AZ11" s="32">
        <v>18</v>
      </c>
      <c r="BA11" s="64">
        <f t="shared" si="49"/>
        <v>-38.888888888888886</v>
      </c>
      <c r="BB11" s="32">
        <v>35</v>
      </c>
      <c r="BC11" s="32">
        <v>73</v>
      </c>
      <c r="BD11" s="64">
        <f t="shared" si="50"/>
        <v>-52.054794520547951</v>
      </c>
      <c r="BE11" s="32">
        <v>1</v>
      </c>
      <c r="BF11" s="32">
        <v>12</v>
      </c>
      <c r="BG11" s="64">
        <f t="shared" si="51"/>
        <v>-91.666666666666657</v>
      </c>
      <c r="BH11" s="32">
        <v>290</v>
      </c>
      <c r="BI11" s="32">
        <v>170</v>
      </c>
      <c r="BJ11" s="64">
        <f t="shared" si="52"/>
        <v>70.588235294117638</v>
      </c>
      <c r="BK11" s="32">
        <v>5747</v>
      </c>
      <c r="BL11" s="32">
        <v>5125</v>
      </c>
      <c r="BM11" s="64">
        <f t="shared" si="53"/>
        <v>12.136585365853669</v>
      </c>
      <c r="BN11" s="32">
        <v>717</v>
      </c>
      <c r="BO11" s="32">
        <v>577</v>
      </c>
      <c r="BP11" s="64">
        <f t="shared" si="54"/>
        <v>24.263431542460999</v>
      </c>
      <c r="BQ11" s="32">
        <v>175</v>
      </c>
      <c r="BR11" s="32">
        <v>269</v>
      </c>
      <c r="BS11" s="64">
        <f t="shared" si="55"/>
        <v>-34.944237918215613</v>
      </c>
      <c r="BT11" s="32">
        <v>127</v>
      </c>
      <c r="BU11" s="32">
        <v>143</v>
      </c>
      <c r="BV11" s="64">
        <f t="shared" si="56"/>
        <v>-11.188811188811187</v>
      </c>
      <c r="BW11" s="32">
        <v>1190</v>
      </c>
      <c r="BX11" s="32">
        <v>471</v>
      </c>
      <c r="BY11" s="64">
        <f t="shared" si="57"/>
        <v>152.65392781316348</v>
      </c>
      <c r="BZ11" s="32">
        <v>538</v>
      </c>
      <c r="CA11" s="32">
        <v>337</v>
      </c>
      <c r="CB11" s="64">
        <f t="shared" si="58"/>
        <v>59.64391691394659</v>
      </c>
      <c r="CC11" s="32">
        <v>466</v>
      </c>
      <c r="CD11" s="32">
        <v>430</v>
      </c>
      <c r="CE11" s="64">
        <f t="shared" si="59"/>
        <v>8.3720930232558111</v>
      </c>
      <c r="CF11" s="32">
        <v>531</v>
      </c>
      <c r="CG11" s="32">
        <v>407</v>
      </c>
      <c r="CH11" s="64">
        <f t="shared" si="60"/>
        <v>30.466830466830473</v>
      </c>
      <c r="CI11" s="32">
        <v>286</v>
      </c>
      <c r="CJ11" s="32">
        <v>223</v>
      </c>
      <c r="CK11" s="64">
        <f t="shared" si="61"/>
        <v>28.251121076233176</v>
      </c>
      <c r="CL11" s="32">
        <v>207</v>
      </c>
      <c r="CM11" s="32">
        <v>146</v>
      </c>
      <c r="CN11" s="64">
        <f t="shared" si="62"/>
        <v>41.780821917808211</v>
      </c>
      <c r="CO11" s="32">
        <v>121</v>
      </c>
      <c r="CP11" s="32">
        <v>48</v>
      </c>
      <c r="CQ11" s="64">
        <f t="shared" si="63"/>
        <v>152.08333333333334</v>
      </c>
      <c r="CR11" s="32">
        <v>190</v>
      </c>
      <c r="CS11" s="32">
        <v>85</v>
      </c>
      <c r="CT11" s="64">
        <f t="shared" si="64"/>
        <v>123.52941176470588</v>
      </c>
      <c r="CU11" s="32">
        <v>83</v>
      </c>
      <c r="CV11" s="32">
        <v>33</v>
      </c>
      <c r="CW11" s="64">
        <f t="shared" si="65"/>
        <v>151.5151515151515</v>
      </c>
      <c r="CX11" s="32">
        <v>591</v>
      </c>
      <c r="CY11" s="32">
        <v>444</v>
      </c>
      <c r="CZ11" s="64">
        <f t="shared" si="66"/>
        <v>33.108108108108112</v>
      </c>
      <c r="DA11" s="32">
        <v>148</v>
      </c>
      <c r="DB11" s="32">
        <v>62</v>
      </c>
      <c r="DC11" s="64">
        <f t="shared" si="67"/>
        <v>138.70967741935485</v>
      </c>
      <c r="DD11" s="32">
        <v>3024</v>
      </c>
      <c r="DE11" s="32">
        <v>1926</v>
      </c>
      <c r="DF11" s="64">
        <f t="shared" si="68"/>
        <v>57.009345794392516</v>
      </c>
    </row>
    <row r="12" spans="1:110" ht="14.1" customHeight="1">
      <c r="A12" s="87"/>
      <c r="B12" s="33">
        <v>9</v>
      </c>
      <c r="C12" s="32">
        <v>70716</v>
      </c>
      <c r="D12" s="32">
        <v>46345</v>
      </c>
      <c r="E12" s="64">
        <f t="shared" si="33"/>
        <v>52.586039486460237</v>
      </c>
      <c r="F12" s="32">
        <v>22376</v>
      </c>
      <c r="G12" s="32">
        <v>13362</v>
      </c>
      <c r="H12" s="64">
        <f t="shared" si="34"/>
        <v>67.459961083670123</v>
      </c>
      <c r="I12" s="32">
        <v>12415</v>
      </c>
      <c r="J12" s="32">
        <v>7125</v>
      </c>
      <c r="K12" s="64">
        <f t="shared" si="35"/>
        <v>74.245614035087712</v>
      </c>
      <c r="L12" s="32">
        <v>6134</v>
      </c>
      <c r="M12" s="32">
        <v>4451</v>
      </c>
      <c r="N12" s="64">
        <f t="shared" si="36"/>
        <v>37.811727701640073</v>
      </c>
      <c r="O12" s="32">
        <v>1771</v>
      </c>
      <c r="P12" s="32">
        <v>1344</v>
      </c>
      <c r="Q12" s="64">
        <f t="shared" si="37"/>
        <v>31.770833333333325</v>
      </c>
      <c r="R12" s="32">
        <v>622</v>
      </c>
      <c r="S12" s="32">
        <v>413</v>
      </c>
      <c r="T12" s="64">
        <f t="shared" si="38"/>
        <v>50.60532687651331</v>
      </c>
      <c r="U12" s="32">
        <v>1290</v>
      </c>
      <c r="V12" s="32">
        <v>990</v>
      </c>
      <c r="W12" s="64">
        <f t="shared" si="39"/>
        <v>30.303030303030297</v>
      </c>
      <c r="X12" s="32">
        <v>3642</v>
      </c>
      <c r="Y12" s="32">
        <v>1380</v>
      </c>
      <c r="Z12" s="64">
        <f t="shared" si="40"/>
        <v>163.91304347826087</v>
      </c>
      <c r="AA12" s="32">
        <v>820</v>
      </c>
      <c r="AB12" s="32">
        <v>532</v>
      </c>
      <c r="AC12" s="64">
        <f t="shared" si="41"/>
        <v>54.13533834586466</v>
      </c>
      <c r="AD12" s="32">
        <v>1679</v>
      </c>
      <c r="AE12" s="32">
        <v>944</v>
      </c>
      <c r="AF12" s="64">
        <f t="shared" si="42"/>
        <v>77.860169491525426</v>
      </c>
      <c r="AG12" s="32">
        <v>1800</v>
      </c>
      <c r="AH12" s="32">
        <v>1620</v>
      </c>
      <c r="AI12" s="64">
        <f t="shared" si="43"/>
        <v>11.111111111111116</v>
      </c>
      <c r="AJ12" s="32">
        <v>922</v>
      </c>
      <c r="AK12" s="32">
        <v>659</v>
      </c>
      <c r="AL12" s="64">
        <f t="shared" si="44"/>
        <v>39.908952959028831</v>
      </c>
      <c r="AM12" s="32">
        <v>499</v>
      </c>
      <c r="AN12" s="32">
        <v>464</v>
      </c>
      <c r="AO12" s="64">
        <f t="shared" si="45"/>
        <v>7.5431034482758674</v>
      </c>
      <c r="AP12" s="32">
        <v>198</v>
      </c>
      <c r="AQ12" s="32">
        <v>179</v>
      </c>
      <c r="AR12" s="64">
        <f t="shared" si="46"/>
        <v>10.61452513966481</v>
      </c>
      <c r="AS12" s="32">
        <v>441</v>
      </c>
      <c r="AT12" s="32">
        <v>243</v>
      </c>
      <c r="AU12" s="64">
        <f t="shared" si="47"/>
        <v>81.481481481481495</v>
      </c>
      <c r="AV12" s="32">
        <v>68</v>
      </c>
      <c r="AW12" s="32">
        <v>188</v>
      </c>
      <c r="AX12" s="64">
        <f t="shared" si="48"/>
        <v>-63.829787234042556</v>
      </c>
      <c r="AY12" s="32">
        <v>31</v>
      </c>
      <c r="AZ12" s="32">
        <v>43</v>
      </c>
      <c r="BA12" s="64">
        <f t="shared" si="49"/>
        <v>-27.906976744186053</v>
      </c>
      <c r="BB12" s="32">
        <v>26</v>
      </c>
      <c r="BC12" s="32">
        <v>111</v>
      </c>
      <c r="BD12" s="64">
        <f t="shared" si="50"/>
        <v>-76.576576576576571</v>
      </c>
      <c r="BE12" s="32">
        <v>4</v>
      </c>
      <c r="BF12" s="32">
        <v>8</v>
      </c>
      <c r="BG12" s="64">
        <f t="shared" si="51"/>
        <v>-50</v>
      </c>
      <c r="BH12" s="32">
        <v>91</v>
      </c>
      <c r="BI12" s="32">
        <v>146</v>
      </c>
      <c r="BJ12" s="64">
        <f t="shared" si="52"/>
        <v>-37.671232876712324</v>
      </c>
      <c r="BK12" s="32">
        <v>6865</v>
      </c>
      <c r="BL12" s="32">
        <v>4869</v>
      </c>
      <c r="BM12" s="64">
        <f t="shared" si="53"/>
        <v>40.994043951530081</v>
      </c>
      <c r="BN12" s="32">
        <v>758</v>
      </c>
      <c r="BO12" s="32">
        <v>537</v>
      </c>
      <c r="BP12" s="64">
        <f t="shared" si="54"/>
        <v>41.154562383612657</v>
      </c>
      <c r="BQ12" s="32">
        <v>215</v>
      </c>
      <c r="BR12" s="32">
        <v>360</v>
      </c>
      <c r="BS12" s="64">
        <f t="shared" si="55"/>
        <v>-40.277777777777779</v>
      </c>
      <c r="BT12" s="32">
        <v>123</v>
      </c>
      <c r="BU12" s="32">
        <v>129</v>
      </c>
      <c r="BV12" s="64">
        <f t="shared" si="56"/>
        <v>-4.651162790697672</v>
      </c>
      <c r="BW12" s="32">
        <v>1552</v>
      </c>
      <c r="BX12" s="32">
        <v>843</v>
      </c>
      <c r="BY12" s="64">
        <f t="shared" si="57"/>
        <v>84.104389086595503</v>
      </c>
      <c r="BZ12" s="32">
        <v>593</v>
      </c>
      <c r="CA12" s="32">
        <v>496</v>
      </c>
      <c r="CB12" s="64">
        <f t="shared" si="58"/>
        <v>19.556451612903224</v>
      </c>
      <c r="CC12" s="32">
        <v>390</v>
      </c>
      <c r="CD12" s="32">
        <v>577</v>
      </c>
      <c r="CE12" s="64">
        <f t="shared" si="59"/>
        <v>-32.409012131715777</v>
      </c>
      <c r="CF12" s="32">
        <v>506</v>
      </c>
      <c r="CG12" s="32">
        <v>475</v>
      </c>
      <c r="CH12" s="64">
        <f t="shared" si="60"/>
        <v>6.5263157894736912</v>
      </c>
      <c r="CI12" s="32">
        <v>273</v>
      </c>
      <c r="CJ12" s="32">
        <v>358</v>
      </c>
      <c r="CK12" s="64">
        <f t="shared" si="61"/>
        <v>-23.743016759776538</v>
      </c>
      <c r="CL12" s="32">
        <v>162</v>
      </c>
      <c r="CM12" s="32">
        <v>167</v>
      </c>
      <c r="CN12" s="64">
        <f t="shared" si="62"/>
        <v>-2.9940119760479056</v>
      </c>
      <c r="CO12" s="32">
        <v>152</v>
      </c>
      <c r="CP12" s="32">
        <v>87</v>
      </c>
      <c r="CQ12" s="64">
        <f t="shared" si="63"/>
        <v>74.71264367816093</v>
      </c>
      <c r="CR12" s="32">
        <v>120</v>
      </c>
      <c r="CS12" s="32">
        <v>142</v>
      </c>
      <c r="CT12" s="64">
        <f t="shared" si="64"/>
        <v>-15.492957746478876</v>
      </c>
      <c r="CU12" s="32">
        <v>43</v>
      </c>
      <c r="CV12" s="32">
        <v>38</v>
      </c>
      <c r="CW12" s="64">
        <f t="shared" si="65"/>
        <v>13.157894736842103</v>
      </c>
      <c r="CX12" s="32">
        <v>915</v>
      </c>
      <c r="CY12" s="32">
        <v>554</v>
      </c>
      <c r="CZ12" s="64">
        <f t="shared" si="66"/>
        <v>65.162454873646197</v>
      </c>
      <c r="DA12" s="32">
        <v>159</v>
      </c>
      <c r="DB12" s="32">
        <v>88</v>
      </c>
      <c r="DC12" s="64">
        <f t="shared" si="67"/>
        <v>80.681818181818187</v>
      </c>
      <c r="DD12" s="32">
        <v>2949</v>
      </c>
      <c r="DE12" s="32">
        <v>2373</v>
      </c>
      <c r="DF12" s="64">
        <f t="shared" si="68"/>
        <v>24.273072060682676</v>
      </c>
    </row>
    <row r="13" spans="1:110" ht="14.1" customHeight="1">
      <c r="A13" s="87"/>
      <c r="B13" s="33">
        <v>10</v>
      </c>
      <c r="C13" s="32">
        <v>69053</v>
      </c>
      <c r="D13" s="32">
        <v>56321</v>
      </c>
      <c r="E13" s="64">
        <f t="shared" si="33"/>
        <v>22.606132703609671</v>
      </c>
      <c r="F13" s="32">
        <v>23598</v>
      </c>
      <c r="G13" s="32">
        <v>17296</v>
      </c>
      <c r="H13" s="64">
        <f t="shared" si="34"/>
        <v>36.436170212765951</v>
      </c>
      <c r="I13" s="32">
        <v>10495</v>
      </c>
      <c r="J13" s="32">
        <v>10250</v>
      </c>
      <c r="K13" s="64">
        <f t="shared" si="35"/>
        <v>2.3902439024390265</v>
      </c>
      <c r="L13" s="32">
        <v>7084</v>
      </c>
      <c r="M13" s="32">
        <v>5357</v>
      </c>
      <c r="N13" s="64">
        <f t="shared" si="36"/>
        <v>32.238193018480501</v>
      </c>
      <c r="O13" s="32">
        <v>1999</v>
      </c>
      <c r="P13" s="32">
        <v>1616</v>
      </c>
      <c r="Q13" s="64">
        <f t="shared" si="37"/>
        <v>23.700495049504955</v>
      </c>
      <c r="R13" s="32">
        <v>769</v>
      </c>
      <c r="S13" s="32">
        <v>723</v>
      </c>
      <c r="T13" s="64">
        <f t="shared" si="38"/>
        <v>6.3623789764868599</v>
      </c>
      <c r="U13" s="32">
        <v>2216</v>
      </c>
      <c r="V13" s="32">
        <v>1533</v>
      </c>
      <c r="W13" s="64">
        <f t="shared" si="39"/>
        <v>44.553163731245917</v>
      </c>
      <c r="X13" s="32">
        <v>3374</v>
      </c>
      <c r="Y13" s="32">
        <v>1736</v>
      </c>
      <c r="Z13" s="64">
        <f t="shared" si="40"/>
        <v>94.354838709677423</v>
      </c>
      <c r="AA13" s="32">
        <v>782</v>
      </c>
      <c r="AB13" s="32">
        <v>617</v>
      </c>
      <c r="AC13" s="64">
        <f t="shared" si="41"/>
        <v>26.74230145867098</v>
      </c>
      <c r="AD13" s="32">
        <v>1362</v>
      </c>
      <c r="AE13" s="32">
        <v>1038</v>
      </c>
      <c r="AF13" s="64">
        <f t="shared" si="42"/>
        <v>31.213872832369937</v>
      </c>
      <c r="AG13" s="32">
        <v>1841</v>
      </c>
      <c r="AH13" s="32">
        <v>1580</v>
      </c>
      <c r="AI13" s="64">
        <f t="shared" si="43"/>
        <v>16.518987341772153</v>
      </c>
      <c r="AJ13" s="32">
        <v>615</v>
      </c>
      <c r="AK13" s="32">
        <v>553</v>
      </c>
      <c r="AL13" s="64">
        <f t="shared" si="44"/>
        <v>11.211573236889683</v>
      </c>
      <c r="AM13" s="32">
        <v>714</v>
      </c>
      <c r="AN13" s="32">
        <v>447</v>
      </c>
      <c r="AO13" s="64">
        <f t="shared" si="45"/>
        <v>59.731543624161063</v>
      </c>
      <c r="AP13" s="32">
        <v>85</v>
      </c>
      <c r="AQ13" s="32">
        <v>192</v>
      </c>
      <c r="AR13" s="64">
        <f t="shared" si="46"/>
        <v>-55.729166666666671</v>
      </c>
      <c r="AS13" s="32">
        <v>363</v>
      </c>
      <c r="AT13" s="32">
        <v>215</v>
      </c>
      <c r="AU13" s="64">
        <f t="shared" si="47"/>
        <v>68.837209302325576</v>
      </c>
      <c r="AV13" s="32">
        <v>44</v>
      </c>
      <c r="AW13" s="32">
        <v>148</v>
      </c>
      <c r="AX13" s="64">
        <f t="shared" si="48"/>
        <v>-70.27027027027026</v>
      </c>
      <c r="AY13" s="32">
        <v>11</v>
      </c>
      <c r="AZ13" s="32">
        <v>33</v>
      </c>
      <c r="BA13" s="64">
        <f t="shared" si="49"/>
        <v>-66.666666666666671</v>
      </c>
      <c r="BB13" s="32">
        <v>22</v>
      </c>
      <c r="BC13" s="32">
        <v>95</v>
      </c>
      <c r="BD13" s="64">
        <f t="shared" si="50"/>
        <v>-76.84210526315789</v>
      </c>
      <c r="BE13" s="32">
        <v>6</v>
      </c>
      <c r="BF13" s="32">
        <v>2</v>
      </c>
      <c r="BG13" s="64">
        <f t="shared" si="51"/>
        <v>200</v>
      </c>
      <c r="BH13" s="32">
        <v>203</v>
      </c>
      <c r="BI13" s="32">
        <v>112</v>
      </c>
      <c r="BJ13" s="64">
        <f t="shared" si="52"/>
        <v>81.25</v>
      </c>
      <c r="BK13" s="32">
        <v>5411</v>
      </c>
      <c r="BL13" s="32">
        <v>5459</v>
      </c>
      <c r="BM13" s="64">
        <f t="shared" si="53"/>
        <v>-0.87928191976552883</v>
      </c>
      <c r="BN13" s="32">
        <v>707</v>
      </c>
      <c r="BO13" s="32">
        <v>621</v>
      </c>
      <c r="BP13" s="64">
        <f t="shared" si="54"/>
        <v>13.848631239935582</v>
      </c>
      <c r="BQ13" s="32">
        <v>210</v>
      </c>
      <c r="BR13" s="32">
        <v>219</v>
      </c>
      <c r="BS13" s="64">
        <f t="shared" si="55"/>
        <v>-4.1095890410958962</v>
      </c>
      <c r="BT13" s="32">
        <v>165</v>
      </c>
      <c r="BU13" s="32">
        <v>115</v>
      </c>
      <c r="BV13" s="64">
        <f t="shared" si="56"/>
        <v>43.478260869565212</v>
      </c>
      <c r="BW13" s="32">
        <v>1098</v>
      </c>
      <c r="BX13" s="32">
        <v>776</v>
      </c>
      <c r="BY13" s="64">
        <f t="shared" si="57"/>
        <v>41.494845360824748</v>
      </c>
      <c r="BZ13" s="32">
        <v>486</v>
      </c>
      <c r="CA13" s="32">
        <v>476</v>
      </c>
      <c r="CB13" s="64">
        <f t="shared" si="58"/>
        <v>2.1008403361344463</v>
      </c>
      <c r="CC13" s="32">
        <v>527</v>
      </c>
      <c r="CD13" s="32">
        <v>512</v>
      </c>
      <c r="CE13" s="64">
        <f t="shared" si="59"/>
        <v>2.9296875</v>
      </c>
      <c r="CF13" s="32">
        <v>392</v>
      </c>
      <c r="CG13" s="32">
        <v>532</v>
      </c>
      <c r="CH13" s="64">
        <f t="shared" si="60"/>
        <v>-26.315789473684216</v>
      </c>
      <c r="CI13" s="32">
        <v>303</v>
      </c>
      <c r="CJ13" s="32">
        <v>237</v>
      </c>
      <c r="CK13" s="64">
        <f t="shared" si="61"/>
        <v>27.848101265822777</v>
      </c>
      <c r="CL13" s="32">
        <v>151</v>
      </c>
      <c r="CM13" s="32">
        <v>112</v>
      </c>
      <c r="CN13" s="64">
        <f t="shared" si="62"/>
        <v>34.821428571428584</v>
      </c>
      <c r="CO13" s="32">
        <v>132</v>
      </c>
      <c r="CP13" s="32">
        <v>94</v>
      </c>
      <c r="CQ13" s="64">
        <f t="shared" si="63"/>
        <v>40.425531914893618</v>
      </c>
      <c r="CR13" s="32">
        <v>129</v>
      </c>
      <c r="CS13" s="32">
        <v>163</v>
      </c>
      <c r="CT13" s="64">
        <f t="shared" si="64"/>
        <v>-20.858895705521473</v>
      </c>
      <c r="CU13" s="32">
        <v>45</v>
      </c>
      <c r="CV13" s="32">
        <v>39</v>
      </c>
      <c r="CW13" s="64">
        <f t="shared" si="65"/>
        <v>15.384615384615374</v>
      </c>
      <c r="CX13" s="32">
        <v>731</v>
      </c>
      <c r="CY13" s="32">
        <v>589</v>
      </c>
      <c r="CZ13" s="64">
        <f t="shared" si="66"/>
        <v>24.108658743633281</v>
      </c>
      <c r="DA13" s="32">
        <v>125</v>
      </c>
      <c r="DB13" s="32">
        <v>156</v>
      </c>
      <c r="DC13" s="64">
        <f t="shared" si="67"/>
        <v>-19.871794871794869</v>
      </c>
      <c r="DD13" s="32">
        <v>2784</v>
      </c>
      <c r="DE13" s="32">
        <v>2607</v>
      </c>
      <c r="DF13" s="64">
        <f t="shared" si="68"/>
        <v>6.7894131185270323</v>
      </c>
    </row>
    <row r="14" spans="1:110" ht="14.1" customHeight="1">
      <c r="A14" s="87"/>
      <c r="B14" s="33">
        <v>11</v>
      </c>
      <c r="C14" s="32">
        <v>75594</v>
      </c>
      <c r="D14" s="32">
        <v>60096</v>
      </c>
      <c r="E14" s="64">
        <f t="shared" si="33"/>
        <v>25.788738019169323</v>
      </c>
      <c r="F14" s="32">
        <v>20554</v>
      </c>
      <c r="G14" s="32">
        <v>16110</v>
      </c>
      <c r="H14" s="64">
        <f t="shared" si="34"/>
        <v>27.585350713842338</v>
      </c>
      <c r="I14" s="32">
        <v>18390</v>
      </c>
      <c r="J14" s="32">
        <v>11555</v>
      </c>
      <c r="K14" s="64">
        <f t="shared" si="35"/>
        <v>59.151882302033741</v>
      </c>
      <c r="L14" s="32">
        <v>7859</v>
      </c>
      <c r="M14" s="32">
        <v>6145</v>
      </c>
      <c r="N14" s="64">
        <f t="shared" si="36"/>
        <v>27.892595606183889</v>
      </c>
      <c r="O14" s="32">
        <v>2046</v>
      </c>
      <c r="P14" s="32">
        <v>1934</v>
      </c>
      <c r="Q14" s="64">
        <f t="shared" si="37"/>
        <v>5.7911065149948371</v>
      </c>
      <c r="R14" s="32">
        <v>1441</v>
      </c>
      <c r="S14" s="32">
        <v>1087</v>
      </c>
      <c r="T14" s="64">
        <f t="shared" si="38"/>
        <v>32.566697332106706</v>
      </c>
      <c r="U14" s="32">
        <v>1942</v>
      </c>
      <c r="V14" s="32">
        <v>1887</v>
      </c>
      <c r="W14" s="64">
        <f t="shared" si="39"/>
        <v>2.9146793852676156</v>
      </c>
      <c r="X14" s="32">
        <v>3607</v>
      </c>
      <c r="Y14" s="32">
        <v>2390</v>
      </c>
      <c r="Z14" s="64">
        <f t="shared" si="40"/>
        <v>50.920502092050214</v>
      </c>
      <c r="AA14" s="32">
        <v>1185</v>
      </c>
      <c r="AB14" s="32">
        <v>791</v>
      </c>
      <c r="AC14" s="64">
        <f t="shared" si="41"/>
        <v>49.810366624525912</v>
      </c>
      <c r="AD14" s="32">
        <v>1382</v>
      </c>
      <c r="AE14" s="32">
        <v>1070</v>
      </c>
      <c r="AF14" s="64">
        <f t="shared" si="42"/>
        <v>29.158878504672892</v>
      </c>
      <c r="AG14" s="32">
        <v>1760</v>
      </c>
      <c r="AH14" s="32">
        <v>1761</v>
      </c>
      <c r="AI14" s="64">
        <f t="shared" si="43"/>
        <v>-5.6785917092561089E-2</v>
      </c>
      <c r="AJ14" s="32">
        <v>467</v>
      </c>
      <c r="AK14" s="32">
        <v>450</v>
      </c>
      <c r="AL14" s="64">
        <f t="shared" si="44"/>
        <v>3.7777777777777688</v>
      </c>
      <c r="AM14" s="32">
        <v>803</v>
      </c>
      <c r="AN14" s="32">
        <v>836</v>
      </c>
      <c r="AO14" s="64">
        <f t="shared" si="45"/>
        <v>-3.9473684210526327</v>
      </c>
      <c r="AP14" s="32">
        <v>207</v>
      </c>
      <c r="AQ14" s="32">
        <v>58</v>
      </c>
      <c r="AR14" s="64">
        <f t="shared" si="46"/>
        <v>256.89655172413796</v>
      </c>
      <c r="AS14" s="32">
        <v>183</v>
      </c>
      <c r="AT14" s="32">
        <v>104</v>
      </c>
      <c r="AU14" s="64">
        <f t="shared" si="47"/>
        <v>75.961538461538453</v>
      </c>
      <c r="AV14" s="32">
        <v>62</v>
      </c>
      <c r="AW14" s="32">
        <v>150</v>
      </c>
      <c r="AX14" s="64">
        <f t="shared" si="48"/>
        <v>-58.666666666666664</v>
      </c>
      <c r="AY14" s="32">
        <v>11</v>
      </c>
      <c r="AZ14" s="32">
        <v>22</v>
      </c>
      <c r="BA14" s="64">
        <f t="shared" si="49"/>
        <v>-50</v>
      </c>
      <c r="BB14" s="32">
        <v>40</v>
      </c>
      <c r="BC14" s="32">
        <v>96</v>
      </c>
      <c r="BD14" s="64">
        <f t="shared" si="50"/>
        <v>-58.333333333333329</v>
      </c>
      <c r="BE14" s="32">
        <v>1</v>
      </c>
      <c r="BF14" s="32">
        <v>3</v>
      </c>
      <c r="BG14" s="64">
        <f t="shared" si="51"/>
        <v>-66.666666666666671</v>
      </c>
      <c r="BH14" s="32">
        <v>115</v>
      </c>
      <c r="BI14" s="32">
        <v>204</v>
      </c>
      <c r="BJ14" s="64">
        <f t="shared" si="52"/>
        <v>-43.627450980392155</v>
      </c>
      <c r="BK14" s="32">
        <v>6408</v>
      </c>
      <c r="BL14" s="32">
        <v>6410</v>
      </c>
      <c r="BM14" s="64">
        <f t="shared" si="53"/>
        <v>-3.1201248049916863E-2</v>
      </c>
      <c r="BN14" s="32">
        <v>739</v>
      </c>
      <c r="BO14" s="32">
        <v>770</v>
      </c>
      <c r="BP14" s="64">
        <f t="shared" si="54"/>
        <v>-4.0259740259740218</v>
      </c>
      <c r="BQ14" s="32">
        <v>221</v>
      </c>
      <c r="BR14" s="32">
        <v>118</v>
      </c>
      <c r="BS14" s="64">
        <f t="shared" si="55"/>
        <v>87.288135593220332</v>
      </c>
      <c r="BT14" s="32">
        <v>141</v>
      </c>
      <c r="BU14" s="32">
        <v>136</v>
      </c>
      <c r="BV14" s="64">
        <f t="shared" si="56"/>
        <v>3.6764705882353033</v>
      </c>
      <c r="BW14" s="32">
        <v>1110</v>
      </c>
      <c r="BX14" s="32">
        <v>627</v>
      </c>
      <c r="BY14" s="64">
        <f t="shared" si="57"/>
        <v>77.033492822966494</v>
      </c>
      <c r="BZ14" s="32">
        <v>460</v>
      </c>
      <c r="CA14" s="32">
        <v>461</v>
      </c>
      <c r="CB14" s="64">
        <f t="shared" si="58"/>
        <v>-0.21691973969630851</v>
      </c>
      <c r="CC14" s="32">
        <v>332</v>
      </c>
      <c r="CD14" s="32">
        <v>446</v>
      </c>
      <c r="CE14" s="64">
        <f t="shared" si="59"/>
        <v>-25.560538116591925</v>
      </c>
      <c r="CF14" s="32">
        <v>386</v>
      </c>
      <c r="CG14" s="32">
        <v>376</v>
      </c>
      <c r="CH14" s="64">
        <f t="shared" si="60"/>
        <v>2.659574468085113</v>
      </c>
      <c r="CI14" s="32">
        <v>273</v>
      </c>
      <c r="CJ14" s="32">
        <v>279</v>
      </c>
      <c r="CK14" s="64">
        <f t="shared" si="61"/>
        <v>-2.1505376344086002</v>
      </c>
      <c r="CL14" s="32">
        <v>148</v>
      </c>
      <c r="CM14" s="32">
        <v>91</v>
      </c>
      <c r="CN14" s="64">
        <f t="shared" si="62"/>
        <v>62.637362637362635</v>
      </c>
      <c r="CO14" s="32">
        <v>111</v>
      </c>
      <c r="CP14" s="32">
        <v>103</v>
      </c>
      <c r="CQ14" s="64">
        <f t="shared" si="63"/>
        <v>7.7669902912621325</v>
      </c>
      <c r="CR14" s="32">
        <v>93</v>
      </c>
      <c r="CS14" s="32">
        <v>140</v>
      </c>
      <c r="CT14" s="64">
        <f t="shared" si="64"/>
        <v>-33.571428571428577</v>
      </c>
      <c r="CU14" s="32">
        <v>24</v>
      </c>
      <c r="CV14" s="32">
        <v>42</v>
      </c>
      <c r="CW14" s="64">
        <f t="shared" si="65"/>
        <v>-42.857142857142861</v>
      </c>
      <c r="CX14" s="32">
        <v>764</v>
      </c>
      <c r="CY14" s="32">
        <v>763</v>
      </c>
      <c r="CZ14" s="64">
        <f t="shared" si="66"/>
        <v>0.13106159895150959</v>
      </c>
      <c r="DA14" s="32">
        <v>167</v>
      </c>
      <c r="DB14" s="32">
        <v>105</v>
      </c>
      <c r="DC14" s="64">
        <f t="shared" si="67"/>
        <v>59.047619047619037</v>
      </c>
      <c r="DD14" s="32">
        <v>2077</v>
      </c>
      <c r="DE14" s="32">
        <v>2564</v>
      </c>
      <c r="DF14" s="64">
        <f t="shared" si="68"/>
        <v>-18.993759750390016</v>
      </c>
    </row>
    <row r="15" spans="1:110" ht="14.1" customHeight="1">
      <c r="A15" s="87"/>
      <c r="B15" s="33">
        <v>12</v>
      </c>
      <c r="C15" s="32">
        <v>80694</v>
      </c>
      <c r="D15" s="32">
        <v>62431</v>
      </c>
      <c r="E15" s="64">
        <f t="shared" si="33"/>
        <v>29.253095417340734</v>
      </c>
      <c r="F15" s="32">
        <v>25622</v>
      </c>
      <c r="G15" s="32">
        <v>17248</v>
      </c>
      <c r="H15" s="64">
        <f t="shared" si="34"/>
        <v>48.550556586270879</v>
      </c>
      <c r="I15" s="32">
        <v>19857</v>
      </c>
      <c r="J15" s="32">
        <v>14193</v>
      </c>
      <c r="K15" s="64">
        <f t="shared" si="35"/>
        <v>39.90699640667934</v>
      </c>
      <c r="L15" s="32">
        <v>8197</v>
      </c>
      <c r="M15" s="32">
        <v>6403</v>
      </c>
      <c r="N15" s="64">
        <f t="shared" si="36"/>
        <v>28.018116507886926</v>
      </c>
      <c r="O15" s="32">
        <v>2788</v>
      </c>
      <c r="P15" s="32">
        <v>1907</v>
      </c>
      <c r="Q15" s="64">
        <f t="shared" si="37"/>
        <v>46.198217094913474</v>
      </c>
      <c r="R15" s="32">
        <v>1209</v>
      </c>
      <c r="S15" s="32">
        <v>1148</v>
      </c>
      <c r="T15" s="64">
        <f t="shared" si="38"/>
        <v>5.3135888501742112</v>
      </c>
      <c r="U15" s="32">
        <v>1800</v>
      </c>
      <c r="V15" s="32">
        <v>2206</v>
      </c>
      <c r="W15" s="64">
        <f t="shared" si="39"/>
        <v>-18.404351767905712</v>
      </c>
      <c r="X15" s="32">
        <v>2577</v>
      </c>
      <c r="Y15" s="32">
        <v>2295</v>
      </c>
      <c r="Z15" s="64">
        <f t="shared" si="40"/>
        <v>12.287581699346406</v>
      </c>
      <c r="AA15" s="32">
        <v>841</v>
      </c>
      <c r="AB15" s="32">
        <v>786</v>
      </c>
      <c r="AC15" s="64">
        <f t="shared" si="41"/>
        <v>6.9974554707379122</v>
      </c>
      <c r="AD15" s="32">
        <v>1185</v>
      </c>
      <c r="AE15" s="32">
        <v>995</v>
      </c>
      <c r="AF15" s="64">
        <f t="shared" si="42"/>
        <v>19.095477386934668</v>
      </c>
      <c r="AG15" s="32">
        <v>1617</v>
      </c>
      <c r="AH15" s="32">
        <v>1763</v>
      </c>
      <c r="AI15" s="64">
        <f t="shared" si="43"/>
        <v>-8.2813386273397622</v>
      </c>
      <c r="AJ15" s="32">
        <v>753</v>
      </c>
      <c r="AK15" s="32">
        <v>338</v>
      </c>
      <c r="AL15" s="64">
        <f t="shared" si="44"/>
        <v>122.78106508875739</v>
      </c>
      <c r="AM15" s="32">
        <v>547</v>
      </c>
      <c r="AN15" s="32">
        <v>723</v>
      </c>
      <c r="AO15" s="64">
        <f t="shared" si="45"/>
        <v>-24.343015214384511</v>
      </c>
      <c r="AP15" s="32">
        <v>207</v>
      </c>
      <c r="AQ15" s="32">
        <v>232</v>
      </c>
      <c r="AR15" s="64">
        <f t="shared" si="46"/>
        <v>-10.775862068965514</v>
      </c>
      <c r="AS15" s="32">
        <v>342</v>
      </c>
      <c r="AT15" s="32">
        <v>144</v>
      </c>
      <c r="AU15" s="64">
        <f t="shared" si="47"/>
        <v>137.5</v>
      </c>
      <c r="AV15" s="32">
        <v>57</v>
      </c>
      <c r="AW15" s="32">
        <v>100</v>
      </c>
      <c r="AX15" s="64">
        <f t="shared" si="48"/>
        <v>-43.000000000000007</v>
      </c>
      <c r="AY15" s="32">
        <v>20</v>
      </c>
      <c r="AZ15" s="32">
        <v>5</v>
      </c>
      <c r="BA15" s="64">
        <f t="shared" si="49"/>
        <v>300</v>
      </c>
      <c r="BB15" s="32">
        <v>25</v>
      </c>
      <c r="BC15" s="32">
        <v>46</v>
      </c>
      <c r="BD15" s="64">
        <f t="shared" si="50"/>
        <v>-45.652173913043484</v>
      </c>
      <c r="BE15" s="32">
        <v>6</v>
      </c>
      <c r="BF15" s="32">
        <v>20</v>
      </c>
      <c r="BG15" s="64">
        <f t="shared" si="51"/>
        <v>-70</v>
      </c>
      <c r="BH15" s="32">
        <v>116</v>
      </c>
      <c r="BI15" s="32">
        <v>144</v>
      </c>
      <c r="BJ15" s="64">
        <f t="shared" si="52"/>
        <v>-19.444444444444443</v>
      </c>
      <c r="BK15" s="32">
        <v>5719</v>
      </c>
      <c r="BL15" s="32">
        <v>5570</v>
      </c>
      <c r="BM15" s="64">
        <f t="shared" si="53"/>
        <v>2.6750448833034124</v>
      </c>
      <c r="BN15" s="32">
        <v>817</v>
      </c>
      <c r="BO15" s="32">
        <v>586</v>
      </c>
      <c r="BP15" s="64">
        <f t="shared" si="54"/>
        <v>39.419795221843003</v>
      </c>
      <c r="BQ15" s="32">
        <v>183</v>
      </c>
      <c r="BR15" s="32">
        <v>197</v>
      </c>
      <c r="BS15" s="64">
        <f t="shared" si="55"/>
        <v>-7.1065989847715727</v>
      </c>
      <c r="BT15" s="32">
        <v>113</v>
      </c>
      <c r="BU15" s="32">
        <v>68</v>
      </c>
      <c r="BV15" s="64">
        <f t="shared" si="56"/>
        <v>66.176470588235304</v>
      </c>
      <c r="BW15" s="32">
        <v>719</v>
      </c>
      <c r="BX15" s="32">
        <v>975</v>
      </c>
      <c r="BY15" s="64">
        <f t="shared" si="57"/>
        <v>-26.256410256410255</v>
      </c>
      <c r="BZ15" s="32">
        <v>497</v>
      </c>
      <c r="CA15" s="32">
        <v>385</v>
      </c>
      <c r="CB15" s="64">
        <f t="shared" si="58"/>
        <v>29.090909090909101</v>
      </c>
      <c r="CC15" s="32">
        <v>456</v>
      </c>
      <c r="CD15" s="32">
        <v>324</v>
      </c>
      <c r="CE15" s="64">
        <f t="shared" si="59"/>
        <v>40.740740740740748</v>
      </c>
      <c r="CF15" s="32">
        <v>404</v>
      </c>
      <c r="CG15" s="32">
        <v>394</v>
      </c>
      <c r="CH15" s="64">
        <f t="shared" si="60"/>
        <v>2.5380710659898442</v>
      </c>
      <c r="CI15" s="32">
        <v>553</v>
      </c>
      <c r="CJ15" s="32">
        <v>192</v>
      </c>
      <c r="CK15" s="64">
        <f t="shared" si="61"/>
        <v>188.02083333333334</v>
      </c>
      <c r="CL15" s="32">
        <v>109</v>
      </c>
      <c r="CM15" s="32">
        <v>128</v>
      </c>
      <c r="CN15" s="64">
        <f t="shared" si="62"/>
        <v>-14.84375</v>
      </c>
      <c r="CO15" s="32">
        <v>117</v>
      </c>
      <c r="CP15" s="32">
        <v>88</v>
      </c>
      <c r="CQ15" s="64">
        <f t="shared" si="63"/>
        <v>32.95454545454546</v>
      </c>
      <c r="CR15" s="32">
        <v>99</v>
      </c>
      <c r="CS15" s="32">
        <v>110</v>
      </c>
      <c r="CT15" s="64">
        <f t="shared" si="64"/>
        <v>-9.9999999999999982</v>
      </c>
      <c r="CU15" s="32">
        <v>41</v>
      </c>
      <c r="CV15" s="32">
        <v>33</v>
      </c>
      <c r="CW15" s="64">
        <f t="shared" si="65"/>
        <v>24.242424242424242</v>
      </c>
      <c r="CX15" s="32">
        <v>595</v>
      </c>
      <c r="CY15" s="32">
        <v>560</v>
      </c>
      <c r="CZ15" s="64">
        <f t="shared" si="66"/>
        <v>6.25</v>
      </c>
      <c r="DA15" s="32">
        <v>84</v>
      </c>
      <c r="DB15" s="32">
        <v>142</v>
      </c>
      <c r="DC15" s="64">
        <f t="shared" si="67"/>
        <v>-40.845070422535215</v>
      </c>
      <c r="DD15" s="32">
        <v>2214</v>
      </c>
      <c r="DE15" s="32">
        <v>1960</v>
      </c>
      <c r="DF15" s="64">
        <f t="shared" si="68"/>
        <v>12.959183673469399</v>
      </c>
    </row>
    <row r="16" spans="1:110" ht="14.1" customHeight="1">
      <c r="A16" s="87"/>
      <c r="B16" s="33">
        <v>13</v>
      </c>
      <c r="C16" s="32">
        <v>74550</v>
      </c>
      <c r="D16" s="32">
        <v>62943</v>
      </c>
      <c r="E16" s="64">
        <f t="shared" si="33"/>
        <v>18.44049378008674</v>
      </c>
      <c r="F16" s="32">
        <v>23987</v>
      </c>
      <c r="G16" s="32">
        <v>19807</v>
      </c>
      <c r="H16" s="64">
        <f t="shared" si="34"/>
        <v>21.103650224668048</v>
      </c>
      <c r="I16" s="32">
        <v>13941</v>
      </c>
      <c r="J16" s="32">
        <v>14299</v>
      </c>
      <c r="K16" s="64">
        <f t="shared" si="35"/>
        <v>-2.5036715854255487</v>
      </c>
      <c r="L16" s="32">
        <v>8153</v>
      </c>
      <c r="M16" s="32">
        <v>6614</v>
      </c>
      <c r="N16" s="64">
        <f t="shared" si="36"/>
        <v>23.268823707287577</v>
      </c>
      <c r="O16" s="32">
        <v>2534</v>
      </c>
      <c r="P16" s="32">
        <v>1844</v>
      </c>
      <c r="Q16" s="64">
        <f t="shared" si="37"/>
        <v>37.418655097613886</v>
      </c>
      <c r="R16" s="32">
        <v>575</v>
      </c>
      <c r="S16" s="32">
        <v>813</v>
      </c>
      <c r="T16" s="64">
        <f t="shared" si="38"/>
        <v>-29.274292742927432</v>
      </c>
      <c r="U16" s="32">
        <v>1766</v>
      </c>
      <c r="V16" s="32">
        <v>1709</v>
      </c>
      <c r="W16" s="64">
        <f t="shared" si="39"/>
        <v>3.3352837916910572</v>
      </c>
      <c r="X16" s="32">
        <v>2296</v>
      </c>
      <c r="Y16" s="32">
        <v>1936</v>
      </c>
      <c r="Z16" s="64">
        <f t="shared" si="40"/>
        <v>18.595041322314042</v>
      </c>
      <c r="AA16" s="32">
        <v>571</v>
      </c>
      <c r="AB16" s="32">
        <v>701</v>
      </c>
      <c r="AC16" s="64">
        <f t="shared" si="41"/>
        <v>-18.544935805991436</v>
      </c>
      <c r="AD16" s="32">
        <v>1377</v>
      </c>
      <c r="AE16" s="32">
        <v>741</v>
      </c>
      <c r="AF16" s="64">
        <f t="shared" si="42"/>
        <v>85.829959514170056</v>
      </c>
      <c r="AG16" s="32">
        <v>1649</v>
      </c>
      <c r="AH16" s="32">
        <v>1356</v>
      </c>
      <c r="AI16" s="64">
        <f t="shared" si="43"/>
        <v>21.607669616519164</v>
      </c>
      <c r="AJ16" s="32">
        <v>1126</v>
      </c>
      <c r="AK16" s="32">
        <v>734</v>
      </c>
      <c r="AL16" s="64">
        <f t="shared" si="44"/>
        <v>53.405994550408707</v>
      </c>
      <c r="AM16" s="32">
        <v>876</v>
      </c>
      <c r="AN16" s="32">
        <v>687</v>
      </c>
      <c r="AO16" s="64">
        <f t="shared" si="45"/>
        <v>27.510917030567693</v>
      </c>
      <c r="AP16" s="32">
        <v>234</v>
      </c>
      <c r="AQ16" s="32">
        <v>75</v>
      </c>
      <c r="AR16" s="64">
        <f t="shared" si="46"/>
        <v>212</v>
      </c>
      <c r="AS16" s="32">
        <v>260</v>
      </c>
      <c r="AT16" s="32">
        <v>174</v>
      </c>
      <c r="AU16" s="64">
        <f t="shared" si="47"/>
        <v>49.425287356321832</v>
      </c>
      <c r="AV16" s="32">
        <v>88</v>
      </c>
      <c r="AW16" s="32">
        <v>151</v>
      </c>
      <c r="AX16" s="64">
        <f t="shared" si="48"/>
        <v>-41.721854304635762</v>
      </c>
      <c r="AY16" s="32">
        <v>28</v>
      </c>
      <c r="AZ16" s="32">
        <v>10</v>
      </c>
      <c r="BA16" s="64">
        <f t="shared" si="49"/>
        <v>179.99999999999997</v>
      </c>
      <c r="BB16" s="32">
        <v>46</v>
      </c>
      <c r="BC16" s="32">
        <v>95</v>
      </c>
      <c r="BD16" s="64">
        <f t="shared" si="50"/>
        <v>-51.578947368421055</v>
      </c>
      <c r="BE16" s="32">
        <v>1</v>
      </c>
      <c r="BF16" s="32">
        <v>9</v>
      </c>
      <c r="BG16" s="64">
        <f t="shared" si="51"/>
        <v>-88.888888888888886</v>
      </c>
      <c r="BH16" s="32">
        <v>137</v>
      </c>
      <c r="BI16" s="32">
        <v>81</v>
      </c>
      <c r="BJ16" s="64">
        <f t="shared" si="52"/>
        <v>69.135802469135797</v>
      </c>
      <c r="BK16" s="32">
        <v>6780</v>
      </c>
      <c r="BL16" s="32">
        <v>5721</v>
      </c>
      <c r="BM16" s="64">
        <f t="shared" si="53"/>
        <v>18.510749868904043</v>
      </c>
      <c r="BN16" s="32">
        <v>804</v>
      </c>
      <c r="BO16" s="32">
        <v>631</v>
      </c>
      <c r="BP16" s="64">
        <f t="shared" si="54"/>
        <v>27.416798732171156</v>
      </c>
      <c r="BQ16" s="32">
        <v>195</v>
      </c>
      <c r="BR16" s="32">
        <v>154</v>
      </c>
      <c r="BS16" s="64">
        <f t="shared" si="55"/>
        <v>26.623376623376615</v>
      </c>
      <c r="BT16" s="32">
        <v>120</v>
      </c>
      <c r="BU16" s="32">
        <v>98</v>
      </c>
      <c r="BV16" s="64">
        <f t="shared" si="56"/>
        <v>22.448979591836739</v>
      </c>
      <c r="BW16" s="32">
        <v>693</v>
      </c>
      <c r="BX16" s="32">
        <v>549</v>
      </c>
      <c r="BY16" s="64">
        <f t="shared" si="57"/>
        <v>26.229508196721319</v>
      </c>
      <c r="BZ16" s="32">
        <v>853</v>
      </c>
      <c r="CA16" s="32">
        <v>377</v>
      </c>
      <c r="CB16" s="64">
        <f t="shared" si="58"/>
        <v>126.25994694960214</v>
      </c>
      <c r="CC16" s="32">
        <v>346</v>
      </c>
      <c r="CD16" s="32">
        <v>328</v>
      </c>
      <c r="CE16" s="64">
        <f t="shared" si="59"/>
        <v>5.4878048780487854</v>
      </c>
      <c r="CF16" s="32">
        <v>383</v>
      </c>
      <c r="CG16" s="32">
        <v>346</v>
      </c>
      <c r="CH16" s="64">
        <f t="shared" si="60"/>
        <v>10.693641618497107</v>
      </c>
      <c r="CI16" s="32">
        <v>261</v>
      </c>
      <c r="CJ16" s="32">
        <v>256</v>
      </c>
      <c r="CK16" s="64">
        <f t="shared" si="61"/>
        <v>1.953125</v>
      </c>
      <c r="CL16" s="32">
        <v>120</v>
      </c>
      <c r="CM16" s="32">
        <v>111</v>
      </c>
      <c r="CN16" s="64">
        <f t="shared" si="62"/>
        <v>8.1081081081081141</v>
      </c>
      <c r="CO16" s="32">
        <v>132</v>
      </c>
      <c r="CP16" s="32">
        <v>84</v>
      </c>
      <c r="CQ16" s="64">
        <f t="shared" si="63"/>
        <v>57.142857142857139</v>
      </c>
      <c r="CR16" s="32">
        <v>93</v>
      </c>
      <c r="CS16" s="32">
        <v>86</v>
      </c>
      <c r="CT16" s="64">
        <f t="shared" si="64"/>
        <v>8.1395348837209234</v>
      </c>
      <c r="CU16" s="32">
        <v>37</v>
      </c>
      <c r="CV16" s="32">
        <v>21</v>
      </c>
      <c r="CW16" s="64">
        <f t="shared" si="65"/>
        <v>76.19047619047619</v>
      </c>
      <c r="CX16" s="32">
        <v>1205</v>
      </c>
      <c r="CY16" s="32">
        <v>372</v>
      </c>
      <c r="CZ16" s="64">
        <f t="shared" si="66"/>
        <v>223.92473118279571</v>
      </c>
      <c r="DA16" s="32">
        <v>175</v>
      </c>
      <c r="DB16" s="32">
        <v>72</v>
      </c>
      <c r="DC16" s="64">
        <f t="shared" si="67"/>
        <v>143.05555555555554</v>
      </c>
      <c r="DD16" s="32">
        <v>2622</v>
      </c>
      <c r="DE16" s="32">
        <v>1870</v>
      </c>
      <c r="DF16" s="64">
        <f t="shared" si="68"/>
        <v>40.213903743315505</v>
      </c>
    </row>
    <row r="17" spans="1:110" ht="14.85" customHeight="1">
      <c r="A17" s="87"/>
      <c r="B17" s="33">
        <v>14</v>
      </c>
      <c r="C17" s="32">
        <v>57254</v>
      </c>
      <c r="D17" s="32">
        <v>59366</v>
      </c>
      <c r="E17" s="64">
        <f t="shared" si="33"/>
        <v>-3.5575918876124435</v>
      </c>
      <c r="F17" s="32">
        <v>17113</v>
      </c>
      <c r="G17" s="32">
        <v>20406</v>
      </c>
      <c r="H17" s="64">
        <f t="shared" si="34"/>
        <v>-16.13741056551995</v>
      </c>
      <c r="I17" s="32">
        <v>8919</v>
      </c>
      <c r="J17" s="32">
        <v>11456</v>
      </c>
      <c r="K17" s="64">
        <f t="shared" si="35"/>
        <v>-22.145600558659218</v>
      </c>
      <c r="L17" s="32">
        <v>6954</v>
      </c>
      <c r="M17" s="32">
        <v>5195</v>
      </c>
      <c r="N17" s="64">
        <f t="shared" si="36"/>
        <v>33.859480269489886</v>
      </c>
      <c r="O17" s="32">
        <v>2128</v>
      </c>
      <c r="P17" s="32">
        <v>1931</v>
      </c>
      <c r="Q17" s="64">
        <f t="shared" si="37"/>
        <v>10.201967892283781</v>
      </c>
      <c r="R17" s="32">
        <v>461</v>
      </c>
      <c r="S17" s="32">
        <v>762</v>
      </c>
      <c r="T17" s="64">
        <f t="shared" si="38"/>
        <v>-39.501312335958005</v>
      </c>
      <c r="U17" s="32">
        <v>2051</v>
      </c>
      <c r="V17" s="32">
        <v>1573</v>
      </c>
      <c r="W17" s="64">
        <f t="shared" si="39"/>
        <v>30.387794024157657</v>
      </c>
      <c r="X17" s="32">
        <v>1444</v>
      </c>
      <c r="Y17" s="32">
        <v>1588</v>
      </c>
      <c r="Z17" s="64">
        <f t="shared" si="40"/>
        <v>-9.0680100755667468</v>
      </c>
      <c r="AA17" s="32">
        <v>829</v>
      </c>
      <c r="AB17" s="32">
        <v>660</v>
      </c>
      <c r="AC17" s="64">
        <f t="shared" si="41"/>
        <v>25.606060606060609</v>
      </c>
      <c r="AD17" s="32">
        <v>1011</v>
      </c>
      <c r="AE17" s="32">
        <v>922</v>
      </c>
      <c r="AF17" s="64">
        <f t="shared" si="42"/>
        <v>9.6529284164859064</v>
      </c>
      <c r="AG17" s="32">
        <v>1757</v>
      </c>
      <c r="AH17" s="32">
        <v>1971</v>
      </c>
      <c r="AI17" s="64">
        <f t="shared" si="43"/>
        <v>-10.857432775240994</v>
      </c>
      <c r="AJ17" s="32">
        <v>624</v>
      </c>
      <c r="AK17" s="32">
        <v>624</v>
      </c>
      <c r="AL17" s="64">
        <f t="shared" si="44"/>
        <v>0</v>
      </c>
      <c r="AM17" s="32">
        <v>601</v>
      </c>
      <c r="AN17" s="32">
        <v>747</v>
      </c>
      <c r="AO17" s="64">
        <f t="shared" si="45"/>
        <v>-19.544846050870145</v>
      </c>
      <c r="AP17" s="32">
        <v>146</v>
      </c>
      <c r="AQ17" s="32">
        <v>189</v>
      </c>
      <c r="AR17" s="64">
        <f t="shared" si="46"/>
        <v>-22.751322751322757</v>
      </c>
      <c r="AS17" s="32">
        <v>200</v>
      </c>
      <c r="AT17" s="32">
        <v>211</v>
      </c>
      <c r="AU17" s="64">
        <f t="shared" si="47"/>
        <v>-5.2132701421800931</v>
      </c>
      <c r="AV17" s="32">
        <v>97</v>
      </c>
      <c r="AW17" s="32">
        <v>90</v>
      </c>
      <c r="AX17" s="64">
        <f t="shared" si="48"/>
        <v>7.7777777777777724</v>
      </c>
      <c r="AY17" s="32">
        <v>23</v>
      </c>
      <c r="AZ17" s="32">
        <v>17</v>
      </c>
      <c r="BA17" s="64">
        <f t="shared" si="49"/>
        <v>35.294117647058833</v>
      </c>
      <c r="BB17" s="32">
        <v>50</v>
      </c>
      <c r="BC17" s="32">
        <v>37</v>
      </c>
      <c r="BD17" s="64">
        <f t="shared" si="50"/>
        <v>35.13513513513513</v>
      </c>
      <c r="BE17" s="32">
        <v>0</v>
      </c>
      <c r="BF17" s="32">
        <v>7</v>
      </c>
      <c r="BG17" s="64">
        <f t="shared" si="51"/>
        <v>-100</v>
      </c>
      <c r="BH17" s="32">
        <v>133</v>
      </c>
      <c r="BI17" s="32">
        <v>128</v>
      </c>
      <c r="BJ17" s="64">
        <f t="shared" si="52"/>
        <v>3.90625</v>
      </c>
      <c r="BK17" s="32">
        <v>6046</v>
      </c>
      <c r="BL17" s="32">
        <v>5079</v>
      </c>
      <c r="BM17" s="64">
        <f t="shared" si="53"/>
        <v>19.039180941130152</v>
      </c>
      <c r="BN17" s="32">
        <v>810</v>
      </c>
      <c r="BO17" s="32">
        <v>575</v>
      </c>
      <c r="BP17" s="64">
        <f t="shared" si="54"/>
        <v>40.869565217391312</v>
      </c>
      <c r="BQ17" s="32">
        <v>153</v>
      </c>
      <c r="BR17" s="32">
        <v>192</v>
      </c>
      <c r="BS17" s="64">
        <f t="shared" si="55"/>
        <v>-20.3125</v>
      </c>
      <c r="BT17" s="32">
        <v>108</v>
      </c>
      <c r="BU17" s="32">
        <v>77</v>
      </c>
      <c r="BV17" s="64">
        <f t="shared" si="56"/>
        <v>40.259740259740262</v>
      </c>
      <c r="BW17" s="32">
        <v>611</v>
      </c>
      <c r="BX17" s="32">
        <v>506</v>
      </c>
      <c r="BY17" s="64">
        <f t="shared" si="57"/>
        <v>20.750988142292481</v>
      </c>
      <c r="BZ17" s="32">
        <v>554</v>
      </c>
      <c r="CA17" s="32">
        <v>375</v>
      </c>
      <c r="CB17" s="64">
        <f t="shared" si="58"/>
        <v>47.733333333333341</v>
      </c>
      <c r="CC17" s="32">
        <v>352</v>
      </c>
      <c r="CD17" s="32">
        <v>478</v>
      </c>
      <c r="CE17" s="64">
        <f t="shared" si="59"/>
        <v>-26.35983263598326</v>
      </c>
      <c r="CF17" s="32">
        <v>370</v>
      </c>
      <c r="CG17" s="32">
        <v>284</v>
      </c>
      <c r="CH17" s="64">
        <f t="shared" si="60"/>
        <v>30.281690140845075</v>
      </c>
      <c r="CI17" s="32">
        <v>208</v>
      </c>
      <c r="CJ17" s="32">
        <v>193</v>
      </c>
      <c r="CK17" s="64">
        <f t="shared" si="61"/>
        <v>7.7720207253886064</v>
      </c>
      <c r="CL17" s="32">
        <v>125</v>
      </c>
      <c r="CM17" s="32">
        <v>143</v>
      </c>
      <c r="CN17" s="64">
        <f t="shared" si="62"/>
        <v>-12.587412587412583</v>
      </c>
      <c r="CO17" s="32">
        <v>97</v>
      </c>
      <c r="CP17" s="32">
        <v>119</v>
      </c>
      <c r="CQ17" s="64">
        <f t="shared" si="63"/>
        <v>-18.487394957983195</v>
      </c>
      <c r="CR17" s="32">
        <v>161</v>
      </c>
      <c r="CS17" s="32">
        <v>84</v>
      </c>
      <c r="CT17" s="64">
        <f t="shared" si="64"/>
        <v>91.666666666666671</v>
      </c>
      <c r="CU17" s="32">
        <v>42</v>
      </c>
      <c r="CV17" s="32">
        <v>36</v>
      </c>
      <c r="CW17" s="64">
        <f t="shared" si="65"/>
        <v>16.666666666666675</v>
      </c>
      <c r="CX17" s="32">
        <v>586</v>
      </c>
      <c r="CY17" s="32">
        <v>509</v>
      </c>
      <c r="CZ17" s="64">
        <f t="shared" si="66"/>
        <v>15.127701375245572</v>
      </c>
      <c r="DA17" s="32">
        <v>90</v>
      </c>
      <c r="DB17" s="32">
        <v>113</v>
      </c>
      <c r="DC17" s="64">
        <f t="shared" si="67"/>
        <v>-20.353982300884955</v>
      </c>
      <c r="DD17" s="32">
        <v>2368</v>
      </c>
      <c r="DE17" s="32">
        <v>2037</v>
      </c>
      <c r="DF17" s="64">
        <f t="shared" si="68"/>
        <v>16.249386352479146</v>
      </c>
    </row>
    <row r="18" spans="1:110" ht="14.1" customHeight="1">
      <c r="A18" s="87"/>
      <c r="B18" s="33">
        <v>15</v>
      </c>
      <c r="C18" s="32">
        <v>68137</v>
      </c>
      <c r="D18" s="32">
        <v>49945</v>
      </c>
      <c r="E18" s="64">
        <f t="shared" si="33"/>
        <v>36.42406647312044</v>
      </c>
      <c r="F18" s="32">
        <v>21543</v>
      </c>
      <c r="G18" s="32">
        <v>16009</v>
      </c>
      <c r="H18" s="64">
        <f t="shared" si="34"/>
        <v>34.568055468798796</v>
      </c>
      <c r="I18" s="32">
        <v>10475</v>
      </c>
      <c r="J18" s="32">
        <v>7637</v>
      </c>
      <c r="K18" s="64">
        <f t="shared" si="35"/>
        <v>37.161188948539994</v>
      </c>
      <c r="L18" s="32">
        <v>11103</v>
      </c>
      <c r="M18" s="32">
        <v>5409</v>
      </c>
      <c r="N18" s="64">
        <f t="shared" si="36"/>
        <v>105.26899611758181</v>
      </c>
      <c r="O18" s="32">
        <v>2068</v>
      </c>
      <c r="P18" s="32">
        <v>1816</v>
      </c>
      <c r="Q18" s="64">
        <f t="shared" si="37"/>
        <v>13.876651982378863</v>
      </c>
      <c r="R18" s="32">
        <v>525</v>
      </c>
      <c r="S18" s="32">
        <v>578</v>
      </c>
      <c r="T18" s="64">
        <f t="shared" si="38"/>
        <v>-9.1695501730103768</v>
      </c>
      <c r="U18" s="32">
        <v>1405</v>
      </c>
      <c r="V18" s="32">
        <v>1284</v>
      </c>
      <c r="W18" s="64">
        <f t="shared" si="39"/>
        <v>9.4236760124610583</v>
      </c>
      <c r="X18" s="32">
        <v>1689</v>
      </c>
      <c r="Y18" s="32">
        <v>1469</v>
      </c>
      <c r="Z18" s="64">
        <f t="shared" si="40"/>
        <v>14.976174268209675</v>
      </c>
      <c r="AA18" s="32">
        <v>509</v>
      </c>
      <c r="AB18" s="32">
        <v>422</v>
      </c>
      <c r="AC18" s="64">
        <f t="shared" si="41"/>
        <v>20.616113744075836</v>
      </c>
      <c r="AD18" s="32">
        <v>1513</v>
      </c>
      <c r="AE18" s="32">
        <v>734</v>
      </c>
      <c r="AF18" s="64">
        <f t="shared" si="42"/>
        <v>106.13079019073569</v>
      </c>
      <c r="AG18" s="32">
        <v>1724</v>
      </c>
      <c r="AH18" s="32">
        <v>1385</v>
      </c>
      <c r="AI18" s="64">
        <f t="shared" si="43"/>
        <v>24.476534296028873</v>
      </c>
      <c r="AJ18" s="32">
        <v>850</v>
      </c>
      <c r="AK18" s="32">
        <v>572</v>
      </c>
      <c r="AL18" s="64">
        <f t="shared" si="44"/>
        <v>48.601398601398607</v>
      </c>
      <c r="AM18" s="32">
        <v>718</v>
      </c>
      <c r="AN18" s="32">
        <v>446</v>
      </c>
      <c r="AO18" s="64">
        <f t="shared" si="45"/>
        <v>60.986547085201792</v>
      </c>
      <c r="AP18" s="32">
        <v>186</v>
      </c>
      <c r="AQ18" s="32">
        <v>222</v>
      </c>
      <c r="AR18" s="64">
        <f t="shared" si="46"/>
        <v>-16.216216216216218</v>
      </c>
      <c r="AS18" s="32">
        <v>335</v>
      </c>
      <c r="AT18" s="32">
        <v>129</v>
      </c>
      <c r="AU18" s="64">
        <f t="shared" si="47"/>
        <v>159.68992248062017</v>
      </c>
      <c r="AV18" s="32">
        <v>92</v>
      </c>
      <c r="AW18" s="32">
        <v>131</v>
      </c>
      <c r="AX18" s="64">
        <f t="shared" si="48"/>
        <v>-29.770992366412219</v>
      </c>
      <c r="AY18" s="32">
        <v>44</v>
      </c>
      <c r="AZ18" s="32">
        <v>19</v>
      </c>
      <c r="BA18" s="64">
        <f t="shared" si="49"/>
        <v>131.57894736842107</v>
      </c>
      <c r="BB18" s="32">
        <v>33</v>
      </c>
      <c r="BC18" s="32">
        <v>70</v>
      </c>
      <c r="BD18" s="64">
        <f t="shared" si="50"/>
        <v>-52.857142857142861</v>
      </c>
      <c r="BE18" s="32">
        <v>4</v>
      </c>
      <c r="BF18" s="32">
        <v>3</v>
      </c>
      <c r="BG18" s="64">
        <f t="shared" si="51"/>
        <v>33.333333333333329</v>
      </c>
      <c r="BH18" s="32">
        <v>226</v>
      </c>
      <c r="BI18" s="32">
        <v>140</v>
      </c>
      <c r="BJ18" s="64">
        <f t="shared" si="52"/>
        <v>61.428571428571431</v>
      </c>
      <c r="BK18" s="32">
        <v>5567</v>
      </c>
      <c r="BL18" s="32">
        <v>5662</v>
      </c>
      <c r="BM18" s="64">
        <f t="shared" si="53"/>
        <v>-1.6778523489932917</v>
      </c>
      <c r="BN18" s="32">
        <v>706</v>
      </c>
      <c r="BO18" s="32">
        <v>611</v>
      </c>
      <c r="BP18" s="64">
        <f t="shared" si="54"/>
        <v>15.548281505728312</v>
      </c>
      <c r="BQ18" s="32">
        <v>151</v>
      </c>
      <c r="BR18" s="32">
        <v>176</v>
      </c>
      <c r="BS18" s="64">
        <f t="shared" si="55"/>
        <v>-14.204545454545459</v>
      </c>
      <c r="BT18" s="32">
        <v>185</v>
      </c>
      <c r="BU18" s="32">
        <v>84</v>
      </c>
      <c r="BV18" s="64">
        <f t="shared" si="56"/>
        <v>120.23809523809526</v>
      </c>
      <c r="BW18" s="32">
        <v>654</v>
      </c>
      <c r="BX18" s="32">
        <v>598</v>
      </c>
      <c r="BY18" s="64">
        <f t="shared" si="57"/>
        <v>9.3645484949832714</v>
      </c>
      <c r="BZ18" s="32">
        <v>469</v>
      </c>
      <c r="CA18" s="32">
        <v>353</v>
      </c>
      <c r="CB18" s="64">
        <f t="shared" si="58"/>
        <v>32.861189801699723</v>
      </c>
      <c r="CC18" s="32">
        <v>445</v>
      </c>
      <c r="CD18" s="32">
        <v>354</v>
      </c>
      <c r="CE18" s="64">
        <f t="shared" si="59"/>
        <v>25.706214689265529</v>
      </c>
      <c r="CF18" s="32">
        <v>459</v>
      </c>
      <c r="CG18" s="32">
        <v>349</v>
      </c>
      <c r="CH18" s="64">
        <f t="shared" si="60"/>
        <v>31.518624641833814</v>
      </c>
      <c r="CI18" s="32">
        <v>314</v>
      </c>
      <c r="CJ18" s="32">
        <v>213</v>
      </c>
      <c r="CK18" s="64">
        <f t="shared" si="61"/>
        <v>47.417840375586849</v>
      </c>
      <c r="CL18" s="32">
        <v>114</v>
      </c>
      <c r="CM18" s="32">
        <v>99</v>
      </c>
      <c r="CN18" s="64">
        <f t="shared" si="62"/>
        <v>15.151515151515159</v>
      </c>
      <c r="CO18" s="32">
        <v>134</v>
      </c>
      <c r="CP18" s="32">
        <v>82</v>
      </c>
      <c r="CQ18" s="64">
        <f t="shared" si="63"/>
        <v>63.414634146341456</v>
      </c>
      <c r="CR18" s="32">
        <v>119</v>
      </c>
      <c r="CS18" s="32">
        <v>102</v>
      </c>
      <c r="CT18" s="64">
        <f t="shared" si="64"/>
        <v>16.666666666666675</v>
      </c>
      <c r="CU18" s="32">
        <v>59</v>
      </c>
      <c r="CV18" s="32">
        <v>43</v>
      </c>
      <c r="CW18" s="64">
        <f t="shared" si="65"/>
        <v>37.209302325581397</v>
      </c>
      <c r="CX18" s="32">
        <v>642</v>
      </c>
      <c r="CY18" s="32">
        <v>522</v>
      </c>
      <c r="CZ18" s="64">
        <f t="shared" si="66"/>
        <v>22.988505747126432</v>
      </c>
      <c r="DA18" s="32">
        <v>150</v>
      </c>
      <c r="DB18" s="32">
        <v>76</v>
      </c>
      <c r="DC18" s="64">
        <f t="shared" si="67"/>
        <v>97.368421052631575</v>
      </c>
      <c r="DD18" s="32">
        <v>2841</v>
      </c>
      <c r="DE18" s="32">
        <v>2130</v>
      </c>
      <c r="DF18" s="64">
        <f t="shared" si="68"/>
        <v>33.380281690140848</v>
      </c>
    </row>
    <row r="19" spans="1:110" ht="14.1" customHeight="1">
      <c r="A19" s="87"/>
      <c r="B19" s="33">
        <v>16</v>
      </c>
      <c r="C19" s="32">
        <v>59785</v>
      </c>
      <c r="D19" s="32">
        <v>51359</v>
      </c>
      <c r="E19" s="64">
        <f t="shared" si="33"/>
        <v>16.406082672949228</v>
      </c>
      <c r="F19" s="32">
        <v>17648</v>
      </c>
      <c r="G19" s="32">
        <v>14685</v>
      </c>
      <c r="H19" s="64">
        <f t="shared" si="34"/>
        <v>20.177051413006474</v>
      </c>
      <c r="I19" s="32">
        <v>11197</v>
      </c>
      <c r="J19" s="32">
        <v>9629</v>
      </c>
      <c r="K19" s="64">
        <f t="shared" si="35"/>
        <v>16.28414165541594</v>
      </c>
      <c r="L19" s="32">
        <v>7242</v>
      </c>
      <c r="M19" s="32">
        <v>5521</v>
      </c>
      <c r="N19" s="64">
        <f t="shared" si="36"/>
        <v>31.171889150516208</v>
      </c>
      <c r="O19" s="32">
        <v>1844</v>
      </c>
      <c r="P19" s="32">
        <v>1886</v>
      </c>
      <c r="Q19" s="64">
        <f t="shared" si="37"/>
        <v>-2.2269353128313907</v>
      </c>
      <c r="R19" s="32">
        <v>442</v>
      </c>
      <c r="S19" s="32">
        <v>582</v>
      </c>
      <c r="T19" s="64">
        <f t="shared" si="38"/>
        <v>-24.054982817869419</v>
      </c>
      <c r="U19" s="32">
        <v>1105</v>
      </c>
      <c r="V19" s="32">
        <v>1582</v>
      </c>
      <c r="W19" s="64">
        <f t="shared" si="39"/>
        <v>-30.151706700379265</v>
      </c>
      <c r="X19" s="32">
        <v>1838</v>
      </c>
      <c r="Y19" s="32">
        <v>1046</v>
      </c>
      <c r="Z19" s="64">
        <f t="shared" si="40"/>
        <v>75.717017208412997</v>
      </c>
      <c r="AA19" s="32">
        <v>546</v>
      </c>
      <c r="AB19" s="32">
        <v>658</v>
      </c>
      <c r="AC19" s="64">
        <f t="shared" si="41"/>
        <v>-17.021276595744684</v>
      </c>
      <c r="AD19" s="32">
        <v>1243</v>
      </c>
      <c r="AE19" s="32">
        <v>620</v>
      </c>
      <c r="AF19" s="64">
        <f t="shared" si="42"/>
        <v>100.48387096774194</v>
      </c>
      <c r="AG19" s="32">
        <v>1298</v>
      </c>
      <c r="AH19" s="32">
        <v>1665</v>
      </c>
      <c r="AI19" s="64">
        <f t="shared" si="43"/>
        <v>-22.042042042042041</v>
      </c>
      <c r="AJ19" s="32">
        <v>686</v>
      </c>
      <c r="AK19" s="32">
        <v>514</v>
      </c>
      <c r="AL19" s="64">
        <f t="shared" si="44"/>
        <v>33.463035019455248</v>
      </c>
      <c r="AM19" s="32">
        <v>630</v>
      </c>
      <c r="AN19" s="32">
        <v>341</v>
      </c>
      <c r="AO19" s="64">
        <f t="shared" si="45"/>
        <v>84.750733137829897</v>
      </c>
      <c r="AP19" s="32">
        <v>198</v>
      </c>
      <c r="AQ19" s="32">
        <v>208</v>
      </c>
      <c r="AR19" s="64">
        <f t="shared" si="46"/>
        <v>-4.8076923076923128</v>
      </c>
      <c r="AS19" s="32">
        <v>216</v>
      </c>
      <c r="AT19" s="32">
        <v>274</v>
      </c>
      <c r="AU19" s="64">
        <f t="shared" si="47"/>
        <v>-21.167883211678827</v>
      </c>
      <c r="AV19" s="32">
        <v>67</v>
      </c>
      <c r="AW19" s="32">
        <v>107</v>
      </c>
      <c r="AX19" s="64">
        <f t="shared" si="48"/>
        <v>-37.383177570093466</v>
      </c>
      <c r="AY19" s="32">
        <v>7</v>
      </c>
      <c r="AZ19" s="32">
        <v>16</v>
      </c>
      <c r="BA19" s="64">
        <f t="shared" si="49"/>
        <v>-56.25</v>
      </c>
      <c r="BB19" s="32">
        <v>41</v>
      </c>
      <c r="BC19" s="32">
        <v>64</v>
      </c>
      <c r="BD19" s="64">
        <f t="shared" si="50"/>
        <v>-35.9375</v>
      </c>
      <c r="BE19" s="32">
        <v>5</v>
      </c>
      <c r="BF19" s="32">
        <v>7</v>
      </c>
      <c r="BG19" s="64">
        <f t="shared" si="51"/>
        <v>-28.571428571428569</v>
      </c>
      <c r="BH19" s="32">
        <v>151</v>
      </c>
      <c r="BI19" s="32">
        <v>116</v>
      </c>
      <c r="BJ19" s="64">
        <f t="shared" si="52"/>
        <v>30.172413793103448</v>
      </c>
      <c r="BK19" s="32">
        <v>6168</v>
      </c>
      <c r="BL19" s="32">
        <v>5809</v>
      </c>
      <c r="BM19" s="64">
        <f t="shared" si="53"/>
        <v>6.180065415734215</v>
      </c>
      <c r="BN19" s="32">
        <v>706</v>
      </c>
      <c r="BO19" s="32">
        <v>659</v>
      </c>
      <c r="BP19" s="64">
        <f t="shared" si="54"/>
        <v>7.1320182094081863</v>
      </c>
      <c r="BQ19" s="32">
        <v>208</v>
      </c>
      <c r="BR19" s="32">
        <v>162</v>
      </c>
      <c r="BS19" s="64">
        <f t="shared" si="55"/>
        <v>28.395061728395056</v>
      </c>
      <c r="BT19" s="32">
        <v>166</v>
      </c>
      <c r="BU19" s="32">
        <v>71</v>
      </c>
      <c r="BV19" s="64">
        <f t="shared" si="56"/>
        <v>133.80281690140845</v>
      </c>
      <c r="BW19" s="32">
        <v>644</v>
      </c>
      <c r="BX19" s="32">
        <v>651</v>
      </c>
      <c r="BY19" s="64">
        <f t="shared" si="57"/>
        <v>-1.0752688172043001</v>
      </c>
      <c r="BZ19" s="32">
        <v>568</v>
      </c>
      <c r="CA19" s="32">
        <v>452</v>
      </c>
      <c r="CB19" s="64">
        <f t="shared" si="58"/>
        <v>25.663716814159287</v>
      </c>
      <c r="CC19" s="32">
        <v>381</v>
      </c>
      <c r="CD19" s="32">
        <v>390</v>
      </c>
      <c r="CE19" s="64">
        <f t="shared" si="59"/>
        <v>-2.3076923076923106</v>
      </c>
      <c r="CF19" s="32">
        <v>480</v>
      </c>
      <c r="CG19" s="32">
        <v>399</v>
      </c>
      <c r="CH19" s="64">
        <f t="shared" si="60"/>
        <v>20.300751879699241</v>
      </c>
      <c r="CI19" s="32">
        <v>261</v>
      </c>
      <c r="CJ19" s="32">
        <v>201</v>
      </c>
      <c r="CK19" s="64">
        <f t="shared" si="61"/>
        <v>29.850746268656714</v>
      </c>
      <c r="CL19" s="32">
        <v>104</v>
      </c>
      <c r="CM19" s="32">
        <v>90</v>
      </c>
      <c r="CN19" s="64">
        <f t="shared" si="62"/>
        <v>15.555555555555545</v>
      </c>
      <c r="CO19" s="32">
        <v>221</v>
      </c>
      <c r="CP19" s="32">
        <v>139</v>
      </c>
      <c r="CQ19" s="64">
        <f t="shared" si="63"/>
        <v>58.992805755395693</v>
      </c>
      <c r="CR19" s="32">
        <v>120</v>
      </c>
      <c r="CS19" s="32">
        <v>137</v>
      </c>
      <c r="CT19" s="64">
        <f t="shared" si="64"/>
        <v>-12.408759124087588</v>
      </c>
      <c r="CU19" s="32">
        <v>46</v>
      </c>
      <c r="CV19" s="32">
        <v>41</v>
      </c>
      <c r="CW19" s="64">
        <f t="shared" si="65"/>
        <v>12.195121951219523</v>
      </c>
      <c r="CX19" s="32">
        <v>667</v>
      </c>
      <c r="CY19" s="32">
        <v>537</v>
      </c>
      <c r="CZ19" s="64">
        <f t="shared" si="66"/>
        <v>24.208566108007457</v>
      </c>
      <c r="DA19" s="32">
        <v>142</v>
      </c>
      <c r="DB19" s="32">
        <v>62</v>
      </c>
      <c r="DC19" s="64">
        <f t="shared" si="67"/>
        <v>129.03225806451616</v>
      </c>
      <c r="DD19" s="32">
        <v>2436</v>
      </c>
      <c r="DE19" s="32">
        <v>1994</v>
      </c>
      <c r="DF19" s="64">
        <f t="shared" si="68"/>
        <v>22.166499498495497</v>
      </c>
    </row>
    <row r="20" spans="1:110" ht="14.1" customHeight="1">
      <c r="A20" s="87"/>
      <c r="B20" s="33">
        <v>17</v>
      </c>
      <c r="C20" s="32">
        <v>72776</v>
      </c>
      <c r="D20" s="32">
        <v>57891</v>
      </c>
      <c r="E20" s="64">
        <f t="shared" si="33"/>
        <v>25.712114145549393</v>
      </c>
      <c r="F20" s="32">
        <v>27620</v>
      </c>
      <c r="G20" s="32">
        <v>16888</v>
      </c>
      <c r="H20" s="64">
        <f t="shared" si="34"/>
        <v>63.548081477972531</v>
      </c>
      <c r="I20" s="32">
        <v>10048</v>
      </c>
      <c r="J20" s="32">
        <v>11446</v>
      </c>
      <c r="K20" s="64">
        <f t="shared" si="35"/>
        <v>-12.213873842390354</v>
      </c>
      <c r="L20" s="32">
        <v>7942</v>
      </c>
      <c r="M20" s="32">
        <v>5506</v>
      </c>
      <c r="N20" s="64">
        <f t="shared" si="36"/>
        <v>44.24264438794043</v>
      </c>
      <c r="O20" s="32">
        <v>2589</v>
      </c>
      <c r="P20" s="32">
        <v>1505</v>
      </c>
      <c r="Q20" s="64">
        <f t="shared" si="37"/>
        <v>72.026578073089695</v>
      </c>
      <c r="R20" s="32">
        <v>597</v>
      </c>
      <c r="S20" s="32">
        <v>646</v>
      </c>
      <c r="T20" s="64">
        <f t="shared" si="38"/>
        <v>-7.5851393188854477</v>
      </c>
      <c r="U20" s="32">
        <v>1711</v>
      </c>
      <c r="V20" s="32">
        <v>1430</v>
      </c>
      <c r="W20" s="64">
        <f t="shared" si="39"/>
        <v>19.650349650349639</v>
      </c>
      <c r="X20" s="32">
        <v>1597</v>
      </c>
      <c r="Y20" s="32">
        <v>2025</v>
      </c>
      <c r="Z20" s="64">
        <f t="shared" si="40"/>
        <v>-21.1358024691358</v>
      </c>
      <c r="AA20" s="32">
        <v>808</v>
      </c>
      <c r="AB20" s="32">
        <v>460</v>
      </c>
      <c r="AC20" s="64">
        <f t="shared" si="41"/>
        <v>75.652173913043484</v>
      </c>
      <c r="AD20" s="32">
        <v>1352</v>
      </c>
      <c r="AE20" s="32">
        <v>1171</v>
      </c>
      <c r="AF20" s="64">
        <f t="shared" si="42"/>
        <v>15.456874466268156</v>
      </c>
      <c r="AG20" s="32">
        <v>1637</v>
      </c>
      <c r="AH20" s="32">
        <v>1252</v>
      </c>
      <c r="AI20" s="64">
        <f t="shared" si="43"/>
        <v>30.750798722044735</v>
      </c>
      <c r="AJ20" s="32">
        <v>507</v>
      </c>
      <c r="AK20" s="32">
        <v>822</v>
      </c>
      <c r="AL20" s="64">
        <f t="shared" si="44"/>
        <v>-38.321167883211679</v>
      </c>
      <c r="AM20" s="32">
        <v>891</v>
      </c>
      <c r="AN20" s="32">
        <v>663</v>
      </c>
      <c r="AO20" s="64">
        <f t="shared" si="45"/>
        <v>34.389140271493225</v>
      </c>
      <c r="AP20" s="32">
        <v>109</v>
      </c>
      <c r="AQ20" s="32">
        <v>186</v>
      </c>
      <c r="AR20" s="64">
        <f t="shared" si="46"/>
        <v>-41.397849462365585</v>
      </c>
      <c r="AS20" s="32">
        <v>218</v>
      </c>
      <c r="AT20" s="32">
        <v>247</v>
      </c>
      <c r="AU20" s="64">
        <f t="shared" si="47"/>
        <v>-11.740890688259109</v>
      </c>
      <c r="AV20" s="32">
        <v>96</v>
      </c>
      <c r="AW20" s="32">
        <v>157</v>
      </c>
      <c r="AX20" s="64">
        <f t="shared" si="48"/>
        <v>-38.853503184713375</v>
      </c>
      <c r="AY20" s="32">
        <v>25</v>
      </c>
      <c r="AZ20" s="32">
        <v>24</v>
      </c>
      <c r="BA20" s="64">
        <f t="shared" si="49"/>
        <v>4.1666666666666741</v>
      </c>
      <c r="BB20" s="32">
        <v>51</v>
      </c>
      <c r="BC20" s="32">
        <v>110</v>
      </c>
      <c r="BD20" s="64">
        <f t="shared" si="50"/>
        <v>-53.63636363636364</v>
      </c>
      <c r="BE20" s="32">
        <v>11</v>
      </c>
      <c r="BF20" s="32">
        <v>1</v>
      </c>
      <c r="BG20" s="64">
        <f t="shared" si="51"/>
        <v>1000</v>
      </c>
      <c r="BH20" s="32">
        <v>180</v>
      </c>
      <c r="BI20" s="32">
        <v>101</v>
      </c>
      <c r="BJ20" s="64">
        <f t="shared" si="52"/>
        <v>78.21782178217822</v>
      </c>
      <c r="BK20" s="32">
        <v>7306</v>
      </c>
      <c r="BL20" s="32">
        <v>6248</v>
      </c>
      <c r="BM20" s="64">
        <f t="shared" si="53"/>
        <v>16.933418693982084</v>
      </c>
      <c r="BN20" s="32">
        <v>738</v>
      </c>
      <c r="BO20" s="32">
        <v>700</v>
      </c>
      <c r="BP20" s="64">
        <f t="shared" si="54"/>
        <v>5.428571428571427</v>
      </c>
      <c r="BQ20" s="32">
        <v>197</v>
      </c>
      <c r="BR20" s="32">
        <v>242</v>
      </c>
      <c r="BS20" s="64">
        <f t="shared" si="55"/>
        <v>-18.595041322314053</v>
      </c>
      <c r="BT20" s="32">
        <v>162</v>
      </c>
      <c r="BU20" s="32">
        <v>58</v>
      </c>
      <c r="BV20" s="64">
        <f t="shared" si="56"/>
        <v>179.31034482758622</v>
      </c>
      <c r="BW20" s="32">
        <v>538</v>
      </c>
      <c r="BX20" s="32">
        <v>578</v>
      </c>
      <c r="BY20" s="64">
        <f t="shared" si="57"/>
        <v>-6.9204152249134898</v>
      </c>
      <c r="BZ20" s="32">
        <v>582</v>
      </c>
      <c r="CA20" s="32">
        <v>457</v>
      </c>
      <c r="CB20" s="64">
        <f t="shared" si="58"/>
        <v>27.352297592997822</v>
      </c>
      <c r="CC20" s="32">
        <v>290</v>
      </c>
      <c r="CD20" s="32">
        <v>383</v>
      </c>
      <c r="CE20" s="64">
        <f t="shared" si="59"/>
        <v>-24.281984334203656</v>
      </c>
      <c r="CF20" s="32">
        <v>372</v>
      </c>
      <c r="CG20" s="32">
        <v>474</v>
      </c>
      <c r="CH20" s="64">
        <f t="shared" si="60"/>
        <v>-21.518987341772156</v>
      </c>
      <c r="CI20" s="32">
        <v>193</v>
      </c>
      <c r="CJ20" s="32">
        <v>250</v>
      </c>
      <c r="CK20" s="64">
        <f t="shared" si="61"/>
        <v>-22.799999999999997</v>
      </c>
      <c r="CL20" s="32">
        <v>127</v>
      </c>
      <c r="CM20" s="32">
        <v>145</v>
      </c>
      <c r="CN20" s="64">
        <f t="shared" si="62"/>
        <v>-12.413793103448278</v>
      </c>
      <c r="CO20" s="32">
        <v>157</v>
      </c>
      <c r="CP20" s="32">
        <v>133</v>
      </c>
      <c r="CQ20" s="64">
        <f t="shared" si="63"/>
        <v>18.045112781954884</v>
      </c>
      <c r="CR20" s="32">
        <v>125</v>
      </c>
      <c r="CS20" s="32">
        <v>132</v>
      </c>
      <c r="CT20" s="64">
        <f t="shared" si="64"/>
        <v>-5.3030303030302983</v>
      </c>
      <c r="CU20" s="32">
        <v>50</v>
      </c>
      <c r="CV20" s="32">
        <v>30</v>
      </c>
      <c r="CW20" s="64">
        <f t="shared" si="65"/>
        <v>66.666666666666671</v>
      </c>
      <c r="CX20" s="32">
        <v>855</v>
      </c>
      <c r="CY20" s="32">
        <v>777</v>
      </c>
      <c r="CZ20" s="64">
        <f t="shared" si="66"/>
        <v>10.038610038610042</v>
      </c>
      <c r="DA20" s="32">
        <v>132</v>
      </c>
      <c r="DB20" s="32">
        <v>133</v>
      </c>
      <c r="DC20" s="64">
        <f t="shared" si="67"/>
        <v>-0.75187969924812581</v>
      </c>
      <c r="DD20" s="32">
        <v>2854</v>
      </c>
      <c r="DE20" s="32">
        <v>2490</v>
      </c>
      <c r="DF20" s="64">
        <f t="shared" si="68"/>
        <v>14.61847389558233</v>
      </c>
    </row>
    <row r="21" spans="1:110" ht="14.1" customHeight="1">
      <c r="A21" s="87"/>
      <c r="B21" s="33">
        <v>18</v>
      </c>
      <c r="C21" s="32">
        <v>67502</v>
      </c>
      <c r="D21" s="32">
        <v>54129</v>
      </c>
      <c r="E21" s="64">
        <f t="shared" si="33"/>
        <v>24.705795414657583</v>
      </c>
      <c r="F21" s="32">
        <v>22270</v>
      </c>
      <c r="G21" s="32">
        <v>18439</v>
      </c>
      <c r="H21" s="64">
        <f t="shared" si="34"/>
        <v>20.776614783881996</v>
      </c>
      <c r="I21" s="32">
        <v>12750</v>
      </c>
      <c r="J21" s="32">
        <v>8432</v>
      </c>
      <c r="K21" s="64">
        <f t="shared" si="35"/>
        <v>51.209677419354847</v>
      </c>
      <c r="L21" s="32">
        <v>8516</v>
      </c>
      <c r="M21" s="32">
        <v>6204</v>
      </c>
      <c r="N21" s="64">
        <f t="shared" si="36"/>
        <v>37.266279819471308</v>
      </c>
      <c r="O21" s="32">
        <v>2237</v>
      </c>
      <c r="P21" s="32">
        <v>1967</v>
      </c>
      <c r="Q21" s="64">
        <f t="shared" si="37"/>
        <v>13.72648703609558</v>
      </c>
      <c r="R21" s="32">
        <v>772</v>
      </c>
      <c r="S21" s="32">
        <v>530</v>
      </c>
      <c r="T21" s="64">
        <f t="shared" si="38"/>
        <v>45.660377358490557</v>
      </c>
      <c r="U21" s="32">
        <v>1582</v>
      </c>
      <c r="V21" s="32">
        <v>1576</v>
      </c>
      <c r="W21" s="64">
        <f t="shared" si="39"/>
        <v>0.38071065989848663</v>
      </c>
      <c r="X21" s="32">
        <v>1355</v>
      </c>
      <c r="Y21" s="32">
        <v>1122</v>
      </c>
      <c r="Z21" s="64">
        <f t="shared" si="40"/>
        <v>20.766488413547247</v>
      </c>
      <c r="AA21" s="32">
        <v>679</v>
      </c>
      <c r="AB21" s="32">
        <v>650</v>
      </c>
      <c r="AC21" s="64">
        <f t="shared" si="41"/>
        <v>4.4615384615384723</v>
      </c>
      <c r="AD21" s="32">
        <v>986</v>
      </c>
      <c r="AE21" s="32">
        <v>894</v>
      </c>
      <c r="AF21" s="64">
        <f t="shared" si="42"/>
        <v>10.290827740492169</v>
      </c>
      <c r="AG21" s="32">
        <v>1439</v>
      </c>
      <c r="AH21" s="32">
        <v>1419</v>
      </c>
      <c r="AI21" s="64">
        <f t="shared" si="43"/>
        <v>1.4094432699083947</v>
      </c>
      <c r="AJ21" s="32">
        <v>421</v>
      </c>
      <c r="AK21" s="32">
        <v>440</v>
      </c>
      <c r="AL21" s="64">
        <f t="shared" si="44"/>
        <v>-4.318181818181821</v>
      </c>
      <c r="AM21" s="32">
        <v>676</v>
      </c>
      <c r="AN21" s="32">
        <v>764</v>
      </c>
      <c r="AO21" s="64">
        <f t="shared" si="45"/>
        <v>-11.518324607329845</v>
      </c>
      <c r="AP21" s="32">
        <v>197</v>
      </c>
      <c r="AQ21" s="32">
        <v>67</v>
      </c>
      <c r="AR21" s="64">
        <f t="shared" si="46"/>
        <v>194.02985074626864</v>
      </c>
      <c r="AS21" s="32">
        <v>140</v>
      </c>
      <c r="AT21" s="32">
        <v>121</v>
      </c>
      <c r="AU21" s="64">
        <f t="shared" si="47"/>
        <v>15.702479338842966</v>
      </c>
      <c r="AV21" s="32">
        <v>76</v>
      </c>
      <c r="AW21" s="32">
        <v>137</v>
      </c>
      <c r="AX21" s="64">
        <f t="shared" si="48"/>
        <v>-44.525547445255476</v>
      </c>
      <c r="AY21" s="32">
        <v>9</v>
      </c>
      <c r="AZ21" s="32">
        <v>18</v>
      </c>
      <c r="BA21" s="64">
        <f t="shared" si="49"/>
        <v>-50</v>
      </c>
      <c r="BB21" s="32">
        <v>42</v>
      </c>
      <c r="BC21" s="32">
        <v>83</v>
      </c>
      <c r="BD21" s="64">
        <f t="shared" si="50"/>
        <v>-49.397590361445786</v>
      </c>
      <c r="BE21" s="32">
        <v>11</v>
      </c>
      <c r="BF21" s="32">
        <v>0</v>
      </c>
      <c r="BG21" s="64" t="str">
        <f t="shared" si="51"/>
        <v/>
      </c>
      <c r="BH21" s="32">
        <v>118</v>
      </c>
      <c r="BI21" s="32">
        <v>119</v>
      </c>
      <c r="BJ21" s="64">
        <f t="shared" si="52"/>
        <v>-0.84033613445377853</v>
      </c>
      <c r="BK21" s="32">
        <v>6489</v>
      </c>
      <c r="BL21" s="32">
        <v>5883</v>
      </c>
      <c r="BM21" s="64">
        <f t="shared" si="53"/>
        <v>10.300866904640493</v>
      </c>
      <c r="BN21" s="32">
        <v>755</v>
      </c>
      <c r="BO21" s="32">
        <v>539</v>
      </c>
      <c r="BP21" s="64">
        <f t="shared" si="54"/>
        <v>40.074211502782944</v>
      </c>
      <c r="BQ21" s="32">
        <v>198</v>
      </c>
      <c r="BR21" s="32">
        <v>74</v>
      </c>
      <c r="BS21" s="64">
        <f t="shared" si="55"/>
        <v>167.56756756756758</v>
      </c>
      <c r="BT21" s="32">
        <v>203</v>
      </c>
      <c r="BU21" s="32">
        <v>79</v>
      </c>
      <c r="BV21" s="64">
        <f t="shared" si="56"/>
        <v>156.96202531645568</v>
      </c>
      <c r="BW21" s="32">
        <v>723</v>
      </c>
      <c r="BX21" s="32">
        <v>444</v>
      </c>
      <c r="BY21" s="64">
        <f t="shared" si="57"/>
        <v>62.837837837837832</v>
      </c>
      <c r="BZ21" s="32">
        <v>486</v>
      </c>
      <c r="CA21" s="32">
        <v>349</v>
      </c>
      <c r="CB21" s="64">
        <f t="shared" si="58"/>
        <v>39.255014326647576</v>
      </c>
      <c r="CC21" s="32">
        <v>354</v>
      </c>
      <c r="CD21" s="32">
        <v>304</v>
      </c>
      <c r="CE21" s="64">
        <f t="shared" si="59"/>
        <v>16.447368421052634</v>
      </c>
      <c r="CF21" s="32">
        <v>387</v>
      </c>
      <c r="CG21" s="32">
        <v>318</v>
      </c>
      <c r="CH21" s="64">
        <f t="shared" si="60"/>
        <v>21.698113207547177</v>
      </c>
      <c r="CI21" s="32">
        <v>185</v>
      </c>
      <c r="CJ21" s="32">
        <v>170</v>
      </c>
      <c r="CK21" s="64">
        <f t="shared" si="61"/>
        <v>8.8235294117646959</v>
      </c>
      <c r="CL21" s="32">
        <v>118</v>
      </c>
      <c r="CM21" s="32">
        <v>112</v>
      </c>
      <c r="CN21" s="64">
        <f t="shared" si="62"/>
        <v>5.3571428571428603</v>
      </c>
      <c r="CO21" s="32">
        <v>146</v>
      </c>
      <c r="CP21" s="32">
        <v>76</v>
      </c>
      <c r="CQ21" s="64">
        <f t="shared" si="63"/>
        <v>92.10526315789474</v>
      </c>
      <c r="CR21" s="32">
        <v>62</v>
      </c>
      <c r="CS21" s="32">
        <v>142</v>
      </c>
      <c r="CT21" s="64">
        <f t="shared" si="64"/>
        <v>-56.338028169014088</v>
      </c>
      <c r="CU21" s="32">
        <v>41</v>
      </c>
      <c r="CV21" s="32">
        <v>36</v>
      </c>
      <c r="CW21" s="64">
        <f t="shared" si="65"/>
        <v>13.888888888888884</v>
      </c>
      <c r="CX21" s="32">
        <v>896</v>
      </c>
      <c r="CY21" s="32">
        <v>390</v>
      </c>
      <c r="CZ21" s="64">
        <f t="shared" si="66"/>
        <v>129.74358974358972</v>
      </c>
      <c r="DA21" s="32">
        <v>166</v>
      </c>
      <c r="DB21" s="32">
        <v>89</v>
      </c>
      <c r="DC21" s="64">
        <f t="shared" si="67"/>
        <v>86.516853932584254</v>
      </c>
      <c r="DD21" s="32">
        <v>1843</v>
      </c>
      <c r="DE21" s="32">
        <v>2141</v>
      </c>
      <c r="DF21" s="64">
        <f t="shared" si="68"/>
        <v>-13.918729565623543</v>
      </c>
    </row>
    <row r="22" spans="1:110" ht="14.1" customHeight="1">
      <c r="A22" s="87"/>
      <c r="B22" s="33">
        <v>19</v>
      </c>
      <c r="C22" s="32">
        <v>85885</v>
      </c>
      <c r="D22" s="32">
        <v>55112</v>
      </c>
      <c r="E22" s="64">
        <f t="shared" si="33"/>
        <v>55.837204238641313</v>
      </c>
      <c r="F22" s="32">
        <v>31611</v>
      </c>
      <c r="G22" s="32">
        <v>16428</v>
      </c>
      <c r="H22" s="64">
        <f t="shared" si="34"/>
        <v>92.421475529583645</v>
      </c>
      <c r="I22" s="32">
        <v>18709</v>
      </c>
      <c r="J22" s="32">
        <v>10140</v>
      </c>
      <c r="K22" s="64">
        <f t="shared" si="35"/>
        <v>84.506903353057197</v>
      </c>
      <c r="L22" s="32">
        <v>9823</v>
      </c>
      <c r="M22" s="32">
        <v>6443</v>
      </c>
      <c r="N22" s="64">
        <f t="shared" si="36"/>
        <v>52.460034145584359</v>
      </c>
      <c r="O22" s="32">
        <v>3118</v>
      </c>
      <c r="P22" s="32">
        <v>2141</v>
      </c>
      <c r="Q22" s="64">
        <f t="shared" si="37"/>
        <v>45.632881830920134</v>
      </c>
      <c r="R22" s="32">
        <v>1034</v>
      </c>
      <c r="S22" s="32">
        <v>591</v>
      </c>
      <c r="T22" s="64">
        <f t="shared" si="38"/>
        <v>74.957698815566843</v>
      </c>
      <c r="U22" s="32">
        <v>1730</v>
      </c>
      <c r="V22" s="32">
        <v>2054</v>
      </c>
      <c r="W22" s="64">
        <f t="shared" si="39"/>
        <v>-15.774099318403112</v>
      </c>
      <c r="X22" s="32">
        <v>2148</v>
      </c>
      <c r="Y22" s="32">
        <v>1275</v>
      </c>
      <c r="Z22" s="64">
        <f t="shared" si="40"/>
        <v>68.47058823529413</v>
      </c>
      <c r="AA22" s="32">
        <v>746</v>
      </c>
      <c r="AB22" s="32">
        <v>458</v>
      </c>
      <c r="AC22" s="64">
        <f t="shared" si="41"/>
        <v>62.882096069868986</v>
      </c>
      <c r="AD22" s="32">
        <v>1104</v>
      </c>
      <c r="AE22" s="32">
        <v>837</v>
      </c>
      <c r="AF22" s="64">
        <f t="shared" si="42"/>
        <v>31.899641577060933</v>
      </c>
      <c r="AG22" s="32">
        <v>1510</v>
      </c>
      <c r="AH22" s="32">
        <v>1222</v>
      </c>
      <c r="AI22" s="64">
        <f t="shared" si="43"/>
        <v>23.567921440261873</v>
      </c>
      <c r="AJ22" s="32">
        <v>876</v>
      </c>
      <c r="AK22" s="32">
        <v>280</v>
      </c>
      <c r="AL22" s="64">
        <f t="shared" si="44"/>
        <v>212.85714285714286</v>
      </c>
      <c r="AM22" s="32">
        <v>322</v>
      </c>
      <c r="AN22" s="32">
        <v>812</v>
      </c>
      <c r="AO22" s="64">
        <f t="shared" si="45"/>
        <v>-60.344827586206897</v>
      </c>
      <c r="AP22" s="32">
        <v>138</v>
      </c>
      <c r="AQ22" s="32">
        <v>222</v>
      </c>
      <c r="AR22" s="64">
        <f t="shared" si="46"/>
        <v>-37.837837837837839</v>
      </c>
      <c r="AS22" s="32">
        <v>141</v>
      </c>
      <c r="AT22" s="32">
        <v>140</v>
      </c>
      <c r="AU22" s="64">
        <f t="shared" si="47"/>
        <v>0.71428571428571175</v>
      </c>
      <c r="AV22" s="32">
        <v>193</v>
      </c>
      <c r="AW22" s="32">
        <v>44</v>
      </c>
      <c r="AX22" s="64">
        <f t="shared" si="48"/>
        <v>338.63636363636368</v>
      </c>
      <c r="AY22" s="32">
        <v>18</v>
      </c>
      <c r="AZ22" s="32">
        <v>7</v>
      </c>
      <c r="BA22" s="64">
        <f t="shared" si="49"/>
        <v>157.14285714285717</v>
      </c>
      <c r="BB22" s="32">
        <v>136</v>
      </c>
      <c r="BC22" s="32">
        <v>32</v>
      </c>
      <c r="BD22" s="64">
        <f t="shared" si="50"/>
        <v>325</v>
      </c>
      <c r="BE22" s="32">
        <v>12</v>
      </c>
      <c r="BF22" s="32">
        <v>0</v>
      </c>
      <c r="BG22" s="64" t="str">
        <f t="shared" si="51"/>
        <v/>
      </c>
      <c r="BH22" s="32">
        <v>190</v>
      </c>
      <c r="BI22" s="32">
        <v>91</v>
      </c>
      <c r="BJ22" s="64">
        <f t="shared" si="52"/>
        <v>108.7912087912088</v>
      </c>
      <c r="BK22" s="32">
        <v>5865</v>
      </c>
      <c r="BL22" s="32">
        <v>6023</v>
      </c>
      <c r="BM22" s="64">
        <f t="shared" si="53"/>
        <v>-2.623277436493443</v>
      </c>
      <c r="BN22" s="32">
        <v>975</v>
      </c>
      <c r="BO22" s="32">
        <v>703</v>
      </c>
      <c r="BP22" s="64">
        <f t="shared" si="54"/>
        <v>38.691322901849226</v>
      </c>
      <c r="BQ22" s="32">
        <v>125</v>
      </c>
      <c r="BR22" s="32">
        <v>110</v>
      </c>
      <c r="BS22" s="64">
        <f t="shared" si="55"/>
        <v>13.636363636363647</v>
      </c>
      <c r="BT22" s="32">
        <v>125</v>
      </c>
      <c r="BU22" s="32">
        <v>86</v>
      </c>
      <c r="BV22" s="64">
        <f t="shared" si="56"/>
        <v>45.348837209302317</v>
      </c>
      <c r="BW22" s="32">
        <v>448</v>
      </c>
      <c r="BX22" s="32">
        <v>712</v>
      </c>
      <c r="BY22" s="64">
        <f t="shared" si="57"/>
        <v>-37.078651685393261</v>
      </c>
      <c r="BZ22" s="32">
        <v>399</v>
      </c>
      <c r="CA22" s="32">
        <v>374</v>
      </c>
      <c r="CB22" s="64">
        <f t="shared" si="58"/>
        <v>6.6844919786096302</v>
      </c>
      <c r="CC22" s="32">
        <v>251</v>
      </c>
      <c r="CD22" s="32">
        <v>280</v>
      </c>
      <c r="CE22" s="64">
        <f t="shared" si="59"/>
        <v>-10.357142857142854</v>
      </c>
      <c r="CF22" s="32">
        <v>275</v>
      </c>
      <c r="CG22" s="32">
        <v>359</v>
      </c>
      <c r="CH22" s="64">
        <f t="shared" si="60"/>
        <v>-23.398328690807801</v>
      </c>
      <c r="CI22" s="32">
        <v>246</v>
      </c>
      <c r="CJ22" s="32">
        <v>139</v>
      </c>
      <c r="CK22" s="64">
        <f t="shared" si="61"/>
        <v>76.978417266187066</v>
      </c>
      <c r="CL22" s="32">
        <v>160</v>
      </c>
      <c r="CM22" s="32">
        <v>188</v>
      </c>
      <c r="CN22" s="64">
        <f t="shared" si="62"/>
        <v>-14.893617021276595</v>
      </c>
      <c r="CO22" s="32">
        <v>110</v>
      </c>
      <c r="CP22" s="32">
        <v>111</v>
      </c>
      <c r="CQ22" s="64">
        <f t="shared" si="63"/>
        <v>-0.9009009009009028</v>
      </c>
      <c r="CR22" s="32">
        <v>103</v>
      </c>
      <c r="CS22" s="32">
        <v>101</v>
      </c>
      <c r="CT22" s="64">
        <f t="shared" si="64"/>
        <v>1.980198019801982</v>
      </c>
      <c r="CU22" s="32">
        <v>32</v>
      </c>
      <c r="CV22" s="32">
        <v>31</v>
      </c>
      <c r="CW22" s="64">
        <f t="shared" si="65"/>
        <v>3.2258064516129004</v>
      </c>
      <c r="CX22" s="32">
        <v>603</v>
      </c>
      <c r="CY22" s="32">
        <v>758</v>
      </c>
      <c r="CZ22" s="64">
        <f t="shared" si="66"/>
        <v>-20.448548812664914</v>
      </c>
      <c r="DA22" s="32">
        <v>79</v>
      </c>
      <c r="DB22" s="32">
        <v>143</v>
      </c>
      <c r="DC22" s="64">
        <f t="shared" si="67"/>
        <v>-44.75524475524476</v>
      </c>
      <c r="DD22" s="32">
        <v>2572</v>
      </c>
      <c r="DE22" s="32">
        <v>1686</v>
      </c>
      <c r="DF22" s="64">
        <f t="shared" si="68"/>
        <v>52.550415183867138</v>
      </c>
    </row>
    <row r="23" spans="1:110" ht="14.1" customHeight="1">
      <c r="A23" s="87"/>
      <c r="B23" s="33">
        <v>20</v>
      </c>
      <c r="C23" s="32">
        <v>67011</v>
      </c>
      <c r="D23" s="32">
        <v>58825</v>
      </c>
      <c r="E23" s="64">
        <f t="shared" si="33"/>
        <v>13.915852103697413</v>
      </c>
      <c r="F23" s="32">
        <v>20155</v>
      </c>
      <c r="G23" s="32">
        <v>17880</v>
      </c>
      <c r="H23" s="64">
        <f t="shared" si="34"/>
        <v>12.723713646532442</v>
      </c>
      <c r="I23" s="32">
        <v>15099</v>
      </c>
      <c r="J23" s="32">
        <v>13960</v>
      </c>
      <c r="K23" s="64">
        <f t="shared" si="35"/>
        <v>8.1590257879656125</v>
      </c>
      <c r="L23" s="32">
        <v>8634</v>
      </c>
      <c r="M23" s="32">
        <v>6326</v>
      </c>
      <c r="N23" s="64">
        <f t="shared" si="36"/>
        <v>36.484350300347778</v>
      </c>
      <c r="O23" s="32">
        <v>2220</v>
      </c>
      <c r="P23" s="32">
        <v>1905</v>
      </c>
      <c r="Q23" s="64">
        <f t="shared" si="37"/>
        <v>16.535433070866134</v>
      </c>
      <c r="R23" s="32">
        <v>759</v>
      </c>
      <c r="S23" s="32">
        <v>569</v>
      </c>
      <c r="T23" s="64">
        <f t="shared" si="38"/>
        <v>33.391915641476274</v>
      </c>
      <c r="U23" s="32">
        <v>1722</v>
      </c>
      <c r="V23" s="32">
        <v>1635</v>
      </c>
      <c r="W23" s="64">
        <f t="shared" si="39"/>
        <v>5.3211009174311874</v>
      </c>
      <c r="X23" s="32">
        <v>1413</v>
      </c>
      <c r="Y23" s="32">
        <v>1298</v>
      </c>
      <c r="Z23" s="64">
        <f t="shared" si="40"/>
        <v>8.8597842835131058</v>
      </c>
      <c r="AA23" s="32">
        <v>475</v>
      </c>
      <c r="AB23" s="32">
        <v>399</v>
      </c>
      <c r="AC23" s="64">
        <f t="shared" si="41"/>
        <v>19.047619047619047</v>
      </c>
      <c r="AD23" s="32">
        <v>1009</v>
      </c>
      <c r="AE23" s="32">
        <v>808</v>
      </c>
      <c r="AF23" s="64">
        <f t="shared" si="42"/>
        <v>24.876237623762385</v>
      </c>
      <c r="AG23" s="32">
        <v>1290</v>
      </c>
      <c r="AH23" s="32">
        <v>1111</v>
      </c>
      <c r="AI23" s="64">
        <f t="shared" si="43"/>
        <v>16.111611161116102</v>
      </c>
      <c r="AJ23" s="32">
        <v>585</v>
      </c>
      <c r="AK23" s="32">
        <v>391</v>
      </c>
      <c r="AL23" s="64">
        <f t="shared" si="44"/>
        <v>49.616368286445024</v>
      </c>
      <c r="AM23" s="32">
        <v>640</v>
      </c>
      <c r="AN23" s="32">
        <v>1104</v>
      </c>
      <c r="AO23" s="64">
        <f t="shared" si="45"/>
        <v>-42.028985507246375</v>
      </c>
      <c r="AP23" s="32">
        <v>277</v>
      </c>
      <c r="AQ23" s="32">
        <v>84</v>
      </c>
      <c r="AR23" s="64">
        <f t="shared" si="46"/>
        <v>229.76190476190476</v>
      </c>
      <c r="AS23" s="32">
        <v>208</v>
      </c>
      <c r="AT23" s="32">
        <v>331</v>
      </c>
      <c r="AU23" s="64">
        <f t="shared" si="47"/>
        <v>-37.160120845921455</v>
      </c>
      <c r="AV23" s="32">
        <v>104</v>
      </c>
      <c r="AW23" s="32">
        <v>118</v>
      </c>
      <c r="AX23" s="64">
        <f t="shared" si="48"/>
        <v>-11.864406779661019</v>
      </c>
      <c r="AY23" s="32">
        <v>20</v>
      </c>
      <c r="AZ23" s="32">
        <v>23</v>
      </c>
      <c r="BA23" s="64">
        <f t="shared" si="49"/>
        <v>-13.043478260869568</v>
      </c>
      <c r="BB23" s="32">
        <v>40</v>
      </c>
      <c r="BC23" s="32">
        <v>66</v>
      </c>
      <c r="BD23" s="64">
        <f t="shared" si="50"/>
        <v>-39.393939393939391</v>
      </c>
      <c r="BE23" s="32">
        <v>24</v>
      </c>
      <c r="BF23" s="32">
        <v>1</v>
      </c>
      <c r="BG23" s="64">
        <f t="shared" si="51"/>
        <v>2300</v>
      </c>
      <c r="BH23" s="32">
        <v>253</v>
      </c>
      <c r="BI23" s="32">
        <v>144</v>
      </c>
      <c r="BJ23" s="64">
        <f t="shared" si="52"/>
        <v>75.694444444444443</v>
      </c>
      <c r="BK23" s="32">
        <v>5640</v>
      </c>
      <c r="BL23" s="32">
        <v>5516</v>
      </c>
      <c r="BM23" s="64">
        <f t="shared" si="53"/>
        <v>2.2480058013052862</v>
      </c>
      <c r="BN23" s="32">
        <v>780</v>
      </c>
      <c r="BO23" s="32">
        <v>713</v>
      </c>
      <c r="BP23" s="64">
        <f t="shared" si="54"/>
        <v>9.396914446002814</v>
      </c>
      <c r="BQ23" s="32">
        <v>185</v>
      </c>
      <c r="BR23" s="32">
        <v>153</v>
      </c>
      <c r="BS23" s="64">
        <f t="shared" si="55"/>
        <v>20.915032679738555</v>
      </c>
      <c r="BT23" s="32">
        <v>89</v>
      </c>
      <c r="BU23" s="32">
        <v>73</v>
      </c>
      <c r="BV23" s="64">
        <f t="shared" si="56"/>
        <v>21.917808219178081</v>
      </c>
      <c r="BW23" s="32">
        <v>501</v>
      </c>
      <c r="BX23" s="32">
        <v>450</v>
      </c>
      <c r="BY23" s="64">
        <f t="shared" si="57"/>
        <v>11.333333333333329</v>
      </c>
      <c r="BZ23" s="32">
        <v>507</v>
      </c>
      <c r="CA23" s="32">
        <v>340</v>
      </c>
      <c r="CB23" s="64">
        <f t="shared" si="58"/>
        <v>49.117647058823536</v>
      </c>
      <c r="CC23" s="32">
        <v>323</v>
      </c>
      <c r="CD23" s="32">
        <v>283</v>
      </c>
      <c r="CE23" s="64">
        <f t="shared" si="59"/>
        <v>14.134275618374549</v>
      </c>
      <c r="CF23" s="32">
        <v>310</v>
      </c>
      <c r="CG23" s="32">
        <v>277</v>
      </c>
      <c r="CH23" s="64">
        <f t="shared" si="60"/>
        <v>11.913357400722013</v>
      </c>
      <c r="CI23" s="32">
        <v>209</v>
      </c>
      <c r="CJ23" s="32">
        <v>171</v>
      </c>
      <c r="CK23" s="64">
        <f t="shared" si="61"/>
        <v>22.222222222222232</v>
      </c>
      <c r="CL23" s="32">
        <v>160</v>
      </c>
      <c r="CM23" s="32">
        <v>130</v>
      </c>
      <c r="CN23" s="64">
        <f t="shared" si="62"/>
        <v>23.076923076923084</v>
      </c>
      <c r="CO23" s="32">
        <v>111</v>
      </c>
      <c r="CP23" s="32">
        <v>90</v>
      </c>
      <c r="CQ23" s="64">
        <f t="shared" si="63"/>
        <v>23.333333333333339</v>
      </c>
      <c r="CR23" s="32">
        <v>91</v>
      </c>
      <c r="CS23" s="32">
        <v>136</v>
      </c>
      <c r="CT23" s="64">
        <f t="shared" si="64"/>
        <v>-33.088235294117652</v>
      </c>
      <c r="CU23" s="32">
        <v>48</v>
      </c>
      <c r="CV23" s="32">
        <v>25</v>
      </c>
      <c r="CW23" s="64">
        <f t="shared" si="65"/>
        <v>92</v>
      </c>
      <c r="CX23" s="32">
        <v>894</v>
      </c>
      <c r="CY23" s="32">
        <v>456</v>
      </c>
      <c r="CZ23" s="64">
        <f t="shared" si="66"/>
        <v>96.05263157894737</v>
      </c>
      <c r="DA23" s="32">
        <v>141</v>
      </c>
      <c r="DB23" s="32">
        <v>68</v>
      </c>
      <c r="DC23" s="64">
        <f t="shared" si="67"/>
        <v>107.35294117647061</v>
      </c>
      <c r="DD23" s="32">
        <v>1988</v>
      </c>
      <c r="DE23" s="32">
        <v>1754</v>
      </c>
      <c r="DF23" s="64">
        <f t="shared" si="68"/>
        <v>13.34093500570126</v>
      </c>
    </row>
    <row r="24" spans="1:110" ht="14.1" customHeight="1">
      <c r="A24" s="87"/>
      <c r="B24" s="33">
        <v>21</v>
      </c>
      <c r="C24" s="32">
        <v>62146</v>
      </c>
      <c r="D24" s="32">
        <v>61500</v>
      </c>
      <c r="E24" s="64">
        <f t="shared" si="33"/>
        <v>1.050406504065049</v>
      </c>
      <c r="F24" s="32">
        <v>21268</v>
      </c>
      <c r="G24" s="32">
        <v>20410</v>
      </c>
      <c r="H24" s="64">
        <f t="shared" si="34"/>
        <v>4.2038216560509545</v>
      </c>
      <c r="I24" s="32">
        <v>9393</v>
      </c>
      <c r="J24" s="32">
        <v>12121</v>
      </c>
      <c r="K24" s="64">
        <f t="shared" si="35"/>
        <v>-22.506393861892583</v>
      </c>
      <c r="L24" s="32">
        <v>7368</v>
      </c>
      <c r="M24" s="32">
        <v>6366</v>
      </c>
      <c r="N24" s="64">
        <f t="shared" si="36"/>
        <v>15.739868049010376</v>
      </c>
      <c r="O24" s="32">
        <v>2052</v>
      </c>
      <c r="P24" s="32">
        <v>2176</v>
      </c>
      <c r="Q24" s="64">
        <f t="shared" si="37"/>
        <v>-5.6985294117647083</v>
      </c>
      <c r="R24" s="32">
        <v>462</v>
      </c>
      <c r="S24" s="32">
        <v>715</v>
      </c>
      <c r="T24" s="64">
        <f t="shared" si="38"/>
        <v>-35.38461538461538</v>
      </c>
      <c r="U24" s="32">
        <v>1564</v>
      </c>
      <c r="V24" s="32">
        <v>1464</v>
      </c>
      <c r="W24" s="64">
        <f t="shared" si="39"/>
        <v>6.8306010928961713</v>
      </c>
      <c r="X24" s="32">
        <v>1534</v>
      </c>
      <c r="Y24" s="32">
        <v>1615</v>
      </c>
      <c r="Z24" s="64">
        <f t="shared" si="40"/>
        <v>-5.0154798761609882</v>
      </c>
      <c r="AA24" s="32">
        <v>712</v>
      </c>
      <c r="AB24" s="32">
        <v>637</v>
      </c>
      <c r="AC24" s="64">
        <f t="shared" si="41"/>
        <v>11.773940345368917</v>
      </c>
      <c r="AD24" s="32">
        <v>1456</v>
      </c>
      <c r="AE24" s="32">
        <v>1150</v>
      </c>
      <c r="AF24" s="64">
        <f t="shared" si="42"/>
        <v>26.608695652173921</v>
      </c>
      <c r="AG24" s="32">
        <v>1317</v>
      </c>
      <c r="AH24" s="32">
        <v>1415</v>
      </c>
      <c r="AI24" s="64">
        <f t="shared" si="43"/>
        <v>-6.9257950530035366</v>
      </c>
      <c r="AJ24" s="32">
        <v>780</v>
      </c>
      <c r="AK24" s="32">
        <v>898</v>
      </c>
      <c r="AL24" s="64">
        <f t="shared" si="44"/>
        <v>-13.140311804008908</v>
      </c>
      <c r="AM24" s="32">
        <v>540</v>
      </c>
      <c r="AN24" s="32">
        <v>784</v>
      </c>
      <c r="AO24" s="64">
        <f t="shared" si="45"/>
        <v>-31.122448979591834</v>
      </c>
      <c r="AP24" s="32">
        <v>169</v>
      </c>
      <c r="AQ24" s="32">
        <v>216</v>
      </c>
      <c r="AR24" s="64">
        <f t="shared" si="46"/>
        <v>-21.759259259259256</v>
      </c>
      <c r="AS24" s="32">
        <v>222</v>
      </c>
      <c r="AT24" s="32">
        <v>172</v>
      </c>
      <c r="AU24" s="64">
        <f t="shared" si="47"/>
        <v>29.069767441860471</v>
      </c>
      <c r="AV24" s="32">
        <v>84</v>
      </c>
      <c r="AW24" s="32">
        <v>95</v>
      </c>
      <c r="AX24" s="64">
        <f t="shared" si="48"/>
        <v>-11.578947368421055</v>
      </c>
      <c r="AY24" s="32">
        <v>24</v>
      </c>
      <c r="AZ24" s="32">
        <v>25</v>
      </c>
      <c r="BA24" s="64">
        <f t="shared" si="49"/>
        <v>-4.0000000000000036</v>
      </c>
      <c r="BB24" s="32">
        <v>28</v>
      </c>
      <c r="BC24" s="32">
        <v>50</v>
      </c>
      <c r="BD24" s="64">
        <f t="shared" si="50"/>
        <v>-43.999999999999993</v>
      </c>
      <c r="BE24" s="32">
        <v>4</v>
      </c>
      <c r="BF24" s="32">
        <v>6</v>
      </c>
      <c r="BG24" s="64">
        <f t="shared" si="51"/>
        <v>-33.333333333333336</v>
      </c>
      <c r="BH24" s="32">
        <v>158</v>
      </c>
      <c r="BI24" s="32">
        <v>121</v>
      </c>
      <c r="BJ24" s="64">
        <f t="shared" si="52"/>
        <v>30.578512396694222</v>
      </c>
      <c r="BK24" s="32">
        <v>6077</v>
      </c>
      <c r="BL24" s="32">
        <v>5296</v>
      </c>
      <c r="BM24" s="64">
        <f t="shared" si="53"/>
        <v>14.746978851963743</v>
      </c>
      <c r="BN24" s="32">
        <v>917</v>
      </c>
      <c r="BO24" s="32">
        <v>701</v>
      </c>
      <c r="BP24" s="64">
        <f t="shared" si="54"/>
        <v>30.813124108416545</v>
      </c>
      <c r="BQ24" s="32">
        <v>168</v>
      </c>
      <c r="BR24" s="32">
        <v>179</v>
      </c>
      <c r="BS24" s="64">
        <f t="shared" si="55"/>
        <v>-6.1452513966480442</v>
      </c>
      <c r="BT24" s="32">
        <v>103</v>
      </c>
      <c r="BU24" s="32">
        <v>87</v>
      </c>
      <c r="BV24" s="64">
        <f t="shared" si="56"/>
        <v>18.390804597701148</v>
      </c>
      <c r="BW24" s="32">
        <v>584</v>
      </c>
      <c r="BX24" s="32">
        <v>392</v>
      </c>
      <c r="BY24" s="64">
        <f t="shared" si="57"/>
        <v>48.979591836734706</v>
      </c>
      <c r="BZ24" s="32">
        <v>509</v>
      </c>
      <c r="CA24" s="32">
        <v>432</v>
      </c>
      <c r="CB24" s="64">
        <f t="shared" si="58"/>
        <v>17.824074074074069</v>
      </c>
      <c r="CC24" s="32">
        <v>331</v>
      </c>
      <c r="CD24" s="32">
        <v>224</v>
      </c>
      <c r="CE24" s="64">
        <f t="shared" si="59"/>
        <v>47.767857142857139</v>
      </c>
      <c r="CF24" s="32">
        <v>371</v>
      </c>
      <c r="CG24" s="32">
        <v>283</v>
      </c>
      <c r="CH24" s="64">
        <f t="shared" si="60"/>
        <v>31.095406360424029</v>
      </c>
      <c r="CI24" s="32">
        <v>241</v>
      </c>
      <c r="CJ24" s="32">
        <v>207</v>
      </c>
      <c r="CK24" s="64">
        <f t="shared" si="61"/>
        <v>16.425120772946865</v>
      </c>
      <c r="CL24" s="32">
        <v>111</v>
      </c>
      <c r="CM24" s="32">
        <v>102</v>
      </c>
      <c r="CN24" s="64">
        <f t="shared" si="62"/>
        <v>8.8235294117646959</v>
      </c>
      <c r="CO24" s="32">
        <v>94</v>
      </c>
      <c r="CP24" s="32">
        <v>89</v>
      </c>
      <c r="CQ24" s="64">
        <f t="shared" si="63"/>
        <v>5.6179775280898792</v>
      </c>
      <c r="CR24" s="32">
        <v>94</v>
      </c>
      <c r="CS24" s="32">
        <v>106</v>
      </c>
      <c r="CT24" s="64">
        <f t="shared" si="64"/>
        <v>-11.32075471698113</v>
      </c>
      <c r="CU24" s="32">
        <v>47</v>
      </c>
      <c r="CV24" s="32">
        <v>31</v>
      </c>
      <c r="CW24" s="64">
        <f t="shared" si="65"/>
        <v>51.612903225806448</v>
      </c>
      <c r="CX24" s="32">
        <v>699</v>
      </c>
      <c r="CY24" s="32">
        <v>800</v>
      </c>
      <c r="CZ24" s="64">
        <f t="shared" si="66"/>
        <v>-12.624999999999996</v>
      </c>
      <c r="DA24" s="32">
        <v>88</v>
      </c>
      <c r="DB24" s="32">
        <v>146</v>
      </c>
      <c r="DC24" s="64">
        <f t="shared" si="67"/>
        <v>-39.726027397260275</v>
      </c>
      <c r="DD24" s="32">
        <v>2520</v>
      </c>
      <c r="DE24" s="32">
        <v>1952</v>
      </c>
      <c r="DF24" s="64">
        <f t="shared" si="68"/>
        <v>29.0983606557377</v>
      </c>
    </row>
    <row r="25" spans="1:110" ht="14.1" customHeight="1">
      <c r="A25" s="87"/>
      <c r="B25" s="33">
        <v>22</v>
      </c>
      <c r="C25" s="32">
        <v>67723</v>
      </c>
      <c r="D25" s="32">
        <v>48872</v>
      </c>
      <c r="E25" s="64">
        <f t="shared" si="33"/>
        <v>38.572188574234744</v>
      </c>
      <c r="F25" s="32">
        <v>25798</v>
      </c>
      <c r="G25" s="32">
        <v>14713</v>
      </c>
      <c r="H25" s="64">
        <f t="shared" si="34"/>
        <v>75.341534697206541</v>
      </c>
      <c r="I25" s="32">
        <v>9627</v>
      </c>
      <c r="J25" s="32">
        <v>7427</v>
      </c>
      <c r="K25" s="64">
        <f t="shared" si="35"/>
        <v>29.621650733809069</v>
      </c>
      <c r="L25" s="32">
        <v>7395</v>
      </c>
      <c r="M25" s="32">
        <v>6104</v>
      </c>
      <c r="N25" s="64">
        <f t="shared" si="36"/>
        <v>21.150065530799477</v>
      </c>
      <c r="O25" s="32">
        <v>2504</v>
      </c>
      <c r="P25" s="32">
        <v>1777</v>
      </c>
      <c r="Q25" s="64">
        <f t="shared" si="37"/>
        <v>40.911648846370284</v>
      </c>
      <c r="R25" s="32">
        <v>459</v>
      </c>
      <c r="S25" s="32">
        <v>522</v>
      </c>
      <c r="T25" s="64">
        <f t="shared" si="38"/>
        <v>-12.068965517241381</v>
      </c>
      <c r="U25" s="32">
        <v>1382</v>
      </c>
      <c r="V25" s="32">
        <v>1170</v>
      </c>
      <c r="W25" s="64">
        <f t="shared" si="39"/>
        <v>18.119658119658123</v>
      </c>
      <c r="X25" s="32">
        <v>1161</v>
      </c>
      <c r="Y25" s="32">
        <v>1283</v>
      </c>
      <c r="Z25" s="64">
        <f t="shared" si="40"/>
        <v>-9.5089633671083362</v>
      </c>
      <c r="AA25" s="32">
        <v>487</v>
      </c>
      <c r="AB25" s="32">
        <v>347</v>
      </c>
      <c r="AC25" s="64">
        <f t="shared" si="41"/>
        <v>40.345821325648416</v>
      </c>
      <c r="AD25" s="32">
        <v>1516</v>
      </c>
      <c r="AE25" s="32">
        <v>862</v>
      </c>
      <c r="AF25" s="64">
        <f t="shared" si="42"/>
        <v>75.870069605568432</v>
      </c>
      <c r="AG25" s="32">
        <v>1037</v>
      </c>
      <c r="AH25" s="32">
        <v>861</v>
      </c>
      <c r="AI25" s="64">
        <f t="shared" si="43"/>
        <v>20.441347270615573</v>
      </c>
      <c r="AJ25" s="32">
        <v>626</v>
      </c>
      <c r="AK25" s="32">
        <v>630</v>
      </c>
      <c r="AL25" s="64">
        <f t="shared" si="44"/>
        <v>-0.63492063492063266</v>
      </c>
      <c r="AM25" s="32">
        <v>750</v>
      </c>
      <c r="AN25" s="32">
        <v>509</v>
      </c>
      <c r="AO25" s="64">
        <f t="shared" si="45"/>
        <v>47.347740667976424</v>
      </c>
      <c r="AP25" s="32">
        <v>175</v>
      </c>
      <c r="AQ25" s="32">
        <v>220</v>
      </c>
      <c r="AR25" s="64">
        <f t="shared" si="46"/>
        <v>-20.45454545454546</v>
      </c>
      <c r="AS25" s="32">
        <v>327</v>
      </c>
      <c r="AT25" s="32">
        <v>194</v>
      </c>
      <c r="AU25" s="64">
        <f t="shared" si="47"/>
        <v>68.55670103092784</v>
      </c>
      <c r="AV25" s="32">
        <v>65</v>
      </c>
      <c r="AW25" s="32">
        <v>91</v>
      </c>
      <c r="AX25" s="64">
        <f t="shared" si="48"/>
        <v>-28.571428571428569</v>
      </c>
      <c r="AY25" s="32">
        <v>15</v>
      </c>
      <c r="AZ25" s="32">
        <v>30</v>
      </c>
      <c r="BA25" s="64">
        <f t="shared" si="49"/>
        <v>-50</v>
      </c>
      <c r="BB25" s="32">
        <v>34</v>
      </c>
      <c r="BC25" s="32">
        <v>45</v>
      </c>
      <c r="BD25" s="64">
        <f t="shared" si="50"/>
        <v>-24.444444444444446</v>
      </c>
      <c r="BE25" s="32">
        <v>9</v>
      </c>
      <c r="BF25" s="32">
        <v>1</v>
      </c>
      <c r="BG25" s="64">
        <f t="shared" si="51"/>
        <v>800</v>
      </c>
      <c r="BH25" s="32">
        <v>270</v>
      </c>
      <c r="BI25" s="32">
        <v>172</v>
      </c>
      <c r="BJ25" s="64">
        <f t="shared" si="52"/>
        <v>56.976744186046503</v>
      </c>
      <c r="BK25" s="32">
        <v>6068</v>
      </c>
      <c r="BL25" s="32">
        <v>5969</v>
      </c>
      <c r="BM25" s="64">
        <f t="shared" si="53"/>
        <v>1.6585692745853642</v>
      </c>
      <c r="BN25" s="32">
        <v>937</v>
      </c>
      <c r="BO25" s="32">
        <v>746</v>
      </c>
      <c r="BP25" s="64">
        <f t="shared" si="54"/>
        <v>25.60321715817695</v>
      </c>
      <c r="BQ25" s="32">
        <v>192</v>
      </c>
      <c r="BR25" s="32">
        <v>146</v>
      </c>
      <c r="BS25" s="64">
        <f t="shared" si="55"/>
        <v>31.506849315068486</v>
      </c>
      <c r="BT25" s="32">
        <v>108</v>
      </c>
      <c r="BU25" s="32">
        <v>102</v>
      </c>
      <c r="BV25" s="64">
        <f t="shared" si="56"/>
        <v>5.8823529411764719</v>
      </c>
      <c r="BW25" s="32">
        <v>604</v>
      </c>
      <c r="BX25" s="32">
        <v>651</v>
      </c>
      <c r="BY25" s="64">
        <f t="shared" si="57"/>
        <v>-7.2196620583717337</v>
      </c>
      <c r="BZ25" s="32">
        <v>547</v>
      </c>
      <c r="CA25" s="32">
        <v>312</v>
      </c>
      <c r="CB25" s="64">
        <f t="shared" si="58"/>
        <v>75.320512820512818</v>
      </c>
      <c r="CC25" s="32">
        <v>355</v>
      </c>
      <c r="CD25" s="32">
        <v>356</v>
      </c>
      <c r="CE25" s="64">
        <f t="shared" si="59"/>
        <v>-0.28089887640448952</v>
      </c>
      <c r="CF25" s="32">
        <v>472</v>
      </c>
      <c r="CG25" s="32">
        <v>335</v>
      </c>
      <c r="CH25" s="64">
        <f t="shared" si="60"/>
        <v>40.895522388059689</v>
      </c>
      <c r="CI25" s="32">
        <v>229</v>
      </c>
      <c r="CJ25" s="32">
        <v>191</v>
      </c>
      <c r="CK25" s="64">
        <f t="shared" si="61"/>
        <v>19.895287958115194</v>
      </c>
      <c r="CL25" s="32">
        <v>138</v>
      </c>
      <c r="CM25" s="32">
        <v>102</v>
      </c>
      <c r="CN25" s="64">
        <f t="shared" si="62"/>
        <v>35.294117647058833</v>
      </c>
      <c r="CO25" s="32">
        <v>156</v>
      </c>
      <c r="CP25" s="32">
        <v>63</v>
      </c>
      <c r="CQ25" s="64">
        <f t="shared" si="63"/>
        <v>147.61904761904762</v>
      </c>
      <c r="CR25" s="32">
        <v>156</v>
      </c>
      <c r="CS25" s="32">
        <v>117</v>
      </c>
      <c r="CT25" s="64">
        <f t="shared" si="64"/>
        <v>33.333333333333329</v>
      </c>
      <c r="CU25" s="32">
        <v>51</v>
      </c>
      <c r="CV25" s="32">
        <v>41</v>
      </c>
      <c r="CW25" s="64">
        <f t="shared" si="65"/>
        <v>24.390243902439025</v>
      </c>
      <c r="CX25" s="32">
        <v>706</v>
      </c>
      <c r="CY25" s="32">
        <v>631</v>
      </c>
      <c r="CZ25" s="64">
        <f t="shared" si="66"/>
        <v>11.88589540412044</v>
      </c>
      <c r="DA25" s="32">
        <v>116</v>
      </c>
      <c r="DB25" s="32">
        <v>92</v>
      </c>
      <c r="DC25" s="64">
        <f t="shared" si="67"/>
        <v>26.086956521739136</v>
      </c>
      <c r="DD25" s="32">
        <v>3117</v>
      </c>
      <c r="DE25" s="32">
        <v>1999</v>
      </c>
      <c r="DF25" s="64">
        <f t="shared" si="68"/>
        <v>55.927963981990999</v>
      </c>
    </row>
    <row r="26" spans="1:110" ht="14.1" customHeight="1">
      <c r="A26" s="87"/>
      <c r="B26" s="33">
        <v>23</v>
      </c>
      <c r="C26" s="32">
        <v>57071</v>
      </c>
      <c r="D26" s="32">
        <v>56008</v>
      </c>
      <c r="E26" s="64">
        <f t="shared" si="33"/>
        <v>1.8979431509784206</v>
      </c>
      <c r="F26" s="32">
        <v>18008</v>
      </c>
      <c r="G26" s="32">
        <v>16684</v>
      </c>
      <c r="H26" s="64">
        <f t="shared" si="34"/>
        <v>7.9357468233037576</v>
      </c>
      <c r="I26" s="32">
        <v>10685</v>
      </c>
      <c r="J26" s="32">
        <v>8770</v>
      </c>
      <c r="K26" s="64">
        <f t="shared" si="35"/>
        <v>21.835803876852911</v>
      </c>
      <c r="L26" s="32">
        <v>6873</v>
      </c>
      <c r="M26" s="32">
        <v>6257</v>
      </c>
      <c r="N26" s="64">
        <f t="shared" si="36"/>
        <v>9.8449736295349144</v>
      </c>
      <c r="O26" s="32">
        <v>1891</v>
      </c>
      <c r="P26" s="32">
        <v>1832</v>
      </c>
      <c r="Q26" s="64">
        <f t="shared" si="37"/>
        <v>3.2205240174672412</v>
      </c>
      <c r="R26" s="32">
        <v>392</v>
      </c>
      <c r="S26" s="32">
        <v>638</v>
      </c>
      <c r="T26" s="64">
        <f t="shared" si="38"/>
        <v>-38.557993730407524</v>
      </c>
      <c r="U26" s="32">
        <v>1106</v>
      </c>
      <c r="V26" s="32">
        <v>1374</v>
      </c>
      <c r="W26" s="64">
        <f t="shared" si="39"/>
        <v>-19.505094614264916</v>
      </c>
      <c r="X26" s="32">
        <v>1091</v>
      </c>
      <c r="Y26" s="32">
        <v>1878</v>
      </c>
      <c r="Z26" s="64">
        <f t="shared" si="40"/>
        <v>-41.906283280085198</v>
      </c>
      <c r="AA26" s="32">
        <v>427</v>
      </c>
      <c r="AB26" s="32">
        <v>538</v>
      </c>
      <c r="AC26" s="64">
        <f t="shared" si="41"/>
        <v>-20.631970260223053</v>
      </c>
      <c r="AD26" s="32">
        <v>1227</v>
      </c>
      <c r="AE26" s="32">
        <v>1048</v>
      </c>
      <c r="AF26" s="64">
        <f t="shared" si="42"/>
        <v>17.080152671755734</v>
      </c>
      <c r="AG26" s="32">
        <v>858</v>
      </c>
      <c r="AH26" s="32">
        <v>1250</v>
      </c>
      <c r="AI26" s="64">
        <f t="shared" si="43"/>
        <v>-31.36</v>
      </c>
      <c r="AJ26" s="32">
        <v>434</v>
      </c>
      <c r="AK26" s="32">
        <v>443</v>
      </c>
      <c r="AL26" s="64">
        <f t="shared" si="44"/>
        <v>-2.0316027088036148</v>
      </c>
      <c r="AM26" s="32">
        <v>519</v>
      </c>
      <c r="AN26" s="32">
        <v>473</v>
      </c>
      <c r="AO26" s="64">
        <f t="shared" si="45"/>
        <v>9.7251585623678629</v>
      </c>
      <c r="AP26" s="32">
        <v>228</v>
      </c>
      <c r="AQ26" s="32">
        <v>174</v>
      </c>
      <c r="AR26" s="64">
        <f t="shared" si="46"/>
        <v>31.034482758620683</v>
      </c>
      <c r="AS26" s="32">
        <v>179</v>
      </c>
      <c r="AT26" s="32">
        <v>298</v>
      </c>
      <c r="AU26" s="64">
        <f t="shared" si="47"/>
        <v>-39.932885906040269</v>
      </c>
      <c r="AV26" s="32">
        <v>101</v>
      </c>
      <c r="AW26" s="32">
        <v>136</v>
      </c>
      <c r="AX26" s="64">
        <f t="shared" si="48"/>
        <v>-25.735294117647058</v>
      </c>
      <c r="AY26" s="32">
        <v>20</v>
      </c>
      <c r="AZ26" s="32">
        <v>43</v>
      </c>
      <c r="BA26" s="64">
        <f t="shared" si="49"/>
        <v>-53.488372093023258</v>
      </c>
      <c r="BB26" s="32">
        <v>67</v>
      </c>
      <c r="BC26" s="32">
        <v>58</v>
      </c>
      <c r="BD26" s="64">
        <f t="shared" si="50"/>
        <v>15.517241379310342</v>
      </c>
      <c r="BE26" s="32">
        <v>7</v>
      </c>
      <c r="BF26" s="32">
        <v>3</v>
      </c>
      <c r="BG26" s="64">
        <f t="shared" si="51"/>
        <v>133.33333333333334</v>
      </c>
      <c r="BH26" s="32">
        <v>179</v>
      </c>
      <c r="BI26" s="32">
        <v>133</v>
      </c>
      <c r="BJ26" s="64">
        <f t="shared" si="52"/>
        <v>34.58646616541354</v>
      </c>
      <c r="BK26" s="32">
        <v>6335</v>
      </c>
      <c r="BL26" s="32">
        <v>6774</v>
      </c>
      <c r="BM26" s="64">
        <f t="shared" si="53"/>
        <v>-6.4806613522291112</v>
      </c>
      <c r="BN26" s="32">
        <v>664</v>
      </c>
      <c r="BO26" s="32">
        <v>773</v>
      </c>
      <c r="BP26" s="64">
        <f t="shared" si="54"/>
        <v>-14.100905562742561</v>
      </c>
      <c r="BQ26" s="32">
        <v>154</v>
      </c>
      <c r="BR26" s="32">
        <v>244</v>
      </c>
      <c r="BS26" s="64">
        <f t="shared" si="55"/>
        <v>-36.885245901639344</v>
      </c>
      <c r="BT26" s="32">
        <v>83</v>
      </c>
      <c r="BU26" s="32">
        <v>97</v>
      </c>
      <c r="BV26" s="64">
        <f t="shared" si="56"/>
        <v>-14.432989690721653</v>
      </c>
      <c r="BW26" s="32">
        <v>619</v>
      </c>
      <c r="BX26" s="32">
        <v>611</v>
      </c>
      <c r="BY26" s="64">
        <f t="shared" si="57"/>
        <v>1.3093289689034338</v>
      </c>
      <c r="BZ26" s="32">
        <v>488</v>
      </c>
      <c r="CA26" s="32">
        <v>613</v>
      </c>
      <c r="CB26" s="64">
        <f t="shared" si="58"/>
        <v>-20.391517128874391</v>
      </c>
      <c r="CC26" s="32">
        <v>309</v>
      </c>
      <c r="CD26" s="32">
        <v>383</v>
      </c>
      <c r="CE26" s="64">
        <f t="shared" si="59"/>
        <v>-19.321148825065272</v>
      </c>
      <c r="CF26" s="32">
        <v>479</v>
      </c>
      <c r="CG26" s="32">
        <v>411</v>
      </c>
      <c r="CH26" s="64">
        <f t="shared" si="60"/>
        <v>16.545012165450125</v>
      </c>
      <c r="CI26" s="32">
        <v>235</v>
      </c>
      <c r="CJ26" s="32">
        <v>187</v>
      </c>
      <c r="CK26" s="64">
        <f t="shared" si="61"/>
        <v>25.668449197860955</v>
      </c>
      <c r="CL26" s="32">
        <v>121</v>
      </c>
      <c r="CM26" s="32">
        <v>94</v>
      </c>
      <c r="CN26" s="64">
        <f t="shared" si="62"/>
        <v>28.723404255319139</v>
      </c>
      <c r="CO26" s="32">
        <v>159</v>
      </c>
      <c r="CP26" s="32">
        <v>113</v>
      </c>
      <c r="CQ26" s="64">
        <f t="shared" si="63"/>
        <v>40.707964601769909</v>
      </c>
      <c r="CR26" s="32">
        <v>84</v>
      </c>
      <c r="CS26" s="32">
        <v>160</v>
      </c>
      <c r="CT26" s="64">
        <f t="shared" si="64"/>
        <v>-47.5</v>
      </c>
      <c r="CU26" s="32">
        <v>54</v>
      </c>
      <c r="CV26" s="32">
        <v>63</v>
      </c>
      <c r="CW26" s="64">
        <f t="shared" si="65"/>
        <v>-14.28571428571429</v>
      </c>
      <c r="CX26" s="32">
        <v>822</v>
      </c>
      <c r="CY26" s="32">
        <v>844</v>
      </c>
      <c r="CZ26" s="64">
        <f t="shared" si="66"/>
        <v>-2.6066350710900466</v>
      </c>
      <c r="DA26" s="32">
        <v>112</v>
      </c>
      <c r="DB26" s="32">
        <v>181</v>
      </c>
      <c r="DC26" s="64">
        <f t="shared" si="67"/>
        <v>-38.121546961325969</v>
      </c>
      <c r="DD26" s="32">
        <v>1997</v>
      </c>
      <c r="DE26" s="32">
        <v>2352</v>
      </c>
      <c r="DF26" s="64">
        <f t="shared" si="68"/>
        <v>-15.093537414965985</v>
      </c>
    </row>
    <row r="27" spans="1:110" ht="14.1" customHeight="1">
      <c r="A27" s="87"/>
      <c r="B27" s="33">
        <v>24</v>
      </c>
      <c r="C27" s="32">
        <v>61792</v>
      </c>
      <c r="D27" s="32">
        <v>49362</v>
      </c>
      <c r="E27" s="64">
        <f t="shared" ref="E27:E31" si="69">IFERROR((C27/D27-1)*100,"")</f>
        <v>25.181313561038856</v>
      </c>
      <c r="F27" s="32">
        <v>21165</v>
      </c>
      <c r="G27" s="32">
        <v>14474</v>
      </c>
      <c r="H27" s="64">
        <f t="shared" ref="H27:H31" si="70">IFERROR((F27/G27-1)*100,"")</f>
        <v>46.227718667956339</v>
      </c>
      <c r="I27" s="32">
        <v>9071</v>
      </c>
      <c r="J27" s="32">
        <v>8633</v>
      </c>
      <c r="K27" s="64">
        <f t="shared" ref="K27:K31" si="71">IFERROR((I27/J27-1)*100,"")</f>
        <v>5.0735549635120947</v>
      </c>
      <c r="L27" s="32">
        <v>8206</v>
      </c>
      <c r="M27" s="32">
        <v>5934</v>
      </c>
      <c r="N27" s="64">
        <f t="shared" ref="N27:N31" si="72">IFERROR((L27/M27-1)*100,"")</f>
        <v>38.287832827772149</v>
      </c>
      <c r="O27" s="32">
        <v>2113</v>
      </c>
      <c r="P27" s="32">
        <v>1585</v>
      </c>
      <c r="Q27" s="64">
        <f t="shared" ref="Q27:Q31" si="73">IFERROR((O27/P27-1)*100,"")</f>
        <v>33.312302839116725</v>
      </c>
      <c r="R27" s="32">
        <v>520</v>
      </c>
      <c r="S27" s="32">
        <v>592</v>
      </c>
      <c r="T27" s="64">
        <f t="shared" ref="T27:T31" si="74">IFERROR((R27/S27-1)*100,"")</f>
        <v>-12.16216216216216</v>
      </c>
      <c r="U27" s="32">
        <v>1511</v>
      </c>
      <c r="V27" s="32">
        <v>1251</v>
      </c>
      <c r="W27" s="64">
        <f t="shared" ref="W27:W31" si="75">IFERROR((U27/V27-1)*100,"")</f>
        <v>20.78337330135891</v>
      </c>
      <c r="X27" s="32">
        <v>1804</v>
      </c>
      <c r="Y27" s="32">
        <v>1070</v>
      </c>
      <c r="Z27" s="64">
        <f t="shared" ref="Z27:Z31" si="76">IFERROR((X27/Y27-1)*100,"")</f>
        <v>68.598130841121502</v>
      </c>
      <c r="AA27" s="32">
        <v>413</v>
      </c>
      <c r="AB27" s="32">
        <v>492</v>
      </c>
      <c r="AC27" s="64">
        <f t="shared" ref="AC27:AC31" si="77">IFERROR((AA27/AB27-1)*100,"")</f>
        <v>-16.056910569105685</v>
      </c>
      <c r="AD27" s="32">
        <v>1616</v>
      </c>
      <c r="AE27" s="32">
        <v>1094</v>
      </c>
      <c r="AF27" s="64">
        <f t="shared" ref="AF27:AF31" si="78">IFERROR((AD27/AE27-1)*100,"")</f>
        <v>47.714808043875692</v>
      </c>
      <c r="AG27" s="32">
        <v>1026</v>
      </c>
      <c r="AH27" s="32">
        <v>744</v>
      </c>
      <c r="AI27" s="64">
        <f t="shared" ref="AI27:AI31" si="79">IFERROR((AG27/AH27-1)*100,"")</f>
        <v>37.903225806451623</v>
      </c>
      <c r="AJ27" s="32">
        <v>859</v>
      </c>
      <c r="AK27" s="32">
        <v>514</v>
      </c>
      <c r="AL27" s="64">
        <f t="shared" ref="AL27:AL31" si="80">IFERROR((AJ27/AK27-1)*100,"")</f>
        <v>67.120622568093395</v>
      </c>
      <c r="AM27" s="32">
        <v>700</v>
      </c>
      <c r="AN27" s="32">
        <v>683</v>
      </c>
      <c r="AO27" s="64">
        <f t="shared" ref="AO27:AO31" si="81">IFERROR((AM27/AN27-1)*100,"")</f>
        <v>2.4890190336749551</v>
      </c>
      <c r="AP27" s="32">
        <v>76</v>
      </c>
      <c r="AQ27" s="32">
        <v>234</v>
      </c>
      <c r="AR27" s="64">
        <f t="shared" ref="AR27:AR31" si="82">IFERROR((AP27/AQ27-1)*100,"")</f>
        <v>-67.521367521367523</v>
      </c>
      <c r="AS27" s="32">
        <v>129</v>
      </c>
      <c r="AT27" s="32">
        <v>245</v>
      </c>
      <c r="AU27" s="64">
        <f t="shared" ref="AU27:AU31" si="83">IFERROR((AS27/AT27-1)*100,"")</f>
        <v>-47.346938775510203</v>
      </c>
      <c r="AV27" s="32">
        <v>88</v>
      </c>
      <c r="AW27" s="32">
        <v>69</v>
      </c>
      <c r="AX27" s="64">
        <f t="shared" ref="AX27:AX31" si="84">IFERROR((AV27/AW27-1)*100,"")</f>
        <v>27.536231884057962</v>
      </c>
      <c r="AY27" s="32">
        <v>4</v>
      </c>
      <c r="AZ27" s="32">
        <v>6</v>
      </c>
      <c r="BA27" s="64">
        <f t="shared" si="49"/>
        <v>-33.333333333333336</v>
      </c>
      <c r="BB27" s="32">
        <v>68</v>
      </c>
      <c r="BC27" s="32">
        <v>42</v>
      </c>
      <c r="BD27" s="64">
        <f t="shared" si="50"/>
        <v>61.904761904761905</v>
      </c>
      <c r="BE27" s="32">
        <v>0</v>
      </c>
      <c r="BF27" s="32">
        <v>0</v>
      </c>
      <c r="BG27" s="64" t="str">
        <f t="shared" si="51"/>
        <v/>
      </c>
      <c r="BH27" s="32">
        <v>185</v>
      </c>
      <c r="BI27" s="32">
        <v>82</v>
      </c>
      <c r="BJ27" s="64">
        <f t="shared" ref="BJ27:BJ31" si="85">IFERROR((BH27/BI27-1)*100,"")</f>
        <v>125.60975609756096</v>
      </c>
      <c r="BK27" s="32">
        <v>5391</v>
      </c>
      <c r="BL27" s="32">
        <v>5458</v>
      </c>
      <c r="BM27" s="64">
        <f t="shared" ref="BM27:BM31" si="86">IFERROR((BK27/BL27-1)*100,"")</f>
        <v>-1.2275558812751886</v>
      </c>
      <c r="BN27" s="32">
        <v>675</v>
      </c>
      <c r="BO27" s="32">
        <v>690</v>
      </c>
      <c r="BP27" s="64">
        <f t="shared" ref="BP27:BP31" si="87">IFERROR((BN27/BO27-1)*100,"")</f>
        <v>-2.1739130434782594</v>
      </c>
      <c r="BQ27" s="32">
        <v>248</v>
      </c>
      <c r="BR27" s="32">
        <v>143</v>
      </c>
      <c r="BS27" s="64">
        <f t="shared" si="55"/>
        <v>73.426573426573412</v>
      </c>
      <c r="BT27" s="32">
        <v>130</v>
      </c>
      <c r="BU27" s="32">
        <v>91</v>
      </c>
      <c r="BV27" s="64">
        <f t="shared" si="56"/>
        <v>42.857142857142861</v>
      </c>
      <c r="BW27" s="32">
        <v>467</v>
      </c>
      <c r="BX27" s="32">
        <v>545</v>
      </c>
      <c r="BY27" s="64">
        <f t="shared" ref="BY27:BY31" si="88">IFERROR((BW27/BX27-1)*100,"")</f>
        <v>-14.311926605504588</v>
      </c>
      <c r="BZ27" s="32">
        <v>411</v>
      </c>
      <c r="CA27" s="32">
        <v>418</v>
      </c>
      <c r="CB27" s="64">
        <f t="shared" ref="CB27:CB31" si="89">IFERROR((BZ27/CA27-1)*100,"")</f>
        <v>-1.674641148325362</v>
      </c>
      <c r="CC27" s="32">
        <v>273</v>
      </c>
      <c r="CD27" s="32">
        <v>294</v>
      </c>
      <c r="CE27" s="64">
        <f t="shared" ref="CE27:CE31" si="90">IFERROR((CC27/CD27-1)*100,"")</f>
        <v>-7.1428571428571397</v>
      </c>
      <c r="CF27" s="32">
        <v>445</v>
      </c>
      <c r="CG27" s="32">
        <v>410</v>
      </c>
      <c r="CH27" s="64">
        <f t="shared" ref="CH27:CH31" si="91">IFERROR((CF27/CG27-1)*100,"")</f>
        <v>8.5365853658536661</v>
      </c>
      <c r="CI27" s="32">
        <v>208</v>
      </c>
      <c r="CJ27" s="32">
        <v>175</v>
      </c>
      <c r="CK27" s="64">
        <f t="shared" si="61"/>
        <v>18.857142857142861</v>
      </c>
      <c r="CL27" s="32">
        <v>148</v>
      </c>
      <c r="CM27" s="32">
        <v>99</v>
      </c>
      <c r="CN27" s="64">
        <f t="shared" si="62"/>
        <v>49.494949494949502</v>
      </c>
      <c r="CO27" s="32">
        <v>185</v>
      </c>
      <c r="CP27" s="32">
        <v>66</v>
      </c>
      <c r="CQ27" s="64">
        <f t="shared" si="63"/>
        <v>180.30303030303031</v>
      </c>
      <c r="CR27" s="32">
        <v>111</v>
      </c>
      <c r="CS27" s="32">
        <v>126</v>
      </c>
      <c r="CT27" s="64">
        <f t="shared" ref="CT27:CT31" si="92">IFERROR((CR27/CS27-1)*100,"")</f>
        <v>-11.904761904761907</v>
      </c>
      <c r="CU27" s="32">
        <v>54</v>
      </c>
      <c r="CV27" s="32">
        <v>54</v>
      </c>
      <c r="CW27" s="64">
        <f t="shared" si="65"/>
        <v>0</v>
      </c>
      <c r="CX27" s="32">
        <v>632</v>
      </c>
      <c r="CY27" s="32">
        <v>778</v>
      </c>
      <c r="CZ27" s="64">
        <f t="shared" ref="CZ27:CZ31" si="93">IFERROR((CX27/CY27-1)*100,"")</f>
        <v>-18.766066838046271</v>
      </c>
      <c r="DA27" s="32">
        <v>59</v>
      </c>
      <c r="DB27" s="32">
        <v>138</v>
      </c>
      <c r="DC27" s="64">
        <f t="shared" si="67"/>
        <v>-57.246376811594203</v>
      </c>
      <c r="DD27" s="32">
        <v>2709</v>
      </c>
      <c r="DE27" s="32">
        <v>2083</v>
      </c>
      <c r="DF27" s="64">
        <f t="shared" si="68"/>
        <v>30.052808449351897</v>
      </c>
    </row>
    <row r="28" spans="1:110" ht="14.1" customHeight="1">
      <c r="A28" s="87"/>
      <c r="B28" s="33">
        <v>25</v>
      </c>
      <c r="C28" s="32">
        <v>69348</v>
      </c>
      <c r="D28" s="32">
        <v>56404</v>
      </c>
      <c r="E28" s="64">
        <f t="shared" si="69"/>
        <v>22.948727040635418</v>
      </c>
      <c r="F28" s="32">
        <v>23613</v>
      </c>
      <c r="G28" s="32">
        <v>19835</v>
      </c>
      <c r="H28" s="64">
        <f t="shared" si="70"/>
        <v>19.047138895891091</v>
      </c>
      <c r="I28" s="32">
        <v>11718</v>
      </c>
      <c r="J28" s="32">
        <v>8412</v>
      </c>
      <c r="K28" s="64">
        <f t="shared" si="71"/>
        <v>39.300998573466472</v>
      </c>
      <c r="L28" s="32">
        <v>8069</v>
      </c>
      <c r="M28" s="32">
        <v>6348</v>
      </c>
      <c r="N28" s="64">
        <f t="shared" si="72"/>
        <v>27.110901071203529</v>
      </c>
      <c r="O28" s="32">
        <v>2268</v>
      </c>
      <c r="P28" s="32">
        <v>2030</v>
      </c>
      <c r="Q28" s="64">
        <f t="shared" si="73"/>
        <v>11.724137931034484</v>
      </c>
      <c r="R28" s="32">
        <v>798</v>
      </c>
      <c r="S28" s="32">
        <v>632</v>
      </c>
      <c r="T28" s="64">
        <f t="shared" si="74"/>
        <v>26.265822784810133</v>
      </c>
      <c r="U28" s="32">
        <v>1604</v>
      </c>
      <c r="V28" s="32">
        <v>1457</v>
      </c>
      <c r="W28" s="64">
        <f t="shared" si="75"/>
        <v>10.089224433768006</v>
      </c>
      <c r="X28" s="32">
        <v>1170</v>
      </c>
      <c r="Y28" s="32">
        <v>1206</v>
      </c>
      <c r="Z28" s="64">
        <f t="shared" si="76"/>
        <v>-2.9850746268656692</v>
      </c>
      <c r="AA28" s="32">
        <v>480</v>
      </c>
      <c r="AB28" s="32">
        <v>627</v>
      </c>
      <c r="AC28" s="64">
        <f t="shared" si="77"/>
        <v>-23.444976076555022</v>
      </c>
      <c r="AD28" s="32">
        <v>1200</v>
      </c>
      <c r="AE28" s="32">
        <v>1515</v>
      </c>
      <c r="AF28" s="64">
        <f t="shared" si="78"/>
        <v>-20.792079207920789</v>
      </c>
      <c r="AG28" s="32">
        <v>743</v>
      </c>
      <c r="AH28" s="32">
        <v>960</v>
      </c>
      <c r="AI28" s="64">
        <f t="shared" si="79"/>
        <v>-22.604166666666671</v>
      </c>
      <c r="AJ28" s="32">
        <v>307</v>
      </c>
      <c r="AK28" s="32">
        <v>571</v>
      </c>
      <c r="AL28" s="64">
        <f t="shared" si="80"/>
        <v>-46.234676007005248</v>
      </c>
      <c r="AM28" s="32">
        <v>873</v>
      </c>
      <c r="AN28" s="32">
        <v>764</v>
      </c>
      <c r="AO28" s="64">
        <f t="shared" si="81"/>
        <v>14.267015706806285</v>
      </c>
      <c r="AP28" s="32">
        <v>210</v>
      </c>
      <c r="AQ28" s="32">
        <v>80</v>
      </c>
      <c r="AR28" s="64">
        <f t="shared" si="82"/>
        <v>162.5</v>
      </c>
      <c r="AS28" s="32">
        <v>157</v>
      </c>
      <c r="AT28" s="32">
        <v>94</v>
      </c>
      <c r="AU28" s="64">
        <f t="shared" si="83"/>
        <v>67.021276595744681</v>
      </c>
      <c r="AV28" s="32">
        <v>61</v>
      </c>
      <c r="AW28" s="32">
        <v>123</v>
      </c>
      <c r="AX28" s="64">
        <f t="shared" si="84"/>
        <v>-50.406504065040657</v>
      </c>
      <c r="AY28" s="32">
        <v>8</v>
      </c>
      <c r="AZ28" s="32">
        <v>22</v>
      </c>
      <c r="BA28" s="64">
        <f t="shared" si="49"/>
        <v>-63.636363636363633</v>
      </c>
      <c r="BB28" s="32">
        <v>39</v>
      </c>
      <c r="BC28" s="32">
        <v>76</v>
      </c>
      <c r="BD28" s="64">
        <f t="shared" si="50"/>
        <v>-48.684210526315788</v>
      </c>
      <c r="BE28" s="32">
        <v>4</v>
      </c>
      <c r="BF28" s="32">
        <v>4</v>
      </c>
      <c r="BG28" s="64">
        <f t="shared" si="51"/>
        <v>0</v>
      </c>
      <c r="BH28" s="32">
        <v>141</v>
      </c>
      <c r="BI28" s="32">
        <v>190</v>
      </c>
      <c r="BJ28" s="64">
        <f t="shared" si="85"/>
        <v>-25.789473684210527</v>
      </c>
      <c r="BK28" s="32">
        <v>7492</v>
      </c>
      <c r="BL28" s="32">
        <v>5656</v>
      </c>
      <c r="BM28" s="64">
        <f t="shared" si="86"/>
        <v>32.461103253182458</v>
      </c>
      <c r="BN28" s="32">
        <v>873</v>
      </c>
      <c r="BO28" s="32">
        <v>627</v>
      </c>
      <c r="BP28" s="64">
        <f t="shared" si="87"/>
        <v>39.234449760765557</v>
      </c>
      <c r="BQ28" s="32">
        <v>382</v>
      </c>
      <c r="BR28" s="32">
        <v>90</v>
      </c>
      <c r="BS28" s="64">
        <f t="shared" si="55"/>
        <v>324.44444444444446</v>
      </c>
      <c r="BT28" s="32">
        <v>116</v>
      </c>
      <c r="BU28" s="32">
        <v>86</v>
      </c>
      <c r="BV28" s="64">
        <f t="shared" si="56"/>
        <v>34.883720930232556</v>
      </c>
      <c r="BW28" s="32">
        <v>744</v>
      </c>
      <c r="BX28" s="32">
        <v>505</v>
      </c>
      <c r="BY28" s="64">
        <f t="shared" si="88"/>
        <v>47.326732673267323</v>
      </c>
      <c r="BZ28" s="32">
        <v>691</v>
      </c>
      <c r="CA28" s="32">
        <v>445</v>
      </c>
      <c r="CB28" s="64">
        <f t="shared" si="89"/>
        <v>55.280898876404507</v>
      </c>
      <c r="CC28" s="32">
        <v>325</v>
      </c>
      <c r="CD28" s="32">
        <v>280</v>
      </c>
      <c r="CE28" s="64">
        <f t="shared" si="90"/>
        <v>16.07142857142858</v>
      </c>
      <c r="CF28" s="32">
        <v>469</v>
      </c>
      <c r="CG28" s="32">
        <v>345</v>
      </c>
      <c r="CH28" s="64">
        <f t="shared" si="91"/>
        <v>35.94202898550725</v>
      </c>
      <c r="CI28" s="32">
        <v>185</v>
      </c>
      <c r="CJ28" s="32">
        <v>152</v>
      </c>
      <c r="CK28" s="64">
        <f t="shared" si="61"/>
        <v>21.710526315789469</v>
      </c>
      <c r="CL28" s="32">
        <v>173</v>
      </c>
      <c r="CM28" s="32">
        <v>96</v>
      </c>
      <c r="CN28" s="64">
        <f t="shared" si="62"/>
        <v>80.208333333333329</v>
      </c>
      <c r="CO28" s="32">
        <v>152</v>
      </c>
      <c r="CP28" s="32">
        <v>117</v>
      </c>
      <c r="CQ28" s="64">
        <f t="shared" si="63"/>
        <v>29.914529914529918</v>
      </c>
      <c r="CR28" s="32">
        <v>86</v>
      </c>
      <c r="CS28" s="32">
        <v>122</v>
      </c>
      <c r="CT28" s="64">
        <f t="shared" si="92"/>
        <v>-29.508196721311474</v>
      </c>
      <c r="CU28" s="32">
        <v>53</v>
      </c>
      <c r="CV28" s="32">
        <v>81</v>
      </c>
      <c r="CW28" s="64">
        <f t="shared" si="65"/>
        <v>-34.567901234567898</v>
      </c>
      <c r="CX28" s="32">
        <v>1406</v>
      </c>
      <c r="CY28" s="32">
        <v>501</v>
      </c>
      <c r="CZ28" s="64">
        <f t="shared" si="93"/>
        <v>180.63872255489022</v>
      </c>
      <c r="DA28" s="32">
        <v>194</v>
      </c>
      <c r="DB28" s="32">
        <v>94</v>
      </c>
      <c r="DC28" s="64">
        <f t="shared" si="67"/>
        <v>106.38297872340425</v>
      </c>
      <c r="DD28" s="32">
        <v>2395</v>
      </c>
      <c r="DE28" s="32">
        <v>2218</v>
      </c>
      <c r="DF28" s="64">
        <f t="shared" si="68"/>
        <v>7.9801623083859408</v>
      </c>
    </row>
    <row r="29" spans="1:110" ht="14.1" customHeight="1">
      <c r="A29" s="87"/>
      <c r="B29" s="33">
        <v>26</v>
      </c>
      <c r="C29" s="32">
        <v>0</v>
      </c>
      <c r="D29" s="32">
        <v>57676</v>
      </c>
      <c r="E29" s="64">
        <f t="shared" si="69"/>
        <v>-100</v>
      </c>
      <c r="F29" s="32">
        <v>0</v>
      </c>
      <c r="G29" s="32">
        <v>16136</v>
      </c>
      <c r="H29" s="64">
        <f t="shared" si="70"/>
        <v>-100</v>
      </c>
      <c r="I29" s="32">
        <v>0</v>
      </c>
      <c r="J29" s="32">
        <v>9213</v>
      </c>
      <c r="K29" s="64">
        <f t="shared" si="71"/>
        <v>-100</v>
      </c>
      <c r="L29" s="32">
        <v>0</v>
      </c>
      <c r="M29" s="32">
        <v>6437</v>
      </c>
      <c r="N29" s="64">
        <f t="shared" si="72"/>
        <v>-100</v>
      </c>
      <c r="O29" s="32">
        <v>0</v>
      </c>
      <c r="P29" s="32">
        <v>2394</v>
      </c>
      <c r="Q29" s="64">
        <f t="shared" si="73"/>
        <v>-100</v>
      </c>
      <c r="R29" s="32">
        <v>0</v>
      </c>
      <c r="S29" s="32">
        <v>565</v>
      </c>
      <c r="T29" s="64">
        <f t="shared" si="74"/>
        <v>-100</v>
      </c>
      <c r="U29" s="32">
        <v>0</v>
      </c>
      <c r="V29" s="32">
        <v>1779</v>
      </c>
      <c r="W29" s="64">
        <f t="shared" si="75"/>
        <v>-100</v>
      </c>
      <c r="X29" s="32">
        <v>0</v>
      </c>
      <c r="Y29" s="32">
        <v>2313</v>
      </c>
      <c r="Z29" s="64">
        <f t="shared" si="76"/>
        <v>-100</v>
      </c>
      <c r="AA29" s="32">
        <v>0</v>
      </c>
      <c r="AB29" s="32">
        <v>629</v>
      </c>
      <c r="AC29" s="64">
        <f t="shared" si="77"/>
        <v>-100</v>
      </c>
      <c r="AD29" s="32">
        <v>0</v>
      </c>
      <c r="AE29" s="32">
        <v>1533</v>
      </c>
      <c r="AF29" s="64">
        <f t="shared" si="78"/>
        <v>-100</v>
      </c>
      <c r="AG29" s="32">
        <v>0</v>
      </c>
      <c r="AH29" s="32">
        <v>781</v>
      </c>
      <c r="AI29" s="64">
        <f t="shared" si="79"/>
        <v>-100</v>
      </c>
      <c r="AJ29" s="32">
        <v>0</v>
      </c>
      <c r="AK29" s="32">
        <v>665</v>
      </c>
      <c r="AL29" s="64">
        <f t="shared" si="80"/>
        <v>-100</v>
      </c>
      <c r="AM29" s="32">
        <v>0</v>
      </c>
      <c r="AN29" s="32">
        <v>500</v>
      </c>
      <c r="AO29" s="64">
        <f t="shared" si="81"/>
        <v>-100</v>
      </c>
      <c r="AP29" s="32">
        <v>0</v>
      </c>
      <c r="AQ29" s="32">
        <v>209</v>
      </c>
      <c r="AR29" s="64">
        <f t="shared" si="82"/>
        <v>-100</v>
      </c>
      <c r="AS29" s="32">
        <v>0</v>
      </c>
      <c r="AT29" s="32">
        <v>178</v>
      </c>
      <c r="AU29" s="64">
        <f t="shared" si="83"/>
        <v>-100</v>
      </c>
      <c r="AV29" s="32">
        <v>0</v>
      </c>
      <c r="AW29" s="32">
        <v>92</v>
      </c>
      <c r="AX29" s="64">
        <f t="shared" si="84"/>
        <v>-100</v>
      </c>
      <c r="AY29" s="32">
        <v>0</v>
      </c>
      <c r="AZ29" s="32">
        <v>13</v>
      </c>
      <c r="BA29" s="64">
        <f t="shared" si="49"/>
        <v>-100</v>
      </c>
      <c r="BB29" s="32">
        <v>0</v>
      </c>
      <c r="BC29" s="32">
        <v>62</v>
      </c>
      <c r="BD29" s="64">
        <f t="shared" si="50"/>
        <v>-100</v>
      </c>
      <c r="BE29" s="32">
        <v>0</v>
      </c>
      <c r="BF29" s="32">
        <v>5</v>
      </c>
      <c r="BG29" s="64">
        <f t="shared" si="51"/>
        <v>-100</v>
      </c>
      <c r="BH29" s="32">
        <v>0</v>
      </c>
      <c r="BI29" s="32">
        <v>104</v>
      </c>
      <c r="BJ29" s="64">
        <f t="shared" si="85"/>
        <v>-100</v>
      </c>
      <c r="BK29" s="32">
        <v>0</v>
      </c>
      <c r="BL29" s="32">
        <v>6691</v>
      </c>
      <c r="BM29" s="64">
        <f t="shared" si="86"/>
        <v>-100</v>
      </c>
      <c r="BN29" s="32">
        <v>0</v>
      </c>
      <c r="BO29" s="32">
        <v>780</v>
      </c>
      <c r="BP29" s="64">
        <f t="shared" si="87"/>
        <v>-100</v>
      </c>
      <c r="BQ29" s="32">
        <v>0</v>
      </c>
      <c r="BR29" s="32">
        <v>329</v>
      </c>
      <c r="BS29" s="64">
        <f t="shared" si="55"/>
        <v>-100</v>
      </c>
      <c r="BT29" s="32">
        <v>0</v>
      </c>
      <c r="BU29" s="32">
        <v>137</v>
      </c>
      <c r="BV29" s="64">
        <f t="shared" si="56"/>
        <v>-100</v>
      </c>
      <c r="BW29" s="32">
        <v>0</v>
      </c>
      <c r="BX29" s="32">
        <v>896</v>
      </c>
      <c r="BY29" s="64">
        <f t="shared" si="88"/>
        <v>-100</v>
      </c>
      <c r="BZ29" s="32">
        <v>0</v>
      </c>
      <c r="CA29" s="32">
        <v>743</v>
      </c>
      <c r="CB29" s="64">
        <f t="shared" si="89"/>
        <v>-100</v>
      </c>
      <c r="CC29" s="32">
        <v>0</v>
      </c>
      <c r="CD29" s="32">
        <v>303</v>
      </c>
      <c r="CE29" s="64">
        <f t="shared" si="90"/>
        <v>-100</v>
      </c>
      <c r="CF29" s="32">
        <v>0</v>
      </c>
      <c r="CG29" s="32">
        <v>366</v>
      </c>
      <c r="CH29" s="64">
        <f t="shared" si="91"/>
        <v>-100</v>
      </c>
      <c r="CI29" s="32">
        <v>0</v>
      </c>
      <c r="CJ29" s="32">
        <v>146</v>
      </c>
      <c r="CK29" s="64">
        <f t="shared" si="61"/>
        <v>-100</v>
      </c>
      <c r="CL29" s="32">
        <v>0</v>
      </c>
      <c r="CM29" s="32">
        <v>84</v>
      </c>
      <c r="CN29" s="64">
        <f t="shared" si="62"/>
        <v>-100</v>
      </c>
      <c r="CO29" s="32">
        <v>0</v>
      </c>
      <c r="CP29" s="32">
        <v>89</v>
      </c>
      <c r="CQ29" s="64">
        <f t="shared" si="63"/>
        <v>-100</v>
      </c>
      <c r="CR29" s="32">
        <v>0</v>
      </c>
      <c r="CS29" s="32">
        <v>97</v>
      </c>
      <c r="CT29" s="64">
        <f t="shared" si="92"/>
        <v>-100</v>
      </c>
      <c r="CU29" s="32">
        <v>0</v>
      </c>
      <c r="CV29" s="32">
        <v>37</v>
      </c>
      <c r="CW29" s="64">
        <f t="shared" si="65"/>
        <v>-100</v>
      </c>
      <c r="CX29" s="32">
        <v>0</v>
      </c>
      <c r="CY29" s="32">
        <v>1048</v>
      </c>
      <c r="CZ29" s="64">
        <f t="shared" si="93"/>
        <v>-100</v>
      </c>
      <c r="DA29" s="32">
        <v>0</v>
      </c>
      <c r="DB29" s="32">
        <v>171</v>
      </c>
      <c r="DC29" s="64">
        <f t="shared" si="67"/>
        <v>-100</v>
      </c>
      <c r="DD29" s="32">
        <v>0</v>
      </c>
      <c r="DE29" s="32">
        <v>2072</v>
      </c>
      <c r="DF29" s="64">
        <f t="shared" si="68"/>
        <v>-100</v>
      </c>
    </row>
    <row r="30" spans="1:110" ht="14.1" customHeight="1">
      <c r="A30" s="87"/>
      <c r="B30" s="33">
        <v>27</v>
      </c>
      <c r="C30" s="32">
        <v>0</v>
      </c>
      <c r="D30" s="32">
        <v>55696</v>
      </c>
      <c r="E30" s="64">
        <f t="shared" si="69"/>
        <v>-100</v>
      </c>
      <c r="F30" s="32">
        <v>0</v>
      </c>
      <c r="G30" s="32">
        <v>17231</v>
      </c>
      <c r="H30" s="64">
        <f t="shared" si="70"/>
        <v>-100</v>
      </c>
      <c r="I30" s="32">
        <v>0</v>
      </c>
      <c r="J30" s="32">
        <v>12687</v>
      </c>
      <c r="K30" s="64">
        <f t="shared" si="71"/>
        <v>-100</v>
      </c>
      <c r="L30" s="32">
        <v>0</v>
      </c>
      <c r="M30" s="32">
        <v>6064</v>
      </c>
      <c r="N30" s="64">
        <f t="shared" si="72"/>
        <v>-100</v>
      </c>
      <c r="O30" s="32">
        <v>0</v>
      </c>
      <c r="P30" s="32">
        <v>2541</v>
      </c>
      <c r="Q30" s="64">
        <f t="shared" si="73"/>
        <v>-100</v>
      </c>
      <c r="R30" s="32">
        <v>0</v>
      </c>
      <c r="S30" s="32">
        <v>538</v>
      </c>
      <c r="T30" s="64">
        <f t="shared" si="74"/>
        <v>-100</v>
      </c>
      <c r="U30" s="32">
        <v>0</v>
      </c>
      <c r="V30" s="32">
        <v>1464</v>
      </c>
      <c r="W30" s="64">
        <f t="shared" si="75"/>
        <v>-100</v>
      </c>
      <c r="X30" s="32">
        <v>0</v>
      </c>
      <c r="Y30" s="32">
        <v>1153</v>
      </c>
      <c r="Z30" s="64">
        <f t="shared" si="76"/>
        <v>-100</v>
      </c>
      <c r="AA30" s="32">
        <v>0</v>
      </c>
      <c r="AB30" s="32">
        <v>633</v>
      </c>
      <c r="AC30" s="64">
        <f t="shared" si="77"/>
        <v>-100</v>
      </c>
      <c r="AD30" s="32">
        <v>0</v>
      </c>
      <c r="AE30" s="32">
        <v>726</v>
      </c>
      <c r="AF30" s="64">
        <f t="shared" si="78"/>
        <v>-100</v>
      </c>
      <c r="AG30" s="32">
        <v>0</v>
      </c>
      <c r="AH30" s="32">
        <v>791</v>
      </c>
      <c r="AI30" s="64">
        <f t="shared" si="79"/>
        <v>-100</v>
      </c>
      <c r="AJ30" s="32">
        <v>0</v>
      </c>
      <c r="AK30" s="32">
        <v>304</v>
      </c>
      <c r="AL30" s="64">
        <f t="shared" si="80"/>
        <v>-100</v>
      </c>
      <c r="AM30" s="32">
        <v>0</v>
      </c>
      <c r="AN30" s="32">
        <v>498</v>
      </c>
      <c r="AO30" s="64">
        <f t="shared" si="81"/>
        <v>-100</v>
      </c>
      <c r="AP30" s="32">
        <v>0</v>
      </c>
      <c r="AQ30" s="32">
        <v>78</v>
      </c>
      <c r="AR30" s="64">
        <f t="shared" si="82"/>
        <v>-100</v>
      </c>
      <c r="AS30" s="32">
        <v>0</v>
      </c>
      <c r="AT30" s="32">
        <v>203</v>
      </c>
      <c r="AU30" s="64">
        <f t="shared" si="83"/>
        <v>-100</v>
      </c>
      <c r="AV30" s="32">
        <v>0</v>
      </c>
      <c r="AW30" s="32">
        <v>199</v>
      </c>
      <c r="AX30" s="64">
        <f t="shared" si="84"/>
        <v>-100</v>
      </c>
      <c r="AY30" s="32">
        <v>0</v>
      </c>
      <c r="AZ30" s="32">
        <v>30</v>
      </c>
      <c r="BA30" s="64">
        <f t="shared" si="49"/>
        <v>-100</v>
      </c>
      <c r="BB30" s="32">
        <v>0</v>
      </c>
      <c r="BC30" s="32">
        <v>148</v>
      </c>
      <c r="BD30" s="64">
        <f t="shared" si="50"/>
        <v>-100</v>
      </c>
      <c r="BE30" s="32">
        <v>0</v>
      </c>
      <c r="BF30" s="32">
        <v>1</v>
      </c>
      <c r="BG30" s="64">
        <f t="shared" si="51"/>
        <v>-100</v>
      </c>
      <c r="BH30" s="32">
        <v>0</v>
      </c>
      <c r="BI30" s="32">
        <v>150</v>
      </c>
      <c r="BJ30" s="64">
        <f t="shared" si="85"/>
        <v>-100</v>
      </c>
      <c r="BK30" s="32">
        <v>0</v>
      </c>
      <c r="BL30" s="32">
        <v>4939</v>
      </c>
      <c r="BM30" s="64">
        <f t="shared" si="86"/>
        <v>-100</v>
      </c>
      <c r="BN30" s="32">
        <v>0</v>
      </c>
      <c r="BO30" s="32">
        <v>756</v>
      </c>
      <c r="BP30" s="64">
        <f t="shared" si="87"/>
        <v>-100</v>
      </c>
      <c r="BQ30" s="32">
        <v>0</v>
      </c>
      <c r="BR30" s="32">
        <v>152</v>
      </c>
      <c r="BS30" s="64">
        <f t="shared" si="55"/>
        <v>-100</v>
      </c>
      <c r="BT30" s="32">
        <v>0</v>
      </c>
      <c r="BU30" s="32">
        <v>101</v>
      </c>
      <c r="BV30" s="64">
        <f t="shared" si="56"/>
        <v>-100</v>
      </c>
      <c r="BW30" s="32">
        <v>0</v>
      </c>
      <c r="BX30" s="32">
        <v>542</v>
      </c>
      <c r="BY30" s="64">
        <f t="shared" si="88"/>
        <v>-100</v>
      </c>
      <c r="BZ30" s="32">
        <v>0</v>
      </c>
      <c r="CA30" s="32">
        <v>464</v>
      </c>
      <c r="CB30" s="64">
        <f t="shared" si="89"/>
        <v>-100</v>
      </c>
      <c r="CC30" s="32">
        <v>0</v>
      </c>
      <c r="CD30" s="32">
        <v>257</v>
      </c>
      <c r="CE30" s="64">
        <f t="shared" si="90"/>
        <v>-100</v>
      </c>
      <c r="CF30" s="32">
        <v>0</v>
      </c>
      <c r="CG30" s="32">
        <v>332</v>
      </c>
      <c r="CH30" s="64">
        <f t="shared" si="91"/>
        <v>-100</v>
      </c>
      <c r="CI30" s="32">
        <v>0</v>
      </c>
      <c r="CJ30" s="32">
        <v>125</v>
      </c>
      <c r="CK30" s="64">
        <f t="shared" si="61"/>
        <v>-100</v>
      </c>
      <c r="CL30" s="32">
        <v>0</v>
      </c>
      <c r="CM30" s="32">
        <v>68</v>
      </c>
      <c r="CN30" s="64">
        <f t="shared" si="62"/>
        <v>-100</v>
      </c>
      <c r="CO30" s="32">
        <v>0</v>
      </c>
      <c r="CP30" s="32">
        <v>56</v>
      </c>
      <c r="CQ30" s="64">
        <f t="shared" si="63"/>
        <v>-100</v>
      </c>
      <c r="CR30" s="32">
        <v>0</v>
      </c>
      <c r="CS30" s="32">
        <v>76</v>
      </c>
      <c r="CT30" s="64">
        <f t="shared" si="92"/>
        <v>-100</v>
      </c>
      <c r="CU30" s="32">
        <v>0</v>
      </c>
      <c r="CV30" s="32">
        <v>65</v>
      </c>
      <c r="CW30" s="64">
        <f t="shared" si="65"/>
        <v>-100</v>
      </c>
      <c r="CX30" s="32">
        <v>0</v>
      </c>
      <c r="CY30" s="32">
        <v>614</v>
      </c>
      <c r="CZ30" s="64">
        <f t="shared" si="93"/>
        <v>-100</v>
      </c>
      <c r="DA30" s="32">
        <v>0</v>
      </c>
      <c r="DB30" s="32">
        <v>94</v>
      </c>
      <c r="DC30" s="64">
        <f t="shared" si="67"/>
        <v>-100</v>
      </c>
      <c r="DD30" s="32">
        <v>0</v>
      </c>
      <c r="DE30" s="32">
        <v>1590</v>
      </c>
      <c r="DF30" s="64">
        <f t="shared" si="68"/>
        <v>-100</v>
      </c>
    </row>
    <row r="31" spans="1:110" ht="14.1" customHeight="1">
      <c r="A31" s="87"/>
      <c r="B31" s="33">
        <v>28</v>
      </c>
      <c r="C31" s="32">
        <v>0</v>
      </c>
      <c r="D31" s="32">
        <v>51262</v>
      </c>
      <c r="E31" s="64">
        <f t="shared" si="69"/>
        <v>-100</v>
      </c>
      <c r="F31" s="32">
        <v>0</v>
      </c>
      <c r="G31" s="32">
        <v>13899</v>
      </c>
      <c r="H31" s="64">
        <f t="shared" si="70"/>
        <v>-100</v>
      </c>
      <c r="I31" s="32">
        <v>0</v>
      </c>
      <c r="J31" s="32">
        <v>10498</v>
      </c>
      <c r="K31" s="64">
        <f t="shared" si="71"/>
        <v>-100</v>
      </c>
      <c r="L31" s="32">
        <v>0</v>
      </c>
      <c r="M31" s="32">
        <v>6093</v>
      </c>
      <c r="N31" s="64">
        <f t="shared" si="72"/>
        <v>-100</v>
      </c>
      <c r="O31" s="32">
        <v>0</v>
      </c>
      <c r="P31" s="32">
        <v>2950</v>
      </c>
      <c r="Q31" s="64">
        <f t="shared" si="73"/>
        <v>-100</v>
      </c>
      <c r="R31" s="32">
        <v>0</v>
      </c>
      <c r="S31" s="32">
        <v>655</v>
      </c>
      <c r="T31" s="64">
        <f t="shared" si="74"/>
        <v>-100</v>
      </c>
      <c r="U31" s="32">
        <v>0</v>
      </c>
      <c r="V31" s="32">
        <v>1537</v>
      </c>
      <c r="W31" s="64">
        <f t="shared" si="75"/>
        <v>-100</v>
      </c>
      <c r="X31" s="32">
        <v>0</v>
      </c>
      <c r="Y31" s="32">
        <v>1211</v>
      </c>
      <c r="Z31" s="64">
        <f t="shared" si="76"/>
        <v>-100</v>
      </c>
      <c r="AA31" s="32">
        <v>0</v>
      </c>
      <c r="AB31" s="32">
        <v>428</v>
      </c>
      <c r="AC31" s="64">
        <f t="shared" si="77"/>
        <v>-100</v>
      </c>
      <c r="AD31" s="32">
        <v>0</v>
      </c>
      <c r="AE31" s="32">
        <v>645</v>
      </c>
      <c r="AF31" s="64">
        <f t="shared" si="78"/>
        <v>-100</v>
      </c>
      <c r="AG31" s="32">
        <v>0</v>
      </c>
      <c r="AH31" s="32">
        <v>933</v>
      </c>
      <c r="AI31" s="64">
        <f t="shared" si="79"/>
        <v>-100</v>
      </c>
      <c r="AJ31" s="32">
        <v>0</v>
      </c>
      <c r="AK31" s="32">
        <v>367</v>
      </c>
      <c r="AL31" s="64">
        <f t="shared" si="80"/>
        <v>-100</v>
      </c>
      <c r="AM31" s="32">
        <v>0</v>
      </c>
      <c r="AN31" s="32">
        <v>502</v>
      </c>
      <c r="AO31" s="64">
        <f t="shared" si="81"/>
        <v>-100</v>
      </c>
      <c r="AP31" s="32">
        <v>0</v>
      </c>
      <c r="AQ31" s="32">
        <v>224</v>
      </c>
      <c r="AR31" s="64">
        <f t="shared" si="82"/>
        <v>-100</v>
      </c>
      <c r="AS31" s="32">
        <v>0</v>
      </c>
      <c r="AT31" s="32">
        <v>171</v>
      </c>
      <c r="AU31" s="64">
        <f t="shared" si="83"/>
        <v>-100</v>
      </c>
      <c r="AV31" s="32">
        <v>0</v>
      </c>
      <c r="AW31" s="32">
        <v>124</v>
      </c>
      <c r="AX31" s="64">
        <f t="shared" si="84"/>
        <v>-100</v>
      </c>
      <c r="AY31" s="32">
        <v>0</v>
      </c>
      <c r="AZ31" s="32">
        <v>26</v>
      </c>
      <c r="BA31" s="64">
        <f t="shared" si="49"/>
        <v>-100</v>
      </c>
      <c r="BB31" s="32">
        <v>0</v>
      </c>
      <c r="BC31" s="32">
        <v>84</v>
      </c>
      <c r="BD31" s="64">
        <f t="shared" si="50"/>
        <v>-100</v>
      </c>
      <c r="BE31" s="32">
        <v>0</v>
      </c>
      <c r="BF31" s="32">
        <v>13</v>
      </c>
      <c r="BG31" s="64">
        <f t="shared" si="51"/>
        <v>-100</v>
      </c>
      <c r="BH31" s="32">
        <v>0</v>
      </c>
      <c r="BI31" s="32">
        <v>205</v>
      </c>
      <c r="BJ31" s="64">
        <f t="shared" si="85"/>
        <v>-100</v>
      </c>
      <c r="BK31" s="32">
        <v>0</v>
      </c>
      <c r="BL31" s="32">
        <v>4962</v>
      </c>
      <c r="BM31" s="64">
        <f t="shared" si="86"/>
        <v>-100</v>
      </c>
      <c r="BN31" s="32">
        <v>0</v>
      </c>
      <c r="BO31" s="32">
        <v>720</v>
      </c>
      <c r="BP31" s="64">
        <f t="shared" si="87"/>
        <v>-100</v>
      </c>
      <c r="BQ31" s="32">
        <v>0</v>
      </c>
      <c r="BR31" s="32">
        <v>181</v>
      </c>
      <c r="BS31" s="64">
        <f t="shared" si="55"/>
        <v>-100</v>
      </c>
      <c r="BT31" s="32">
        <v>0</v>
      </c>
      <c r="BU31" s="32">
        <v>81</v>
      </c>
      <c r="BV31" s="64">
        <f t="shared" si="56"/>
        <v>-100</v>
      </c>
      <c r="BW31" s="32">
        <v>0</v>
      </c>
      <c r="BX31" s="32">
        <v>596</v>
      </c>
      <c r="BY31" s="64">
        <f t="shared" si="88"/>
        <v>-100</v>
      </c>
      <c r="BZ31" s="32">
        <v>0</v>
      </c>
      <c r="CA31" s="32">
        <v>419</v>
      </c>
      <c r="CB31" s="64">
        <f t="shared" si="89"/>
        <v>-100</v>
      </c>
      <c r="CC31" s="32">
        <v>0</v>
      </c>
      <c r="CD31" s="32">
        <v>259</v>
      </c>
      <c r="CE31" s="64">
        <f t="shared" si="90"/>
        <v>-100</v>
      </c>
      <c r="CF31" s="32">
        <v>0</v>
      </c>
      <c r="CG31" s="32">
        <v>334</v>
      </c>
      <c r="CH31" s="64">
        <f t="shared" si="91"/>
        <v>-100</v>
      </c>
      <c r="CI31" s="32">
        <v>0</v>
      </c>
      <c r="CJ31" s="32">
        <v>129</v>
      </c>
      <c r="CK31" s="64">
        <f t="shared" si="61"/>
        <v>-100</v>
      </c>
      <c r="CL31" s="32">
        <v>0</v>
      </c>
      <c r="CM31" s="32">
        <v>156</v>
      </c>
      <c r="CN31" s="64">
        <f t="shared" si="62"/>
        <v>-100</v>
      </c>
      <c r="CO31" s="32">
        <v>0</v>
      </c>
      <c r="CP31" s="32">
        <v>40</v>
      </c>
      <c r="CQ31" s="64">
        <f t="shared" si="63"/>
        <v>-100</v>
      </c>
      <c r="CR31" s="32">
        <v>0</v>
      </c>
      <c r="CS31" s="32">
        <v>76</v>
      </c>
      <c r="CT31" s="64">
        <f t="shared" si="92"/>
        <v>-100</v>
      </c>
      <c r="CU31" s="32">
        <v>0</v>
      </c>
      <c r="CV31" s="32">
        <v>34</v>
      </c>
      <c r="CW31" s="64">
        <f t="shared" si="65"/>
        <v>-100</v>
      </c>
      <c r="CX31" s="32">
        <v>0</v>
      </c>
      <c r="CY31" s="32">
        <v>795</v>
      </c>
      <c r="CZ31" s="64">
        <f t="shared" si="93"/>
        <v>-100</v>
      </c>
      <c r="DA31" s="32">
        <v>0</v>
      </c>
      <c r="DB31" s="32">
        <v>106</v>
      </c>
      <c r="DC31" s="64">
        <f t="shared" si="67"/>
        <v>-100</v>
      </c>
      <c r="DD31" s="32">
        <v>0</v>
      </c>
      <c r="DE31" s="32">
        <v>1803</v>
      </c>
      <c r="DF31" s="64">
        <f t="shared" si="68"/>
        <v>-100</v>
      </c>
    </row>
    <row r="32" spans="1:110" ht="14.1" customHeight="1">
      <c r="A32" s="87"/>
      <c r="B32" s="33">
        <v>29</v>
      </c>
      <c r="C32" s="32">
        <v>0</v>
      </c>
      <c r="D32" s="32">
        <v>50354</v>
      </c>
      <c r="E32" s="64">
        <f t="shared" ref="E32:E33" si="94">IFERROR((C32/D32-1)*100,"")</f>
        <v>-100</v>
      </c>
      <c r="F32" s="32">
        <v>0</v>
      </c>
      <c r="G32" s="32">
        <v>18347</v>
      </c>
      <c r="H32" s="64">
        <f t="shared" ref="H32:H33" si="95">IFERROR((F32/G32-1)*100,"")</f>
        <v>-100</v>
      </c>
      <c r="I32" s="32">
        <v>0</v>
      </c>
      <c r="J32" s="32">
        <v>6135</v>
      </c>
      <c r="K32" s="64">
        <f t="shared" ref="K32:K33" si="96">IFERROR((I32/J32-1)*100,"")</f>
        <v>-100</v>
      </c>
      <c r="L32" s="32">
        <v>0</v>
      </c>
      <c r="M32" s="32">
        <v>5562</v>
      </c>
      <c r="N32" s="64">
        <f t="shared" ref="N32:N33" si="97">IFERROR((L32/M32-1)*100,"")</f>
        <v>-100</v>
      </c>
      <c r="O32" s="32">
        <v>0</v>
      </c>
      <c r="P32" s="32">
        <v>2243</v>
      </c>
      <c r="Q32" s="64">
        <f t="shared" ref="Q32:Q33" si="98">IFERROR((O32/P32-1)*100,"")</f>
        <v>-100</v>
      </c>
      <c r="R32" s="32">
        <v>0</v>
      </c>
      <c r="S32" s="32">
        <v>496</v>
      </c>
      <c r="T32" s="64">
        <f t="shared" ref="T32:T33" si="99">IFERROR((R32/S32-1)*100,"")</f>
        <v>-100</v>
      </c>
      <c r="U32" s="32">
        <v>0</v>
      </c>
      <c r="V32" s="32">
        <v>1393</v>
      </c>
      <c r="W32" s="64">
        <f t="shared" ref="W32:W33" si="100">IFERROR((U32/V32-1)*100,"")</f>
        <v>-100</v>
      </c>
      <c r="X32" s="32">
        <v>0</v>
      </c>
      <c r="Y32" s="32">
        <v>1385</v>
      </c>
      <c r="Z32" s="64">
        <f t="shared" ref="Z32:Z33" si="101">IFERROR((X32/Y32-1)*100,"")</f>
        <v>-100</v>
      </c>
      <c r="AA32" s="32">
        <v>0</v>
      </c>
      <c r="AB32" s="32">
        <v>302</v>
      </c>
      <c r="AC32" s="64">
        <f t="shared" ref="AC32:AC33" si="102">IFERROR((AA32/AB32-1)*100,"")</f>
        <v>-100</v>
      </c>
      <c r="AD32" s="32">
        <v>0</v>
      </c>
      <c r="AE32" s="32">
        <v>1024</v>
      </c>
      <c r="AF32" s="64">
        <f t="shared" ref="AF32:AF33" si="103">IFERROR((AD32/AE32-1)*100,"")</f>
        <v>-100</v>
      </c>
      <c r="AG32" s="32">
        <v>0</v>
      </c>
      <c r="AH32" s="32">
        <v>628</v>
      </c>
      <c r="AI32" s="64">
        <f t="shared" ref="AI32:AI33" si="104">IFERROR((AG32/AH32-1)*100,"")</f>
        <v>-100</v>
      </c>
      <c r="AJ32" s="32">
        <v>0</v>
      </c>
      <c r="AK32" s="32">
        <v>797</v>
      </c>
      <c r="AL32" s="64">
        <f t="shared" ref="AL32:AL33" si="105">IFERROR((AJ32/AK32-1)*100,"")</f>
        <v>-100</v>
      </c>
      <c r="AM32" s="32">
        <v>0</v>
      </c>
      <c r="AN32" s="32">
        <v>466</v>
      </c>
      <c r="AO32" s="64">
        <f t="shared" ref="AO32:AO33" si="106">IFERROR((AM32/AN32-1)*100,"")</f>
        <v>-100</v>
      </c>
      <c r="AP32" s="32">
        <v>0</v>
      </c>
      <c r="AQ32" s="32">
        <v>223</v>
      </c>
      <c r="AR32" s="64">
        <f t="shared" ref="AR32:AR33" si="107">IFERROR((AP32/AQ32-1)*100,"")</f>
        <v>-100</v>
      </c>
      <c r="AS32" s="32">
        <v>0</v>
      </c>
      <c r="AT32" s="32">
        <v>133</v>
      </c>
      <c r="AU32" s="64">
        <f t="shared" ref="AU32:AU33" si="108">IFERROR((AS32/AT32-1)*100,"")</f>
        <v>-100</v>
      </c>
      <c r="AV32" s="32">
        <v>0</v>
      </c>
      <c r="AW32" s="32">
        <v>146</v>
      </c>
      <c r="AX32" s="64">
        <f t="shared" ref="AX32:AX33" si="109">IFERROR((AV32/AW32-1)*100,"")</f>
        <v>-100</v>
      </c>
      <c r="AY32" s="32">
        <v>0</v>
      </c>
      <c r="AZ32" s="32">
        <v>14</v>
      </c>
      <c r="BA32" s="64">
        <f t="shared" ref="BA32:BA33" si="110">IFERROR((AY32/AZ32-1)*100,"")</f>
        <v>-100</v>
      </c>
      <c r="BB32" s="32">
        <v>0</v>
      </c>
      <c r="BC32" s="32">
        <v>116</v>
      </c>
      <c r="BD32" s="64">
        <f t="shared" ref="BD32:BD33" si="111">IFERROR((BB32/BC32-1)*100,"")</f>
        <v>-100</v>
      </c>
      <c r="BE32" s="32">
        <v>0</v>
      </c>
      <c r="BF32" s="32">
        <v>10</v>
      </c>
      <c r="BG32" s="64">
        <f t="shared" ref="BG32:BG33" si="112">IFERROR((BE32/BF32-1)*100,"")</f>
        <v>-100</v>
      </c>
      <c r="BH32" s="32">
        <v>0</v>
      </c>
      <c r="BI32" s="32">
        <v>156</v>
      </c>
      <c r="BJ32" s="64">
        <f t="shared" ref="BJ32:BJ33" si="113">IFERROR((BH32/BI32-1)*100,"")</f>
        <v>-100</v>
      </c>
      <c r="BK32" s="32">
        <v>0</v>
      </c>
      <c r="BL32" s="32">
        <v>4745</v>
      </c>
      <c r="BM32" s="64">
        <f t="shared" ref="BM32:BM33" si="114">IFERROR((BK32/BL32-1)*100,"")</f>
        <v>-100</v>
      </c>
      <c r="BN32" s="32">
        <v>0</v>
      </c>
      <c r="BO32" s="32">
        <v>776</v>
      </c>
      <c r="BP32" s="64">
        <f t="shared" ref="BP32:BP33" si="115">IFERROR((BN32/BO32-1)*100,"")</f>
        <v>-100</v>
      </c>
      <c r="BQ32" s="32">
        <v>0</v>
      </c>
      <c r="BR32" s="32">
        <v>179</v>
      </c>
      <c r="BS32" s="64">
        <f t="shared" ref="BS32:BS33" si="116">IFERROR((BQ32/BR32-1)*100,"")</f>
        <v>-100</v>
      </c>
      <c r="BT32" s="32">
        <v>0</v>
      </c>
      <c r="BU32" s="32">
        <v>87</v>
      </c>
      <c r="BV32" s="64">
        <f t="shared" ref="BV32:BV33" si="117">IFERROR((BT32/BU32-1)*100,"")</f>
        <v>-100</v>
      </c>
      <c r="BW32" s="32">
        <v>0</v>
      </c>
      <c r="BX32" s="32">
        <v>667</v>
      </c>
      <c r="BY32" s="64">
        <f t="shared" ref="BY32:BY33" si="118">IFERROR((BW32/BX32-1)*100,"")</f>
        <v>-100</v>
      </c>
      <c r="BZ32" s="32">
        <v>0</v>
      </c>
      <c r="CA32" s="32">
        <v>356</v>
      </c>
      <c r="CB32" s="64">
        <f t="shared" ref="CB32:CB33" si="119">IFERROR((BZ32/CA32-1)*100,"")</f>
        <v>-100</v>
      </c>
      <c r="CC32" s="32">
        <v>0</v>
      </c>
      <c r="CD32" s="32">
        <v>286</v>
      </c>
      <c r="CE32" s="64">
        <f t="shared" ref="CE32:CE33" si="120">IFERROR((CC32/CD32-1)*100,"")</f>
        <v>-100</v>
      </c>
      <c r="CF32" s="32">
        <v>0</v>
      </c>
      <c r="CG32" s="32">
        <v>374</v>
      </c>
      <c r="CH32" s="64">
        <f t="shared" ref="CH32:CH33" si="121">IFERROR((CF32/CG32-1)*100,"")</f>
        <v>-100</v>
      </c>
      <c r="CI32" s="32">
        <v>0</v>
      </c>
      <c r="CJ32" s="32">
        <v>143</v>
      </c>
      <c r="CK32" s="64">
        <f t="shared" ref="CK32:CK33" si="122">IFERROR((CI32/CJ32-1)*100,"")</f>
        <v>-100</v>
      </c>
      <c r="CL32" s="32">
        <v>0</v>
      </c>
      <c r="CM32" s="32">
        <v>109</v>
      </c>
      <c r="CN32" s="64">
        <f t="shared" ref="CN32:CN33" si="123">IFERROR((CL32/CM32-1)*100,"")</f>
        <v>-100</v>
      </c>
      <c r="CO32" s="32">
        <v>0</v>
      </c>
      <c r="CP32" s="32">
        <v>85</v>
      </c>
      <c r="CQ32" s="64">
        <f t="shared" ref="CQ32:CQ33" si="124">IFERROR((CO32/CP32-1)*100,"")</f>
        <v>-100</v>
      </c>
      <c r="CR32" s="32">
        <v>0</v>
      </c>
      <c r="CS32" s="32">
        <v>94</v>
      </c>
      <c r="CT32" s="64">
        <f t="shared" ref="CT32:CT33" si="125">IFERROR((CR32/CS32-1)*100,"")</f>
        <v>-100</v>
      </c>
      <c r="CU32" s="32">
        <v>0</v>
      </c>
      <c r="CV32" s="32">
        <v>43</v>
      </c>
      <c r="CW32" s="64">
        <f t="shared" ref="CW32:CW33" si="126">IFERROR((CU32/CV32-1)*100,"")</f>
        <v>-100</v>
      </c>
      <c r="CX32" s="32">
        <v>0</v>
      </c>
      <c r="CY32" s="32">
        <v>566</v>
      </c>
      <c r="CZ32" s="64">
        <f t="shared" ref="CZ32:CZ33" si="127">IFERROR((CX32/CY32-1)*100,"")</f>
        <v>-100</v>
      </c>
      <c r="DA32" s="32">
        <v>0</v>
      </c>
      <c r="DB32" s="32">
        <v>81</v>
      </c>
      <c r="DC32" s="64">
        <f t="shared" ref="DC32:DC33" si="128">IFERROR((DA32/DB32-1)*100,"")</f>
        <v>-100</v>
      </c>
      <c r="DD32" s="32">
        <v>0</v>
      </c>
      <c r="DE32" s="32">
        <v>2210</v>
      </c>
      <c r="DF32" s="64">
        <f t="shared" ref="DF32:DF33" si="129">IFERROR((DD32/DE32-1)*100,"")</f>
        <v>-100</v>
      </c>
    </row>
    <row r="33" spans="1:110" ht="14.1" customHeight="1">
      <c r="A33" s="87"/>
      <c r="B33" s="33">
        <v>30</v>
      </c>
      <c r="C33" s="32">
        <v>0</v>
      </c>
      <c r="D33" s="32">
        <v>51461</v>
      </c>
      <c r="E33" s="64">
        <f t="shared" si="94"/>
        <v>-100</v>
      </c>
      <c r="F33" s="32">
        <v>0</v>
      </c>
      <c r="G33" s="32">
        <v>18819</v>
      </c>
      <c r="H33" s="64">
        <f t="shared" si="95"/>
        <v>-100</v>
      </c>
      <c r="I33" s="32">
        <v>0</v>
      </c>
      <c r="J33" s="32">
        <v>6524</v>
      </c>
      <c r="K33" s="64">
        <f t="shared" si="96"/>
        <v>-100</v>
      </c>
      <c r="L33" s="32">
        <v>0</v>
      </c>
      <c r="M33" s="32">
        <v>5545</v>
      </c>
      <c r="N33" s="64">
        <f t="shared" si="97"/>
        <v>-100</v>
      </c>
      <c r="O33" s="32">
        <v>0</v>
      </c>
      <c r="P33" s="32">
        <v>2095</v>
      </c>
      <c r="Q33" s="64">
        <f t="shared" si="98"/>
        <v>-100</v>
      </c>
      <c r="R33" s="32">
        <v>0</v>
      </c>
      <c r="S33" s="32">
        <v>656</v>
      </c>
      <c r="T33" s="64">
        <f t="shared" si="99"/>
        <v>-100</v>
      </c>
      <c r="U33" s="32">
        <v>0</v>
      </c>
      <c r="V33" s="32">
        <v>1255</v>
      </c>
      <c r="W33" s="64">
        <f t="shared" si="100"/>
        <v>-100</v>
      </c>
      <c r="X33" s="32">
        <v>0</v>
      </c>
      <c r="Y33" s="32">
        <v>988</v>
      </c>
      <c r="Z33" s="64">
        <f t="shared" si="101"/>
        <v>-100</v>
      </c>
      <c r="AA33" s="32">
        <v>0</v>
      </c>
      <c r="AB33" s="32">
        <v>569</v>
      </c>
      <c r="AC33" s="64">
        <f t="shared" si="102"/>
        <v>-100</v>
      </c>
      <c r="AD33" s="32">
        <v>0</v>
      </c>
      <c r="AE33" s="32">
        <v>991</v>
      </c>
      <c r="AF33" s="64">
        <f t="shared" si="103"/>
        <v>-100</v>
      </c>
      <c r="AG33" s="32">
        <v>0</v>
      </c>
      <c r="AH33" s="32">
        <v>721</v>
      </c>
      <c r="AI33" s="64">
        <f t="shared" si="104"/>
        <v>-100</v>
      </c>
      <c r="AJ33" s="32">
        <v>0</v>
      </c>
      <c r="AK33" s="32">
        <v>474</v>
      </c>
      <c r="AL33" s="64">
        <f t="shared" si="105"/>
        <v>-100</v>
      </c>
      <c r="AM33" s="32">
        <v>0</v>
      </c>
      <c r="AN33" s="32">
        <v>465</v>
      </c>
      <c r="AO33" s="64">
        <f t="shared" si="106"/>
        <v>-100</v>
      </c>
      <c r="AP33" s="32">
        <v>0</v>
      </c>
      <c r="AQ33" s="32">
        <v>213</v>
      </c>
      <c r="AR33" s="64">
        <f t="shared" si="107"/>
        <v>-100</v>
      </c>
      <c r="AS33" s="32">
        <v>0</v>
      </c>
      <c r="AT33" s="32">
        <v>221</v>
      </c>
      <c r="AU33" s="64">
        <f t="shared" si="108"/>
        <v>-100</v>
      </c>
      <c r="AV33" s="32">
        <v>0</v>
      </c>
      <c r="AW33" s="32">
        <v>145</v>
      </c>
      <c r="AX33" s="64">
        <f t="shared" si="109"/>
        <v>-100</v>
      </c>
      <c r="AY33" s="32">
        <v>0</v>
      </c>
      <c r="AZ33" s="32">
        <v>20</v>
      </c>
      <c r="BA33" s="64">
        <f t="shared" si="110"/>
        <v>-100</v>
      </c>
      <c r="BB33" s="32">
        <v>0</v>
      </c>
      <c r="BC33" s="32">
        <v>81</v>
      </c>
      <c r="BD33" s="64">
        <f t="shared" si="111"/>
        <v>-100</v>
      </c>
      <c r="BE33" s="32">
        <v>0</v>
      </c>
      <c r="BF33" s="32">
        <v>0</v>
      </c>
      <c r="BG33" s="64" t="str">
        <f t="shared" si="112"/>
        <v/>
      </c>
      <c r="BH33" s="32">
        <v>0</v>
      </c>
      <c r="BI33" s="32">
        <v>128</v>
      </c>
      <c r="BJ33" s="64">
        <f t="shared" si="113"/>
        <v>-100</v>
      </c>
      <c r="BK33" s="32">
        <v>0</v>
      </c>
      <c r="BL33" s="32">
        <v>4724</v>
      </c>
      <c r="BM33" s="64">
        <f t="shared" si="114"/>
        <v>-100</v>
      </c>
      <c r="BN33" s="32">
        <v>0</v>
      </c>
      <c r="BO33" s="32">
        <v>757</v>
      </c>
      <c r="BP33" s="64">
        <f t="shared" si="115"/>
        <v>-100</v>
      </c>
      <c r="BQ33" s="32">
        <v>0</v>
      </c>
      <c r="BR33" s="32">
        <v>163</v>
      </c>
      <c r="BS33" s="64">
        <f t="shared" si="116"/>
        <v>-100</v>
      </c>
      <c r="BT33" s="32">
        <v>0</v>
      </c>
      <c r="BU33" s="32">
        <v>126</v>
      </c>
      <c r="BV33" s="64">
        <f t="shared" si="117"/>
        <v>-100</v>
      </c>
      <c r="BW33" s="32">
        <v>0</v>
      </c>
      <c r="BX33" s="32">
        <v>876</v>
      </c>
      <c r="BY33" s="64">
        <f t="shared" si="118"/>
        <v>-100</v>
      </c>
      <c r="BZ33" s="32">
        <v>0</v>
      </c>
      <c r="CA33" s="32">
        <v>395</v>
      </c>
      <c r="CB33" s="64">
        <f t="shared" si="119"/>
        <v>-100</v>
      </c>
      <c r="CC33" s="32">
        <v>0</v>
      </c>
      <c r="CD33" s="32">
        <v>355</v>
      </c>
      <c r="CE33" s="64">
        <f t="shared" si="120"/>
        <v>-100</v>
      </c>
      <c r="CF33" s="32">
        <v>0</v>
      </c>
      <c r="CG33" s="32">
        <v>473</v>
      </c>
      <c r="CH33" s="64">
        <f t="shared" si="121"/>
        <v>-100</v>
      </c>
      <c r="CI33" s="32">
        <v>0</v>
      </c>
      <c r="CJ33" s="32">
        <v>211</v>
      </c>
      <c r="CK33" s="64">
        <f t="shared" si="122"/>
        <v>-100</v>
      </c>
      <c r="CL33" s="32">
        <v>0</v>
      </c>
      <c r="CM33" s="32">
        <v>132</v>
      </c>
      <c r="CN33" s="64">
        <f t="shared" si="123"/>
        <v>-100</v>
      </c>
      <c r="CO33" s="32">
        <v>0</v>
      </c>
      <c r="CP33" s="32">
        <v>72</v>
      </c>
      <c r="CQ33" s="64">
        <f t="shared" si="124"/>
        <v>-100</v>
      </c>
      <c r="CR33" s="32">
        <v>0</v>
      </c>
      <c r="CS33" s="32">
        <v>120</v>
      </c>
      <c r="CT33" s="64">
        <f t="shared" si="125"/>
        <v>-100</v>
      </c>
      <c r="CU33" s="32">
        <v>0</v>
      </c>
      <c r="CV33" s="32">
        <v>67</v>
      </c>
      <c r="CW33" s="64">
        <f t="shared" si="126"/>
        <v>-100</v>
      </c>
      <c r="CX33" s="32">
        <v>0</v>
      </c>
      <c r="CY33" s="32">
        <v>646</v>
      </c>
      <c r="CZ33" s="64">
        <f t="shared" si="127"/>
        <v>-100</v>
      </c>
      <c r="DA33" s="32">
        <v>0</v>
      </c>
      <c r="DB33" s="32">
        <v>70</v>
      </c>
      <c r="DC33" s="64">
        <f t="shared" si="128"/>
        <v>-100</v>
      </c>
      <c r="DD33" s="32">
        <v>0</v>
      </c>
      <c r="DE33" s="32">
        <v>2280</v>
      </c>
      <c r="DF33" s="64">
        <f t="shared" si="129"/>
        <v>-100</v>
      </c>
    </row>
    <row r="34" spans="1:110" ht="14.1" customHeight="1">
      <c r="A34" s="88"/>
      <c r="B34" s="33"/>
      <c r="C34" s="32"/>
      <c r="D34" s="32"/>
      <c r="E34" s="64"/>
      <c r="F34" s="32"/>
      <c r="G34" s="32"/>
      <c r="H34" s="64"/>
      <c r="I34" s="32"/>
      <c r="J34" s="32"/>
      <c r="K34" s="64"/>
      <c r="L34" s="32"/>
      <c r="M34" s="32"/>
      <c r="N34" s="64"/>
      <c r="O34" s="32"/>
      <c r="P34" s="32"/>
      <c r="Q34" s="64"/>
      <c r="R34" s="32"/>
      <c r="S34" s="32"/>
      <c r="T34" s="64"/>
      <c r="U34" s="32"/>
      <c r="V34" s="32"/>
      <c r="W34" s="64"/>
      <c r="X34" s="32"/>
      <c r="Y34" s="32"/>
      <c r="Z34" s="64"/>
      <c r="AA34" s="32"/>
      <c r="AB34" s="32"/>
      <c r="AC34" s="64"/>
      <c r="AD34" s="32"/>
      <c r="AE34" s="32"/>
      <c r="AF34" s="64"/>
      <c r="AG34" s="32"/>
      <c r="AH34" s="32"/>
      <c r="AI34" s="64"/>
      <c r="AJ34" s="32"/>
      <c r="AK34" s="32"/>
      <c r="AL34" s="64"/>
      <c r="AM34" s="32"/>
      <c r="AN34" s="32"/>
      <c r="AO34" s="64"/>
      <c r="AP34" s="32"/>
      <c r="AQ34" s="32"/>
      <c r="AR34" s="64"/>
      <c r="AS34" s="32"/>
      <c r="AT34" s="32"/>
      <c r="AU34" s="64"/>
      <c r="AV34" s="32"/>
      <c r="AW34" s="32"/>
      <c r="AX34" s="64"/>
      <c r="AY34" s="32"/>
      <c r="AZ34" s="32"/>
      <c r="BA34" s="64"/>
      <c r="BB34" s="32"/>
      <c r="BC34" s="32"/>
      <c r="BD34" s="64"/>
      <c r="BE34" s="32"/>
      <c r="BF34" s="32"/>
      <c r="BG34" s="64"/>
      <c r="BH34" s="32"/>
      <c r="BI34" s="32"/>
      <c r="BJ34" s="64"/>
      <c r="BK34" s="32"/>
      <c r="BL34" s="32"/>
      <c r="BM34" s="64"/>
      <c r="BN34" s="32"/>
      <c r="BO34" s="32"/>
      <c r="BP34" s="64"/>
      <c r="BQ34" s="32"/>
      <c r="BR34" s="32"/>
      <c r="BS34" s="64"/>
      <c r="BT34" s="32"/>
      <c r="BU34" s="32"/>
      <c r="BV34" s="64"/>
      <c r="BW34" s="32"/>
      <c r="BX34" s="32"/>
      <c r="BY34" s="64"/>
      <c r="BZ34" s="32"/>
      <c r="CA34" s="32"/>
      <c r="CB34" s="64"/>
      <c r="CC34" s="32"/>
      <c r="CD34" s="32"/>
      <c r="CE34" s="64"/>
      <c r="CF34" s="32"/>
      <c r="CG34" s="32"/>
      <c r="CH34" s="64"/>
      <c r="CI34" s="32"/>
      <c r="CJ34" s="32"/>
      <c r="CK34" s="64"/>
      <c r="CL34" s="32"/>
      <c r="CM34" s="32"/>
      <c r="CN34" s="64"/>
      <c r="CO34" s="32"/>
      <c r="CP34" s="32"/>
      <c r="CQ34" s="64"/>
      <c r="CR34" s="32"/>
      <c r="CS34" s="32"/>
      <c r="CT34" s="64"/>
      <c r="CU34" s="32"/>
      <c r="CV34" s="32"/>
      <c r="CW34" s="64"/>
      <c r="CX34" s="32"/>
      <c r="CY34" s="32"/>
      <c r="CZ34" s="64"/>
      <c r="DA34" s="32"/>
      <c r="DB34" s="32"/>
      <c r="DC34" s="64"/>
      <c r="DD34" s="32"/>
      <c r="DE34" s="32"/>
      <c r="DF34" s="64"/>
    </row>
    <row r="35" spans="1:110" s="34" customFormat="1" ht="14.1" customHeight="1">
      <c r="A35" s="82" t="s">
        <v>53</v>
      </c>
      <c r="B35" s="83"/>
      <c r="C35" s="38">
        <f>SUM(C4:C34)</f>
        <v>1656819</v>
      </c>
      <c r="D35" s="39">
        <f>SUM(D4:D34)</f>
        <v>1617949</v>
      </c>
      <c r="E35" s="65">
        <f>IFERROR((C35/D35-1)*100,"")</f>
        <v>2.4024243038563098</v>
      </c>
      <c r="F35" s="38">
        <f>SUM(F4:F34)</f>
        <v>545568</v>
      </c>
      <c r="G35" s="39">
        <f>SUM(G4:G34)</f>
        <v>495834</v>
      </c>
      <c r="H35" s="65">
        <f>IFERROR((F35/G35-1)*100,"")</f>
        <v>10.03037306840595</v>
      </c>
      <c r="I35" s="38">
        <f>SUM(I4:I34)</f>
        <v>294626</v>
      </c>
      <c r="J35" s="39">
        <f>SUM(J4:J34)</f>
        <v>288029</v>
      </c>
      <c r="K35" s="65">
        <f>IFERROR((I35/J35-1)*100,"")</f>
        <v>2.2903943700113505</v>
      </c>
      <c r="L35" s="38">
        <f>SUM(L4:L34)</f>
        <v>187412</v>
      </c>
      <c r="M35" s="39">
        <f>SUM(M4:M34)</f>
        <v>166613</v>
      </c>
      <c r="N35" s="65">
        <f>IFERROR((L35/M35-1)*100,"")</f>
        <v>12.48341966113089</v>
      </c>
      <c r="O35" s="38">
        <f>SUM(O4:O34)</f>
        <v>52590</v>
      </c>
      <c r="P35" s="39">
        <f>SUM(P4:P34)</f>
        <v>55733</v>
      </c>
      <c r="Q35" s="65">
        <f>IFERROR((O35/P35-1)*100,"")</f>
        <v>-5.6393877953815563</v>
      </c>
      <c r="R35" s="38">
        <f>SUM(R4:R34)</f>
        <v>16908</v>
      </c>
      <c r="S35" s="39">
        <f>SUM(S4:S34)</f>
        <v>19336</v>
      </c>
      <c r="T35" s="65">
        <f>IFERROR((R35/S35-1)*100,"")</f>
        <v>-12.556888705006209</v>
      </c>
      <c r="U35" s="38">
        <f>SUM(U4:U34)</f>
        <v>40717</v>
      </c>
      <c r="V35" s="39">
        <f>SUM(V4:V34)</f>
        <v>46013</v>
      </c>
      <c r="W35" s="65">
        <f>IFERROR((U35/V35-1)*100,"")</f>
        <v>-11.509790711320711</v>
      </c>
      <c r="X35" s="38">
        <f>SUM(X4:X34)</f>
        <v>46161</v>
      </c>
      <c r="Y35" s="39">
        <f>SUM(Y4:Y34)</f>
        <v>49013</v>
      </c>
      <c r="Z35" s="65">
        <f>IFERROR((X35/Y35-1)*100,"")</f>
        <v>-5.8188643829188198</v>
      </c>
      <c r="AA35" s="38">
        <f>SUM(AA4:AA34)</f>
        <v>16843</v>
      </c>
      <c r="AB35" s="39">
        <f>SUM(AB4:AB34)</f>
        <v>18176</v>
      </c>
      <c r="AC35" s="65">
        <f>IFERROR((AA35/AB35-1)*100,"")</f>
        <v>-7.3338468309859124</v>
      </c>
      <c r="AD35" s="38">
        <f>SUM(AD4:AD34)</f>
        <v>29448</v>
      </c>
      <c r="AE35" s="39">
        <f>SUM(AE4:AE34)</f>
        <v>28025</v>
      </c>
      <c r="AF35" s="65">
        <f>IFERROR((AD35/AE35-1)*100,"")</f>
        <v>5.0776092774308612</v>
      </c>
      <c r="AG35" s="38">
        <f>SUM(AG4:AG34)</f>
        <v>38447</v>
      </c>
      <c r="AH35" s="39">
        <f>SUM(AH4:AH34)</f>
        <v>38982</v>
      </c>
      <c r="AI35" s="65">
        <f>IFERROR((AG35/AH35-1)*100,"")</f>
        <v>-1.3724283002411353</v>
      </c>
      <c r="AJ35" s="38">
        <f>SUM(AJ4:AJ34)</f>
        <v>16527</v>
      </c>
      <c r="AK35" s="39">
        <f>SUM(AK4:AK34)</f>
        <v>17537</v>
      </c>
      <c r="AL35" s="65">
        <f>IFERROR((AJ35/AK35-1)*100,"")</f>
        <v>-5.7592518674801862</v>
      </c>
      <c r="AM35" s="38">
        <f>SUM(AM4:AM34)</f>
        <v>15404</v>
      </c>
      <c r="AN35" s="39">
        <f>SUM(AN4:AN34)</f>
        <v>17812</v>
      </c>
      <c r="AO35" s="65">
        <f>IFERROR((AM35/AN35-1)*100,"")</f>
        <v>-13.518975971255331</v>
      </c>
      <c r="AP35" s="38">
        <f>SUM(AP4:AP34)</f>
        <v>4462</v>
      </c>
      <c r="AQ35" s="39">
        <f>SUM(AQ4:AQ34)</f>
        <v>5056</v>
      </c>
      <c r="AR35" s="65">
        <f>IFERROR((AP35/AQ35-1)*100,"")</f>
        <v>-11.748417721518988</v>
      </c>
      <c r="AS35" s="38">
        <f>SUM(AS4:AS34)</f>
        <v>6132</v>
      </c>
      <c r="AT35" s="39">
        <f>SUM(AT4:AT34)</f>
        <v>5598</v>
      </c>
      <c r="AU35" s="65">
        <f>IFERROR((AS35/AT35-1)*100,"")</f>
        <v>9.5391211146838231</v>
      </c>
      <c r="AV35" s="38">
        <f>SUM(AV4:AV34)</f>
        <v>2047</v>
      </c>
      <c r="AW35" s="39">
        <f>SUM(AW4:AW34)</f>
        <v>4164</v>
      </c>
      <c r="AX35" s="65">
        <f>IFERROR((AV35/AW35-1)*100,"")</f>
        <v>-50.840537944284335</v>
      </c>
      <c r="AY35" s="38">
        <f>SUM(AY4:AY34)</f>
        <v>459</v>
      </c>
      <c r="AZ35" s="39">
        <f>SUM(AZ4:AZ34)</f>
        <v>605</v>
      </c>
      <c r="BA35" s="65">
        <f>IFERROR((AY35/AZ35-1)*100,"")</f>
        <v>-24.132231404958681</v>
      </c>
      <c r="BB35" s="38">
        <f>SUM(BB4:BB34)</f>
        <v>1135</v>
      </c>
      <c r="BC35" s="39">
        <f>SUM(BC4:BC34)</f>
        <v>2586</v>
      </c>
      <c r="BD35" s="65">
        <f>IFERROR((BB35/BC35-1)*100,"")</f>
        <v>-56.109822119102859</v>
      </c>
      <c r="BE35" s="38">
        <f>SUM(BE4:BE34)</f>
        <v>141</v>
      </c>
      <c r="BF35" s="39">
        <f>SUM(BF4:BF34)</f>
        <v>184</v>
      </c>
      <c r="BG35" s="65">
        <f>IFERROR((BE35/BF35-1)*100,"")</f>
        <v>-23.369565217391308</v>
      </c>
      <c r="BH35" s="38">
        <f>SUM(BH4:BH34)</f>
        <v>4687</v>
      </c>
      <c r="BI35" s="39">
        <f>SUM(BI4:BI34)</f>
        <v>4559</v>
      </c>
      <c r="BJ35" s="65">
        <f>IFERROR((BH35/BI35-1)*100,"")</f>
        <v>2.8076332529063386</v>
      </c>
      <c r="BK35" s="38">
        <f>SUM(BK4:BK34)</f>
        <v>149800</v>
      </c>
      <c r="BL35" s="39">
        <f>SUM(BL4:BL34)</f>
        <v>166155</v>
      </c>
      <c r="BM35" s="65">
        <f>IFERROR((BK35/BL35-1)*100,"")</f>
        <v>-9.8432186813517504</v>
      </c>
      <c r="BN35" s="38">
        <f>SUM(BN4:BN34)</f>
        <v>19438</v>
      </c>
      <c r="BO35" s="39">
        <f>SUM(BO4:BO34)</f>
        <v>20766</v>
      </c>
      <c r="BP35" s="65">
        <f>IFERROR((BN35/BO35-1)*100,"")</f>
        <v>-6.3950688625638019</v>
      </c>
      <c r="BQ35" s="38">
        <f>SUM(BQ4:BQ34)</f>
        <v>4866</v>
      </c>
      <c r="BR35" s="39">
        <f>SUM(BR4:BR34)</f>
        <v>5830</v>
      </c>
      <c r="BS35" s="65">
        <f>IFERROR((BQ35/BR35-1)*100,"")</f>
        <v>-16.535162950257288</v>
      </c>
      <c r="BT35" s="38">
        <f>SUM(BT4:BT34)</f>
        <v>3301</v>
      </c>
      <c r="BU35" s="39">
        <f>SUM(BU4:BU34)</f>
        <v>3030</v>
      </c>
      <c r="BV35" s="65">
        <f>IFERROR((BT35/BU35-1)*100,"")</f>
        <v>8.9438943894389453</v>
      </c>
      <c r="BW35" s="38">
        <f>SUM(BW4:BW34)</f>
        <v>18377</v>
      </c>
      <c r="BX35" s="39">
        <f>SUM(BX4:BX34)</f>
        <v>18809</v>
      </c>
      <c r="BY35" s="65">
        <f>IFERROR((BW35/BX35-1)*100,"")</f>
        <v>-2.2967728215216088</v>
      </c>
      <c r="BZ35" s="38">
        <f>SUM(BZ4:BZ34)</f>
        <v>13603</v>
      </c>
      <c r="CA35" s="39">
        <f>SUM(CA4:CA34)</f>
        <v>13993</v>
      </c>
      <c r="CB35" s="65">
        <f>IFERROR((BZ35/CA35-1)*100,"")</f>
        <v>-2.7871078396341065</v>
      </c>
      <c r="CC35" s="38">
        <f>SUM(CC4:CC34)</f>
        <v>9989</v>
      </c>
      <c r="CD35" s="39">
        <f>SUM(CD4:CD34)</f>
        <v>11159</v>
      </c>
      <c r="CE35" s="65">
        <f>IFERROR((CC35/CD35-1)*100,"")</f>
        <v>-10.484810466887717</v>
      </c>
      <c r="CF35" s="38">
        <f>SUM(CF4:CF34)</f>
        <v>10998</v>
      </c>
      <c r="CG35" s="39">
        <f>SUM(CG4:CG34)</f>
        <v>11607</v>
      </c>
      <c r="CH35" s="65">
        <f>IFERROR((CF35/CG35-1)*100,"")</f>
        <v>-5.2468338071853138</v>
      </c>
      <c r="CI35" s="38">
        <f>SUM(CI4:CI34)</f>
        <v>6320</v>
      </c>
      <c r="CJ35" s="39">
        <f>SUM(CJ4:CJ34)</f>
        <v>5874</v>
      </c>
      <c r="CK35" s="65">
        <f>IFERROR((CI35/CJ35-1)*100,"")</f>
        <v>7.5927817500851313</v>
      </c>
      <c r="CL35" s="38">
        <f>SUM(CL4:CL34)</f>
        <v>3919</v>
      </c>
      <c r="CM35" s="39">
        <f>SUM(CM4:CM34)</f>
        <v>3524</v>
      </c>
      <c r="CN35" s="65">
        <f>IFERROR((CL35/CM35-1)*100,"")</f>
        <v>11.208853575482403</v>
      </c>
      <c r="CO35" s="38">
        <f>SUM(CO4:CO34)</f>
        <v>3135</v>
      </c>
      <c r="CP35" s="39">
        <f>SUM(CP4:CP34)</f>
        <v>2424</v>
      </c>
      <c r="CQ35" s="65">
        <f>IFERROR((CO35/CP35-1)*100,"")</f>
        <v>29.331683168316825</v>
      </c>
      <c r="CR35" s="38">
        <f>SUM(CR4:CR34)</f>
        <v>3060</v>
      </c>
      <c r="CS35" s="39">
        <f>SUM(CS4:CS34)</f>
        <v>3594</v>
      </c>
      <c r="CT35" s="65">
        <f>IFERROR((CR35/CS35-1)*100,"")</f>
        <v>-14.85809682804674</v>
      </c>
      <c r="CU35" s="38">
        <f>SUM(CU4:CU34)</f>
        <v>1238</v>
      </c>
      <c r="CV35" s="39">
        <f>SUM(CV4:CV34)</f>
        <v>1292</v>
      </c>
      <c r="CW35" s="65">
        <f>IFERROR((CU35/CV35-1)*100,"")</f>
        <v>-4.1795665634674961</v>
      </c>
      <c r="CX35" s="38">
        <f>SUM(CX4:CX34)</f>
        <v>19736</v>
      </c>
      <c r="CY35" s="39">
        <f>SUM(CY4:CY34)</f>
        <v>19025</v>
      </c>
      <c r="CZ35" s="65">
        <f>IFERROR((CX35/CY35-1)*100,"")</f>
        <v>3.7371879106438799</v>
      </c>
      <c r="DA35" s="38">
        <f>SUM(DA4:DA34)</f>
        <v>3206</v>
      </c>
      <c r="DB35" s="39">
        <f>SUM(DB4:DB34)</f>
        <v>3249</v>
      </c>
      <c r="DC35" s="65">
        <f>IFERROR((DA35/DB35-1)*100,"")</f>
        <v>-1.323484148968912</v>
      </c>
      <c r="DD35" s="38">
        <f>SUM(DD4:DD34)</f>
        <v>63521</v>
      </c>
      <c r="DE35" s="39">
        <f>SUM(DE4:DE34)</f>
        <v>62771</v>
      </c>
      <c r="DF35" s="65">
        <f>IFERROR((DD35/DE35-1)*100,"")</f>
        <v>1.1948192636727084</v>
      </c>
    </row>
    <row r="36" spans="1:110" s="52" customFormat="1" ht="14.1" customHeight="1" thickBot="1">
      <c r="A36" s="84" t="s">
        <v>85</v>
      </c>
      <c r="B36" s="85"/>
      <c r="C36" s="51">
        <v>1985000</v>
      </c>
      <c r="D36" s="51">
        <v>1619220</v>
      </c>
      <c r="E36" s="66">
        <f>IFERROR((C36/D36-1)*100,"")</f>
        <v>22.589888958881431</v>
      </c>
      <c r="F36" s="51">
        <v>632600</v>
      </c>
      <c r="G36" s="51">
        <v>477052</v>
      </c>
      <c r="H36" s="66">
        <f>IFERROR((F36/G36-1)*100,"")</f>
        <v>32.606089063666019</v>
      </c>
      <c r="I36" s="51">
        <v>348200</v>
      </c>
      <c r="J36" s="51">
        <v>287140</v>
      </c>
      <c r="K36" s="66">
        <f>IFERROR((I36/J36-1)*100,"")</f>
        <v>21.264888207842869</v>
      </c>
      <c r="L36" s="51">
        <v>225700</v>
      </c>
      <c r="M36" s="51">
        <v>164885</v>
      </c>
      <c r="N36" s="66">
        <f>IFERROR((L36/M36-1)*100,"")</f>
        <v>36.883282287655028</v>
      </c>
      <c r="O36" s="51">
        <v>67800</v>
      </c>
      <c r="P36" s="51">
        <v>56109</v>
      </c>
      <c r="Q36" s="66">
        <f>IFERROR((O36/P36-1)*100,"")</f>
        <v>20.836229481901292</v>
      </c>
      <c r="R36" s="51">
        <v>21800</v>
      </c>
      <c r="S36" s="51">
        <v>21179</v>
      </c>
      <c r="T36" s="66">
        <f>IFERROR((R36/S36-1)*100,"")</f>
        <v>2.9321497709995814</v>
      </c>
      <c r="U36" s="51">
        <v>47900</v>
      </c>
      <c r="V36" s="51">
        <v>45408</v>
      </c>
      <c r="W36" s="66">
        <f>IFERROR((U36/V36-1)*100,"")</f>
        <v>5.4880197322057844</v>
      </c>
      <c r="X36" s="51">
        <v>58400</v>
      </c>
      <c r="Y36" s="51">
        <v>53128</v>
      </c>
      <c r="Z36" s="66">
        <f>IFERROR((X36/Y36-1)*100,"")</f>
        <v>9.9232043366962905</v>
      </c>
      <c r="AA36" s="51">
        <v>21500</v>
      </c>
      <c r="AB36" s="51">
        <v>19945</v>
      </c>
      <c r="AC36" s="66">
        <f>IFERROR((AA36/AB36-1)*100,"")</f>
        <v>7.7964402105791031</v>
      </c>
      <c r="AD36" s="51">
        <v>40800</v>
      </c>
      <c r="AE36" s="51">
        <v>32029</v>
      </c>
      <c r="AF36" s="66">
        <f>IFERROR((AD36/AE36-1)*100,"")</f>
        <v>27.384557744544004</v>
      </c>
      <c r="AG36" s="51">
        <v>44000</v>
      </c>
      <c r="AH36" s="51">
        <v>40211</v>
      </c>
      <c r="AI36" s="66">
        <f>IFERROR((AG36/AH36-1)*100,"")</f>
        <v>9.4227947576533744</v>
      </c>
      <c r="AJ36" s="51">
        <v>22000</v>
      </c>
      <c r="AK36" s="51">
        <v>19905</v>
      </c>
      <c r="AL36" s="66">
        <f>IFERROR((AJ36/AK36-1)*100,"")</f>
        <v>10.524993720170816</v>
      </c>
      <c r="AM36" s="51">
        <v>17000</v>
      </c>
      <c r="AN36" s="51">
        <v>16955</v>
      </c>
      <c r="AO36" s="66">
        <f>IFERROR((AM36/AN36-1)*100,"")</f>
        <v>0.26540843409024184</v>
      </c>
      <c r="AP36" s="51">
        <v>4790</v>
      </c>
      <c r="AQ36" s="51">
        <v>4413</v>
      </c>
      <c r="AR36" s="66">
        <f>IFERROR((AP36/AQ36-1)*100,"")</f>
        <v>8.5429413097666043</v>
      </c>
      <c r="AS36" s="51">
        <v>7370</v>
      </c>
      <c r="AT36" s="51">
        <v>5636</v>
      </c>
      <c r="AU36" s="66">
        <f>IFERROR((AS36/AT36-1)*100,"")</f>
        <v>30.766501064584805</v>
      </c>
      <c r="AV36" s="51">
        <v>2420</v>
      </c>
      <c r="AW36" s="51">
        <v>4090</v>
      </c>
      <c r="AX36" s="66">
        <f>IFERROR((AV36/AW36-1)*100,"")</f>
        <v>-40.831295843520785</v>
      </c>
      <c r="AY36" s="51">
        <v>570</v>
      </c>
      <c r="AZ36" s="51">
        <v>627</v>
      </c>
      <c r="BA36" s="66">
        <f>IFERROR((AY36/AZ36-1)*100,"")</f>
        <v>-9.0909090909090935</v>
      </c>
      <c r="BB36" s="51">
        <v>1360</v>
      </c>
      <c r="BC36" s="51">
        <v>2512</v>
      </c>
      <c r="BD36" s="66">
        <f>IFERROR((BB36/BC36-1)*100,"")</f>
        <v>-45.859872611464972</v>
      </c>
      <c r="BE36" s="51">
        <v>150</v>
      </c>
      <c r="BF36" s="51">
        <v>163</v>
      </c>
      <c r="BG36" s="66">
        <f>IFERROR((BE36/BF36-1)*100,"")</f>
        <v>-7.9754601226993849</v>
      </c>
      <c r="BH36" s="51">
        <v>6570</v>
      </c>
      <c r="BI36" s="51">
        <v>5347</v>
      </c>
      <c r="BJ36" s="66">
        <f>IFERROR((BH36/BI36-1)*100,"")</f>
        <v>22.872638862913774</v>
      </c>
      <c r="BK36" s="51">
        <v>177800</v>
      </c>
      <c r="BL36" s="51">
        <v>166242</v>
      </c>
      <c r="BM36" s="66">
        <f>IFERROR((BK36/BL36-1)*100,"")</f>
        <v>6.9525150082409892</v>
      </c>
      <c r="BN36" s="51">
        <v>25300</v>
      </c>
      <c r="BO36" s="51">
        <v>22065</v>
      </c>
      <c r="BP36" s="66">
        <f>IFERROR((BN36/BO36-1)*100,"")</f>
        <v>14.66122818944029</v>
      </c>
      <c r="BQ36" s="51">
        <v>6400</v>
      </c>
      <c r="BR36" s="51">
        <v>6303</v>
      </c>
      <c r="BS36" s="66">
        <f>IFERROR((BQ36/BR36-1)*100,"")</f>
        <v>1.538949706488979</v>
      </c>
      <c r="BT36" s="51">
        <v>4200</v>
      </c>
      <c r="BU36" s="51">
        <v>3182</v>
      </c>
      <c r="BV36" s="66">
        <f>IFERROR((BT36/BU36-1)*100,"")</f>
        <v>31.992457573852917</v>
      </c>
      <c r="BW36" s="51">
        <v>23000</v>
      </c>
      <c r="BX36" s="51">
        <v>19040</v>
      </c>
      <c r="BY36" s="66">
        <f>IFERROR((BW36/BX36-1)*100,"")</f>
        <v>20.798319327731086</v>
      </c>
      <c r="BZ36" s="51">
        <v>16300</v>
      </c>
      <c r="CA36" s="51">
        <v>13937</v>
      </c>
      <c r="CB36" s="66">
        <f>IFERROR((BZ36/CA36-1)*100,"")</f>
        <v>16.954868336083795</v>
      </c>
      <c r="CC36" s="51">
        <v>12300</v>
      </c>
      <c r="CD36" s="51">
        <v>11925</v>
      </c>
      <c r="CE36" s="66">
        <f>IFERROR((CC36/CD36-1)*100,"")</f>
        <v>3.1446540880503138</v>
      </c>
      <c r="CF36" s="51">
        <v>13800</v>
      </c>
      <c r="CG36" s="51">
        <v>12208</v>
      </c>
      <c r="CH36" s="66">
        <f>IFERROR((CF36/CG36-1)*100,"")</f>
        <v>13.04062909567496</v>
      </c>
      <c r="CI36" s="51">
        <v>7500</v>
      </c>
      <c r="CJ36" s="51">
        <v>6041</v>
      </c>
      <c r="CK36" s="66">
        <f>IFERROR((CI36/CJ36-1)*100,"")</f>
        <v>24.15163052474756</v>
      </c>
      <c r="CL36" s="51">
        <v>5360</v>
      </c>
      <c r="CM36" s="51">
        <v>4070</v>
      </c>
      <c r="CN36" s="66">
        <f>IFERROR((CL36/CM36-1)*100,"")</f>
        <v>31.695331695331696</v>
      </c>
      <c r="CO36" s="51">
        <v>3640</v>
      </c>
      <c r="CP36" s="51">
        <v>2416</v>
      </c>
      <c r="CQ36" s="66">
        <f>IFERROR((CO36/CP36-1)*100,"")</f>
        <v>50.662251655629142</v>
      </c>
      <c r="CR36" s="51">
        <v>4910</v>
      </c>
      <c r="CS36" s="51">
        <v>5025</v>
      </c>
      <c r="CT36" s="66">
        <f>IFERROR((CR36/CS36-1)*100,"")</f>
        <v>-2.2885572139303534</v>
      </c>
      <c r="CU36" s="51">
        <v>1620</v>
      </c>
      <c r="CV36" s="51">
        <v>1371</v>
      </c>
      <c r="CW36" s="66">
        <f>IFERROR((CU36/CV36-1)*100,"")</f>
        <v>18.161925601750539</v>
      </c>
      <c r="CX36" s="51">
        <v>24900</v>
      </c>
      <c r="CY36" s="51">
        <v>19360</v>
      </c>
      <c r="CZ36" s="66">
        <f>IFERROR((CX36/CY36-1)*100,"")</f>
        <v>28.615702479338843</v>
      </c>
      <c r="DA36" s="51">
        <v>3880</v>
      </c>
      <c r="DB36" s="51">
        <v>3302</v>
      </c>
      <c r="DC36" s="66">
        <f>IFERROR((DA36/DB36-1)*100,"")</f>
        <v>17.504542701393099</v>
      </c>
      <c r="DD36" s="51">
        <v>79860</v>
      </c>
      <c r="DE36" s="51">
        <v>64868</v>
      </c>
      <c r="DF36" s="66">
        <f>IFERROR((DD36/DE36-1)*100,"")</f>
        <v>23.111549608435599</v>
      </c>
    </row>
    <row r="38" spans="1:110" s="53" customFormat="1">
      <c r="C38" s="54"/>
      <c r="D38" s="54"/>
      <c r="E38" s="55"/>
      <c r="F38" s="54"/>
      <c r="G38" s="54"/>
      <c r="H38" s="55"/>
      <c r="I38" s="54"/>
      <c r="J38" s="54"/>
      <c r="K38" s="55"/>
      <c r="L38" s="54"/>
      <c r="M38" s="54"/>
      <c r="N38" s="55"/>
      <c r="O38" s="54"/>
      <c r="P38" s="54"/>
      <c r="Q38" s="55"/>
      <c r="R38" s="54"/>
      <c r="S38" s="54"/>
      <c r="T38" s="55"/>
      <c r="U38" s="54"/>
      <c r="V38" s="54"/>
      <c r="W38" s="55"/>
      <c r="X38" s="54"/>
      <c r="Y38" s="54"/>
      <c r="Z38" s="55"/>
      <c r="AA38" s="54"/>
      <c r="AB38" s="54"/>
      <c r="AC38" s="55"/>
      <c r="AD38" s="54"/>
      <c r="AE38" s="54"/>
      <c r="AF38" s="55"/>
      <c r="AG38" s="54"/>
      <c r="AH38" s="54"/>
      <c r="AI38" s="55"/>
      <c r="AJ38" s="54"/>
      <c r="AK38" s="54"/>
      <c r="AL38" s="55"/>
      <c r="AM38" s="54"/>
      <c r="AN38" s="54"/>
      <c r="AO38" s="55"/>
      <c r="AP38" s="54"/>
      <c r="AQ38" s="54"/>
      <c r="AR38" s="55"/>
      <c r="AS38" s="54"/>
      <c r="AT38" s="54"/>
      <c r="AU38" s="55"/>
      <c r="AV38" s="54"/>
      <c r="AW38" s="54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4"/>
      <c r="BI38" s="54"/>
      <c r="BJ38" s="55"/>
      <c r="BK38" s="54"/>
      <c r="BL38" s="54"/>
      <c r="BM38" s="55"/>
      <c r="BN38" s="54"/>
      <c r="BO38" s="54"/>
      <c r="BP38" s="55"/>
      <c r="BQ38" s="55"/>
      <c r="BR38" s="55"/>
      <c r="BS38" s="55"/>
      <c r="BT38" s="55"/>
      <c r="BU38" s="55"/>
      <c r="BV38" s="55"/>
      <c r="BW38" s="54"/>
      <c r="BX38" s="54"/>
      <c r="BY38" s="55"/>
      <c r="BZ38" s="54"/>
      <c r="CA38" s="54"/>
      <c r="CB38" s="55"/>
      <c r="CC38" s="54"/>
      <c r="CD38" s="54"/>
      <c r="CE38" s="55"/>
      <c r="CF38" s="54"/>
      <c r="CG38" s="54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4"/>
      <c r="CS38" s="54"/>
      <c r="CT38" s="55"/>
      <c r="CU38" s="55"/>
      <c r="CV38" s="55"/>
      <c r="CW38" s="55"/>
      <c r="CX38" s="54"/>
      <c r="CY38" s="54"/>
      <c r="CZ38" s="55"/>
    </row>
    <row r="39" spans="1:110" s="53" customFormat="1">
      <c r="C39" s="54"/>
      <c r="D39" s="54"/>
      <c r="E39" s="55"/>
      <c r="F39" s="54"/>
      <c r="G39" s="54"/>
      <c r="H39" s="55"/>
      <c r="I39" s="54"/>
      <c r="J39" s="54"/>
      <c r="K39" s="55"/>
      <c r="L39" s="54"/>
      <c r="M39" s="54"/>
      <c r="N39" s="55"/>
      <c r="O39" s="54"/>
      <c r="P39" s="54"/>
      <c r="Q39" s="55"/>
      <c r="R39" s="54"/>
      <c r="S39" s="54"/>
      <c r="T39" s="55"/>
      <c r="U39" s="54"/>
      <c r="V39" s="54"/>
      <c r="W39" s="55"/>
      <c r="X39" s="54"/>
      <c r="Y39" s="54"/>
      <c r="Z39" s="55"/>
      <c r="AA39" s="54"/>
      <c r="AB39" s="54"/>
      <c r="AC39" s="55"/>
      <c r="AD39" s="54"/>
      <c r="AE39" s="54"/>
      <c r="AF39" s="55"/>
      <c r="AG39" s="54"/>
      <c r="AH39" s="54"/>
      <c r="AI39" s="55"/>
      <c r="AJ39" s="54"/>
      <c r="AK39" s="54"/>
      <c r="AL39" s="55"/>
      <c r="AM39" s="54"/>
      <c r="AN39" s="54"/>
      <c r="AO39" s="55"/>
      <c r="AP39" s="54"/>
      <c r="AQ39" s="54"/>
      <c r="AR39" s="55"/>
      <c r="AS39" s="54"/>
      <c r="AT39" s="54"/>
      <c r="AU39" s="55"/>
      <c r="AV39" s="54"/>
      <c r="AW39" s="54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4"/>
      <c r="BI39" s="54"/>
      <c r="BJ39" s="55"/>
      <c r="BK39" s="54"/>
      <c r="BL39" s="54"/>
      <c r="BM39" s="55"/>
      <c r="BN39" s="54"/>
      <c r="BO39" s="54"/>
      <c r="BP39" s="55"/>
      <c r="BQ39" s="55"/>
      <c r="BR39" s="55"/>
      <c r="BS39" s="55"/>
      <c r="BT39" s="55"/>
      <c r="BU39" s="55"/>
      <c r="BV39" s="55"/>
      <c r="BW39" s="54"/>
      <c r="BX39" s="54"/>
      <c r="BY39" s="55"/>
      <c r="BZ39" s="54"/>
      <c r="CA39" s="54"/>
      <c r="CB39" s="55"/>
      <c r="CC39" s="54"/>
      <c r="CD39" s="54"/>
      <c r="CE39" s="55"/>
      <c r="CF39" s="54"/>
      <c r="CG39" s="54"/>
      <c r="CH39" s="55"/>
      <c r="CI39" s="55"/>
      <c r="CJ39" s="55"/>
      <c r="CK39" s="55"/>
      <c r="CL39" s="55"/>
      <c r="CM39" s="55"/>
      <c r="CN39" s="55"/>
      <c r="CO39" s="55"/>
      <c r="CP39" s="55"/>
      <c r="CQ39" s="55"/>
      <c r="CR39" s="54"/>
      <c r="CS39" s="54"/>
      <c r="CT39" s="55"/>
      <c r="CU39" s="55"/>
      <c r="CV39" s="55"/>
      <c r="CW39" s="55"/>
      <c r="CX39" s="54"/>
      <c r="CY39" s="54"/>
      <c r="CZ39" s="55"/>
    </row>
  </sheetData>
  <mergeCells count="77">
    <mergeCell ref="BQ1:BS1"/>
    <mergeCell ref="BQ2:BS2"/>
    <mergeCell ref="BT1:BV1"/>
    <mergeCell ref="BT2:BV2"/>
    <mergeCell ref="CI1:CK1"/>
    <mergeCell ref="CI2:CK2"/>
    <mergeCell ref="BZ1:CB1"/>
    <mergeCell ref="BZ2:CB2"/>
    <mergeCell ref="CC1:CE1"/>
    <mergeCell ref="CC2:CE2"/>
    <mergeCell ref="CF1:CH1"/>
    <mergeCell ref="CF2:CH2"/>
    <mergeCell ref="AY1:BA1"/>
    <mergeCell ref="AY2:BA2"/>
    <mergeCell ref="BB1:BD1"/>
    <mergeCell ref="BB2:BD2"/>
    <mergeCell ref="BE1:BG1"/>
    <mergeCell ref="BE2:BG2"/>
    <mergeCell ref="A35:B35"/>
    <mergeCell ref="A36:B36"/>
    <mergeCell ref="A1:A3"/>
    <mergeCell ref="B1:B3"/>
    <mergeCell ref="A4:A34"/>
    <mergeCell ref="C1:E1"/>
    <mergeCell ref="C2:E2"/>
    <mergeCell ref="F1:H1"/>
    <mergeCell ref="F2:H2"/>
    <mergeCell ref="I1:K1"/>
    <mergeCell ref="I2:K2"/>
    <mergeCell ref="L1:N1"/>
    <mergeCell ref="L2:N2"/>
    <mergeCell ref="O1:Q1"/>
    <mergeCell ref="O2:Q2"/>
    <mergeCell ref="R1:T1"/>
    <mergeCell ref="R2:T2"/>
    <mergeCell ref="U1:W1"/>
    <mergeCell ref="U2:W2"/>
    <mergeCell ref="X1:Z1"/>
    <mergeCell ref="X2:Z2"/>
    <mergeCell ref="AA1:AC1"/>
    <mergeCell ref="AA2:AC2"/>
    <mergeCell ref="AD1:AF1"/>
    <mergeCell ref="AD2:AF2"/>
    <mergeCell ref="AG1:AI1"/>
    <mergeCell ref="AG2:AI2"/>
    <mergeCell ref="AJ1:AL1"/>
    <mergeCell ref="AJ2:AL2"/>
    <mergeCell ref="AM1:AO1"/>
    <mergeCell ref="AM2:AO2"/>
    <mergeCell ref="AP1:AR1"/>
    <mergeCell ref="AP2:AR2"/>
    <mergeCell ref="BW2:BY2"/>
    <mergeCell ref="AS1:AU1"/>
    <mergeCell ref="AS2:AU2"/>
    <mergeCell ref="AV1:AX1"/>
    <mergeCell ref="AV2:AX2"/>
    <mergeCell ref="BH1:BJ1"/>
    <mergeCell ref="BH2:BJ2"/>
    <mergeCell ref="BK1:BM1"/>
    <mergeCell ref="BK2:BM2"/>
    <mergeCell ref="BN1:BP1"/>
    <mergeCell ref="BN2:BP2"/>
    <mergeCell ref="BW1:BY1"/>
    <mergeCell ref="CL1:CN1"/>
    <mergeCell ref="CL2:CN2"/>
    <mergeCell ref="CO1:CQ1"/>
    <mergeCell ref="CO2:CQ2"/>
    <mergeCell ref="CU1:CW1"/>
    <mergeCell ref="CU2:CW2"/>
    <mergeCell ref="DA1:DC1"/>
    <mergeCell ref="DA2:DC2"/>
    <mergeCell ref="DD1:DF1"/>
    <mergeCell ref="DD2:DF2"/>
    <mergeCell ref="CR1:CT1"/>
    <mergeCell ref="CR2:CT2"/>
    <mergeCell ref="CX1:CZ1"/>
    <mergeCell ref="CX2:CZ2"/>
  </mergeCells>
  <phoneticPr fontId="2" type="noConversion"/>
  <pageMargins left="0.7" right="0.7" top="0.75" bottom="0.75" header="0.3" footer="0.3"/>
  <pageSetup paperSize="9" orientation="portrait" r:id="rId1"/>
  <ignoredErrors>
    <ignoredError sqref="D2:E2 G2:H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zoomScaleNormal="100" workbookViewId="0">
      <pane xSplit="2" ySplit="2" topLeftCell="C3" activePane="bottomRight" state="frozen"/>
      <selection pane="topRight"/>
      <selection pane="bottomLeft"/>
      <selection pane="bottomRight" activeCell="C27" sqref="C27"/>
    </sheetView>
  </sheetViews>
  <sheetFormatPr defaultRowHeight="12"/>
  <cols>
    <col min="1" max="1" width="11" customWidth="1"/>
    <col min="2" max="2" width="10.5" customWidth="1"/>
    <col min="3" max="3" width="9.83203125" style="41" customWidth="1"/>
    <col min="4" max="4" width="10.33203125" style="41" customWidth="1"/>
    <col min="5" max="5" width="10.5" style="2" customWidth="1"/>
  </cols>
  <sheetData>
    <row r="1" spans="1:5" ht="14.1" customHeight="1">
      <c r="A1" s="77" t="s">
        <v>58</v>
      </c>
      <c r="B1" s="77" t="s">
        <v>59</v>
      </c>
      <c r="C1" s="77">
        <f>입국!C2</f>
        <v>2026</v>
      </c>
      <c r="D1" s="77"/>
      <c r="E1" s="77"/>
    </row>
    <row r="2" spans="1:5" ht="14.1" customHeight="1">
      <c r="A2" s="77"/>
      <c r="B2" s="77"/>
      <c r="C2" s="40" t="s">
        <v>82</v>
      </c>
      <c r="D2" s="40" t="s">
        <v>83</v>
      </c>
      <c r="E2" s="42" t="s">
        <v>84</v>
      </c>
    </row>
    <row r="3" spans="1:5" ht="14.1" customHeight="1">
      <c r="A3" s="90">
        <f>입국!A4</f>
        <v>6</v>
      </c>
      <c r="B3" s="68">
        <v>1</v>
      </c>
      <c r="C3" s="71">
        <v>53126</v>
      </c>
      <c r="D3" s="71">
        <v>72911</v>
      </c>
      <c r="E3" s="70">
        <f>IFERROR((C3/D3-1)*100,"")</f>
        <v>-27.135823126825855</v>
      </c>
    </row>
    <row r="4" spans="1:5" ht="14.1" customHeight="1">
      <c r="A4" s="91"/>
      <c r="B4" s="68">
        <v>2</v>
      </c>
      <c r="C4" s="71">
        <v>63423</v>
      </c>
      <c r="D4" s="71">
        <v>66344</v>
      </c>
      <c r="E4" s="70">
        <f t="shared" ref="E4:E25" si="0">IFERROR((C4/D4-1)*100,"")</f>
        <v>-4.4028095984565248</v>
      </c>
    </row>
    <row r="5" spans="1:5" ht="14.1" customHeight="1">
      <c r="A5" s="91"/>
      <c r="B5" s="68">
        <v>3</v>
      </c>
      <c r="C5" s="71">
        <v>85691</v>
      </c>
      <c r="D5" s="71">
        <v>76800</v>
      </c>
      <c r="E5" s="70">
        <f t="shared" si="0"/>
        <v>11.576822916666663</v>
      </c>
    </row>
    <row r="6" spans="1:5" ht="14.1" customHeight="1">
      <c r="A6" s="91"/>
      <c r="B6" s="68">
        <v>4</v>
      </c>
      <c r="C6" s="71">
        <v>60184</v>
      </c>
      <c r="D6" s="71">
        <v>79314</v>
      </c>
      <c r="E6" s="70">
        <f t="shared" si="0"/>
        <v>-24.119323196409205</v>
      </c>
    </row>
    <row r="7" spans="1:5" ht="14.1" customHeight="1">
      <c r="A7" s="91"/>
      <c r="B7" s="68">
        <v>5</v>
      </c>
      <c r="C7" s="71">
        <v>62355</v>
      </c>
      <c r="D7" s="71">
        <v>95943</v>
      </c>
      <c r="E7" s="70">
        <f t="shared" si="0"/>
        <v>-35.008286169913383</v>
      </c>
    </row>
    <row r="8" spans="1:5" ht="14.1" customHeight="1">
      <c r="A8" s="91"/>
      <c r="B8" s="68">
        <v>6</v>
      </c>
      <c r="C8" s="71">
        <v>62607</v>
      </c>
      <c r="D8" s="71">
        <v>92527</v>
      </c>
      <c r="E8" s="70">
        <f t="shared" si="0"/>
        <v>-32.336507181687516</v>
      </c>
    </row>
    <row r="9" spans="1:5" ht="14.1" customHeight="1">
      <c r="A9" s="91"/>
      <c r="B9" s="68">
        <v>7</v>
      </c>
      <c r="C9" s="71">
        <v>56792</v>
      </c>
      <c r="D9" s="71">
        <v>62142</v>
      </c>
      <c r="E9" s="70">
        <f t="shared" si="0"/>
        <v>-8.6093141514595573</v>
      </c>
    </row>
    <row r="10" spans="1:5" ht="14.1" customHeight="1">
      <c r="A10" s="91"/>
      <c r="B10" s="68">
        <v>8</v>
      </c>
      <c r="C10" s="71">
        <v>58767</v>
      </c>
      <c r="D10" s="71">
        <v>61639</v>
      </c>
      <c r="E10" s="70">
        <f t="shared" si="0"/>
        <v>-4.6593877253037874</v>
      </c>
    </row>
    <row r="11" spans="1:5" ht="14.1" customHeight="1">
      <c r="A11" s="91"/>
      <c r="B11" s="68">
        <v>9</v>
      </c>
      <c r="C11" s="71">
        <v>48804</v>
      </c>
      <c r="D11" s="71">
        <v>64453</v>
      </c>
      <c r="E11" s="70">
        <f t="shared" si="0"/>
        <v>-24.279707693978558</v>
      </c>
    </row>
    <row r="12" spans="1:5" ht="14.1" customHeight="1">
      <c r="A12" s="91"/>
      <c r="B12" s="31">
        <v>10</v>
      </c>
      <c r="C12" s="71">
        <v>59944</v>
      </c>
      <c r="D12" s="71">
        <v>56453</v>
      </c>
      <c r="E12" s="70">
        <f t="shared" si="0"/>
        <v>6.183905195472339</v>
      </c>
    </row>
    <row r="13" spans="1:5" ht="14.1" customHeight="1">
      <c r="A13" s="91"/>
      <c r="B13" s="31">
        <v>11</v>
      </c>
      <c r="C13" s="71">
        <v>64414</v>
      </c>
      <c r="D13" s="71">
        <v>65654</v>
      </c>
      <c r="E13" s="70">
        <f t="shared" si="0"/>
        <v>-1.8886891887775259</v>
      </c>
    </row>
    <row r="14" spans="1:5" ht="14.1" customHeight="1">
      <c r="A14" s="91"/>
      <c r="B14" s="31">
        <v>12</v>
      </c>
      <c r="C14" s="71">
        <v>68890</v>
      </c>
      <c r="D14" s="71">
        <v>69439</v>
      </c>
      <c r="E14" s="70">
        <f t="shared" si="0"/>
        <v>-0.79062198476360646</v>
      </c>
    </row>
    <row r="15" spans="1:5" ht="14.1" customHeight="1">
      <c r="A15" s="91"/>
      <c r="B15" s="31">
        <v>13</v>
      </c>
      <c r="C15" s="71">
        <v>66695</v>
      </c>
      <c r="D15" s="71">
        <v>73633</v>
      </c>
      <c r="E15" s="70">
        <f t="shared" si="0"/>
        <v>-9.4224057148289511</v>
      </c>
    </row>
    <row r="16" spans="1:5" ht="14.1" customHeight="1">
      <c r="A16" s="91"/>
      <c r="B16" s="31">
        <v>14</v>
      </c>
      <c r="C16" s="71">
        <v>53144</v>
      </c>
      <c r="D16" s="71">
        <v>67904</v>
      </c>
      <c r="E16" s="70">
        <f t="shared" si="0"/>
        <v>-21.736569274269556</v>
      </c>
    </row>
    <row r="17" spans="1:5" ht="14.1" customHeight="1">
      <c r="A17" s="91"/>
      <c r="B17" s="31">
        <v>15</v>
      </c>
      <c r="C17" s="71">
        <v>55874</v>
      </c>
      <c r="D17" s="71">
        <v>60607</v>
      </c>
      <c r="E17" s="70">
        <f t="shared" si="0"/>
        <v>-7.8093289554011953</v>
      </c>
    </row>
    <row r="18" spans="1:5" ht="14.1" customHeight="1">
      <c r="A18" s="91"/>
      <c r="B18" s="31">
        <v>16</v>
      </c>
      <c r="C18" s="71">
        <v>49942</v>
      </c>
      <c r="D18" s="71">
        <v>62685</v>
      </c>
      <c r="E18" s="70">
        <f t="shared" si="0"/>
        <v>-20.328627263300625</v>
      </c>
    </row>
    <row r="19" spans="1:5" ht="14.1" customHeight="1">
      <c r="A19" s="91"/>
      <c r="B19" s="31">
        <v>17</v>
      </c>
      <c r="C19" s="71">
        <v>61227</v>
      </c>
      <c r="D19" s="71">
        <v>58191</v>
      </c>
      <c r="E19" s="70">
        <f t="shared" si="0"/>
        <v>5.2173016445842046</v>
      </c>
    </row>
    <row r="20" spans="1:5" ht="14.1" customHeight="1">
      <c r="A20" s="91"/>
      <c r="B20" s="31">
        <v>18</v>
      </c>
      <c r="C20" s="71">
        <v>62888</v>
      </c>
      <c r="D20" s="71">
        <v>66693</v>
      </c>
      <c r="E20" s="70">
        <f t="shared" si="0"/>
        <v>-5.7052464276610699</v>
      </c>
    </row>
    <row r="21" spans="1:5" ht="14.1" customHeight="1">
      <c r="A21" s="91"/>
      <c r="B21" s="31">
        <v>19</v>
      </c>
      <c r="C21" s="71">
        <v>70803</v>
      </c>
      <c r="D21" s="71">
        <v>70961</v>
      </c>
      <c r="E21" s="70">
        <f t="shared" si="0"/>
        <v>-0.22265751610038853</v>
      </c>
    </row>
    <row r="22" spans="1:5" ht="14.1" customHeight="1">
      <c r="A22" s="91"/>
      <c r="B22" s="31">
        <v>20</v>
      </c>
      <c r="C22" s="71">
        <v>65168</v>
      </c>
      <c r="D22" s="71">
        <v>74605</v>
      </c>
      <c r="E22" s="70">
        <f t="shared" si="0"/>
        <v>-12.649286240868573</v>
      </c>
    </row>
    <row r="23" spans="1:5" ht="14.1" customHeight="1">
      <c r="A23" s="91"/>
      <c r="B23" s="31">
        <v>21</v>
      </c>
      <c r="C23" s="71">
        <v>59586</v>
      </c>
      <c r="D23" s="71">
        <v>70527</v>
      </c>
      <c r="E23" s="70">
        <f t="shared" si="0"/>
        <v>-15.513207707686416</v>
      </c>
    </row>
    <row r="24" spans="1:5" ht="14.1" customHeight="1">
      <c r="A24" s="91"/>
      <c r="B24" s="31">
        <v>22</v>
      </c>
      <c r="C24" s="71">
        <v>59612</v>
      </c>
      <c r="D24" s="71">
        <v>65841</v>
      </c>
      <c r="E24" s="70">
        <f t="shared" si="0"/>
        <v>-9.4606704029404192</v>
      </c>
    </row>
    <row r="25" spans="1:5" ht="14.1" customHeight="1">
      <c r="A25" s="91"/>
      <c r="B25" s="31">
        <v>23</v>
      </c>
      <c r="C25" s="71">
        <v>58159</v>
      </c>
      <c r="D25" s="71">
        <v>70761</v>
      </c>
      <c r="E25" s="70">
        <f t="shared" si="0"/>
        <v>-17.809245205692402</v>
      </c>
    </row>
    <row r="26" spans="1:5" ht="14.1" customHeight="1">
      <c r="A26" s="91"/>
      <c r="B26" s="31">
        <v>24</v>
      </c>
      <c r="C26" s="71">
        <v>69159</v>
      </c>
      <c r="D26" s="71">
        <v>64197</v>
      </c>
      <c r="E26" s="70">
        <f t="shared" ref="E26:E29" si="1">IFERROR((C26/D26-1)*100,"")</f>
        <v>7.7293331464087123</v>
      </c>
    </row>
    <row r="27" spans="1:5" ht="14.1" customHeight="1">
      <c r="A27" s="91"/>
      <c r="B27" s="31">
        <v>25</v>
      </c>
      <c r="C27" s="71">
        <v>70052</v>
      </c>
      <c r="D27" s="71">
        <v>72149</v>
      </c>
      <c r="E27" s="70">
        <f t="shared" si="1"/>
        <v>-2.906485190369934</v>
      </c>
    </row>
    <row r="28" spans="1:5" ht="14.1" customHeight="1">
      <c r="A28" s="91"/>
      <c r="B28" s="31">
        <v>26</v>
      </c>
      <c r="C28" s="71">
        <v>0</v>
      </c>
      <c r="D28" s="71">
        <v>73252</v>
      </c>
      <c r="E28" s="70">
        <f t="shared" si="1"/>
        <v>-100</v>
      </c>
    </row>
    <row r="29" spans="1:5" ht="14.1" customHeight="1">
      <c r="A29" s="91"/>
      <c r="B29" s="31">
        <v>27</v>
      </c>
      <c r="C29" s="71">
        <v>0</v>
      </c>
      <c r="D29" s="71">
        <v>75496</v>
      </c>
      <c r="E29" s="70">
        <f t="shared" si="1"/>
        <v>-100</v>
      </c>
    </row>
    <row r="30" spans="1:5" ht="14.1" customHeight="1">
      <c r="A30" s="91"/>
      <c r="B30" s="31">
        <v>28</v>
      </c>
      <c r="C30" s="71">
        <v>0</v>
      </c>
      <c r="D30" s="71">
        <v>70532</v>
      </c>
      <c r="E30" s="70">
        <f t="shared" ref="E30" si="2">IFERROR((C30/D30-1)*100,"")</f>
        <v>-100</v>
      </c>
    </row>
    <row r="31" spans="1:5" ht="14.1" customHeight="1">
      <c r="A31" s="91"/>
      <c r="B31" s="31">
        <v>29</v>
      </c>
      <c r="C31" s="71">
        <v>0</v>
      </c>
      <c r="D31" s="71">
        <v>64214</v>
      </c>
      <c r="E31" s="70">
        <f t="shared" ref="E31:E32" si="3">IFERROR((C31/D31-1)*100,"")</f>
        <v>-100</v>
      </c>
    </row>
    <row r="32" spans="1:5" ht="14.1" customHeight="1">
      <c r="A32" s="91"/>
      <c r="B32" s="31">
        <v>30</v>
      </c>
      <c r="C32" s="71">
        <v>0</v>
      </c>
      <c r="D32" s="71">
        <v>64706</v>
      </c>
      <c r="E32" s="70">
        <f t="shared" si="3"/>
        <v>-100</v>
      </c>
    </row>
    <row r="33" spans="1:5" ht="14.1" customHeight="1">
      <c r="A33" s="92"/>
      <c r="B33" s="31"/>
      <c r="C33" s="71"/>
      <c r="D33" s="71"/>
      <c r="E33" s="70"/>
    </row>
    <row r="34" spans="1:5" ht="14.1" customHeight="1">
      <c r="A34" s="89" t="s">
        <v>53</v>
      </c>
      <c r="B34" s="81"/>
      <c r="C34" s="39">
        <f>SUM(C3:C33)</f>
        <v>1547306</v>
      </c>
      <c r="D34" s="39">
        <f>SUM(D3:D33)</f>
        <v>2090573</v>
      </c>
      <c r="E34" s="63">
        <f>IFERROR((C34/D34-1)*100,"")</f>
        <v>-25.986511831923597</v>
      </c>
    </row>
    <row r="35" spans="1:5" ht="14.1" customHeight="1">
      <c r="A35" s="89" t="s">
        <v>0</v>
      </c>
      <c r="B35" s="81"/>
      <c r="C35" s="39">
        <v>1977000</v>
      </c>
      <c r="D35" s="39">
        <v>2226396</v>
      </c>
      <c r="E35" s="63">
        <f>IFERROR((C35/D35-1)*100,"")</f>
        <v>-11.201780815272755</v>
      </c>
    </row>
    <row r="36" spans="1:5">
      <c r="D36" s="50"/>
    </row>
    <row r="37" spans="1:5" hidden="1">
      <c r="C37" s="41">
        <f>C38+C40</f>
        <v>1787536.5172413792</v>
      </c>
    </row>
    <row r="38" spans="1:5" ht="36" hidden="1">
      <c r="B38" s="56" t="s">
        <v>57</v>
      </c>
      <c r="C38" s="57">
        <f>AVERAGE(C3:C31)*4+C34</f>
        <v>1760727.5172413792</v>
      </c>
      <c r="D38" s="57">
        <f>AVERAGE(D3:D31)*4+D34</f>
        <v>2370002.931034483</v>
      </c>
      <c r="E38" s="67"/>
    </row>
    <row r="39" spans="1:5" hidden="1">
      <c r="C39" s="1"/>
    </row>
    <row r="40" spans="1:5" hidden="1">
      <c r="C40" s="41">
        <v>26809</v>
      </c>
      <c r="D40" s="41">
        <v>75416</v>
      </c>
      <c r="E40" s="67">
        <f>D40-C40</f>
        <v>48607</v>
      </c>
    </row>
  </sheetData>
  <mergeCells count="6">
    <mergeCell ref="A35:B35"/>
    <mergeCell ref="A1:A2"/>
    <mergeCell ref="B1:B2"/>
    <mergeCell ref="C1:E1"/>
    <mergeCell ref="A34:B34"/>
    <mergeCell ref="A3:A33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showGridLines="0" tabSelected="1" topLeftCell="F1" zoomScale="85" zoomScaleNormal="85" workbookViewId="0">
      <selection activeCell="S17" sqref="S17"/>
    </sheetView>
  </sheetViews>
  <sheetFormatPr defaultColWidth="6" defaultRowHeight="13.5"/>
  <cols>
    <col min="1" max="1" width="11.5" style="3" hidden="1" customWidth="1"/>
    <col min="2" max="2" width="13.5" style="3" hidden="1" customWidth="1"/>
    <col min="3" max="4" width="15" style="3" hidden="1" customWidth="1"/>
    <col min="5" max="5" width="8" style="43" hidden="1" customWidth="1"/>
    <col min="6" max="6" width="6" style="3"/>
    <col min="7" max="7" width="29.6640625" style="3" customWidth="1"/>
    <col min="8" max="9" width="20" style="6" bestFit="1" customWidth="1"/>
    <col min="10" max="10" width="13.33203125" style="6" bestFit="1" customWidth="1"/>
    <col min="11" max="16384" width="6" style="6"/>
  </cols>
  <sheetData>
    <row r="1" spans="1:16" ht="15" customHeight="1">
      <c r="F1" s="62" t="str">
        <f>입국!A4&amp;"월"</f>
        <v>6월</v>
      </c>
      <c r="G1" s="61"/>
      <c r="H1" s="25"/>
      <c r="I1" s="25"/>
      <c r="J1" s="5"/>
      <c r="K1" s="5"/>
      <c r="L1" s="5"/>
    </row>
    <row r="2" spans="1:16" ht="21" customHeight="1">
      <c r="G2" s="7" t="str">
        <f>"2026년 "&amp;F1&amp;" 월별시장동향 (대표지사)"</f>
        <v>2026년 6월 월별시장동향 (대표지사)</v>
      </c>
      <c r="H2" s="5"/>
      <c r="I2" s="5"/>
      <c r="J2" s="5"/>
      <c r="K2" s="5"/>
      <c r="L2" s="5"/>
    </row>
    <row r="3" spans="1:16" ht="15" customHeight="1">
      <c r="A3" s="8"/>
      <c r="B3" s="9"/>
      <c r="C3" s="9"/>
      <c r="D3" s="9"/>
      <c r="E3" s="44"/>
      <c r="G3" s="4"/>
      <c r="H3" s="5"/>
      <c r="I3" s="5"/>
      <c r="J3" s="5"/>
      <c r="K3" s="5"/>
      <c r="L3" s="5"/>
    </row>
    <row r="4" spans="1:16" ht="15" customHeight="1">
      <c r="A4" s="10"/>
      <c r="B4" s="10"/>
      <c r="C4" s="4"/>
      <c r="D4" s="4"/>
      <c r="E4" s="45"/>
      <c r="F4" s="11"/>
      <c r="G4" s="4"/>
      <c r="H4" s="5"/>
      <c r="I4" s="5"/>
      <c r="J4" s="5"/>
      <c r="K4" s="5"/>
      <c r="L4" s="5"/>
    </row>
    <row r="5" spans="1:16" ht="15" customHeight="1">
      <c r="A5" s="12" t="s">
        <v>1</v>
      </c>
      <c r="B5" s="12" t="s">
        <v>2</v>
      </c>
      <c r="C5" s="13" t="s">
        <v>102</v>
      </c>
      <c r="D5" s="13" t="s">
        <v>103</v>
      </c>
      <c r="E5" s="46" t="s">
        <v>47</v>
      </c>
      <c r="F5" s="14"/>
      <c r="G5" s="22" t="str">
        <f>"1. "&amp;F1&amp;" 실적 (노란색 선택 시 자동반영)"</f>
        <v>1. 6월 실적 (노란색 선택 시 자동반영)</v>
      </c>
      <c r="H5" s="20"/>
      <c r="I5" s="4"/>
      <c r="J5" s="5"/>
      <c r="K5" s="22"/>
      <c r="L5" s="5"/>
    </row>
    <row r="6" spans="1:16" ht="15" customHeight="1">
      <c r="A6" s="17" t="s">
        <v>3</v>
      </c>
      <c r="B6" s="17" t="s">
        <v>3</v>
      </c>
      <c r="C6" s="18">
        <f>입국!C36</f>
        <v>1985000</v>
      </c>
      <c r="D6" s="18">
        <f>입국!D36</f>
        <v>1619220</v>
      </c>
      <c r="E6" s="47">
        <f>입국!E36</f>
        <v>22.589888958881431</v>
      </c>
      <c r="F6" s="19"/>
      <c r="G6" s="22"/>
      <c r="H6" s="20"/>
      <c r="J6" s="23" t="s">
        <v>55</v>
      </c>
      <c r="K6" s="5"/>
      <c r="L6" s="5"/>
    </row>
    <row r="7" spans="1:16" ht="15" customHeight="1">
      <c r="A7" s="21" t="s">
        <v>20</v>
      </c>
      <c r="B7" s="17" t="s">
        <v>86</v>
      </c>
      <c r="C7" s="18">
        <f>입국!F36</f>
        <v>632600</v>
      </c>
      <c r="D7" s="18">
        <f>입국!G36</f>
        <v>477052</v>
      </c>
      <c r="E7" s="47">
        <f>입국!H36</f>
        <v>32.606089063666019</v>
      </c>
      <c r="F7" s="19"/>
      <c r="G7" s="12" t="s">
        <v>2</v>
      </c>
      <c r="H7" s="12" t="str">
        <f>"2025년 "&amp;F1&amp;"(확정치)"</f>
        <v>2025년 6월(확정치)</v>
      </c>
      <c r="I7" s="12" t="str">
        <f>"2026년 "&amp;F1&amp;"(추정치)"</f>
        <v>2026년 6월(추정치)</v>
      </c>
      <c r="J7" s="12" t="s">
        <v>54</v>
      </c>
      <c r="K7" s="5"/>
      <c r="L7" s="58" t="str">
        <f>"* 2026년 "&amp;F1&amp;"(추정치)는 2026."&amp;입국!A4&amp;".1~"&amp;입국!A4&amp;".25 자료 기준으로 추정"</f>
        <v>* 2026년 6월(추정치)는 2026.6.1~6.25 자료 기준으로 추정</v>
      </c>
      <c r="M7" s="59"/>
      <c r="N7" s="59"/>
      <c r="O7" s="60"/>
      <c r="P7" s="60"/>
    </row>
    <row r="8" spans="1:16" ht="15" customHeight="1">
      <c r="A8" s="21" t="s">
        <v>6</v>
      </c>
      <c r="B8" s="17" t="s">
        <v>7</v>
      </c>
      <c r="C8" s="18">
        <f>입국!I36</f>
        <v>348200</v>
      </c>
      <c r="D8" s="18">
        <f>입국!J36</f>
        <v>287140</v>
      </c>
      <c r="E8" s="47">
        <f>입국!K36</f>
        <v>21.264888207842869</v>
      </c>
      <c r="G8" s="15" t="s">
        <v>104</v>
      </c>
      <c r="H8" s="24">
        <f>IFERROR(VLOOKUP($G$8,$B:$E,3,0),"")</f>
        <v>19040</v>
      </c>
      <c r="I8" s="24">
        <f>IFERROR(VLOOKUP($G$8,$B:$E,2,0),"")</f>
        <v>23000</v>
      </c>
      <c r="J8" s="69">
        <f>IFERROR(VLOOKUP($G$8,$B:$E,4,0),"")</f>
        <v>20.798319327731086</v>
      </c>
      <c r="L8" s="5"/>
    </row>
    <row r="9" spans="1:16" ht="15" customHeight="1">
      <c r="A9" s="21" t="s">
        <v>32</v>
      </c>
      <c r="B9" s="17" t="s">
        <v>33</v>
      </c>
      <c r="C9" s="18">
        <f>입국!L36</f>
        <v>225700</v>
      </c>
      <c r="D9" s="18">
        <f>입국!M36</f>
        <v>164885</v>
      </c>
      <c r="E9" s="47">
        <f>입국!N36</f>
        <v>36.883282287655028</v>
      </c>
      <c r="F9" s="19"/>
      <c r="G9" s="16"/>
      <c r="J9" s="5"/>
      <c r="K9" s="5"/>
      <c r="L9" s="5"/>
    </row>
    <row r="10" spans="1:16" ht="15" customHeight="1">
      <c r="A10" s="21" t="s">
        <v>42</v>
      </c>
      <c r="B10" s="17" t="s">
        <v>42</v>
      </c>
      <c r="C10" s="18">
        <f>입국!O36</f>
        <v>67800</v>
      </c>
      <c r="D10" s="18">
        <f>입국!P36</f>
        <v>56109</v>
      </c>
      <c r="E10" s="47">
        <f>입국!Q36</f>
        <v>20.836229481901292</v>
      </c>
      <c r="F10" s="19"/>
      <c r="G10" s="26" t="str">
        <f>"2. "&amp;F1&amp;" 증감원인"</f>
        <v>2. 6월 증감원인</v>
      </c>
      <c r="H10" s="25"/>
      <c r="I10" s="25"/>
      <c r="J10" s="5"/>
      <c r="K10" s="5"/>
    </row>
    <row r="11" spans="1:16" ht="15" customHeight="1">
      <c r="A11" s="21" t="s">
        <v>18</v>
      </c>
      <c r="B11" s="17" t="s">
        <v>19</v>
      </c>
      <c r="C11" s="18">
        <f>입국!R36</f>
        <v>21800</v>
      </c>
      <c r="D11" s="18">
        <f>입국!S36</f>
        <v>21179</v>
      </c>
      <c r="E11" s="47">
        <f>입국!T36</f>
        <v>2.9321497709995814</v>
      </c>
      <c r="F11" s="19"/>
      <c r="G11" s="25"/>
      <c r="H11" s="25"/>
      <c r="I11" s="4"/>
      <c r="J11" s="5"/>
      <c r="K11" s="5"/>
      <c r="L11" s="5"/>
    </row>
    <row r="12" spans="1:16" ht="15" customHeight="1">
      <c r="A12" s="21" t="s">
        <v>40</v>
      </c>
      <c r="B12" s="17" t="s">
        <v>41</v>
      </c>
      <c r="C12" s="18">
        <f>입국!U36</f>
        <v>47900</v>
      </c>
      <c r="D12" s="18">
        <f>입국!V36</f>
        <v>45408</v>
      </c>
      <c r="E12" s="47">
        <f>입국!W36</f>
        <v>5.4880197322057844</v>
      </c>
      <c r="F12" s="19"/>
      <c r="G12" s="93" t="s">
        <v>105</v>
      </c>
      <c r="H12" s="94"/>
      <c r="I12" s="94"/>
      <c r="J12" s="95"/>
      <c r="K12" s="5"/>
      <c r="L12" s="5"/>
    </row>
    <row r="13" spans="1:16" ht="15" customHeight="1">
      <c r="A13" s="21" t="s">
        <v>14</v>
      </c>
      <c r="B13" s="17" t="s">
        <v>15</v>
      </c>
      <c r="C13" s="18">
        <f>입국!X36</f>
        <v>58400</v>
      </c>
      <c r="D13" s="18">
        <f>입국!Y36</f>
        <v>53128</v>
      </c>
      <c r="E13" s="47">
        <f>입국!Z36</f>
        <v>9.9232043366962905</v>
      </c>
      <c r="F13" s="19"/>
      <c r="G13" s="96"/>
      <c r="H13" s="97"/>
      <c r="I13" s="97"/>
      <c r="J13" s="98"/>
      <c r="K13" s="5"/>
      <c r="L13" s="5"/>
    </row>
    <row r="14" spans="1:16" ht="15" customHeight="1">
      <c r="A14" s="21" t="s">
        <v>30</v>
      </c>
      <c r="B14" s="17" t="s">
        <v>31</v>
      </c>
      <c r="C14" s="18">
        <f>입국!AA36</f>
        <v>21500</v>
      </c>
      <c r="D14" s="18">
        <f>입국!AB36</f>
        <v>19945</v>
      </c>
      <c r="E14" s="47">
        <f>입국!AC36</f>
        <v>7.7964402105791031</v>
      </c>
      <c r="F14" s="19"/>
      <c r="G14" s="96"/>
      <c r="H14" s="97"/>
      <c r="I14" s="97"/>
      <c r="J14" s="98"/>
      <c r="K14" s="5"/>
      <c r="L14" s="5"/>
    </row>
    <row r="15" spans="1:16" ht="15" customHeight="1">
      <c r="A15" s="21" t="s">
        <v>28</v>
      </c>
      <c r="B15" s="17" t="s">
        <v>29</v>
      </c>
      <c r="C15" s="18">
        <f>입국!AD36</f>
        <v>40800</v>
      </c>
      <c r="D15" s="18">
        <f>입국!AE36</f>
        <v>32029</v>
      </c>
      <c r="E15" s="47">
        <f>입국!AF36</f>
        <v>27.384557744544004</v>
      </c>
      <c r="F15" s="19"/>
      <c r="G15" s="99"/>
      <c r="H15" s="100"/>
      <c r="I15" s="100"/>
      <c r="J15" s="101"/>
      <c r="K15" s="27"/>
      <c r="L15" s="27"/>
    </row>
    <row r="16" spans="1:16" ht="15" customHeight="1">
      <c r="A16" s="21" t="s">
        <v>23</v>
      </c>
      <c r="B16" s="17" t="s">
        <v>23</v>
      </c>
      <c r="C16" s="18">
        <f>입국!AG36</f>
        <v>44000</v>
      </c>
      <c r="D16" s="18">
        <f>입국!AH36</f>
        <v>40211</v>
      </c>
      <c r="E16" s="47">
        <f>입국!AI36</f>
        <v>9.4227947576533744</v>
      </c>
      <c r="F16" s="19"/>
      <c r="G16" s="102"/>
      <c r="H16" s="102"/>
      <c r="I16" s="103"/>
      <c r="J16" s="103"/>
      <c r="K16" s="27"/>
      <c r="L16" s="27"/>
    </row>
    <row r="17" spans="1:12" ht="15" customHeight="1">
      <c r="A17" s="21" t="s">
        <v>4</v>
      </c>
      <c r="B17" s="17" t="s">
        <v>5</v>
      </c>
      <c r="C17" s="18">
        <f>입국!AJ36</f>
        <v>22000</v>
      </c>
      <c r="D17" s="18">
        <f>입국!AK36</f>
        <v>19905</v>
      </c>
      <c r="E17" s="47">
        <f>입국!AL36</f>
        <v>10.524993720170816</v>
      </c>
      <c r="F17" s="19"/>
      <c r="G17" s="104" t="str">
        <f>"3. "&amp;F1&amp;" 업무동향(사업명, 사업기간, 세부내용 1~2줄)"</f>
        <v>3. 6월 업무동향(사업명, 사업기간, 세부내용 1~2줄)</v>
      </c>
      <c r="H17" s="103"/>
      <c r="I17" s="105"/>
      <c r="J17" s="105"/>
      <c r="K17" s="27"/>
      <c r="L17" s="27"/>
    </row>
    <row r="18" spans="1:12" ht="15" customHeight="1">
      <c r="A18" s="17" t="s">
        <v>26</v>
      </c>
      <c r="B18" s="17" t="s">
        <v>27</v>
      </c>
      <c r="C18" s="18">
        <f>입국!AM36</f>
        <v>17000</v>
      </c>
      <c r="D18" s="18">
        <f>입국!AN36</f>
        <v>16955</v>
      </c>
      <c r="E18" s="47">
        <f>입국!AO36</f>
        <v>0.26540843409024184</v>
      </c>
      <c r="F18" s="19"/>
      <c r="G18" s="105"/>
      <c r="H18" s="105"/>
      <c r="I18" s="106"/>
      <c r="J18" s="106"/>
      <c r="K18" s="5"/>
      <c r="L18" s="27"/>
    </row>
    <row r="19" spans="1:12" ht="15" customHeight="1">
      <c r="A19" s="17" t="s">
        <v>24</v>
      </c>
      <c r="B19" s="17" t="s">
        <v>25</v>
      </c>
      <c r="C19" s="18">
        <f>입국!AS36</f>
        <v>7370</v>
      </c>
      <c r="D19" s="18">
        <f>입국!AT36</f>
        <v>5636</v>
      </c>
      <c r="E19" s="47">
        <f>입국!AU36</f>
        <v>30.766501064584805</v>
      </c>
      <c r="F19" s="19"/>
      <c r="G19" s="93" t="s">
        <v>109</v>
      </c>
      <c r="H19" s="94"/>
      <c r="I19" s="94"/>
      <c r="J19" s="95"/>
      <c r="K19" s="5"/>
      <c r="L19" s="27"/>
    </row>
    <row r="20" spans="1:12" ht="15" customHeight="1">
      <c r="A20" s="21" t="s">
        <v>8</v>
      </c>
      <c r="B20" s="17" t="s">
        <v>9</v>
      </c>
      <c r="C20" s="18">
        <f>입국!AV36</f>
        <v>2420</v>
      </c>
      <c r="D20" s="18">
        <f>입국!AW36</f>
        <v>4090</v>
      </c>
      <c r="E20" s="47">
        <f>입국!AX36</f>
        <v>-40.831295843520785</v>
      </c>
      <c r="F20" s="19"/>
      <c r="G20" s="96"/>
      <c r="H20" s="97"/>
      <c r="I20" s="97"/>
      <c r="J20" s="98"/>
      <c r="K20" s="27"/>
      <c r="L20" s="27"/>
    </row>
    <row r="21" spans="1:12" ht="15" customHeight="1">
      <c r="A21" s="21" t="s">
        <v>12</v>
      </c>
      <c r="B21" s="17" t="s">
        <v>13</v>
      </c>
      <c r="C21" s="18">
        <f>입국!BK36</f>
        <v>177800</v>
      </c>
      <c r="D21" s="18">
        <f>입국!BL36</f>
        <v>166242</v>
      </c>
      <c r="E21" s="47">
        <f>입국!BM36</f>
        <v>6.9525150082409892</v>
      </c>
      <c r="F21" s="19"/>
      <c r="G21" s="99"/>
      <c r="H21" s="100"/>
      <c r="I21" s="100"/>
      <c r="J21" s="101"/>
      <c r="K21" s="27"/>
      <c r="L21" s="28"/>
    </row>
    <row r="22" spans="1:12" ht="15" customHeight="1">
      <c r="A22" s="21" t="s">
        <v>34</v>
      </c>
      <c r="B22" s="17" t="s">
        <v>35</v>
      </c>
      <c r="C22" s="18">
        <f>입국!BN36</f>
        <v>25300</v>
      </c>
      <c r="D22" s="18">
        <f>입국!BO36</f>
        <v>22065</v>
      </c>
      <c r="E22" s="47">
        <f>입국!BP36</f>
        <v>14.66122818944029</v>
      </c>
      <c r="F22" s="19"/>
      <c r="G22" s="107"/>
      <c r="H22" s="108"/>
      <c r="I22" s="72"/>
      <c r="J22" s="103"/>
      <c r="K22" s="27"/>
      <c r="L22" s="5"/>
    </row>
    <row r="23" spans="1:12" ht="15" customHeight="1">
      <c r="A23" s="21" t="s">
        <v>91</v>
      </c>
      <c r="B23" s="17" t="s">
        <v>96</v>
      </c>
      <c r="C23" s="18">
        <f>입국!BQ36</f>
        <v>6400</v>
      </c>
      <c r="D23" s="18">
        <f>입국!BR36</f>
        <v>6303</v>
      </c>
      <c r="E23" s="47">
        <f>입국!BS36</f>
        <v>1.538949706488979</v>
      </c>
      <c r="F23" s="19"/>
      <c r="G23" s="104" t="s">
        <v>43</v>
      </c>
      <c r="H23" s="103"/>
      <c r="I23" s="103"/>
      <c r="J23" s="109"/>
      <c r="K23" s="5"/>
      <c r="L23" s="5"/>
    </row>
    <row r="24" spans="1:12" ht="15" customHeight="1">
      <c r="A24" s="21" t="s">
        <v>16</v>
      </c>
      <c r="B24" s="17" t="s">
        <v>17</v>
      </c>
      <c r="C24" s="18">
        <f>입국!BW36</f>
        <v>23000</v>
      </c>
      <c r="D24" s="18">
        <f>입국!BX36</f>
        <v>19040</v>
      </c>
      <c r="E24" s="47">
        <f>입국!BY36</f>
        <v>20.798319327731086</v>
      </c>
      <c r="F24" s="19"/>
      <c r="G24" s="110"/>
      <c r="H24" s="103"/>
      <c r="I24" s="109"/>
      <c r="J24" s="111" t="s">
        <v>44</v>
      </c>
      <c r="K24" s="5"/>
      <c r="L24" s="5"/>
    </row>
    <row r="25" spans="1:12" ht="15" customHeight="1">
      <c r="A25" s="21" t="s">
        <v>10</v>
      </c>
      <c r="B25" s="17" t="s">
        <v>11</v>
      </c>
      <c r="C25" s="18">
        <f>입국!BZ36</f>
        <v>16300</v>
      </c>
      <c r="D25" s="18">
        <f>입국!CA36</f>
        <v>13937</v>
      </c>
      <c r="E25" s="47">
        <f>입국!CB36</f>
        <v>16.954868336083795</v>
      </c>
      <c r="F25" s="19"/>
      <c r="G25" s="112" t="s">
        <v>46</v>
      </c>
      <c r="H25" s="112" t="str">
        <f>"2025년 "&amp;입국!A4&amp;"월"</f>
        <v>2025년 6월</v>
      </c>
      <c r="I25" s="112" t="str">
        <f>"2026년 "&amp;입국!A4&amp;"월"</f>
        <v>2026년 6월</v>
      </c>
      <c r="J25" s="112" t="s">
        <v>47</v>
      </c>
      <c r="K25" s="5"/>
      <c r="L25" s="16" t="s">
        <v>45</v>
      </c>
    </row>
    <row r="26" spans="1:12" ht="15" customHeight="1">
      <c r="A26" s="21" t="s">
        <v>38</v>
      </c>
      <c r="B26" s="17" t="s">
        <v>39</v>
      </c>
      <c r="C26" s="18">
        <f>입국!CC36</f>
        <v>12300</v>
      </c>
      <c r="D26" s="18">
        <f>입국!CD36</f>
        <v>11925</v>
      </c>
      <c r="E26" s="47">
        <f>입국!CE36</f>
        <v>3.1446540880503138</v>
      </c>
      <c r="F26" s="19"/>
      <c r="G26" s="113" t="s">
        <v>49</v>
      </c>
      <c r="H26" s="114">
        <v>5878</v>
      </c>
      <c r="I26" s="114">
        <v>6887</v>
      </c>
      <c r="J26" s="115">
        <f>(I26/H26-1)*100</f>
        <v>17.165702619938749</v>
      </c>
      <c r="K26" s="5"/>
      <c r="L26" s="30" t="s">
        <v>48</v>
      </c>
    </row>
    <row r="27" spans="1:12" ht="15" customHeight="1">
      <c r="A27" s="21" t="s">
        <v>36</v>
      </c>
      <c r="B27" s="17" t="s">
        <v>37</v>
      </c>
      <c r="C27" s="18">
        <f>입국!CF36</f>
        <v>13800</v>
      </c>
      <c r="D27" s="18">
        <f>입국!CG36</f>
        <v>12208</v>
      </c>
      <c r="E27" s="47">
        <f>입국!CH36</f>
        <v>13.04062909567496</v>
      </c>
      <c r="F27" s="19"/>
      <c r="G27" s="110"/>
      <c r="H27" s="103"/>
      <c r="I27" s="103"/>
      <c r="J27" s="103"/>
      <c r="K27" s="5"/>
      <c r="L27" s="30" t="s">
        <v>56</v>
      </c>
    </row>
    <row r="28" spans="1:12" ht="15" customHeight="1">
      <c r="A28" s="21" t="s">
        <v>21</v>
      </c>
      <c r="B28" s="17" t="s">
        <v>22</v>
      </c>
      <c r="C28" s="18">
        <f>입국!CX36</f>
        <v>24900</v>
      </c>
      <c r="D28" s="18">
        <f>입국!CY36</f>
        <v>19360</v>
      </c>
      <c r="E28" s="47">
        <f>입국!CZ36</f>
        <v>28.615702479338843</v>
      </c>
      <c r="F28" s="19"/>
      <c r="G28" s="72" t="s">
        <v>107</v>
      </c>
      <c r="H28" s="103"/>
      <c r="I28" s="103"/>
      <c r="J28" s="103"/>
      <c r="K28" s="5"/>
      <c r="L28" s="29"/>
    </row>
    <row r="29" spans="1:12" ht="15" customHeight="1">
      <c r="A29" s="5"/>
      <c r="B29" s="5"/>
      <c r="C29" s="5"/>
      <c r="D29" s="5"/>
      <c r="E29" s="48"/>
      <c r="F29" s="19"/>
      <c r="G29" s="72" t="s">
        <v>108</v>
      </c>
      <c r="H29" s="103"/>
      <c r="I29" s="103"/>
      <c r="J29" s="103"/>
      <c r="K29" s="5"/>
      <c r="L29" s="29"/>
    </row>
    <row r="30" spans="1:12" ht="15" customHeight="1">
      <c r="A30" s="5"/>
      <c r="B30" s="5"/>
      <c r="C30" s="5"/>
      <c r="D30" s="5"/>
      <c r="E30" s="48"/>
      <c r="G30" s="72" t="s">
        <v>106</v>
      </c>
      <c r="H30" s="103"/>
      <c r="I30" s="103"/>
      <c r="J30" s="103"/>
      <c r="K30" s="5"/>
    </row>
    <row r="31" spans="1:12" ht="15" customHeight="1">
      <c r="A31" s="5"/>
      <c r="B31" s="5"/>
      <c r="C31" s="5"/>
      <c r="D31" s="5"/>
      <c r="E31" s="48"/>
      <c r="G31" s="110"/>
      <c r="H31" s="103"/>
      <c r="I31" s="103"/>
      <c r="J31" s="103"/>
      <c r="K31" s="5"/>
    </row>
    <row r="32" spans="1:12" ht="15" customHeight="1">
      <c r="A32" s="6"/>
      <c r="B32" s="6"/>
      <c r="C32" s="6"/>
      <c r="D32" s="6"/>
      <c r="E32" s="49"/>
      <c r="G32" s="110"/>
      <c r="H32" s="103"/>
      <c r="I32" s="103"/>
      <c r="J32" s="103"/>
      <c r="K32" s="5"/>
    </row>
    <row r="33" spans="1:12" ht="15" customHeight="1">
      <c r="A33" s="6"/>
      <c r="B33" s="6"/>
      <c r="C33" s="6"/>
      <c r="D33" s="6"/>
      <c r="E33" s="49"/>
      <c r="G33" s="104" t="s">
        <v>50</v>
      </c>
      <c r="H33" s="103"/>
      <c r="I33" s="103"/>
      <c r="J33" s="103"/>
      <c r="K33" s="5"/>
      <c r="L33" s="5"/>
    </row>
    <row r="34" spans="1:12" ht="15" customHeight="1">
      <c r="A34" s="6"/>
      <c r="B34" s="6"/>
      <c r="C34" s="6"/>
      <c r="D34" s="6"/>
      <c r="E34" s="49"/>
      <c r="G34" s="72" t="s">
        <v>51</v>
      </c>
      <c r="H34" s="103"/>
      <c r="I34" s="103"/>
      <c r="J34" s="103"/>
      <c r="K34" s="5"/>
      <c r="L34" s="5"/>
    </row>
    <row r="35" spans="1:12" ht="15" customHeight="1">
      <c r="A35" s="6"/>
      <c r="B35" s="6"/>
      <c r="C35" s="6"/>
      <c r="D35" s="6"/>
      <c r="E35" s="49"/>
      <c r="G35" s="72" t="s">
        <v>52</v>
      </c>
      <c r="H35" s="103"/>
      <c r="I35" s="103"/>
      <c r="J35" s="103"/>
      <c r="K35" s="5"/>
      <c r="L35" s="5"/>
    </row>
    <row r="36" spans="1:12" ht="15" customHeight="1">
      <c r="A36" s="6"/>
      <c r="B36" s="6"/>
      <c r="C36" s="6"/>
      <c r="D36" s="6"/>
      <c r="E36" s="49"/>
      <c r="G36" s="110"/>
      <c r="H36" s="103"/>
      <c r="I36" s="103"/>
      <c r="J36" s="103"/>
      <c r="K36" s="5"/>
      <c r="L36" s="5"/>
    </row>
    <row r="37" spans="1:12" ht="15" customHeight="1">
      <c r="A37" s="6"/>
      <c r="B37" s="6"/>
      <c r="C37" s="6"/>
      <c r="D37" s="6"/>
      <c r="E37" s="49"/>
      <c r="G37" s="110"/>
      <c r="H37" s="103"/>
      <c r="I37" s="103"/>
      <c r="J37" s="103"/>
      <c r="K37" s="5"/>
      <c r="L37" s="5"/>
    </row>
    <row r="38" spans="1:12" ht="15" customHeight="1">
      <c r="A38" s="6"/>
      <c r="B38" s="6"/>
      <c r="C38" s="6"/>
      <c r="D38" s="6"/>
      <c r="E38" s="49"/>
      <c r="G38" s="110"/>
      <c r="H38" s="103"/>
      <c r="I38" s="103"/>
      <c r="J38" s="103"/>
      <c r="K38" s="5"/>
      <c r="L38" s="5"/>
    </row>
    <row r="39" spans="1:12" ht="14.25">
      <c r="G39" s="4"/>
      <c r="H39" s="5"/>
      <c r="K39" s="5"/>
      <c r="L39" s="5"/>
    </row>
    <row r="40" spans="1:12" ht="14.25">
      <c r="K40" s="5"/>
      <c r="L40" s="5"/>
    </row>
    <row r="41" spans="1:12" ht="14.25">
      <c r="L41" s="5"/>
    </row>
    <row r="42" spans="1:12" ht="14.25">
      <c r="L42" s="5"/>
    </row>
    <row r="43" spans="1:12" ht="14.25">
      <c r="L43" s="5"/>
    </row>
    <row r="44" spans="1:12" ht="14.25">
      <c r="L44" s="5"/>
    </row>
  </sheetData>
  <mergeCells count="2">
    <mergeCell ref="G12:J15"/>
    <mergeCell ref="G19:J21"/>
  </mergeCells>
  <phoneticPr fontId="2" type="noConversion"/>
  <dataValidations count="1">
    <dataValidation type="list" allowBlank="1" showInputMessage="1" showErrorMessage="1" sqref="G8">
      <formula1>$B$6:$B$28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입국</vt:lpstr>
      <vt:lpstr>출국</vt:lpstr>
      <vt:lpstr>월별시장동향</vt:lpstr>
      <vt:lpstr>A</vt:lpstr>
      <vt:lpstr>월별시장동향!Print_Area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knto-spss</dc:creator>
  <cp:lastModifiedBy>Kim Kwanghee</cp:lastModifiedBy>
  <dcterms:created xsi:type="dcterms:W3CDTF">2021-02-23T05:04:27Z</dcterms:created>
  <dcterms:modified xsi:type="dcterms:W3CDTF">2026-07-01T07:41:06Z</dcterms:modified>
</cp:coreProperties>
</file>