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작업인계용\월통계\202603\공표용\"/>
    </mc:Choice>
  </mc:AlternateContent>
  <bookViews>
    <workbookView xWindow="638" yWindow="74" windowWidth="14593" windowHeight="12678"/>
  </bookViews>
  <sheets>
    <sheet name="한국어" sheetId="4" r:id="rId1"/>
    <sheet name="English" sheetId="3" r:id="rId2"/>
  </sheets>
  <definedNames>
    <definedName name="_xlnm.Print_Area" localSheetId="0">한국어!$A$1:$J$72</definedName>
  </definedNames>
  <calcPr calcId="162913"/>
</workbook>
</file>

<file path=xl/calcChain.xml><?xml version="1.0" encoding="utf-8"?>
<calcChain xmlns="http://schemas.openxmlformats.org/spreadsheetml/2006/main">
  <c r="I71" i="4" l="1"/>
  <c r="I70" i="4"/>
  <c r="I68" i="4"/>
  <c r="I65" i="4"/>
  <c r="I64" i="4"/>
  <c r="G66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7" i="4"/>
  <c r="I36" i="4"/>
  <c r="I35" i="4"/>
  <c r="I34" i="4"/>
  <c r="I33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7" i="4"/>
  <c r="I5" i="4"/>
  <c r="E5" i="4"/>
  <c r="E71" i="4"/>
  <c r="E70" i="4"/>
  <c r="E68" i="4"/>
  <c r="E67" i="4"/>
  <c r="E65" i="4"/>
  <c r="E64" i="4"/>
  <c r="E63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7" i="4"/>
  <c r="E36" i="4"/>
  <c r="E35" i="4"/>
  <c r="E34" i="4"/>
  <c r="E33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9" i="4"/>
  <c r="E8" i="4"/>
  <c r="E7" i="4"/>
  <c r="G32" i="4" l="1"/>
  <c r="I8" i="4"/>
  <c r="I66" i="4"/>
  <c r="G38" i="4"/>
  <c r="G62" i="4"/>
  <c r="I62" i="4" s="1"/>
  <c r="G69" i="4"/>
  <c r="I69" i="4" s="1"/>
  <c r="I39" i="4"/>
  <c r="I63" i="4"/>
  <c r="I67" i="4"/>
  <c r="E11" i="4"/>
  <c r="G6" i="4" l="1"/>
  <c r="I38" i="4"/>
  <c r="I32" i="4"/>
  <c r="I6" i="4" l="1"/>
  <c r="C38" i="4"/>
  <c r="E38" i="4" s="1"/>
  <c r="C66" i="4"/>
  <c r="E66" i="4" s="1"/>
  <c r="C32" i="4"/>
  <c r="E32" i="4" s="1"/>
  <c r="C69" i="4"/>
  <c r="E69" i="4" s="1"/>
  <c r="C62" i="4"/>
  <c r="E62" i="4" s="1"/>
  <c r="G3" i="3"/>
  <c r="G3" i="4"/>
  <c r="C6" i="4" l="1"/>
  <c r="E6" i="4" s="1"/>
  <c r="D4" i="3"/>
  <c r="H4" i="3" s="1"/>
  <c r="C4" i="3"/>
  <c r="G4" i="3" s="1"/>
  <c r="H4" i="4"/>
  <c r="G4" i="4"/>
  <c r="H11" i="3" l="1"/>
  <c r="D11" i="3"/>
  <c r="C11" i="3" l="1"/>
  <c r="E11" i="3" s="1"/>
  <c r="G11" i="3"/>
  <c r="J11" i="4"/>
  <c r="F11" i="4"/>
  <c r="I11" i="3" l="1"/>
  <c r="D5" i="3"/>
  <c r="C5" i="3"/>
  <c r="H71" i="3"/>
  <c r="G71" i="3"/>
  <c r="H70" i="3"/>
  <c r="G70" i="3"/>
  <c r="H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H42" i="3"/>
  <c r="G42" i="3"/>
  <c r="H41" i="3"/>
  <c r="G41" i="3"/>
  <c r="H40" i="3"/>
  <c r="G40" i="3"/>
  <c r="H39" i="3"/>
  <c r="G39" i="3"/>
  <c r="H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H24" i="3"/>
  <c r="G24" i="3"/>
  <c r="H23" i="3"/>
  <c r="G23" i="3"/>
  <c r="H22" i="3"/>
  <c r="G22" i="3"/>
  <c r="H21" i="3"/>
  <c r="G21" i="3"/>
  <c r="H20" i="3"/>
  <c r="H19" i="3"/>
  <c r="G19" i="3"/>
  <c r="H18" i="3"/>
  <c r="G18" i="3"/>
  <c r="H17" i="3"/>
  <c r="G17" i="3"/>
  <c r="H16" i="3"/>
  <c r="G16" i="3"/>
  <c r="H15" i="3"/>
  <c r="G15" i="3"/>
  <c r="H14" i="3"/>
  <c r="H13" i="3"/>
  <c r="G13" i="3"/>
  <c r="H12" i="3"/>
  <c r="G12" i="3"/>
  <c r="H10" i="3"/>
  <c r="G10" i="3"/>
  <c r="H9" i="3"/>
  <c r="G9" i="3"/>
  <c r="H8" i="3"/>
  <c r="H7" i="3"/>
  <c r="G7" i="3"/>
  <c r="G43" i="3"/>
  <c r="G14" i="3"/>
  <c r="G20" i="3"/>
  <c r="G25" i="3"/>
  <c r="G38" i="3"/>
  <c r="G69" i="3"/>
  <c r="H5" i="3"/>
  <c r="G5" i="3"/>
  <c r="H6" i="3"/>
  <c r="D6" i="3"/>
  <c r="C6" i="3"/>
  <c r="C9" i="3"/>
  <c r="D9" i="3"/>
  <c r="C10" i="3"/>
  <c r="D10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D8" i="3"/>
  <c r="C8" i="3"/>
  <c r="D7" i="3"/>
  <c r="C7" i="3"/>
  <c r="E5" i="3" l="1"/>
  <c r="E7" i="3"/>
  <c r="E6" i="3"/>
  <c r="E8" i="3"/>
  <c r="E70" i="3"/>
  <c r="E68" i="3"/>
  <c r="E66" i="3"/>
  <c r="E64" i="3"/>
  <c r="E62" i="3"/>
  <c r="E60" i="3"/>
  <c r="E58" i="3"/>
  <c r="E56" i="3"/>
  <c r="E54" i="3"/>
  <c r="E52" i="3"/>
  <c r="E50" i="3"/>
  <c r="E48" i="3"/>
  <c r="E46" i="3"/>
  <c r="E44" i="3"/>
  <c r="E42" i="3"/>
  <c r="E40" i="3"/>
  <c r="E38" i="3"/>
  <c r="E36" i="3"/>
  <c r="E34" i="3"/>
  <c r="E32" i="3"/>
  <c r="E30" i="3"/>
  <c r="E28" i="3"/>
  <c r="E26" i="3"/>
  <c r="E24" i="3"/>
  <c r="E22" i="3"/>
  <c r="E20" i="3"/>
  <c r="E18" i="3"/>
  <c r="E16" i="3"/>
  <c r="E14" i="3"/>
  <c r="E12" i="3"/>
  <c r="E9" i="3"/>
  <c r="E71" i="3"/>
  <c r="E69" i="3"/>
  <c r="E67" i="3"/>
  <c r="E65" i="3"/>
  <c r="E63" i="3"/>
  <c r="E61" i="3"/>
  <c r="E59" i="3"/>
  <c r="E57" i="3"/>
  <c r="E55" i="3"/>
  <c r="E53" i="3"/>
  <c r="E51" i="3"/>
  <c r="E49" i="3"/>
  <c r="E47" i="3"/>
  <c r="E45" i="3"/>
  <c r="E43" i="3"/>
  <c r="E41" i="3"/>
  <c r="E39" i="3"/>
  <c r="E37" i="3"/>
  <c r="E35" i="3"/>
  <c r="E33" i="3"/>
  <c r="E31" i="3"/>
  <c r="E29" i="3"/>
  <c r="E27" i="3"/>
  <c r="E25" i="3"/>
  <c r="E23" i="3"/>
  <c r="E21" i="3"/>
  <c r="E19" i="3"/>
  <c r="E17" i="3"/>
  <c r="E15" i="3"/>
  <c r="E13" i="3"/>
  <c r="E10" i="3"/>
  <c r="I24" i="3"/>
  <c r="F70" i="3"/>
  <c r="F64" i="3"/>
  <c r="F58" i="3"/>
  <c r="F54" i="3"/>
  <c r="F48" i="3"/>
  <c r="F42" i="3"/>
  <c r="F40" i="3"/>
  <c r="F36" i="3"/>
  <c r="F28" i="3"/>
  <c r="F24" i="3"/>
  <c r="F18" i="3"/>
  <c r="I7" i="3"/>
  <c r="I17" i="3"/>
  <c r="I28" i="3"/>
  <c r="F71" i="3"/>
  <c r="F69" i="3"/>
  <c r="F67" i="3"/>
  <c r="F65" i="3"/>
  <c r="F63" i="3"/>
  <c r="F61" i="3"/>
  <c r="F59" i="3"/>
  <c r="F57" i="3"/>
  <c r="F55" i="3"/>
  <c r="F53" i="3"/>
  <c r="F51" i="3"/>
  <c r="F49" i="3"/>
  <c r="F47" i="3"/>
  <c r="F45" i="3"/>
  <c r="F43" i="3"/>
  <c r="F41" i="3"/>
  <c r="F39" i="3"/>
  <c r="F37" i="3"/>
  <c r="F35" i="3"/>
  <c r="F33" i="3"/>
  <c r="F31" i="3"/>
  <c r="F29" i="3"/>
  <c r="F27" i="3"/>
  <c r="F25" i="3"/>
  <c r="F23" i="3"/>
  <c r="F21" i="3"/>
  <c r="F19" i="3"/>
  <c r="F17" i="3"/>
  <c r="F15" i="3"/>
  <c r="F13" i="3"/>
  <c r="F10" i="3"/>
  <c r="I69" i="3"/>
  <c r="I14" i="3"/>
  <c r="I16" i="3"/>
  <c r="I18" i="3"/>
  <c r="I27" i="3"/>
  <c r="I29" i="3"/>
  <c r="I31" i="3"/>
  <c r="I33" i="3"/>
  <c r="I35" i="3"/>
  <c r="I37" i="3"/>
  <c r="I44" i="3"/>
  <c r="I46" i="3"/>
  <c r="I48" i="3"/>
  <c r="I50" i="3"/>
  <c r="I52" i="3"/>
  <c r="I54" i="3"/>
  <c r="I56" i="3"/>
  <c r="I58" i="3"/>
  <c r="I60" i="3"/>
  <c r="I62" i="3"/>
  <c r="I64" i="3"/>
  <c r="I66" i="3"/>
  <c r="I68" i="3"/>
  <c r="I5" i="3"/>
  <c r="F7" i="3"/>
  <c r="I10" i="3"/>
  <c r="I41" i="3"/>
  <c r="I70" i="3"/>
  <c r="F62" i="3"/>
  <c r="F52" i="3"/>
  <c r="F44" i="3"/>
  <c r="F34" i="3"/>
  <c r="F22" i="3"/>
  <c r="F12" i="3"/>
  <c r="I19" i="3"/>
  <c r="I26" i="3"/>
  <c r="I30" i="3"/>
  <c r="I34" i="3"/>
  <c r="I36" i="3"/>
  <c r="I45" i="3"/>
  <c r="I47" i="3"/>
  <c r="I49" i="3"/>
  <c r="I51" i="3"/>
  <c r="I53" i="3"/>
  <c r="I55" i="3"/>
  <c r="I57" i="3"/>
  <c r="I59" i="3"/>
  <c r="I61" i="3"/>
  <c r="I63" i="3"/>
  <c r="I65" i="3"/>
  <c r="I67" i="3"/>
  <c r="I20" i="3"/>
  <c r="I13" i="3"/>
  <c r="I22" i="3"/>
  <c r="I39" i="3"/>
  <c r="F68" i="3"/>
  <c r="F66" i="3"/>
  <c r="F60" i="3"/>
  <c r="F56" i="3"/>
  <c r="F50" i="3"/>
  <c r="F46" i="3"/>
  <c r="F38" i="3"/>
  <c r="F32" i="3"/>
  <c r="F30" i="3"/>
  <c r="F26" i="3"/>
  <c r="F20" i="3"/>
  <c r="F16" i="3"/>
  <c r="F14" i="3"/>
  <c r="F9" i="3"/>
  <c r="I25" i="3"/>
  <c r="I15" i="3"/>
  <c r="I32" i="3"/>
  <c r="F8" i="3"/>
  <c r="I38" i="3"/>
  <c r="I43" i="3"/>
  <c r="I9" i="3"/>
  <c r="I12" i="3"/>
  <c r="I21" i="3"/>
  <c r="I23" i="3"/>
  <c r="I40" i="3"/>
  <c r="I42" i="3"/>
  <c r="I71" i="3"/>
  <c r="F11" i="3"/>
  <c r="J8" i="4"/>
  <c r="G6" i="3"/>
  <c r="J10" i="3" s="1"/>
  <c r="G8" i="3"/>
  <c r="J70" i="4"/>
  <c r="J66" i="4"/>
  <c r="J62" i="4"/>
  <c r="J58" i="4"/>
  <c r="J54" i="4"/>
  <c r="J50" i="4"/>
  <c r="J46" i="4"/>
  <c r="J42" i="4"/>
  <c r="J38" i="4"/>
  <c r="J34" i="4"/>
  <c r="J30" i="4"/>
  <c r="J26" i="4"/>
  <c r="J22" i="4"/>
  <c r="J18" i="4"/>
  <c r="J14" i="4"/>
  <c r="J9" i="4"/>
  <c r="J68" i="4"/>
  <c r="J64" i="4"/>
  <c r="J60" i="4"/>
  <c r="J56" i="4"/>
  <c r="J52" i="4"/>
  <c r="J48" i="4"/>
  <c r="J44" i="4"/>
  <c r="J40" i="4"/>
  <c r="J36" i="4"/>
  <c r="J32" i="4"/>
  <c r="J28" i="4"/>
  <c r="J24" i="4"/>
  <c r="J20" i="4"/>
  <c r="J16" i="4"/>
  <c r="J12" i="4"/>
  <c r="F71" i="4"/>
  <c r="J49" i="4"/>
  <c r="J71" i="4"/>
  <c r="J69" i="4"/>
  <c r="J67" i="4"/>
  <c r="J65" i="4"/>
  <c r="J63" i="4"/>
  <c r="J61" i="4"/>
  <c r="J59" i="4"/>
  <c r="J57" i="4"/>
  <c r="J55" i="4"/>
  <c r="J53" i="4"/>
  <c r="J51" i="4"/>
  <c r="J47" i="4"/>
  <c r="J45" i="4"/>
  <c r="J43" i="4"/>
  <c r="J41" i="4"/>
  <c r="J39" i="4"/>
  <c r="J37" i="4"/>
  <c r="J35" i="4"/>
  <c r="J33" i="4"/>
  <c r="J31" i="4"/>
  <c r="J29" i="4"/>
  <c r="J27" i="4"/>
  <c r="J25" i="4"/>
  <c r="J23" i="4"/>
  <c r="J21" i="4"/>
  <c r="J19" i="4"/>
  <c r="J17" i="4"/>
  <c r="J15" i="4"/>
  <c r="J13" i="4"/>
  <c r="J10" i="4"/>
  <c r="F9" i="4"/>
  <c r="J7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0" i="4"/>
  <c r="F8" i="4"/>
  <c r="F7" i="4"/>
  <c r="J39" i="3" l="1"/>
  <c r="J63" i="3"/>
  <c r="J47" i="3"/>
  <c r="J41" i="3"/>
  <c r="J23" i="3"/>
  <c r="J15" i="3"/>
  <c r="J67" i="3"/>
  <c r="J51" i="3"/>
  <c r="J19" i="3"/>
  <c r="J43" i="3"/>
  <c r="J59" i="3"/>
  <c r="J36" i="3"/>
  <c r="J12" i="3"/>
  <c r="J42" i="3"/>
  <c r="J55" i="3"/>
  <c r="J30" i="3"/>
  <c r="I8" i="3"/>
  <c r="J8" i="3"/>
  <c r="J61" i="3"/>
  <c r="J68" i="3"/>
  <c r="J64" i="3"/>
  <c r="J60" i="3"/>
  <c r="J56" i="3"/>
  <c r="J52" i="3"/>
  <c r="J48" i="3"/>
  <c r="J44" i="3"/>
  <c r="J35" i="3"/>
  <c r="J31" i="3"/>
  <c r="J27" i="3"/>
  <c r="J16" i="3"/>
  <c r="J69" i="3"/>
  <c r="J28" i="3"/>
  <c r="J7" i="3"/>
  <c r="J24" i="3"/>
  <c r="J71" i="3"/>
  <c r="J40" i="3"/>
  <c r="J21" i="3"/>
  <c r="J9" i="3"/>
  <c r="J38" i="3"/>
  <c r="J32" i="3"/>
  <c r="J25" i="3"/>
  <c r="J22" i="3"/>
  <c r="J20" i="3"/>
  <c r="J65" i="3"/>
  <c r="J57" i="3"/>
  <c r="J53" i="3"/>
  <c r="J49" i="3"/>
  <c r="J45" i="3"/>
  <c r="J34" i="3"/>
  <c r="J26" i="3"/>
  <c r="J70" i="3"/>
  <c r="I6" i="3"/>
  <c r="J11" i="3"/>
  <c r="J13" i="3"/>
  <c r="J66" i="3"/>
  <c r="J62" i="3"/>
  <c r="J58" i="3"/>
  <c r="J54" i="3"/>
  <c r="J50" i="3"/>
  <c r="J46" i="3"/>
  <c r="J37" i="3"/>
  <c r="J33" i="3"/>
  <c r="J29" i="3"/>
  <c r="J18" i="3"/>
  <c r="J14" i="3"/>
  <c r="J17" i="3"/>
</calcChain>
</file>

<file path=xl/sharedStrings.xml><?xml version="1.0" encoding="utf-8"?>
<sst xmlns="http://schemas.openxmlformats.org/spreadsheetml/2006/main" count="167" uniqueCount="154">
  <si>
    <t>대륙</t>
  </si>
  <si>
    <t>국적</t>
  </si>
  <si>
    <t>성장률</t>
  </si>
  <si>
    <t>구성비</t>
  </si>
  <si>
    <t>기타</t>
  </si>
  <si>
    <t>China</t>
  </si>
  <si>
    <t>Phillipines</t>
  </si>
  <si>
    <t>Others</t>
  </si>
  <si>
    <t>Canada</t>
  </si>
  <si>
    <t>Austrailia</t>
  </si>
  <si>
    <t>New Zealand</t>
  </si>
  <si>
    <t>South Africa</t>
  </si>
  <si>
    <t>Asia</t>
  </si>
  <si>
    <t>America</t>
  </si>
  <si>
    <t>Europe</t>
  </si>
  <si>
    <t>Oceania</t>
  </si>
  <si>
    <t>Africa</t>
  </si>
  <si>
    <t>전체 방한 외래관광객 수</t>
    <phoneticPr fontId="10" type="noConversion"/>
  </si>
  <si>
    <t>전체 국민 해외관광객 수</t>
    <phoneticPr fontId="10" type="noConversion"/>
  </si>
  <si>
    <t>아시아주</t>
  </si>
  <si>
    <t>미주</t>
  </si>
  <si>
    <t>미국</t>
  </si>
  <si>
    <t>캐나다</t>
  </si>
  <si>
    <t>구주</t>
  </si>
  <si>
    <t>대양주</t>
  </si>
  <si>
    <t>뉴질랜드</t>
  </si>
  <si>
    <t>아프리카</t>
  </si>
  <si>
    <t>교포</t>
  </si>
  <si>
    <t>Israel</t>
  </si>
  <si>
    <t>Growth(%)</t>
    <phoneticPr fontId="10" type="noConversion"/>
  </si>
  <si>
    <t>Share(%)</t>
    <phoneticPr fontId="10" type="noConversion"/>
  </si>
  <si>
    <t>일본</t>
  </si>
  <si>
    <t>태국</t>
  </si>
  <si>
    <t>스리랑카</t>
  </si>
  <si>
    <t>방글라데시</t>
  </si>
  <si>
    <t>대만</t>
  </si>
  <si>
    <t>필리핀</t>
  </si>
  <si>
    <t>홍콩</t>
  </si>
  <si>
    <t>인도네시아</t>
  </si>
  <si>
    <t>인도</t>
  </si>
  <si>
    <t>말레이시아</t>
  </si>
  <si>
    <t>베트남</t>
  </si>
  <si>
    <t>싱가포르</t>
  </si>
  <si>
    <t>몽골</t>
  </si>
  <si>
    <t>미얀마</t>
  </si>
  <si>
    <t>우즈베키스탄</t>
  </si>
  <si>
    <t>카자흐스탄</t>
  </si>
  <si>
    <t>이스라엘</t>
  </si>
  <si>
    <t>파키스탄</t>
  </si>
  <si>
    <t>이란</t>
  </si>
  <si>
    <t>아시아주소계</t>
  </si>
  <si>
    <t>브라질</t>
  </si>
  <si>
    <t>멕시코</t>
  </si>
  <si>
    <t>미주소계</t>
  </si>
  <si>
    <t>러시아</t>
  </si>
  <si>
    <t>영국</t>
  </si>
  <si>
    <t>독일</t>
  </si>
  <si>
    <t>프랑스</t>
  </si>
  <si>
    <t>이탈리아</t>
  </si>
  <si>
    <t>네덜란드</t>
  </si>
  <si>
    <t>우크라이나</t>
  </si>
  <si>
    <t>스페인</t>
  </si>
  <si>
    <t>노르웨이</t>
  </si>
  <si>
    <t>스웨덴</t>
  </si>
  <si>
    <t>폴란드</t>
  </si>
  <si>
    <t>루마니아</t>
  </si>
  <si>
    <t>스위스</t>
  </si>
  <si>
    <t>포르투갈</t>
  </si>
  <si>
    <t>오스트리아</t>
  </si>
  <si>
    <t>핀란드</t>
  </si>
  <si>
    <t>아일랜드</t>
  </si>
  <si>
    <t>크로아티아</t>
  </si>
  <si>
    <t>덴마크</t>
  </si>
  <si>
    <t>그리스</t>
  </si>
  <si>
    <t>벨기에</t>
  </si>
  <si>
    <t>불가리아</t>
  </si>
  <si>
    <t>구주소계</t>
  </si>
  <si>
    <t>대양주소계</t>
  </si>
  <si>
    <t>남아프리카공화국</t>
  </si>
  <si>
    <t>아프리카소계</t>
  </si>
  <si>
    <t>국적미상</t>
  </si>
  <si>
    <t>Japan</t>
  </si>
  <si>
    <t>Hong Kong</t>
  </si>
  <si>
    <t>Thailand</t>
  </si>
  <si>
    <t>Malaysia</t>
  </si>
  <si>
    <t>Singapore</t>
  </si>
  <si>
    <t>Indonesia</t>
  </si>
  <si>
    <t>India</t>
  </si>
  <si>
    <t>Vietnam</t>
  </si>
  <si>
    <t>Myanmar</t>
  </si>
  <si>
    <t>Uzbekistan</t>
  </si>
  <si>
    <t>Sri Lanka</t>
  </si>
  <si>
    <t>Kazakhstan</t>
  </si>
  <si>
    <t>Bangladesh</t>
  </si>
  <si>
    <t>Pakistan</t>
  </si>
  <si>
    <t>Iran</t>
  </si>
  <si>
    <t>Brazil</t>
  </si>
  <si>
    <t>Mexico</t>
  </si>
  <si>
    <t>Russia</t>
  </si>
  <si>
    <t>Germany</t>
  </si>
  <si>
    <t>France</t>
  </si>
  <si>
    <t>Italy</t>
  </si>
  <si>
    <t>Netherland</t>
  </si>
  <si>
    <t>Sweden</t>
  </si>
  <si>
    <t>Norway</t>
  </si>
  <si>
    <t>Spain</t>
  </si>
  <si>
    <t>Ukraine</t>
  </si>
  <si>
    <t>Swiss</t>
  </si>
  <si>
    <t>Finland</t>
  </si>
  <si>
    <t>Romania</t>
  </si>
  <si>
    <t>Denmark</t>
  </si>
  <si>
    <t>Belgium</t>
  </si>
  <si>
    <t>Austria</t>
  </si>
  <si>
    <t>Portugal</t>
  </si>
  <si>
    <t>Greece</t>
  </si>
  <si>
    <t>Bulgaria</t>
  </si>
  <si>
    <t>Ireland</t>
  </si>
  <si>
    <t>Croatia</t>
  </si>
  <si>
    <t>Stateless</t>
  </si>
  <si>
    <t>Overseas Korean</t>
  </si>
  <si>
    <t>Continent</t>
    <phoneticPr fontId="10" type="noConversion"/>
  </si>
  <si>
    <t>Nation</t>
    <phoneticPr fontId="10" type="noConversion"/>
  </si>
  <si>
    <t>Visitor Arrivals</t>
    <phoneticPr fontId="10" type="noConversion"/>
  </si>
  <si>
    <t>Korean Departures</t>
    <phoneticPr fontId="10" type="noConversion"/>
  </si>
  <si>
    <r>
      <t>(단위: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명, %)</t>
    </r>
    <phoneticPr fontId="10" type="noConversion"/>
  </si>
  <si>
    <t>(Unit : persons, %)</t>
    <phoneticPr fontId="10" type="noConversion"/>
  </si>
  <si>
    <t>Growth(%)</t>
  </si>
  <si>
    <t>Share(%)</t>
  </si>
  <si>
    <t>캄보디아</t>
  </si>
  <si>
    <t>Cambodia</t>
    <phoneticPr fontId="10" type="noConversion"/>
  </si>
  <si>
    <t>Taiwan</t>
    <phoneticPr fontId="10" type="noConversion"/>
  </si>
  <si>
    <t>Mongolia</t>
    <phoneticPr fontId="10" type="noConversion"/>
  </si>
  <si>
    <t>*GCC</t>
    <phoneticPr fontId="10" type="noConversion"/>
  </si>
  <si>
    <t>Poland</t>
    <phoneticPr fontId="10" type="noConversion"/>
  </si>
  <si>
    <t>* GCC : UAE, Saudi Arabia, Kuwait, Oman, Qatar, Bahrain</t>
    <phoneticPr fontId="14" type="noConversion"/>
  </si>
  <si>
    <t>*GCC 6개국(UAE, 사우디아라비아, 쿠웨이트, 오만, 카타르, 바레인)</t>
    <phoneticPr fontId="14" type="noConversion"/>
  </si>
  <si>
    <t>GCC</t>
  </si>
  <si>
    <t>중국</t>
    <phoneticPr fontId="10" type="noConversion"/>
  </si>
  <si>
    <t>마카오</t>
    <phoneticPr fontId="10" type="noConversion"/>
  </si>
  <si>
    <t>Macao</t>
    <phoneticPr fontId="10" type="noConversion"/>
  </si>
  <si>
    <t>아시아 기타</t>
    <phoneticPr fontId="10" type="noConversion"/>
  </si>
  <si>
    <t>미주 기타</t>
    <phoneticPr fontId="10" type="noConversion"/>
  </si>
  <si>
    <t>구주 기타</t>
    <phoneticPr fontId="10" type="noConversion"/>
  </si>
  <si>
    <t>대양주 기타</t>
    <phoneticPr fontId="10" type="noConversion"/>
  </si>
  <si>
    <t>아프리카 기타</t>
    <phoneticPr fontId="10" type="noConversion"/>
  </si>
  <si>
    <t>튀르키예</t>
    <phoneticPr fontId="10" type="noConversion"/>
  </si>
  <si>
    <t>Turkiye</t>
  </si>
  <si>
    <t>호주</t>
    <phoneticPr fontId="10" type="noConversion"/>
  </si>
  <si>
    <t>United States</t>
    <phoneticPr fontId="10" type="noConversion"/>
  </si>
  <si>
    <t>United Kingdom</t>
    <phoneticPr fontId="10" type="noConversion"/>
  </si>
  <si>
    <t>2026. 3. 관광통계</t>
    <phoneticPr fontId="10" type="noConversion"/>
  </si>
  <si>
    <t>3월</t>
    <phoneticPr fontId="10" type="noConversion"/>
  </si>
  <si>
    <t>March, 2026 Tourism Statistics</t>
    <phoneticPr fontId="10" type="noConversion"/>
  </si>
  <si>
    <t>Mar.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</si>
</sst>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 * #,##0.00_ ;_ * \-#,##0.00_ ;_ * &quot;-&quot;??_ ;_ @_ "/>
    <numFmt numFmtId="177" formatCode="0.0_ "/>
    <numFmt numFmtId="178" formatCode="#,##0_ "/>
    <numFmt numFmtId="179" formatCode="#,##0.0_ "/>
  </numFmts>
  <fonts count="29">
    <font>
      <sz val="11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sz val="11"/>
      <color indexed="8"/>
      <name val="돋움"/>
      <family val="3"/>
      <charset val="129"/>
    </font>
    <font>
      <sz val="8"/>
      <name val="바탕"/>
      <family val="1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color indexed="63"/>
      <name val="맑은 고딕"/>
      <family val="3"/>
      <charset val="129"/>
    </font>
    <font>
      <sz val="10"/>
      <name val="맑은 고딕"/>
      <family val="3"/>
      <charset val="129"/>
    </font>
    <font>
      <u/>
      <sz val="20"/>
      <name val="맑은 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25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11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49" fontId="16" fillId="0" borderId="0" xfId="0" applyNumberFormat="1" applyFont="1" applyBorder="1" applyAlignment="1">
      <alignment horizontal="center" vertical="center" wrapText="1"/>
    </xf>
    <xf numFmtId="0" fontId="19" fillId="0" borderId="0" xfId="116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17" fillId="0" borderId="0" xfId="0" applyFont="1" applyAlignment="1">
      <alignment horizontal="right" vertical="center"/>
    </xf>
    <xf numFmtId="49" fontId="16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177" fontId="15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3" fontId="15" fillId="2" borderId="2" xfId="29" applyNumberFormat="1" applyFont="1" applyFill="1" applyBorder="1" applyAlignment="1">
      <alignment horizontal="righ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177" fontId="15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3" fontId="25" fillId="2" borderId="2" xfId="29" applyNumberFormat="1" applyFont="1" applyFill="1" applyBorder="1" applyAlignment="1">
      <alignment horizontal="right" vertical="center" wrapText="1"/>
    </xf>
    <xf numFmtId="0" fontId="25" fillId="2" borderId="2" xfId="29" applyNumberFormat="1" applyFont="1" applyFill="1" applyBorder="1" applyAlignment="1">
      <alignment horizontal="right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178" fontId="17" fillId="3" borderId="2" xfId="29" applyNumberFormat="1" applyFont="1" applyFill="1" applyBorder="1" applyAlignment="1">
      <alignment horizontal="right" vertical="center" wrapText="1"/>
    </xf>
    <xf numFmtId="179" fontId="17" fillId="3" borderId="2" xfId="29" applyNumberFormat="1" applyFont="1" applyFill="1" applyBorder="1" applyAlignment="1">
      <alignment horizontal="right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178" fontId="18" fillId="0" borderId="2" xfId="0" applyNumberFormat="1" applyFont="1" applyBorder="1">
      <alignment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179" fontId="15" fillId="2" borderId="2" xfId="29" applyNumberFormat="1" applyFont="1" applyFill="1" applyBorder="1" applyAlignment="1">
      <alignment horizontal="right" vertical="center" wrapText="1"/>
    </xf>
    <xf numFmtId="179" fontId="16" fillId="0" borderId="2" xfId="29" applyNumberFormat="1" applyFont="1" applyFill="1" applyBorder="1" applyAlignment="1">
      <alignment horizontal="right" vertical="center" wrapText="1"/>
    </xf>
    <xf numFmtId="179" fontId="25" fillId="2" borderId="2" xfId="29" applyNumberFormat="1" applyFont="1" applyFill="1" applyBorder="1" applyAlignment="1">
      <alignment horizontal="right" vertical="center" wrapText="1"/>
    </xf>
    <xf numFmtId="179" fontId="16" fillId="2" borderId="2" xfId="29" applyNumberFormat="1" applyFont="1" applyFill="1" applyBorder="1" applyAlignment="1">
      <alignment horizontal="right" vertical="center" wrapText="1"/>
    </xf>
    <xf numFmtId="0" fontId="15" fillId="3" borderId="11" xfId="0" applyNumberFormat="1" applyFont="1" applyFill="1" applyBorder="1" applyAlignment="1">
      <alignment horizontal="center" vertical="center" wrapText="1"/>
    </xf>
    <xf numFmtId="177" fontId="15" fillId="3" borderId="11" xfId="0" applyNumberFormat="1" applyFont="1" applyFill="1" applyBorder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 wrapText="1"/>
    </xf>
    <xf numFmtId="178" fontId="15" fillId="2" borderId="2" xfId="29" applyNumberFormat="1" applyFont="1" applyFill="1" applyBorder="1" applyAlignment="1">
      <alignment horizontal="right" vertical="center" wrapText="1"/>
    </xf>
    <xf numFmtId="178" fontId="16" fillId="0" borderId="2" xfId="29" applyNumberFormat="1" applyFont="1" applyFill="1" applyBorder="1" applyAlignment="1">
      <alignment horizontal="right" vertical="center" wrapText="1"/>
    </xf>
    <xf numFmtId="178" fontId="15" fillId="3" borderId="4" xfId="30" applyNumberFormat="1" applyFont="1" applyFill="1" applyBorder="1" applyAlignment="1">
      <alignment horizontal="right" vertical="center" wrapText="1"/>
    </xf>
    <xf numFmtId="179" fontId="15" fillId="3" borderId="3" xfId="30" applyNumberFormat="1" applyFont="1" applyFill="1" applyBorder="1" applyAlignment="1">
      <alignment horizontal="right" vertical="center" wrapText="1"/>
    </xf>
    <xf numFmtId="178" fontId="16" fillId="2" borderId="2" xfId="29" applyNumberFormat="1" applyFont="1" applyFill="1" applyBorder="1" applyAlignment="1">
      <alignment horizontal="right" vertical="center" wrapText="1"/>
    </xf>
    <xf numFmtId="178" fontId="16" fillId="3" borderId="4" xfId="30" applyNumberFormat="1" applyFont="1" applyFill="1" applyBorder="1" applyAlignment="1">
      <alignment horizontal="right" vertical="center" wrapText="1"/>
    </xf>
    <xf numFmtId="178" fontId="16" fillId="0" borderId="4" xfId="30" applyNumberFormat="1" applyFont="1" applyFill="1" applyBorder="1" applyAlignment="1">
      <alignment horizontal="right" vertical="center" wrapText="1"/>
    </xf>
    <xf numFmtId="178" fontId="18" fillId="0" borderId="0" xfId="0" applyNumberFormat="1" applyFont="1" applyAlignment="1">
      <alignment horizontal="left" vertical="center"/>
    </xf>
    <xf numFmtId="49" fontId="20" fillId="0" borderId="2" xfId="0" applyNumberFormat="1" applyFont="1" applyBorder="1" applyAlignment="1">
      <alignment horizontal="center" vertical="center" wrapText="1"/>
    </xf>
    <xf numFmtId="0" fontId="28" fillId="0" borderId="0" xfId="0" applyFont="1">
      <alignment vertical="center"/>
    </xf>
    <xf numFmtId="177" fontId="15" fillId="2" borderId="2" xfId="29" applyNumberFormat="1" applyFont="1" applyFill="1" applyBorder="1" applyAlignment="1">
      <alignment horizontal="right" vertical="center" wrapText="1"/>
    </xf>
    <xf numFmtId="177" fontId="16" fillId="0" borderId="2" xfId="29" applyNumberFormat="1" applyFont="1" applyFill="1" applyBorder="1" applyAlignment="1">
      <alignment horizontal="right" vertical="center" wrapText="1"/>
    </xf>
    <xf numFmtId="177" fontId="25" fillId="2" borderId="2" xfId="29" applyNumberFormat="1" applyFont="1" applyFill="1" applyBorder="1" applyAlignment="1">
      <alignment horizontal="right" vertical="center" wrapText="1"/>
    </xf>
    <xf numFmtId="177" fontId="16" fillId="2" borderId="2" xfId="29" applyNumberFormat="1" applyFont="1" applyFill="1" applyBorder="1" applyAlignment="1">
      <alignment horizontal="right" vertical="center" wrapText="1"/>
    </xf>
    <xf numFmtId="177" fontId="15" fillId="3" borderId="3" xfId="30" applyNumberFormat="1" applyFont="1" applyFill="1" applyBorder="1" applyAlignment="1">
      <alignment horizontal="right" vertical="center" wrapText="1"/>
    </xf>
    <xf numFmtId="177" fontId="17" fillId="3" borderId="2" xfId="29" applyNumberFormat="1" applyFont="1" applyFill="1" applyBorder="1" applyAlignment="1">
      <alignment horizontal="right" vertical="center" wrapText="1"/>
    </xf>
    <xf numFmtId="49" fontId="20" fillId="0" borderId="2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22" fillId="0" borderId="0" xfId="116" applyFont="1" applyBorder="1" applyAlignment="1">
      <alignment horizontal="center"/>
    </xf>
    <xf numFmtId="49" fontId="27" fillId="4" borderId="2" xfId="0" applyNumberFormat="1" applyFont="1" applyFill="1" applyBorder="1" applyAlignment="1">
      <alignment horizontal="center" vertical="center" wrapText="1"/>
    </xf>
    <xf numFmtId="0" fontId="27" fillId="4" borderId="2" xfId="0" applyFont="1" applyFill="1" applyBorder="1">
      <alignment vertical="center"/>
    </xf>
    <xf numFmtId="49" fontId="15" fillId="4" borderId="8" xfId="0" applyNumberFormat="1" applyFont="1" applyFill="1" applyBorder="1" applyAlignment="1">
      <alignment horizontal="center" vertical="center" wrapText="1"/>
    </xf>
    <xf numFmtId="49" fontId="15" fillId="4" borderId="10" xfId="0" applyNumberFormat="1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3" borderId="8" xfId="0" applyNumberFormat="1" applyFont="1" applyFill="1" applyBorder="1" applyAlignment="1">
      <alignment horizontal="center" vertical="center" wrapText="1"/>
    </xf>
    <xf numFmtId="0" fontId="15" fillId="3" borderId="9" xfId="0" applyNumberFormat="1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</cellXfs>
  <cellStyles count="125">
    <cellStyle name="백분율 10" xfId="1"/>
    <cellStyle name="백분율 11" xfId="2"/>
    <cellStyle name="백분율 12" xfId="3"/>
    <cellStyle name="백분율 13" xfId="4"/>
    <cellStyle name="백분율 14" xfId="5"/>
    <cellStyle name="백분율 15" xfId="6"/>
    <cellStyle name="백분율 16" xfId="7"/>
    <cellStyle name="백분율 17" xfId="8"/>
    <cellStyle name="백분율 18" xfId="9"/>
    <cellStyle name="백분율 19" xfId="10"/>
    <cellStyle name="백분율 2" xfId="11"/>
    <cellStyle name="백분율 20" xfId="12"/>
    <cellStyle name="백분율 21" xfId="13"/>
    <cellStyle name="백분율 22" xfId="14"/>
    <cellStyle name="백분율 23" xfId="15"/>
    <cellStyle name="백분율 24" xfId="16"/>
    <cellStyle name="백분율 25" xfId="17"/>
    <cellStyle name="백분율 26" xfId="18"/>
    <cellStyle name="백분율 27" xfId="19"/>
    <cellStyle name="백분율 28" xfId="20"/>
    <cellStyle name="백분율 29" xfId="21"/>
    <cellStyle name="백분율 3" xfId="22"/>
    <cellStyle name="백분율 4" xfId="23"/>
    <cellStyle name="백분율 5" xfId="24"/>
    <cellStyle name="백분율 6" xfId="25"/>
    <cellStyle name="백분율 7" xfId="26"/>
    <cellStyle name="백분율 8" xfId="27"/>
    <cellStyle name="백분율 9" xfId="28"/>
    <cellStyle name="쉼표 [0]" xfId="29" builtinId="6"/>
    <cellStyle name="쉼표 [0] 10" xfId="30"/>
    <cellStyle name="쉼표 [0] 11" xfId="31"/>
    <cellStyle name="쉼표 [0] 12" xfId="32"/>
    <cellStyle name="쉼표 [0] 13" xfId="33"/>
    <cellStyle name="쉼표 [0] 14" xfId="34"/>
    <cellStyle name="쉼표 [0] 15" xfId="35"/>
    <cellStyle name="쉼표 [0] 16" xfId="36"/>
    <cellStyle name="쉼표 [0] 17" xfId="37"/>
    <cellStyle name="쉼표 [0] 18" xfId="38"/>
    <cellStyle name="쉼표 [0] 19" xfId="39"/>
    <cellStyle name="쉼표 [0] 2" xfId="40"/>
    <cellStyle name="쉼표 [0] 20" xfId="41"/>
    <cellStyle name="쉼표 [0] 3" xfId="42"/>
    <cellStyle name="쉼표 [0] 4" xfId="43"/>
    <cellStyle name="쉼표 [0] 5" xfId="44"/>
    <cellStyle name="쉼표 [0] 6" xfId="45"/>
    <cellStyle name="쉼표 [0] 7" xfId="46"/>
    <cellStyle name="쉼표 [0] 8" xfId="47"/>
    <cellStyle name="쉼표 [0] 9" xfId="48"/>
    <cellStyle name="쉼표 2" xfId="49"/>
    <cellStyle name="쉼표 3" xfId="50"/>
    <cellStyle name="쉼표 4" xfId="51"/>
    <cellStyle name="표준" xfId="0" builtinId="0"/>
    <cellStyle name="표준 10" xfId="52"/>
    <cellStyle name="표준 11" xfId="53"/>
    <cellStyle name="표준 12" xfId="54"/>
    <cellStyle name="표준 13" xfId="55"/>
    <cellStyle name="표준 14" xfId="56"/>
    <cellStyle name="표준 15" xfId="57"/>
    <cellStyle name="표준 16" xfId="58"/>
    <cellStyle name="표준 17" xfId="59"/>
    <cellStyle name="표준 18" xfId="60"/>
    <cellStyle name="표준 19" xfId="61"/>
    <cellStyle name="표준 2" xfId="62"/>
    <cellStyle name="표준 20" xfId="63"/>
    <cellStyle name="표준 21" xfId="64"/>
    <cellStyle name="표준 22" xfId="65"/>
    <cellStyle name="표준 23" xfId="66"/>
    <cellStyle name="표준 24" xfId="67"/>
    <cellStyle name="표준 25" xfId="68"/>
    <cellStyle name="표준 26" xfId="69"/>
    <cellStyle name="표준 27" xfId="70"/>
    <cellStyle name="표준 28" xfId="71"/>
    <cellStyle name="표준 29" xfId="72"/>
    <cellStyle name="표준 3" xfId="73"/>
    <cellStyle name="표준 30" xfId="74"/>
    <cellStyle name="표준 31" xfId="75"/>
    <cellStyle name="표준 32" xfId="76"/>
    <cellStyle name="표준 33" xfId="77"/>
    <cellStyle name="표준 34" xfId="78"/>
    <cellStyle name="표준 35" xfId="79"/>
    <cellStyle name="표준 36" xfId="80"/>
    <cellStyle name="표준 37" xfId="81"/>
    <cellStyle name="표준 38" xfId="82"/>
    <cellStyle name="표준 39" xfId="83"/>
    <cellStyle name="표준 4" xfId="84"/>
    <cellStyle name="표준 40" xfId="85"/>
    <cellStyle name="표준 41" xfId="86"/>
    <cellStyle name="표준 42" xfId="87"/>
    <cellStyle name="표준 43" xfId="88"/>
    <cellStyle name="표준 44" xfId="89"/>
    <cellStyle name="표준 45" xfId="90"/>
    <cellStyle name="표준 46" xfId="91"/>
    <cellStyle name="표준 47" xfId="92"/>
    <cellStyle name="표준 48" xfId="93"/>
    <cellStyle name="표준 49" xfId="94"/>
    <cellStyle name="표준 5" xfId="95"/>
    <cellStyle name="표준 50" xfId="96"/>
    <cellStyle name="표준 51" xfId="97"/>
    <cellStyle name="표준 52" xfId="98"/>
    <cellStyle name="표준 53" xfId="99"/>
    <cellStyle name="표준 54" xfId="100"/>
    <cellStyle name="표준 55" xfId="101"/>
    <cellStyle name="표준 56" xfId="102"/>
    <cellStyle name="표준 57" xfId="103"/>
    <cellStyle name="표준 58" xfId="104"/>
    <cellStyle name="표준 59" xfId="105"/>
    <cellStyle name="표준 6" xfId="106"/>
    <cellStyle name="표준 6 2" xfId="107"/>
    <cellStyle name="표준 6 3" xfId="108"/>
    <cellStyle name="표준 60" xfId="109"/>
    <cellStyle name="표준 61" xfId="110"/>
    <cellStyle name="표준 62" xfId="111"/>
    <cellStyle name="표준 63" xfId="112"/>
    <cellStyle name="표준 64" xfId="117"/>
    <cellStyle name="표준 65" xfId="118"/>
    <cellStyle name="표준 66" xfId="119"/>
    <cellStyle name="표준 67" xfId="120"/>
    <cellStyle name="표준 68" xfId="121"/>
    <cellStyle name="표준 69" xfId="122"/>
    <cellStyle name="표준 7" xfId="113"/>
    <cellStyle name="표준 70" xfId="123"/>
    <cellStyle name="표준 8" xfId="114"/>
    <cellStyle name="표준 84" xfId="124"/>
    <cellStyle name="표준 9" xfId="115"/>
    <cellStyle name="표준_2003-09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72"/>
  <sheetViews>
    <sheetView showGridLines="0" tabSelected="1" zoomScale="85" zoomScaleNormal="85" workbookViewId="0">
      <pane ySplit="6" topLeftCell="A7" activePane="bottomLeft" state="frozen"/>
      <selection pane="bottomLeft" activeCell="C5" sqref="C5"/>
    </sheetView>
  </sheetViews>
  <sheetFormatPr defaultColWidth="9.33203125" defaultRowHeight="13.4"/>
  <cols>
    <col min="1" max="1" width="13" style="5" customWidth="1"/>
    <col min="2" max="6" width="14" customWidth="1"/>
    <col min="7" max="10" width="13" customWidth="1"/>
  </cols>
  <sheetData>
    <row r="1" spans="1:11" ht="31.2">
      <c r="A1" s="59" t="s">
        <v>150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s="2" customFormat="1" ht="16.350000000000001">
      <c r="A2" s="46"/>
      <c r="G2" s="8"/>
      <c r="H2" s="8"/>
      <c r="I2" s="8"/>
      <c r="J2" s="8" t="s">
        <v>124</v>
      </c>
    </row>
    <row r="3" spans="1:11" ht="21" customHeight="1">
      <c r="A3" s="60" t="s">
        <v>0</v>
      </c>
      <c r="B3" s="60" t="s">
        <v>1</v>
      </c>
      <c r="C3" s="66" t="s">
        <v>151</v>
      </c>
      <c r="D3" s="66"/>
      <c r="E3" s="66"/>
      <c r="F3" s="66"/>
      <c r="G3" s="67" t="str">
        <f>"1~"&amp;C3</f>
        <v>1~3월</v>
      </c>
      <c r="H3" s="68"/>
      <c r="I3" s="68"/>
      <c r="J3" s="69"/>
    </row>
    <row r="4" spans="1:11" ht="20.25" customHeight="1">
      <c r="A4" s="60"/>
      <c r="B4" s="61"/>
      <c r="C4" s="11">
        <v>2026</v>
      </c>
      <c r="D4" s="11">
        <v>2025</v>
      </c>
      <c r="E4" s="12" t="s">
        <v>2</v>
      </c>
      <c r="F4" s="31" t="s">
        <v>3</v>
      </c>
      <c r="G4" s="36">
        <f>C4</f>
        <v>2026</v>
      </c>
      <c r="H4" s="36">
        <f>D4</f>
        <v>2025</v>
      </c>
      <c r="I4" s="37" t="s">
        <v>2</v>
      </c>
      <c r="J4" s="38" t="s">
        <v>3</v>
      </c>
    </row>
    <row r="5" spans="1:11" ht="16.55" customHeight="1">
      <c r="A5" s="62" t="s">
        <v>18</v>
      </c>
      <c r="B5" s="63"/>
      <c r="C5" s="14">
        <v>2293716</v>
      </c>
      <c r="D5" s="14">
        <v>2197971</v>
      </c>
      <c r="E5" s="49">
        <f t="shared" ref="E5:E10" si="0">IFERROR((C5/D5-1)*100,"-")</f>
        <v>4.3560629325864575</v>
      </c>
      <c r="F5" s="32">
        <v>100</v>
      </c>
      <c r="G5" s="41">
        <v>8330999</v>
      </c>
      <c r="H5" s="41">
        <v>7796521</v>
      </c>
      <c r="I5" s="53">
        <f t="shared" ref="I5:I10" si="1">IFERROR((G5/H5-1)*100,"-")</f>
        <v>6.8553397085700185</v>
      </c>
      <c r="J5" s="42">
        <v>100</v>
      </c>
      <c r="K5" s="48"/>
    </row>
    <row r="6" spans="1:11" ht="16.55" customHeight="1">
      <c r="A6" s="62" t="s">
        <v>17</v>
      </c>
      <c r="B6" s="63"/>
      <c r="C6" s="14">
        <f>SUM(C32,C38,C62,C66,C69,C70,C71)</f>
        <v>2045992</v>
      </c>
      <c r="D6" s="14">
        <v>1614596</v>
      </c>
      <c r="E6" s="49">
        <f t="shared" si="0"/>
        <v>26.718510388976568</v>
      </c>
      <c r="F6" s="32">
        <v>100</v>
      </c>
      <c r="G6" s="41">
        <f>SUM(G32,G38,G62,G66,G69,G70,G71)</f>
        <v>4743122</v>
      </c>
      <c r="H6" s="41">
        <v>3870247</v>
      </c>
      <c r="I6" s="53">
        <f t="shared" si="1"/>
        <v>22.553470101520645</v>
      </c>
      <c r="J6" s="42">
        <v>100</v>
      </c>
    </row>
    <row r="7" spans="1:11" ht="16.55" customHeight="1">
      <c r="A7" s="56" t="s">
        <v>19</v>
      </c>
      <c r="B7" s="29" t="s">
        <v>137</v>
      </c>
      <c r="C7" s="30">
        <v>501060</v>
      </c>
      <c r="D7" s="30">
        <v>416849</v>
      </c>
      <c r="E7" s="50">
        <f t="shared" si="0"/>
        <v>20.201799692454593</v>
      </c>
      <c r="F7" s="33">
        <f>(C7/$C$6)*100</f>
        <v>24.489831827299422</v>
      </c>
      <c r="G7" s="40">
        <v>1424326</v>
      </c>
      <c r="H7" s="40">
        <v>1122169</v>
      </c>
      <c r="I7" s="50">
        <f t="shared" si="1"/>
        <v>26.926158181165217</v>
      </c>
      <c r="J7" s="33">
        <f>(G7/$G$6)*100</f>
        <v>30.029292942496529</v>
      </c>
    </row>
    <row r="8" spans="1:11" ht="16.350000000000001">
      <c r="A8" s="64"/>
      <c r="B8" s="10" t="s">
        <v>31</v>
      </c>
      <c r="C8" s="30">
        <v>481789</v>
      </c>
      <c r="D8" s="30">
        <v>383312</v>
      </c>
      <c r="E8" s="50">
        <f t="shared" si="0"/>
        <v>25.691081938473094</v>
      </c>
      <c r="F8" s="33">
        <f>(C8/$C$6)*100</f>
        <v>23.547941536428297</v>
      </c>
      <c r="G8" s="40">
        <v>939975</v>
      </c>
      <c r="H8" s="40">
        <v>782511</v>
      </c>
      <c r="I8" s="50">
        <f t="shared" si="1"/>
        <v>20.122912010182613</v>
      </c>
      <c r="J8" s="33">
        <f t="shared" ref="J8:J71" si="2">(G8/$G$6)*100</f>
        <v>19.817643315942536</v>
      </c>
    </row>
    <row r="9" spans="1:11" ht="16.350000000000001">
      <c r="A9" s="64"/>
      <c r="B9" s="10" t="s">
        <v>35</v>
      </c>
      <c r="C9" s="30">
        <v>192138</v>
      </c>
      <c r="D9" s="30">
        <v>140017</v>
      </c>
      <c r="E9" s="50">
        <f t="shared" si="0"/>
        <v>37.224765564181482</v>
      </c>
      <c r="F9" s="33">
        <f t="shared" ref="F9:F71" si="3">(C9/$C$6)*100</f>
        <v>9.3909458101497947</v>
      </c>
      <c r="G9" s="40">
        <v>542670</v>
      </c>
      <c r="H9" s="40">
        <v>395466</v>
      </c>
      <c r="I9" s="50">
        <f t="shared" si="1"/>
        <v>37.222921818816282</v>
      </c>
      <c r="J9" s="33">
        <f t="shared" si="2"/>
        <v>11.441198434280206</v>
      </c>
    </row>
    <row r="10" spans="1:11" ht="16.350000000000001">
      <c r="A10" s="64"/>
      <c r="B10" s="10" t="s">
        <v>37</v>
      </c>
      <c r="C10" s="30">
        <v>59364</v>
      </c>
      <c r="D10" s="30">
        <v>44030</v>
      </c>
      <c r="E10" s="50">
        <f t="shared" si="0"/>
        <v>34.826254826254832</v>
      </c>
      <c r="F10" s="33">
        <f t="shared" si="3"/>
        <v>2.9014776206358577</v>
      </c>
      <c r="G10" s="40">
        <v>144271</v>
      </c>
      <c r="H10" s="40">
        <v>118578</v>
      </c>
      <c r="I10" s="50">
        <f t="shared" si="1"/>
        <v>21.667594326097593</v>
      </c>
      <c r="J10" s="33">
        <f t="shared" si="2"/>
        <v>3.0416885755837613</v>
      </c>
    </row>
    <row r="11" spans="1:11" ht="16.350000000000001">
      <c r="A11" s="64"/>
      <c r="B11" s="47" t="s">
        <v>138</v>
      </c>
      <c r="C11" s="30">
        <v>3782</v>
      </c>
      <c r="D11" s="30">
        <v>3084</v>
      </c>
      <c r="E11" s="50">
        <f>IFERROR((C11/D11-1)*100,"-")</f>
        <v>22.632944228274976</v>
      </c>
      <c r="F11" s="33">
        <f t="shared" ref="F11" si="4">(C11/$C$6)*100</f>
        <v>0.18484920762153517</v>
      </c>
      <c r="G11" s="40">
        <v>10144</v>
      </c>
      <c r="H11" s="40">
        <v>8043</v>
      </c>
      <c r="I11" s="50">
        <f>IFERROR((G11/H11-1)*100,"-")</f>
        <v>26.122093746114629</v>
      </c>
      <c r="J11" s="33">
        <f t="shared" ref="J11" si="5">(G11/$G$6)*100</f>
        <v>0.213867574985421</v>
      </c>
    </row>
    <row r="12" spans="1:11" ht="16.350000000000001">
      <c r="A12" s="64"/>
      <c r="B12" s="10" t="s">
        <v>36</v>
      </c>
      <c r="C12" s="30">
        <v>70120</v>
      </c>
      <c r="D12" s="30">
        <v>50973</v>
      </c>
      <c r="E12" s="50">
        <f t="shared" ref="E12:E71" si="6">IFERROR((C12/D12-1)*100,"-")</f>
        <v>37.563023561493345</v>
      </c>
      <c r="F12" s="33">
        <f t="shared" si="3"/>
        <v>3.4271883761031323</v>
      </c>
      <c r="G12" s="40">
        <v>153393</v>
      </c>
      <c r="H12" s="40">
        <v>125402</v>
      </c>
      <c r="I12" s="50">
        <f t="shared" ref="I12:I71" si="7">IFERROR((G12/H12-1)*100,"-")</f>
        <v>22.321015613786056</v>
      </c>
      <c r="J12" s="33">
        <f t="shared" si="2"/>
        <v>3.2340091610546811</v>
      </c>
    </row>
    <row r="13" spans="1:11" ht="16.350000000000001">
      <c r="A13" s="64"/>
      <c r="B13" s="10" t="s">
        <v>38</v>
      </c>
      <c r="C13" s="30">
        <v>44876</v>
      </c>
      <c r="D13" s="30">
        <v>32325</v>
      </c>
      <c r="E13" s="50">
        <f t="shared" si="6"/>
        <v>38.827532869296213</v>
      </c>
      <c r="F13" s="33">
        <f t="shared" si="3"/>
        <v>2.1933614598688558</v>
      </c>
      <c r="G13" s="40">
        <v>97796</v>
      </c>
      <c r="H13" s="40">
        <v>84415</v>
      </c>
      <c r="I13" s="50">
        <f t="shared" si="7"/>
        <v>15.851448202333707</v>
      </c>
      <c r="J13" s="33">
        <f t="shared" si="2"/>
        <v>2.061848714833816</v>
      </c>
    </row>
    <row r="14" spans="1:11" ht="16.350000000000001">
      <c r="A14" s="64"/>
      <c r="B14" s="10" t="s">
        <v>32</v>
      </c>
      <c r="C14" s="30">
        <v>39906</v>
      </c>
      <c r="D14" s="30">
        <v>27942</v>
      </c>
      <c r="E14" s="50">
        <f t="shared" si="6"/>
        <v>42.817264333261761</v>
      </c>
      <c r="F14" s="33">
        <f t="shared" si="3"/>
        <v>1.9504475090811695</v>
      </c>
      <c r="G14" s="40">
        <v>85763</v>
      </c>
      <c r="H14" s="40">
        <v>68987</v>
      </c>
      <c r="I14" s="50">
        <f t="shared" si="7"/>
        <v>24.317625059793869</v>
      </c>
      <c r="J14" s="33">
        <f t="shared" si="2"/>
        <v>1.8081550506185589</v>
      </c>
    </row>
    <row r="15" spans="1:11" ht="16.350000000000001">
      <c r="A15" s="64"/>
      <c r="B15" s="10" t="s">
        <v>41</v>
      </c>
      <c r="C15" s="30">
        <v>74859</v>
      </c>
      <c r="D15" s="30">
        <v>52874</v>
      </c>
      <c r="E15" s="50">
        <f t="shared" si="6"/>
        <v>41.57998260014373</v>
      </c>
      <c r="F15" s="33">
        <f t="shared" si="3"/>
        <v>3.658811960164067</v>
      </c>
      <c r="G15" s="40">
        <v>147965</v>
      </c>
      <c r="H15" s="40">
        <v>129109</v>
      </c>
      <c r="I15" s="50">
        <f t="shared" si="7"/>
        <v>14.604713846439822</v>
      </c>
      <c r="J15" s="33">
        <f t="shared" si="2"/>
        <v>3.1195697686038857</v>
      </c>
    </row>
    <row r="16" spans="1:11" ht="16.350000000000001">
      <c r="A16" s="64"/>
      <c r="B16" s="10" t="s">
        <v>39</v>
      </c>
      <c r="C16" s="30">
        <v>21260</v>
      </c>
      <c r="D16" s="30">
        <v>16082</v>
      </c>
      <c r="E16" s="50">
        <f t="shared" si="6"/>
        <v>32.197487874642448</v>
      </c>
      <c r="F16" s="33">
        <f t="shared" si="3"/>
        <v>1.0391047472326382</v>
      </c>
      <c r="G16" s="40">
        <v>45024</v>
      </c>
      <c r="H16" s="40">
        <v>38451</v>
      </c>
      <c r="I16" s="50">
        <f t="shared" si="7"/>
        <v>17.094483888585476</v>
      </c>
      <c r="J16" s="33">
        <f t="shared" si="2"/>
        <v>0.94924819559775186</v>
      </c>
    </row>
    <row r="17" spans="1:28" ht="16.350000000000001">
      <c r="A17" s="64"/>
      <c r="B17" s="10" t="s">
        <v>40</v>
      </c>
      <c r="C17" s="30">
        <v>33636</v>
      </c>
      <c r="D17" s="30">
        <v>24780</v>
      </c>
      <c r="E17" s="50">
        <f t="shared" si="6"/>
        <v>35.738498789346252</v>
      </c>
      <c r="F17" s="33">
        <f t="shared" si="3"/>
        <v>1.6439946979264826</v>
      </c>
      <c r="G17" s="40">
        <v>83906</v>
      </c>
      <c r="H17" s="40">
        <v>76129</v>
      </c>
      <c r="I17" s="50">
        <f t="shared" si="7"/>
        <v>10.215555176082702</v>
      </c>
      <c r="J17" s="33">
        <f t="shared" si="2"/>
        <v>1.7690036225085501</v>
      </c>
    </row>
    <row r="18" spans="1:28" ht="16.350000000000001">
      <c r="A18" s="64"/>
      <c r="B18" s="10" t="s">
        <v>42</v>
      </c>
      <c r="C18" s="30">
        <v>41999</v>
      </c>
      <c r="D18" s="30">
        <v>36370</v>
      </c>
      <c r="E18" s="50">
        <f t="shared" si="6"/>
        <v>15.477041517734392</v>
      </c>
      <c r="F18" s="33">
        <f t="shared" si="3"/>
        <v>2.0527450742720403</v>
      </c>
      <c r="G18" s="40">
        <v>75902</v>
      </c>
      <c r="H18" s="40">
        <v>69430</v>
      </c>
      <c r="I18" s="50">
        <f t="shared" si="7"/>
        <v>9.3216188967305094</v>
      </c>
      <c r="J18" s="33">
        <f t="shared" si="2"/>
        <v>1.6002540099116151</v>
      </c>
    </row>
    <row r="19" spans="1:28" ht="16.350000000000001">
      <c r="A19" s="64"/>
      <c r="B19" s="10" t="s">
        <v>43</v>
      </c>
      <c r="C19" s="30">
        <v>15600</v>
      </c>
      <c r="D19" s="30">
        <v>14847</v>
      </c>
      <c r="E19" s="50">
        <f t="shared" si="6"/>
        <v>5.07173166296222</v>
      </c>
      <c r="F19" s="33">
        <f t="shared" si="3"/>
        <v>0.76246632440400552</v>
      </c>
      <c r="G19" s="40">
        <v>45121</v>
      </c>
      <c r="H19" s="40">
        <v>41498</v>
      </c>
      <c r="I19" s="50">
        <f t="shared" si="7"/>
        <v>8.7305412309026877</v>
      </c>
      <c r="J19" s="33">
        <f t="shared" si="2"/>
        <v>0.95129326211722998</v>
      </c>
    </row>
    <row r="20" spans="1:28" ht="16.350000000000001">
      <c r="A20" s="64"/>
      <c r="B20" s="10" t="s">
        <v>45</v>
      </c>
      <c r="C20" s="30">
        <v>7799</v>
      </c>
      <c r="D20" s="30">
        <v>5829</v>
      </c>
      <c r="E20" s="50">
        <f t="shared" si="6"/>
        <v>33.796534568536615</v>
      </c>
      <c r="F20" s="33">
        <f t="shared" si="3"/>
        <v>0.3811842861555666</v>
      </c>
      <c r="G20" s="40">
        <v>20985</v>
      </c>
      <c r="H20" s="40">
        <v>17640</v>
      </c>
      <c r="I20" s="50">
        <f t="shared" si="7"/>
        <v>18.9625850340136</v>
      </c>
      <c r="J20" s="33">
        <f t="shared" si="2"/>
        <v>0.44243011248709185</v>
      </c>
    </row>
    <row r="21" spans="1:28" s="7" customFormat="1" ht="16.350000000000001">
      <c r="A21" s="64"/>
      <c r="B21" s="10" t="s">
        <v>44</v>
      </c>
      <c r="C21" s="30">
        <v>10734</v>
      </c>
      <c r="D21" s="30">
        <v>7023</v>
      </c>
      <c r="E21" s="50">
        <f t="shared" si="6"/>
        <v>52.840666381888092</v>
      </c>
      <c r="F21" s="33">
        <f t="shared" si="3"/>
        <v>0.52463548244567915</v>
      </c>
      <c r="G21" s="40">
        <v>26387</v>
      </c>
      <c r="H21" s="40">
        <v>19672</v>
      </c>
      <c r="I21" s="50">
        <f t="shared" si="7"/>
        <v>34.134810898739332</v>
      </c>
      <c r="J21" s="33">
        <f t="shared" si="2"/>
        <v>0.55632134277802681</v>
      </c>
      <c r="K21"/>
      <c r="U21"/>
      <c r="V21"/>
      <c r="W21"/>
      <c r="X21"/>
      <c r="Y21"/>
      <c r="Z21"/>
      <c r="AA21"/>
      <c r="AB21"/>
    </row>
    <row r="22" spans="1:28" s="7" customFormat="1" ht="16.350000000000001">
      <c r="A22" s="64"/>
      <c r="B22" s="10" t="s">
        <v>136</v>
      </c>
      <c r="C22" s="30">
        <v>984</v>
      </c>
      <c r="D22" s="30">
        <v>1782</v>
      </c>
      <c r="E22" s="50">
        <f t="shared" si="6"/>
        <v>-44.781144781144775</v>
      </c>
      <c r="F22" s="33">
        <f t="shared" si="3"/>
        <v>4.8094029693175729E-2</v>
      </c>
      <c r="G22" s="40">
        <v>4446</v>
      </c>
      <c r="H22" s="40">
        <v>5144</v>
      </c>
      <c r="I22" s="50">
        <f t="shared" si="7"/>
        <v>-13.569206842923798</v>
      </c>
      <c r="J22" s="33">
        <f t="shared" si="2"/>
        <v>9.3735729336078641E-2</v>
      </c>
      <c r="K22"/>
      <c r="U22"/>
      <c r="V22"/>
      <c r="W22"/>
      <c r="X22"/>
      <c r="Y22"/>
      <c r="Z22"/>
      <c r="AA22"/>
      <c r="AB22"/>
    </row>
    <row r="23" spans="1:28" s="7" customFormat="1" ht="16.350000000000001">
      <c r="A23" s="64"/>
      <c r="B23" s="10" t="s">
        <v>46</v>
      </c>
      <c r="C23" s="30">
        <v>6686</v>
      </c>
      <c r="D23" s="30">
        <v>6267</v>
      </c>
      <c r="E23" s="50">
        <f t="shared" si="6"/>
        <v>6.6858145843306183</v>
      </c>
      <c r="F23" s="33">
        <f t="shared" si="3"/>
        <v>0.32678524647212698</v>
      </c>
      <c r="G23" s="40">
        <v>15505</v>
      </c>
      <c r="H23" s="40">
        <v>14559</v>
      </c>
      <c r="I23" s="50">
        <f t="shared" si="7"/>
        <v>6.4976990177896932</v>
      </c>
      <c r="J23" s="33">
        <f t="shared" si="2"/>
        <v>0.32689439571657652</v>
      </c>
      <c r="K23"/>
      <c r="U23"/>
      <c r="V23"/>
      <c r="W23"/>
      <c r="X23"/>
      <c r="Y23"/>
      <c r="Z23"/>
      <c r="AA23"/>
      <c r="AB23"/>
    </row>
    <row r="24" spans="1:28" ht="16.350000000000001">
      <c r="A24" s="64"/>
      <c r="B24" s="10" t="s">
        <v>145</v>
      </c>
      <c r="C24" s="30">
        <v>6408</v>
      </c>
      <c r="D24" s="30">
        <v>5440</v>
      </c>
      <c r="E24" s="50">
        <f t="shared" si="6"/>
        <v>17.794117647058826</v>
      </c>
      <c r="F24" s="33">
        <f t="shared" si="3"/>
        <v>0.31319770556287607</v>
      </c>
      <c r="G24" s="40">
        <v>12009</v>
      </c>
      <c r="H24" s="40">
        <v>10296</v>
      </c>
      <c r="I24" s="50">
        <f t="shared" si="7"/>
        <v>16.637529137529139</v>
      </c>
      <c r="J24" s="33">
        <f t="shared" si="2"/>
        <v>0.25318766837538648</v>
      </c>
    </row>
    <row r="25" spans="1:28" s="7" customFormat="1" ht="16.350000000000001">
      <c r="A25" s="64"/>
      <c r="B25" s="10" t="s">
        <v>128</v>
      </c>
      <c r="C25" s="30">
        <v>5687</v>
      </c>
      <c r="D25" s="30">
        <v>5112</v>
      </c>
      <c r="E25" s="50">
        <f t="shared" si="6"/>
        <v>11.248043818466357</v>
      </c>
      <c r="F25" s="33">
        <f t="shared" si="3"/>
        <v>0.27795807608240891</v>
      </c>
      <c r="G25" s="40">
        <v>13882</v>
      </c>
      <c r="H25" s="40">
        <v>13108</v>
      </c>
      <c r="I25" s="50">
        <f t="shared" si="7"/>
        <v>5.9047909673481946</v>
      </c>
      <c r="J25" s="33">
        <f t="shared" si="2"/>
        <v>0.292676427045309</v>
      </c>
      <c r="K25"/>
      <c r="U25"/>
      <c r="V25"/>
      <c r="W25"/>
      <c r="X25"/>
      <c r="Y25"/>
      <c r="Z25"/>
      <c r="AA25"/>
      <c r="AB25"/>
    </row>
    <row r="26" spans="1:28" s="7" customFormat="1" ht="16.350000000000001">
      <c r="A26" s="64"/>
      <c r="B26" s="10" t="s">
        <v>33</v>
      </c>
      <c r="C26" s="30">
        <v>2775</v>
      </c>
      <c r="D26" s="30">
        <v>2559</v>
      </c>
      <c r="E26" s="50">
        <f t="shared" si="6"/>
        <v>8.440797186400939</v>
      </c>
      <c r="F26" s="33">
        <f t="shared" si="3"/>
        <v>0.13563102886032791</v>
      </c>
      <c r="G26" s="40">
        <v>7274</v>
      </c>
      <c r="H26" s="40">
        <v>7612</v>
      </c>
      <c r="I26" s="50">
        <f t="shared" si="7"/>
        <v>-4.440357330530742</v>
      </c>
      <c r="J26" s="33">
        <f t="shared" si="2"/>
        <v>0.15335890580086281</v>
      </c>
      <c r="K26"/>
      <c r="U26"/>
      <c r="V26"/>
      <c r="W26"/>
      <c r="X26"/>
      <c r="Y26"/>
      <c r="Z26"/>
      <c r="AA26"/>
      <c r="AB26"/>
    </row>
    <row r="27" spans="1:28" ht="16.350000000000001">
      <c r="A27" s="64"/>
      <c r="B27" s="10" t="s">
        <v>34</v>
      </c>
      <c r="C27" s="30">
        <v>3577</v>
      </c>
      <c r="D27" s="30">
        <v>1830</v>
      </c>
      <c r="E27" s="50">
        <f t="shared" si="6"/>
        <v>95.464480874316934</v>
      </c>
      <c r="F27" s="33">
        <f t="shared" si="3"/>
        <v>0.17482961810212355</v>
      </c>
      <c r="G27" s="40">
        <v>8589</v>
      </c>
      <c r="H27" s="40">
        <v>6264</v>
      </c>
      <c r="I27" s="50">
        <f t="shared" si="7"/>
        <v>37.116858237547888</v>
      </c>
      <c r="J27" s="33">
        <f t="shared" si="2"/>
        <v>0.18108326119378754</v>
      </c>
    </row>
    <row r="28" spans="1:28" ht="16.350000000000001">
      <c r="A28" s="64"/>
      <c r="B28" s="26" t="s">
        <v>48</v>
      </c>
      <c r="C28" s="30">
        <v>1351</v>
      </c>
      <c r="D28" s="30">
        <v>1105</v>
      </c>
      <c r="E28" s="50">
        <f t="shared" si="6"/>
        <v>22.262443438914037</v>
      </c>
      <c r="F28" s="33">
        <f t="shared" si="3"/>
        <v>6.6031538735244311E-2</v>
      </c>
      <c r="G28" s="40">
        <v>4177</v>
      </c>
      <c r="H28" s="40">
        <v>3739</v>
      </c>
      <c r="I28" s="50">
        <f t="shared" si="7"/>
        <v>11.714362128911482</v>
      </c>
      <c r="J28" s="33">
        <f t="shared" si="2"/>
        <v>8.8064359297525985E-2</v>
      </c>
    </row>
    <row r="29" spans="1:28" ht="16.350000000000001">
      <c r="A29" s="64"/>
      <c r="B29" s="21" t="s">
        <v>47</v>
      </c>
      <c r="C29" s="30">
        <v>1260</v>
      </c>
      <c r="D29" s="30">
        <v>2029</v>
      </c>
      <c r="E29" s="50">
        <f t="shared" si="6"/>
        <v>-37.900443568260222</v>
      </c>
      <c r="F29" s="33">
        <f t="shared" si="3"/>
        <v>6.1583818509554293E-2</v>
      </c>
      <c r="G29" s="40">
        <v>2728</v>
      </c>
      <c r="H29" s="40">
        <v>3184</v>
      </c>
      <c r="I29" s="50">
        <f t="shared" si="7"/>
        <v>-14.321608040201006</v>
      </c>
      <c r="J29" s="33">
        <f t="shared" si="2"/>
        <v>5.7514860465322205E-2</v>
      </c>
    </row>
    <row r="30" spans="1:28" ht="16.350000000000001">
      <c r="A30" s="64"/>
      <c r="B30" s="10" t="s">
        <v>49</v>
      </c>
      <c r="C30" s="30">
        <v>95</v>
      </c>
      <c r="D30" s="30">
        <v>633</v>
      </c>
      <c r="E30" s="50">
        <f t="shared" si="6"/>
        <v>-84.99210110584518</v>
      </c>
      <c r="F30" s="33">
        <f t="shared" si="3"/>
        <v>4.643224411434649E-3</v>
      </c>
      <c r="G30" s="40">
        <v>430</v>
      </c>
      <c r="H30" s="40">
        <v>1002</v>
      </c>
      <c r="I30" s="50">
        <f t="shared" si="7"/>
        <v>-57.085828343313374</v>
      </c>
      <c r="J30" s="33">
        <f t="shared" si="2"/>
        <v>9.0657587976864188E-3</v>
      </c>
    </row>
    <row r="31" spans="1:28" s="7" customFormat="1" ht="16.350000000000001">
      <c r="A31" s="64"/>
      <c r="B31" s="10" t="s">
        <v>140</v>
      </c>
      <c r="C31" s="30">
        <v>17327</v>
      </c>
      <c r="D31" s="30">
        <v>13960</v>
      </c>
      <c r="E31" s="50">
        <f t="shared" si="6"/>
        <v>24.118911174785108</v>
      </c>
      <c r="F31" s="33">
        <f t="shared" si="3"/>
        <v>0.84687525659924379</v>
      </c>
      <c r="G31" s="40">
        <v>36572</v>
      </c>
      <c r="H31" s="40">
        <v>30814</v>
      </c>
      <c r="I31" s="50">
        <f t="shared" si="7"/>
        <v>18.686311416888437</v>
      </c>
      <c r="J31" s="33">
        <f t="shared" si="2"/>
        <v>0.77105332732322718</v>
      </c>
      <c r="K31"/>
      <c r="U31"/>
      <c r="V31"/>
      <c r="W31"/>
      <c r="X31"/>
      <c r="Y31"/>
      <c r="Z31"/>
      <c r="AA31"/>
      <c r="AB31"/>
    </row>
    <row r="32" spans="1:28" ht="16.350000000000001">
      <c r="A32" s="65"/>
      <c r="B32" s="15" t="s">
        <v>50</v>
      </c>
      <c r="C32" s="19">
        <f>SUM(C7:C31)</f>
        <v>1645072</v>
      </c>
      <c r="D32" s="19">
        <v>1297054</v>
      </c>
      <c r="E32" s="51">
        <f t="shared" si="6"/>
        <v>26.83141950913377</v>
      </c>
      <c r="F32" s="34">
        <f t="shared" si="3"/>
        <v>80.404615462817063</v>
      </c>
      <c r="G32" s="23">
        <f>SUM(G7:G31)</f>
        <v>3949240</v>
      </c>
      <c r="H32" s="23">
        <v>3193222</v>
      </c>
      <c r="I32" s="54">
        <f t="shared" si="7"/>
        <v>23.67571061454543</v>
      </c>
      <c r="J32" s="24">
        <f t="shared" si="2"/>
        <v>83.262458777151409</v>
      </c>
    </row>
    <row r="33" spans="1:28" ht="16.350000000000001">
      <c r="A33" s="56" t="s">
        <v>20</v>
      </c>
      <c r="B33" s="10" t="s">
        <v>21</v>
      </c>
      <c r="C33" s="30">
        <v>152416</v>
      </c>
      <c r="D33" s="30">
        <v>132117</v>
      </c>
      <c r="E33" s="50">
        <f t="shared" si="6"/>
        <v>15.364411847074933</v>
      </c>
      <c r="F33" s="33">
        <f t="shared" si="3"/>
        <v>7.4494914936128778</v>
      </c>
      <c r="G33" s="40">
        <v>309168</v>
      </c>
      <c r="H33" s="40">
        <v>278824</v>
      </c>
      <c r="I33" s="50">
        <f t="shared" si="7"/>
        <v>10.882850830631519</v>
      </c>
      <c r="J33" s="33">
        <f t="shared" si="2"/>
        <v>6.5182384092165453</v>
      </c>
    </row>
    <row r="34" spans="1:28" ht="16.350000000000001">
      <c r="A34" s="57"/>
      <c r="B34" s="10" t="s">
        <v>22</v>
      </c>
      <c r="C34" s="30">
        <v>32822</v>
      </c>
      <c r="D34" s="30">
        <v>25018</v>
      </c>
      <c r="E34" s="50">
        <f t="shared" si="6"/>
        <v>31.193540650731478</v>
      </c>
      <c r="F34" s="33">
        <f t="shared" si="3"/>
        <v>1.6042095961274532</v>
      </c>
      <c r="G34" s="40">
        <v>63452</v>
      </c>
      <c r="H34" s="40">
        <v>53245</v>
      </c>
      <c r="I34" s="50">
        <f t="shared" si="7"/>
        <v>19.169875105643719</v>
      </c>
      <c r="J34" s="33">
        <f t="shared" si="2"/>
        <v>1.3377686679786014</v>
      </c>
    </row>
    <row r="35" spans="1:28" ht="16.350000000000001">
      <c r="A35" s="57"/>
      <c r="B35" s="10" t="s">
        <v>51</v>
      </c>
      <c r="C35" s="30">
        <v>4089</v>
      </c>
      <c r="D35" s="30">
        <v>4012</v>
      </c>
      <c r="E35" s="50">
        <f t="shared" si="6"/>
        <v>1.9192422731804548</v>
      </c>
      <c r="F35" s="33">
        <f t="shared" si="3"/>
        <v>0.19985415387743449</v>
      </c>
      <c r="G35" s="40">
        <v>9594</v>
      </c>
      <c r="H35" s="40">
        <v>8470</v>
      </c>
      <c r="I35" s="50">
        <f t="shared" si="7"/>
        <v>13.270365997638734</v>
      </c>
      <c r="J35" s="33">
        <f t="shared" si="2"/>
        <v>0.20227183698838022</v>
      </c>
    </row>
    <row r="36" spans="1:28" ht="16.350000000000001">
      <c r="A36" s="57"/>
      <c r="B36" s="10" t="s">
        <v>52</v>
      </c>
      <c r="C36" s="30">
        <v>9002</v>
      </c>
      <c r="D36" s="30">
        <v>6549</v>
      </c>
      <c r="E36" s="50">
        <f t="shared" si="6"/>
        <v>37.456100167964564</v>
      </c>
      <c r="F36" s="33">
        <f t="shared" si="3"/>
        <v>0.43998217001826012</v>
      </c>
      <c r="G36" s="40">
        <v>16784</v>
      </c>
      <c r="H36" s="40">
        <v>15361</v>
      </c>
      <c r="I36" s="50">
        <f t="shared" si="7"/>
        <v>9.2637198099082099</v>
      </c>
      <c r="J36" s="33">
        <f t="shared" si="2"/>
        <v>0.35385975734969499</v>
      </c>
    </row>
    <row r="37" spans="1:28" s="7" customFormat="1" ht="16.350000000000001">
      <c r="A37" s="57"/>
      <c r="B37" s="10" t="s">
        <v>141</v>
      </c>
      <c r="C37" s="30">
        <v>7619</v>
      </c>
      <c r="D37" s="30">
        <v>5937</v>
      </c>
      <c r="E37" s="50">
        <f t="shared" si="6"/>
        <v>28.33080680478357</v>
      </c>
      <c r="F37" s="33">
        <f t="shared" si="3"/>
        <v>0.37238659779705885</v>
      </c>
      <c r="G37" s="40">
        <v>15668</v>
      </c>
      <c r="H37" s="40">
        <v>12074</v>
      </c>
      <c r="I37" s="50">
        <f t="shared" si="7"/>
        <v>29.766440284909734</v>
      </c>
      <c r="J37" s="33">
        <f t="shared" si="2"/>
        <v>0.33033095079569952</v>
      </c>
      <c r="K37"/>
      <c r="U37"/>
      <c r="V37"/>
      <c r="W37"/>
      <c r="X37"/>
      <c r="Y37"/>
      <c r="Z37"/>
      <c r="AA37"/>
      <c r="AB37"/>
    </row>
    <row r="38" spans="1:28" ht="16.350000000000001">
      <c r="A38" s="58"/>
      <c r="B38" s="15" t="s">
        <v>53</v>
      </c>
      <c r="C38" s="19">
        <f>SUM(C33:C37)</f>
        <v>205948</v>
      </c>
      <c r="D38" s="19">
        <v>173633</v>
      </c>
      <c r="E38" s="51">
        <f t="shared" si="6"/>
        <v>18.611093513329834</v>
      </c>
      <c r="F38" s="34">
        <f t="shared" si="3"/>
        <v>10.065924011433085</v>
      </c>
      <c r="G38" s="23">
        <f>SUM(G33:G37)</f>
        <v>414666</v>
      </c>
      <c r="H38" s="23">
        <v>367974</v>
      </c>
      <c r="I38" s="54">
        <f t="shared" si="7"/>
        <v>12.688939979455061</v>
      </c>
      <c r="J38" s="24">
        <f t="shared" si="2"/>
        <v>8.7424696223289224</v>
      </c>
    </row>
    <row r="39" spans="1:28" ht="16.350000000000001">
      <c r="A39" s="56" t="s">
        <v>23</v>
      </c>
      <c r="B39" s="10" t="s">
        <v>54</v>
      </c>
      <c r="C39" s="30">
        <v>21458</v>
      </c>
      <c r="D39" s="30">
        <v>19322</v>
      </c>
      <c r="E39" s="50">
        <f t="shared" si="6"/>
        <v>11.054756236414454</v>
      </c>
      <c r="F39" s="33">
        <f t="shared" si="3"/>
        <v>1.0487822044269968</v>
      </c>
      <c r="G39" s="40">
        <v>47394</v>
      </c>
      <c r="H39" s="40">
        <v>42692</v>
      </c>
      <c r="I39" s="50">
        <f t="shared" si="7"/>
        <v>11.013773072238365</v>
      </c>
      <c r="J39" s="33">
        <f t="shared" si="2"/>
        <v>0.99921528478500021</v>
      </c>
    </row>
    <row r="40" spans="1:28" ht="16.350000000000001">
      <c r="A40" s="57"/>
      <c r="B40" s="10" t="s">
        <v>55</v>
      </c>
      <c r="C40" s="30">
        <v>21868</v>
      </c>
      <c r="D40" s="30">
        <v>15717</v>
      </c>
      <c r="E40" s="50">
        <f t="shared" si="6"/>
        <v>39.135967423808601</v>
      </c>
      <c r="F40" s="33">
        <f t="shared" si="3"/>
        <v>1.06882138346582</v>
      </c>
      <c r="G40" s="40">
        <v>37729</v>
      </c>
      <c r="H40" s="40">
        <v>30020</v>
      </c>
      <c r="I40" s="50">
        <f t="shared" si="7"/>
        <v>25.67954696868755</v>
      </c>
      <c r="J40" s="33">
        <f t="shared" si="2"/>
        <v>0.79544654343700194</v>
      </c>
    </row>
    <row r="41" spans="1:28" ht="16.350000000000001">
      <c r="A41" s="57"/>
      <c r="B41" s="10" t="s">
        <v>56</v>
      </c>
      <c r="C41" s="30">
        <v>25649</v>
      </c>
      <c r="D41" s="30">
        <v>18334</v>
      </c>
      <c r="E41" s="50">
        <f t="shared" si="6"/>
        <v>39.898549143667509</v>
      </c>
      <c r="F41" s="33">
        <f t="shared" si="3"/>
        <v>1.253621715040919</v>
      </c>
      <c r="G41" s="40">
        <v>42334</v>
      </c>
      <c r="H41" s="40">
        <v>31984</v>
      </c>
      <c r="I41" s="50">
        <f t="shared" si="7"/>
        <v>32.359929964982491</v>
      </c>
      <c r="J41" s="33">
        <f t="shared" si="2"/>
        <v>0.89253449521222528</v>
      </c>
    </row>
    <row r="42" spans="1:28" ht="16.350000000000001">
      <c r="A42" s="57"/>
      <c r="B42" s="10" t="s">
        <v>57</v>
      </c>
      <c r="C42" s="30">
        <v>16863</v>
      </c>
      <c r="D42" s="30">
        <v>12830</v>
      </c>
      <c r="E42" s="50">
        <f t="shared" si="6"/>
        <v>31.434138737334383</v>
      </c>
      <c r="F42" s="33">
        <f t="shared" si="3"/>
        <v>0.82419677105286826</v>
      </c>
      <c r="G42" s="40">
        <v>34421</v>
      </c>
      <c r="H42" s="40">
        <v>28463</v>
      </c>
      <c r="I42" s="50">
        <f t="shared" si="7"/>
        <v>20.932438604504089</v>
      </c>
      <c r="J42" s="33">
        <f t="shared" si="2"/>
        <v>0.72570345017480054</v>
      </c>
    </row>
    <row r="43" spans="1:28" ht="16.350000000000001">
      <c r="A43" s="57"/>
      <c r="B43" s="10" t="s">
        <v>58</v>
      </c>
      <c r="C43" s="30">
        <v>8944</v>
      </c>
      <c r="D43" s="30">
        <v>5703</v>
      </c>
      <c r="E43" s="50">
        <f t="shared" si="6"/>
        <v>56.829738733999655</v>
      </c>
      <c r="F43" s="33">
        <f t="shared" si="3"/>
        <v>0.43714735932496318</v>
      </c>
      <c r="G43" s="40">
        <v>17142</v>
      </c>
      <c r="H43" s="40">
        <v>11778</v>
      </c>
      <c r="I43" s="50">
        <f t="shared" si="7"/>
        <v>45.542536933265424</v>
      </c>
      <c r="J43" s="33">
        <f t="shared" si="2"/>
        <v>0.36140752862776881</v>
      </c>
    </row>
    <row r="44" spans="1:28" ht="16.350000000000001">
      <c r="A44" s="57"/>
      <c r="B44" s="10" t="s">
        <v>59</v>
      </c>
      <c r="C44" s="30">
        <v>5875</v>
      </c>
      <c r="D44" s="30">
        <v>4587</v>
      </c>
      <c r="E44" s="50">
        <f t="shared" si="6"/>
        <v>28.079354698059731</v>
      </c>
      <c r="F44" s="33">
        <f t="shared" si="3"/>
        <v>0.28714677281240591</v>
      </c>
      <c r="G44" s="40">
        <v>10874</v>
      </c>
      <c r="H44" s="40">
        <v>10045</v>
      </c>
      <c r="I44" s="50">
        <f t="shared" si="7"/>
        <v>8.252862120457948</v>
      </c>
      <c r="J44" s="33">
        <f t="shared" si="2"/>
        <v>0.22925828178149329</v>
      </c>
    </row>
    <row r="45" spans="1:28" ht="16.350000000000001">
      <c r="A45" s="57"/>
      <c r="B45" s="10" t="s">
        <v>60</v>
      </c>
      <c r="C45" s="30">
        <v>2418</v>
      </c>
      <c r="D45" s="30">
        <v>1981</v>
      </c>
      <c r="E45" s="50">
        <f t="shared" si="6"/>
        <v>22.059565875820297</v>
      </c>
      <c r="F45" s="33">
        <f t="shared" si="3"/>
        <v>0.11818228028262084</v>
      </c>
      <c r="G45" s="40">
        <v>5722</v>
      </c>
      <c r="H45" s="40">
        <v>5324</v>
      </c>
      <c r="I45" s="50">
        <f t="shared" si="7"/>
        <v>7.475582268970693</v>
      </c>
      <c r="J45" s="33">
        <f t="shared" si="2"/>
        <v>0.12063784148921324</v>
      </c>
    </row>
    <row r="46" spans="1:28" ht="16.350000000000001">
      <c r="A46" s="57"/>
      <c r="B46" s="10" t="s">
        <v>61</v>
      </c>
      <c r="C46" s="30">
        <v>6974</v>
      </c>
      <c r="D46" s="30">
        <v>4064</v>
      </c>
      <c r="E46" s="50">
        <f t="shared" si="6"/>
        <v>71.604330708661408</v>
      </c>
      <c r="F46" s="33">
        <f t="shared" si="3"/>
        <v>0.34086154784573935</v>
      </c>
      <c r="G46" s="40">
        <v>11937</v>
      </c>
      <c r="H46" s="40">
        <v>7896</v>
      </c>
      <c r="I46" s="50">
        <f t="shared" si="7"/>
        <v>51.177811550151972</v>
      </c>
      <c r="J46" s="33">
        <f t="shared" si="2"/>
        <v>0.2516696808557739</v>
      </c>
    </row>
    <row r="47" spans="1:28" ht="16.350000000000001">
      <c r="A47" s="57"/>
      <c r="B47" s="10" t="s">
        <v>65</v>
      </c>
      <c r="C47" s="30">
        <v>2556</v>
      </c>
      <c r="D47" s="30">
        <v>1923</v>
      </c>
      <c r="E47" s="50">
        <f t="shared" si="6"/>
        <v>32.917316692667711</v>
      </c>
      <c r="F47" s="33">
        <f t="shared" si="3"/>
        <v>0.12492717469081013</v>
      </c>
      <c r="G47" s="40">
        <v>4295</v>
      </c>
      <c r="H47" s="40">
        <v>3395</v>
      </c>
      <c r="I47" s="50">
        <f t="shared" si="7"/>
        <v>26.509572901325473</v>
      </c>
      <c r="J47" s="33">
        <f t="shared" si="2"/>
        <v>9.0552172176891085E-2</v>
      </c>
    </row>
    <row r="48" spans="1:28" ht="16.350000000000001">
      <c r="A48" s="57"/>
      <c r="B48" s="10" t="s">
        <v>62</v>
      </c>
      <c r="C48" s="30">
        <v>2360</v>
      </c>
      <c r="D48" s="30">
        <v>1192</v>
      </c>
      <c r="E48" s="50">
        <f t="shared" si="6"/>
        <v>97.986577181208048</v>
      </c>
      <c r="F48" s="33">
        <f t="shared" si="3"/>
        <v>0.11534746958932392</v>
      </c>
      <c r="G48" s="40">
        <v>4318</v>
      </c>
      <c r="H48" s="40">
        <v>2438</v>
      </c>
      <c r="I48" s="50">
        <f t="shared" si="7"/>
        <v>77.112387202625101</v>
      </c>
      <c r="J48" s="33">
        <f t="shared" si="2"/>
        <v>9.1037084856767342E-2</v>
      </c>
    </row>
    <row r="49" spans="1:28" ht="16.350000000000001">
      <c r="A49" s="57"/>
      <c r="B49" s="10" t="s">
        <v>63</v>
      </c>
      <c r="C49" s="30">
        <v>3284</v>
      </c>
      <c r="D49" s="30">
        <v>1888</v>
      </c>
      <c r="E49" s="50">
        <f t="shared" si="6"/>
        <v>73.940677966101688</v>
      </c>
      <c r="F49" s="33">
        <f t="shared" si="3"/>
        <v>0.16050893649633038</v>
      </c>
      <c r="G49" s="40">
        <v>6429</v>
      </c>
      <c r="H49" s="40">
        <v>3786</v>
      </c>
      <c r="I49" s="50">
        <f t="shared" si="7"/>
        <v>69.809825673534064</v>
      </c>
      <c r="J49" s="33">
        <f t="shared" si="2"/>
        <v>0.13554363560540927</v>
      </c>
    </row>
    <row r="50" spans="1:28" ht="16.350000000000001">
      <c r="A50" s="57"/>
      <c r="B50" s="10" t="s">
        <v>64</v>
      </c>
      <c r="C50" s="30">
        <v>8589</v>
      </c>
      <c r="D50" s="30">
        <v>4982</v>
      </c>
      <c r="E50" s="50">
        <f t="shared" si="6"/>
        <v>72.400642312324365</v>
      </c>
      <c r="F50" s="33">
        <f t="shared" si="3"/>
        <v>0.41979636284012839</v>
      </c>
      <c r="G50" s="40">
        <v>13918</v>
      </c>
      <c r="H50" s="40">
        <v>9442</v>
      </c>
      <c r="I50" s="50">
        <f t="shared" si="7"/>
        <v>47.405210760432112</v>
      </c>
      <c r="J50" s="33">
        <f t="shared" si="2"/>
        <v>0.29343542080511531</v>
      </c>
    </row>
    <row r="51" spans="1:28" ht="16.350000000000001">
      <c r="A51" s="57"/>
      <c r="B51" s="10" t="s">
        <v>66</v>
      </c>
      <c r="C51" s="30">
        <v>2924</v>
      </c>
      <c r="D51" s="30">
        <v>2310</v>
      </c>
      <c r="E51" s="50">
        <f t="shared" si="6"/>
        <v>26.580086580086572</v>
      </c>
      <c r="F51" s="33">
        <f t="shared" si="3"/>
        <v>0.14291355977931489</v>
      </c>
      <c r="G51" s="40">
        <v>5479</v>
      </c>
      <c r="H51" s="40">
        <v>4073</v>
      </c>
      <c r="I51" s="50">
        <f t="shared" si="7"/>
        <v>34.520009820770923</v>
      </c>
      <c r="J51" s="33">
        <f t="shared" si="2"/>
        <v>0.11551463361052067</v>
      </c>
    </row>
    <row r="52" spans="1:28" ht="16.350000000000001">
      <c r="A52" s="57"/>
      <c r="B52" s="10" t="s">
        <v>67</v>
      </c>
      <c r="C52" s="30">
        <v>2345</v>
      </c>
      <c r="D52" s="30">
        <v>1366</v>
      </c>
      <c r="E52" s="50">
        <f t="shared" si="6"/>
        <v>71.669106881405554</v>
      </c>
      <c r="F52" s="33">
        <f t="shared" si="3"/>
        <v>0.1146143288927816</v>
      </c>
      <c r="G52" s="40">
        <v>4008</v>
      </c>
      <c r="H52" s="40">
        <v>2572</v>
      </c>
      <c r="I52" s="50">
        <f t="shared" si="7"/>
        <v>55.832037325038876</v>
      </c>
      <c r="J52" s="33">
        <f t="shared" si="2"/>
        <v>8.4501305258435272E-2</v>
      </c>
    </row>
    <row r="53" spans="1:28" ht="16.350000000000001">
      <c r="A53" s="57"/>
      <c r="B53" s="10" t="s">
        <v>68</v>
      </c>
      <c r="C53" s="30">
        <v>2265</v>
      </c>
      <c r="D53" s="30">
        <v>1494</v>
      </c>
      <c r="E53" s="50">
        <f t="shared" si="6"/>
        <v>51.606425702811244</v>
      </c>
      <c r="F53" s="33">
        <f t="shared" si="3"/>
        <v>0.11070424517788927</v>
      </c>
      <c r="G53" s="40">
        <v>3960</v>
      </c>
      <c r="H53" s="40">
        <v>3012</v>
      </c>
      <c r="I53" s="50">
        <f t="shared" si="7"/>
        <v>31.474103585657364</v>
      </c>
      <c r="J53" s="33">
        <f t="shared" si="2"/>
        <v>8.3489313578693519E-2</v>
      </c>
    </row>
    <row r="54" spans="1:28" ht="16.350000000000001">
      <c r="A54" s="57"/>
      <c r="B54" s="10" t="s">
        <v>69</v>
      </c>
      <c r="C54" s="30">
        <v>1983</v>
      </c>
      <c r="D54" s="30">
        <v>1283</v>
      </c>
      <c r="E54" s="50">
        <f t="shared" si="6"/>
        <v>54.559625876851129</v>
      </c>
      <c r="F54" s="33">
        <f t="shared" si="3"/>
        <v>9.6921200082893774E-2</v>
      </c>
      <c r="G54" s="40">
        <v>3967</v>
      </c>
      <c r="H54" s="40">
        <v>3022</v>
      </c>
      <c r="I54" s="50">
        <f t="shared" si="7"/>
        <v>31.270681667769693</v>
      </c>
      <c r="J54" s="33">
        <f t="shared" si="2"/>
        <v>8.3636895698655872E-2</v>
      </c>
    </row>
    <row r="55" spans="1:28" ht="16.350000000000001">
      <c r="A55" s="57"/>
      <c r="B55" s="10" t="s">
        <v>74</v>
      </c>
      <c r="C55" s="30">
        <v>1913</v>
      </c>
      <c r="D55" s="30">
        <v>1565</v>
      </c>
      <c r="E55" s="50">
        <f t="shared" si="6"/>
        <v>22.236421725239609</v>
      </c>
      <c r="F55" s="33">
        <f t="shared" si="3"/>
        <v>9.349987683236298E-2</v>
      </c>
      <c r="G55" s="40">
        <v>3718</v>
      </c>
      <c r="H55" s="40">
        <v>3299</v>
      </c>
      <c r="I55" s="50">
        <f t="shared" si="7"/>
        <v>12.700818429827221</v>
      </c>
      <c r="J55" s="33">
        <f t="shared" si="2"/>
        <v>7.8387188859995585E-2</v>
      </c>
    </row>
    <row r="56" spans="1:28" ht="16.350000000000001">
      <c r="A56" s="57"/>
      <c r="B56" s="10" t="s">
        <v>71</v>
      </c>
      <c r="C56" s="30">
        <v>888</v>
      </c>
      <c r="D56" s="30">
        <v>554</v>
      </c>
      <c r="E56" s="50">
        <f t="shared" si="6"/>
        <v>60.288808664259918</v>
      </c>
      <c r="F56" s="33">
        <f t="shared" si="3"/>
        <v>4.3401929235304927E-2</v>
      </c>
      <c r="G56" s="40">
        <v>1672</v>
      </c>
      <c r="H56" s="40">
        <v>1337</v>
      </c>
      <c r="I56" s="50">
        <f t="shared" si="7"/>
        <v>25.056095736724004</v>
      </c>
      <c r="J56" s="33">
        <f t="shared" si="2"/>
        <v>3.5251043511003936E-2</v>
      </c>
    </row>
    <row r="57" spans="1:28" ht="16.350000000000001">
      <c r="A57" s="57"/>
      <c r="B57" s="10" t="s">
        <v>73</v>
      </c>
      <c r="C57" s="30">
        <v>1493</v>
      </c>
      <c r="D57" s="30">
        <v>1200</v>
      </c>
      <c r="E57" s="50">
        <f t="shared" si="6"/>
        <v>24.416666666666664</v>
      </c>
      <c r="F57" s="33">
        <f t="shared" si="3"/>
        <v>7.2971937329178213E-2</v>
      </c>
      <c r="G57" s="40">
        <v>2942</v>
      </c>
      <c r="H57" s="40">
        <v>2387</v>
      </c>
      <c r="I57" s="50">
        <f t="shared" si="7"/>
        <v>23.250942605781312</v>
      </c>
      <c r="J57" s="33">
        <f t="shared" si="2"/>
        <v>6.2026656704170791E-2</v>
      </c>
    </row>
    <row r="58" spans="1:28" ht="16.350000000000001">
      <c r="A58" s="57"/>
      <c r="B58" s="10" t="s">
        <v>75</v>
      </c>
      <c r="C58" s="30">
        <v>1234</v>
      </c>
      <c r="D58" s="30">
        <v>949</v>
      </c>
      <c r="E58" s="50">
        <f t="shared" si="6"/>
        <v>30.031612223393054</v>
      </c>
      <c r="F58" s="33">
        <f t="shared" si="3"/>
        <v>6.0313041302214272E-2</v>
      </c>
      <c r="G58" s="40">
        <v>1879</v>
      </c>
      <c r="H58" s="40">
        <v>1475</v>
      </c>
      <c r="I58" s="50">
        <f t="shared" si="7"/>
        <v>27.389830508474567</v>
      </c>
      <c r="J58" s="33">
        <f t="shared" si="2"/>
        <v>3.961525762989019E-2</v>
      </c>
    </row>
    <row r="59" spans="1:28" ht="16.350000000000001">
      <c r="A59" s="57"/>
      <c r="B59" s="10" t="s">
        <v>72</v>
      </c>
      <c r="C59" s="30">
        <v>3166</v>
      </c>
      <c r="D59" s="30">
        <v>1403</v>
      </c>
      <c r="E59" s="50">
        <f t="shared" si="6"/>
        <v>125.65930149679261</v>
      </c>
      <c r="F59" s="33">
        <f t="shared" si="3"/>
        <v>0.1547415630168642</v>
      </c>
      <c r="G59" s="40">
        <v>4984</v>
      </c>
      <c r="H59" s="40">
        <v>2715</v>
      </c>
      <c r="I59" s="50">
        <f t="shared" si="7"/>
        <v>83.572744014732962</v>
      </c>
      <c r="J59" s="33">
        <f t="shared" si="2"/>
        <v>0.10507846941318398</v>
      </c>
    </row>
    <row r="60" spans="1:28" ht="16.350000000000001">
      <c r="A60" s="57"/>
      <c r="B60" s="10" t="s">
        <v>70</v>
      </c>
      <c r="C60" s="30">
        <v>1910</v>
      </c>
      <c r="D60" s="30">
        <v>1224</v>
      </c>
      <c r="E60" s="50">
        <f t="shared" si="6"/>
        <v>56.045751633986931</v>
      </c>
      <c r="F60" s="33">
        <f t="shared" si="3"/>
        <v>9.3353248693054516E-2</v>
      </c>
      <c r="G60" s="40">
        <v>3517</v>
      </c>
      <c r="H60" s="40">
        <v>2563</v>
      </c>
      <c r="I60" s="50">
        <f t="shared" si="7"/>
        <v>37.222005462348818</v>
      </c>
      <c r="J60" s="33">
        <f t="shared" si="2"/>
        <v>7.4149473701077051E-2</v>
      </c>
    </row>
    <row r="61" spans="1:28" s="7" customFormat="1" ht="16.350000000000001">
      <c r="A61" s="57"/>
      <c r="B61" s="10" t="s">
        <v>142</v>
      </c>
      <c r="C61" s="30">
        <v>8257</v>
      </c>
      <c r="D61" s="30">
        <v>5401</v>
      </c>
      <c r="E61" s="50">
        <f t="shared" si="6"/>
        <v>52.879096463617856</v>
      </c>
      <c r="F61" s="33">
        <f t="shared" si="3"/>
        <v>0.4035695154233252</v>
      </c>
      <c r="G61" s="40">
        <v>14165</v>
      </c>
      <c r="H61" s="40">
        <v>11184</v>
      </c>
      <c r="I61" s="50">
        <f t="shared" si="7"/>
        <v>26.654148783977117</v>
      </c>
      <c r="J61" s="33">
        <f t="shared" si="2"/>
        <v>0.29864296132378632</v>
      </c>
      <c r="K61"/>
      <c r="U61"/>
      <c r="V61"/>
      <c r="W61"/>
      <c r="X61"/>
      <c r="Y61"/>
      <c r="Z61"/>
      <c r="AA61"/>
      <c r="AB61"/>
    </row>
    <row r="62" spans="1:28" ht="16.350000000000001">
      <c r="A62" s="58"/>
      <c r="B62" s="15" t="s">
        <v>76</v>
      </c>
      <c r="C62" s="19">
        <f>SUM(C39:C61)</f>
        <v>155216</v>
      </c>
      <c r="D62" s="19">
        <v>111272</v>
      </c>
      <c r="E62" s="51">
        <f t="shared" si="6"/>
        <v>39.492414983104474</v>
      </c>
      <c r="F62" s="34">
        <f t="shared" si="3"/>
        <v>7.5863444236341104</v>
      </c>
      <c r="G62" s="23">
        <f>SUM(G39:G61)</f>
        <v>286804</v>
      </c>
      <c r="H62" s="23">
        <v>224902</v>
      </c>
      <c r="I62" s="54">
        <f t="shared" si="7"/>
        <v>27.523988225982876</v>
      </c>
      <c r="J62" s="24">
        <f t="shared" si="2"/>
        <v>6.0467346190968732</v>
      </c>
    </row>
    <row r="63" spans="1:28" ht="18.75" customHeight="1">
      <c r="A63" s="56" t="s">
        <v>24</v>
      </c>
      <c r="B63" s="10" t="s">
        <v>147</v>
      </c>
      <c r="C63" s="30">
        <v>27728</v>
      </c>
      <c r="D63" s="30">
        <v>20574</v>
      </c>
      <c r="E63" s="50">
        <f t="shared" si="6"/>
        <v>34.77204238359095</v>
      </c>
      <c r="F63" s="33">
        <f t="shared" si="3"/>
        <v>1.3552350155816837</v>
      </c>
      <c r="G63" s="40">
        <v>63071</v>
      </c>
      <c r="H63" s="40">
        <v>52680</v>
      </c>
      <c r="I63" s="50">
        <f t="shared" si="7"/>
        <v>19.724753227031133</v>
      </c>
      <c r="J63" s="33">
        <f t="shared" si="2"/>
        <v>1.3297359840206513</v>
      </c>
    </row>
    <row r="64" spans="1:28" ht="17.3" customHeight="1">
      <c r="A64" s="57"/>
      <c r="B64" s="10" t="s">
        <v>25</v>
      </c>
      <c r="C64" s="30">
        <v>3803</v>
      </c>
      <c r="D64" s="30">
        <v>4002</v>
      </c>
      <c r="E64" s="50">
        <f t="shared" si="6"/>
        <v>-4.9725137431284372</v>
      </c>
      <c r="F64" s="33">
        <f t="shared" si="3"/>
        <v>0.18587560459669442</v>
      </c>
      <c r="G64" s="40">
        <v>8725</v>
      </c>
      <c r="H64" s="40">
        <v>9527</v>
      </c>
      <c r="I64" s="50">
        <f t="shared" si="7"/>
        <v>-8.4181799097302381</v>
      </c>
      <c r="J64" s="33">
        <f t="shared" si="2"/>
        <v>0.18395057095305581</v>
      </c>
    </row>
    <row r="65" spans="1:28" s="7" customFormat="1" ht="17.3" customHeight="1">
      <c r="A65" s="57"/>
      <c r="B65" s="10" t="s">
        <v>143</v>
      </c>
      <c r="C65" s="30">
        <v>325</v>
      </c>
      <c r="D65" s="30">
        <v>241</v>
      </c>
      <c r="E65" s="50">
        <f t="shared" si="6"/>
        <v>34.854771784232376</v>
      </c>
      <c r="F65" s="33">
        <f t="shared" si="3"/>
        <v>1.5884715091750115E-2</v>
      </c>
      <c r="G65" s="40">
        <v>726</v>
      </c>
      <c r="H65" s="40">
        <v>560</v>
      </c>
      <c r="I65" s="50">
        <f t="shared" si="7"/>
        <v>29.642857142857149</v>
      </c>
      <c r="J65" s="33">
        <f t="shared" si="2"/>
        <v>1.5306374156093814E-2</v>
      </c>
      <c r="K65"/>
      <c r="U65"/>
      <c r="V65"/>
      <c r="W65"/>
      <c r="X65"/>
      <c r="Y65"/>
      <c r="Z65"/>
      <c r="AA65"/>
      <c r="AB65"/>
    </row>
    <row r="66" spans="1:28" ht="17.3" customHeight="1">
      <c r="A66" s="58"/>
      <c r="B66" s="15" t="s">
        <v>77</v>
      </c>
      <c r="C66" s="19">
        <f>SUM(C63:C65)</f>
        <v>31856</v>
      </c>
      <c r="D66" s="19">
        <v>24817</v>
      </c>
      <c r="E66" s="51">
        <f t="shared" si="6"/>
        <v>28.363621710923969</v>
      </c>
      <c r="F66" s="34">
        <f t="shared" si="3"/>
        <v>1.556995335270128</v>
      </c>
      <c r="G66" s="23">
        <f>SUM(G63:G65)</f>
        <v>72522</v>
      </c>
      <c r="H66" s="23">
        <v>62767</v>
      </c>
      <c r="I66" s="54">
        <f t="shared" si="7"/>
        <v>15.541606258065555</v>
      </c>
      <c r="J66" s="24">
        <f t="shared" si="2"/>
        <v>1.528992929129801</v>
      </c>
    </row>
    <row r="67" spans="1:28" ht="18" customHeight="1">
      <c r="A67" s="56" t="s">
        <v>26</v>
      </c>
      <c r="B67" s="55" t="s">
        <v>78</v>
      </c>
      <c r="C67" s="30">
        <v>1601</v>
      </c>
      <c r="D67" s="30">
        <v>1308</v>
      </c>
      <c r="E67" s="50">
        <f t="shared" si="6"/>
        <v>22.400611620795097</v>
      </c>
      <c r="F67" s="33">
        <f t="shared" si="3"/>
        <v>7.8250550344282868E-2</v>
      </c>
      <c r="G67" s="40">
        <v>4721</v>
      </c>
      <c r="H67" s="40">
        <v>4174</v>
      </c>
      <c r="I67" s="50">
        <f t="shared" si="7"/>
        <v>13.104935313847621</v>
      </c>
      <c r="J67" s="33">
        <f t="shared" si="2"/>
        <v>9.953359833459903E-2</v>
      </c>
    </row>
    <row r="68" spans="1:28" s="7" customFormat="1" ht="16.350000000000001">
      <c r="A68" s="57"/>
      <c r="B68" s="10" t="s">
        <v>144</v>
      </c>
      <c r="C68" s="30">
        <v>4548</v>
      </c>
      <c r="D68" s="30">
        <v>3980</v>
      </c>
      <c r="E68" s="50">
        <f t="shared" si="6"/>
        <v>14.271356783919597</v>
      </c>
      <c r="F68" s="33">
        <f t="shared" si="3"/>
        <v>0.22228825919162931</v>
      </c>
      <c r="G68" s="40">
        <v>10769</v>
      </c>
      <c r="H68" s="40">
        <v>10680</v>
      </c>
      <c r="I68" s="50">
        <f t="shared" si="7"/>
        <v>0.83333333333333037</v>
      </c>
      <c r="J68" s="33">
        <f t="shared" si="2"/>
        <v>0.22704454998205822</v>
      </c>
      <c r="K68"/>
      <c r="U68"/>
      <c r="V68"/>
      <c r="W68"/>
      <c r="X68"/>
      <c r="Y68"/>
      <c r="Z68"/>
      <c r="AA68"/>
      <c r="AB68"/>
    </row>
    <row r="69" spans="1:28" ht="16.350000000000001">
      <c r="A69" s="58"/>
      <c r="B69" s="15" t="s">
        <v>79</v>
      </c>
      <c r="C69" s="19">
        <f>SUM(C67:C68)</f>
        <v>6149</v>
      </c>
      <c r="D69" s="19">
        <v>5288</v>
      </c>
      <c r="E69" s="52">
        <f t="shared" si="6"/>
        <v>16.282148260211791</v>
      </c>
      <c r="F69" s="35">
        <f t="shared" si="3"/>
        <v>0.30053880953591217</v>
      </c>
      <c r="G69" s="23">
        <f>SUM(G67:G68)</f>
        <v>15490</v>
      </c>
      <c r="H69" s="23">
        <v>14854</v>
      </c>
      <c r="I69" s="54">
        <f t="shared" si="7"/>
        <v>4.2816749697051293</v>
      </c>
      <c r="J69" s="24">
        <f t="shared" si="2"/>
        <v>0.32657814831665727</v>
      </c>
    </row>
    <row r="70" spans="1:28" ht="15.8" customHeight="1">
      <c r="A70" s="9" t="s">
        <v>4</v>
      </c>
      <c r="B70" s="15" t="s">
        <v>80</v>
      </c>
      <c r="C70" s="20">
        <v>32</v>
      </c>
      <c r="D70" s="20">
        <v>26</v>
      </c>
      <c r="E70" s="52">
        <f t="shared" si="6"/>
        <v>23.076923076923084</v>
      </c>
      <c r="F70" s="35">
        <f t="shared" si="3"/>
        <v>1.5640334859569342E-3</v>
      </c>
      <c r="G70" s="23">
        <v>59</v>
      </c>
      <c r="H70" s="23">
        <v>59</v>
      </c>
      <c r="I70" s="54">
        <f t="shared" si="7"/>
        <v>0</v>
      </c>
      <c r="J70" s="24">
        <f t="shared" si="2"/>
        <v>1.243906439682555E-3</v>
      </c>
    </row>
    <row r="71" spans="1:28" ht="16.55" customHeight="1">
      <c r="A71" s="9" t="s">
        <v>27</v>
      </c>
      <c r="B71" s="15" t="s">
        <v>27</v>
      </c>
      <c r="C71" s="19">
        <v>1719</v>
      </c>
      <c r="D71" s="19">
        <v>2506</v>
      </c>
      <c r="E71" s="52">
        <f t="shared" si="6"/>
        <v>-31.404628890662412</v>
      </c>
      <c r="F71" s="35">
        <f t="shared" si="3"/>
        <v>8.4017923823749063E-2</v>
      </c>
      <c r="G71" s="23">
        <v>4341</v>
      </c>
      <c r="H71" s="23">
        <v>6469</v>
      </c>
      <c r="I71" s="54">
        <f t="shared" si="7"/>
        <v>-32.89534703972793</v>
      </c>
      <c r="J71" s="24">
        <f t="shared" si="2"/>
        <v>9.1521997536643585E-2</v>
      </c>
    </row>
    <row r="72" spans="1:28" ht="16.55" customHeight="1">
      <c r="A72" s="6" t="s">
        <v>135</v>
      </c>
      <c r="B72" s="3"/>
      <c r="C72" s="3"/>
      <c r="D72" s="3"/>
      <c r="E72" s="3"/>
      <c r="F72" s="3"/>
      <c r="G72" s="4"/>
      <c r="H72" s="4"/>
      <c r="I72" s="4"/>
      <c r="J72" s="4"/>
    </row>
  </sheetData>
  <mergeCells count="12">
    <mergeCell ref="A67:A69"/>
    <mergeCell ref="A1:J1"/>
    <mergeCell ref="A63:A66"/>
    <mergeCell ref="A39:A62"/>
    <mergeCell ref="A3:A4"/>
    <mergeCell ref="B3:B4"/>
    <mergeCell ref="A6:B6"/>
    <mergeCell ref="A33:A38"/>
    <mergeCell ref="A7:A32"/>
    <mergeCell ref="A5:B5"/>
    <mergeCell ref="C3:F3"/>
    <mergeCell ref="G3:J3"/>
  </mergeCells>
  <phoneticPr fontId="10" type="noConversion"/>
  <printOptions horizontalCentered="1" verticalCentered="1"/>
  <pageMargins left="0.70866141732283472" right="0.70866141732283472" top="0.15748031496062992" bottom="0.15748031496062992" header="0" footer="0.11811023622047245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74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3" sqref="G3:J3"/>
    </sheetView>
  </sheetViews>
  <sheetFormatPr defaultColWidth="9.5546875" defaultRowHeight="13.4"/>
  <cols>
    <col min="1" max="1" width="11.6640625" customWidth="1"/>
    <col min="2" max="2" width="13.5546875" style="1" customWidth="1"/>
    <col min="3" max="10" width="13" customWidth="1"/>
  </cols>
  <sheetData>
    <row r="1" spans="1:10" ht="31.2">
      <c r="A1" s="59" t="s">
        <v>152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>
      <c r="F2" s="18"/>
      <c r="J2" s="18" t="s">
        <v>125</v>
      </c>
    </row>
    <row r="3" spans="1:10" ht="16.350000000000001">
      <c r="A3" s="60" t="s">
        <v>120</v>
      </c>
      <c r="B3" s="60" t="s">
        <v>121</v>
      </c>
      <c r="C3" s="66" t="s">
        <v>153</v>
      </c>
      <c r="D3" s="66"/>
      <c r="E3" s="66"/>
      <c r="F3" s="66"/>
      <c r="G3" s="67" t="str">
        <f>"Jan.~"&amp;C3</f>
        <v>Jan.~Mar.</v>
      </c>
      <c r="H3" s="68"/>
      <c r="I3" s="68"/>
      <c r="J3" s="69"/>
    </row>
    <row r="4" spans="1:10" ht="16.350000000000001">
      <c r="A4" s="60"/>
      <c r="B4" s="61"/>
      <c r="C4" s="11">
        <f>한국어!C4</f>
        <v>2026</v>
      </c>
      <c r="D4" s="11">
        <f>한국어!D4</f>
        <v>2025</v>
      </c>
      <c r="E4" s="12" t="s">
        <v>29</v>
      </c>
      <c r="F4" s="13" t="s">
        <v>30</v>
      </c>
      <c r="G4" s="36">
        <f>C4</f>
        <v>2026</v>
      </c>
      <c r="H4" s="36">
        <f>D4</f>
        <v>2025</v>
      </c>
      <c r="I4" s="17" t="s">
        <v>126</v>
      </c>
      <c r="J4" s="16" t="s">
        <v>127</v>
      </c>
    </row>
    <row r="5" spans="1:10" ht="16.55" customHeight="1">
      <c r="A5" s="74" t="s">
        <v>123</v>
      </c>
      <c r="B5" s="74"/>
      <c r="C5" s="39">
        <f>한국어!C5</f>
        <v>2293716</v>
      </c>
      <c r="D5" s="39">
        <f>한국어!D5</f>
        <v>2197971</v>
      </c>
      <c r="E5" s="49">
        <f t="shared" ref="E5:E9" si="0">IFERROR((C5/D5-1)*100,"-")</f>
        <v>4.3560629325864575</v>
      </c>
      <c r="F5" s="32">
        <v>100</v>
      </c>
      <c r="G5" s="41">
        <f>한국어!G5</f>
        <v>8330999</v>
      </c>
      <c r="H5" s="41">
        <f>한국어!H5</f>
        <v>7796521</v>
      </c>
      <c r="I5" s="53">
        <f>(G5/H5-1)*100</f>
        <v>6.8553397085700185</v>
      </c>
      <c r="J5" s="42">
        <v>100</v>
      </c>
    </row>
    <row r="6" spans="1:10" ht="16.55" customHeight="1">
      <c r="A6" s="74" t="s">
        <v>122</v>
      </c>
      <c r="B6" s="74"/>
      <c r="C6" s="39">
        <f>한국어!C6</f>
        <v>2045992</v>
      </c>
      <c r="D6" s="39">
        <f>한국어!D6</f>
        <v>1614596</v>
      </c>
      <c r="E6" s="49">
        <f t="shared" si="0"/>
        <v>26.718510388976568</v>
      </c>
      <c r="F6" s="32">
        <v>100</v>
      </c>
      <c r="G6" s="41">
        <f>한국어!G6</f>
        <v>4743122</v>
      </c>
      <c r="H6" s="41">
        <f>한국어!H6</f>
        <v>3870247</v>
      </c>
      <c r="I6" s="53">
        <f>(G6/H6-1)*100</f>
        <v>22.553470101520645</v>
      </c>
      <c r="J6" s="42">
        <v>100</v>
      </c>
    </row>
    <row r="7" spans="1:10" ht="16.350000000000001">
      <c r="A7" s="71" t="s">
        <v>12</v>
      </c>
      <c r="B7" s="25" t="s">
        <v>5</v>
      </c>
      <c r="C7" s="40">
        <f>한국어!C7</f>
        <v>501060</v>
      </c>
      <c r="D7" s="40">
        <f>한국어!D7</f>
        <v>416849</v>
      </c>
      <c r="E7" s="50">
        <f t="shared" si="0"/>
        <v>20.201799692454593</v>
      </c>
      <c r="F7" s="33">
        <f>(C7/$C$6)*100</f>
        <v>24.489831827299422</v>
      </c>
      <c r="G7" s="45">
        <f>한국어!G7</f>
        <v>1424326</v>
      </c>
      <c r="H7" s="45">
        <f>한국어!H7</f>
        <v>1122169</v>
      </c>
      <c r="I7" s="50">
        <f>(G7/H7-1)*100</f>
        <v>26.926158181165217</v>
      </c>
      <c r="J7" s="33">
        <f>(G7/$G$6)*100</f>
        <v>30.029292942496529</v>
      </c>
    </row>
    <row r="8" spans="1:10" ht="16.350000000000001">
      <c r="A8" s="72"/>
      <c r="B8" s="21" t="s">
        <v>81</v>
      </c>
      <c r="C8" s="40">
        <f>한국어!C8</f>
        <v>481789</v>
      </c>
      <c r="D8" s="40">
        <f>한국어!D8</f>
        <v>383312</v>
      </c>
      <c r="E8" s="50">
        <f t="shared" si="0"/>
        <v>25.691081938473094</v>
      </c>
      <c r="F8" s="33">
        <f>(C8/$C$6)*100</f>
        <v>23.547941536428297</v>
      </c>
      <c r="G8" s="45">
        <f>한국어!G8</f>
        <v>939975</v>
      </c>
      <c r="H8" s="45">
        <f>한국어!H8</f>
        <v>782511</v>
      </c>
      <c r="I8" s="50">
        <f t="shared" ref="I8:I71" si="1">(G8/H8-1)*100</f>
        <v>20.122912010182613</v>
      </c>
      <c r="J8" s="33">
        <f t="shared" ref="J8:J71" si="2">(G8/$G$6)*100</f>
        <v>19.817643315942536</v>
      </c>
    </row>
    <row r="9" spans="1:10" ht="16.350000000000001">
      <c r="A9" s="72"/>
      <c r="B9" s="22" t="s">
        <v>130</v>
      </c>
      <c r="C9" s="40">
        <f>한국어!C9</f>
        <v>192138</v>
      </c>
      <c r="D9" s="40">
        <f>한국어!D9</f>
        <v>140017</v>
      </c>
      <c r="E9" s="50">
        <f t="shared" si="0"/>
        <v>37.224765564181482</v>
      </c>
      <c r="F9" s="33">
        <f t="shared" ref="F9:F71" si="3">(C9/$C$6)*100</f>
        <v>9.3909458101497947</v>
      </c>
      <c r="G9" s="45">
        <f>한국어!G9</f>
        <v>542670</v>
      </c>
      <c r="H9" s="45">
        <f>한국어!H9</f>
        <v>395466</v>
      </c>
      <c r="I9" s="50">
        <f t="shared" si="1"/>
        <v>37.222921818816282</v>
      </c>
      <c r="J9" s="33">
        <f t="shared" si="2"/>
        <v>11.441198434280206</v>
      </c>
    </row>
    <row r="10" spans="1:10" ht="16.350000000000001">
      <c r="A10" s="72"/>
      <c r="B10" s="22" t="s">
        <v>82</v>
      </c>
      <c r="C10" s="40">
        <f>한국어!C10</f>
        <v>59364</v>
      </c>
      <c r="D10" s="40">
        <f>한국어!D10</f>
        <v>44030</v>
      </c>
      <c r="E10" s="50">
        <f>IFERROR((C10/D10-1)*100,"-")</f>
        <v>34.826254826254832</v>
      </c>
      <c r="F10" s="33">
        <f t="shared" si="3"/>
        <v>2.9014776206358577</v>
      </c>
      <c r="G10" s="45">
        <f>한국어!G10</f>
        <v>144271</v>
      </c>
      <c r="H10" s="45">
        <f>한국어!H10</f>
        <v>118578</v>
      </c>
      <c r="I10" s="50">
        <f t="shared" si="1"/>
        <v>21.667594326097593</v>
      </c>
      <c r="J10" s="33">
        <f t="shared" si="2"/>
        <v>3.0416885755837613</v>
      </c>
    </row>
    <row r="11" spans="1:10" ht="16.350000000000001">
      <c r="A11" s="72"/>
      <c r="B11" s="47" t="s">
        <v>139</v>
      </c>
      <c r="C11" s="40">
        <f>한국어!C11</f>
        <v>3782</v>
      </c>
      <c r="D11" s="40">
        <f>한국어!D11</f>
        <v>3084</v>
      </c>
      <c r="E11" s="50">
        <f t="shared" ref="E11:E71" si="4">IFERROR((C11/D11-1)*100,"-")</f>
        <v>22.632944228274976</v>
      </c>
      <c r="F11" s="33">
        <f t="shared" si="3"/>
        <v>0.18484920762153517</v>
      </c>
      <c r="G11" s="45">
        <f>한국어!G11</f>
        <v>10144</v>
      </c>
      <c r="H11" s="45">
        <f>한국어!H11</f>
        <v>8043</v>
      </c>
      <c r="I11" s="50">
        <f t="shared" si="1"/>
        <v>26.122093746114629</v>
      </c>
      <c r="J11" s="33">
        <f t="shared" si="2"/>
        <v>0.213867574985421</v>
      </c>
    </row>
    <row r="12" spans="1:10" ht="16.350000000000001">
      <c r="A12" s="72"/>
      <c r="B12" s="21" t="s">
        <v>6</v>
      </c>
      <c r="C12" s="40">
        <f>한국어!C12</f>
        <v>70120</v>
      </c>
      <c r="D12" s="40">
        <f>한국어!D12</f>
        <v>50973</v>
      </c>
      <c r="E12" s="50">
        <f t="shared" si="4"/>
        <v>37.563023561493345</v>
      </c>
      <c r="F12" s="33">
        <f t="shared" si="3"/>
        <v>3.4271883761031323</v>
      </c>
      <c r="G12" s="45">
        <f>한국어!G12</f>
        <v>153393</v>
      </c>
      <c r="H12" s="45">
        <f>한국어!H12</f>
        <v>125402</v>
      </c>
      <c r="I12" s="50">
        <f t="shared" si="1"/>
        <v>22.321015613786056</v>
      </c>
      <c r="J12" s="33">
        <f t="shared" si="2"/>
        <v>3.2340091610546811</v>
      </c>
    </row>
    <row r="13" spans="1:10" ht="16.350000000000001">
      <c r="A13" s="72"/>
      <c r="B13" s="27" t="s">
        <v>86</v>
      </c>
      <c r="C13" s="40">
        <f>한국어!C13</f>
        <v>44876</v>
      </c>
      <c r="D13" s="40">
        <f>한국어!D13</f>
        <v>32325</v>
      </c>
      <c r="E13" s="50">
        <f t="shared" si="4"/>
        <v>38.827532869296213</v>
      </c>
      <c r="F13" s="33">
        <f t="shared" si="3"/>
        <v>2.1933614598688558</v>
      </c>
      <c r="G13" s="45">
        <f>한국어!G13</f>
        <v>97796</v>
      </c>
      <c r="H13" s="45">
        <f>한국어!H13</f>
        <v>84415</v>
      </c>
      <c r="I13" s="50">
        <f t="shared" si="1"/>
        <v>15.851448202333707</v>
      </c>
      <c r="J13" s="33">
        <f t="shared" si="2"/>
        <v>2.061848714833816</v>
      </c>
    </row>
    <row r="14" spans="1:10" ht="16.350000000000001">
      <c r="A14" s="72"/>
      <c r="B14" s="27" t="s">
        <v>83</v>
      </c>
      <c r="C14" s="40">
        <f>한국어!C14</f>
        <v>39906</v>
      </c>
      <c r="D14" s="40">
        <f>한국어!D14</f>
        <v>27942</v>
      </c>
      <c r="E14" s="50">
        <f t="shared" si="4"/>
        <v>42.817264333261761</v>
      </c>
      <c r="F14" s="33">
        <f t="shared" si="3"/>
        <v>1.9504475090811695</v>
      </c>
      <c r="G14" s="45">
        <f>한국어!G14</f>
        <v>85763</v>
      </c>
      <c r="H14" s="45">
        <f>한국어!H14</f>
        <v>68987</v>
      </c>
      <c r="I14" s="50">
        <f t="shared" si="1"/>
        <v>24.317625059793869</v>
      </c>
      <c r="J14" s="33">
        <f t="shared" si="2"/>
        <v>1.8081550506185589</v>
      </c>
    </row>
    <row r="15" spans="1:10" ht="16.350000000000001">
      <c r="A15" s="72"/>
      <c r="B15" s="21" t="s">
        <v>88</v>
      </c>
      <c r="C15" s="40">
        <f>한국어!C15</f>
        <v>74859</v>
      </c>
      <c r="D15" s="40">
        <f>한국어!D15</f>
        <v>52874</v>
      </c>
      <c r="E15" s="50">
        <f t="shared" si="4"/>
        <v>41.57998260014373</v>
      </c>
      <c r="F15" s="33">
        <f t="shared" si="3"/>
        <v>3.658811960164067</v>
      </c>
      <c r="G15" s="45">
        <f>한국어!G15</f>
        <v>147965</v>
      </c>
      <c r="H15" s="45">
        <f>한국어!H15</f>
        <v>129109</v>
      </c>
      <c r="I15" s="50">
        <f t="shared" si="1"/>
        <v>14.604713846439822</v>
      </c>
      <c r="J15" s="33">
        <f t="shared" si="2"/>
        <v>3.1195697686038857</v>
      </c>
    </row>
    <row r="16" spans="1:10" ht="16.350000000000001">
      <c r="A16" s="72"/>
      <c r="B16" s="27" t="s">
        <v>87</v>
      </c>
      <c r="C16" s="40">
        <f>한국어!C16</f>
        <v>21260</v>
      </c>
      <c r="D16" s="40">
        <f>한국어!D16</f>
        <v>16082</v>
      </c>
      <c r="E16" s="50">
        <f t="shared" si="4"/>
        <v>32.197487874642448</v>
      </c>
      <c r="F16" s="33">
        <f t="shared" si="3"/>
        <v>1.0391047472326382</v>
      </c>
      <c r="G16" s="45">
        <f>한국어!G16</f>
        <v>45024</v>
      </c>
      <c r="H16" s="45">
        <f>한국어!H16</f>
        <v>38451</v>
      </c>
      <c r="I16" s="50">
        <f t="shared" si="1"/>
        <v>17.094483888585476</v>
      </c>
      <c r="J16" s="33">
        <f t="shared" si="2"/>
        <v>0.94924819559775186</v>
      </c>
    </row>
    <row r="17" spans="1:10" ht="16.350000000000001">
      <c r="A17" s="72"/>
      <c r="B17" s="27" t="s">
        <v>84</v>
      </c>
      <c r="C17" s="40">
        <f>한국어!C17</f>
        <v>33636</v>
      </c>
      <c r="D17" s="40">
        <f>한국어!D17</f>
        <v>24780</v>
      </c>
      <c r="E17" s="50">
        <f t="shared" si="4"/>
        <v>35.738498789346252</v>
      </c>
      <c r="F17" s="33">
        <f t="shared" si="3"/>
        <v>1.6439946979264826</v>
      </c>
      <c r="G17" s="45">
        <f>한국어!G17</f>
        <v>83906</v>
      </c>
      <c r="H17" s="45">
        <f>한국어!H17</f>
        <v>76129</v>
      </c>
      <c r="I17" s="50">
        <f t="shared" si="1"/>
        <v>10.215555176082702</v>
      </c>
      <c r="J17" s="33">
        <f t="shared" si="2"/>
        <v>1.7690036225085501</v>
      </c>
    </row>
    <row r="18" spans="1:10" ht="16.350000000000001">
      <c r="A18" s="72"/>
      <c r="B18" s="27" t="s">
        <v>85</v>
      </c>
      <c r="C18" s="40">
        <f>한국어!C18</f>
        <v>41999</v>
      </c>
      <c r="D18" s="40">
        <f>한국어!D18</f>
        <v>36370</v>
      </c>
      <c r="E18" s="50">
        <f t="shared" si="4"/>
        <v>15.477041517734392</v>
      </c>
      <c r="F18" s="33">
        <f t="shared" si="3"/>
        <v>2.0527450742720403</v>
      </c>
      <c r="G18" s="45">
        <f>한국어!G18</f>
        <v>75902</v>
      </c>
      <c r="H18" s="45">
        <f>한국어!H18</f>
        <v>69430</v>
      </c>
      <c r="I18" s="50">
        <f t="shared" si="1"/>
        <v>9.3216188967305094</v>
      </c>
      <c r="J18" s="33">
        <f t="shared" si="2"/>
        <v>1.6002540099116151</v>
      </c>
    </row>
    <row r="19" spans="1:10" ht="16.350000000000001">
      <c r="A19" s="72"/>
      <c r="B19" s="22" t="s">
        <v>131</v>
      </c>
      <c r="C19" s="40">
        <f>한국어!C19</f>
        <v>15600</v>
      </c>
      <c r="D19" s="40">
        <f>한국어!D19</f>
        <v>14847</v>
      </c>
      <c r="E19" s="50">
        <f t="shared" si="4"/>
        <v>5.07173166296222</v>
      </c>
      <c r="F19" s="33">
        <f t="shared" si="3"/>
        <v>0.76246632440400552</v>
      </c>
      <c r="G19" s="45">
        <f>한국어!G19</f>
        <v>45121</v>
      </c>
      <c r="H19" s="45">
        <f>한국어!H19</f>
        <v>41498</v>
      </c>
      <c r="I19" s="50">
        <f t="shared" si="1"/>
        <v>8.7305412309026877</v>
      </c>
      <c r="J19" s="33">
        <f t="shared" si="2"/>
        <v>0.95129326211722998</v>
      </c>
    </row>
    <row r="20" spans="1:10" ht="16.350000000000001">
      <c r="A20" s="72"/>
      <c r="B20" s="27" t="s">
        <v>90</v>
      </c>
      <c r="C20" s="40">
        <f>한국어!C20</f>
        <v>7799</v>
      </c>
      <c r="D20" s="40">
        <f>한국어!D20</f>
        <v>5829</v>
      </c>
      <c r="E20" s="50">
        <f t="shared" si="4"/>
        <v>33.796534568536615</v>
      </c>
      <c r="F20" s="33">
        <f t="shared" si="3"/>
        <v>0.3811842861555666</v>
      </c>
      <c r="G20" s="45">
        <f>한국어!G20</f>
        <v>20985</v>
      </c>
      <c r="H20" s="45">
        <f>한국어!H20</f>
        <v>17640</v>
      </c>
      <c r="I20" s="50">
        <f t="shared" si="1"/>
        <v>18.9625850340136</v>
      </c>
      <c r="J20" s="33">
        <f t="shared" si="2"/>
        <v>0.44243011248709185</v>
      </c>
    </row>
    <row r="21" spans="1:10" ht="16.350000000000001">
      <c r="A21" s="72"/>
      <c r="B21" s="27" t="s">
        <v>89</v>
      </c>
      <c r="C21" s="40">
        <f>한국어!C21</f>
        <v>10734</v>
      </c>
      <c r="D21" s="40">
        <f>한국어!D21</f>
        <v>7023</v>
      </c>
      <c r="E21" s="50">
        <f t="shared" si="4"/>
        <v>52.840666381888092</v>
      </c>
      <c r="F21" s="33">
        <f t="shared" si="3"/>
        <v>0.52463548244567915</v>
      </c>
      <c r="G21" s="45">
        <f>한국어!G21</f>
        <v>26387</v>
      </c>
      <c r="H21" s="45">
        <f>한국어!H21</f>
        <v>19672</v>
      </c>
      <c r="I21" s="50">
        <f t="shared" si="1"/>
        <v>34.134810898739332</v>
      </c>
      <c r="J21" s="33">
        <f t="shared" si="2"/>
        <v>0.55632134277802681</v>
      </c>
    </row>
    <row r="22" spans="1:10" ht="16.350000000000001">
      <c r="A22" s="72"/>
      <c r="B22" s="27" t="s">
        <v>132</v>
      </c>
      <c r="C22" s="40">
        <f>한국어!C22</f>
        <v>984</v>
      </c>
      <c r="D22" s="40">
        <f>한국어!D22</f>
        <v>1782</v>
      </c>
      <c r="E22" s="50">
        <f t="shared" si="4"/>
        <v>-44.781144781144775</v>
      </c>
      <c r="F22" s="33">
        <f t="shared" si="3"/>
        <v>4.8094029693175729E-2</v>
      </c>
      <c r="G22" s="45">
        <f>한국어!G22</f>
        <v>4446</v>
      </c>
      <c r="H22" s="45">
        <f>한국어!H22</f>
        <v>5144</v>
      </c>
      <c r="I22" s="50">
        <f t="shared" si="1"/>
        <v>-13.569206842923798</v>
      </c>
      <c r="J22" s="33">
        <f t="shared" si="2"/>
        <v>9.3735729336078641E-2</v>
      </c>
    </row>
    <row r="23" spans="1:10" ht="16.350000000000001">
      <c r="A23" s="72"/>
      <c r="B23" s="22" t="s">
        <v>92</v>
      </c>
      <c r="C23" s="40">
        <f>한국어!C23</f>
        <v>6686</v>
      </c>
      <c r="D23" s="40">
        <f>한국어!D23</f>
        <v>6267</v>
      </c>
      <c r="E23" s="50">
        <f t="shared" si="4"/>
        <v>6.6858145843306183</v>
      </c>
      <c r="F23" s="33">
        <f t="shared" si="3"/>
        <v>0.32678524647212698</v>
      </c>
      <c r="G23" s="45">
        <f>한국어!G23</f>
        <v>15505</v>
      </c>
      <c r="H23" s="45">
        <f>한국어!H23</f>
        <v>14559</v>
      </c>
      <c r="I23" s="50">
        <f t="shared" si="1"/>
        <v>6.4976990177896932</v>
      </c>
      <c r="J23" s="33">
        <f t="shared" si="2"/>
        <v>0.32689439571657652</v>
      </c>
    </row>
    <row r="24" spans="1:10" ht="16.350000000000001">
      <c r="A24" s="72"/>
      <c r="B24" s="27" t="s">
        <v>146</v>
      </c>
      <c r="C24" s="40">
        <f>한국어!C24</f>
        <v>6408</v>
      </c>
      <c r="D24" s="40">
        <f>한국어!D24</f>
        <v>5440</v>
      </c>
      <c r="E24" s="50">
        <f t="shared" si="4"/>
        <v>17.794117647058826</v>
      </c>
      <c r="F24" s="33">
        <f t="shared" si="3"/>
        <v>0.31319770556287607</v>
      </c>
      <c r="G24" s="45">
        <f>한국어!G24</f>
        <v>12009</v>
      </c>
      <c r="H24" s="45">
        <f>한국어!H24</f>
        <v>10296</v>
      </c>
      <c r="I24" s="50">
        <f t="shared" si="1"/>
        <v>16.637529137529139</v>
      </c>
      <c r="J24" s="33">
        <f t="shared" si="2"/>
        <v>0.25318766837538648</v>
      </c>
    </row>
    <row r="25" spans="1:10" ht="16.350000000000001">
      <c r="A25" s="72"/>
      <c r="B25" s="28" t="s">
        <v>129</v>
      </c>
      <c r="C25" s="40">
        <f>한국어!C25</f>
        <v>5687</v>
      </c>
      <c r="D25" s="40">
        <f>한국어!D25</f>
        <v>5112</v>
      </c>
      <c r="E25" s="50">
        <f t="shared" si="4"/>
        <v>11.248043818466357</v>
      </c>
      <c r="F25" s="33">
        <f t="shared" si="3"/>
        <v>0.27795807608240891</v>
      </c>
      <c r="G25" s="45">
        <f>한국어!G25</f>
        <v>13882</v>
      </c>
      <c r="H25" s="45">
        <f>한국어!H25</f>
        <v>13108</v>
      </c>
      <c r="I25" s="50">
        <f t="shared" si="1"/>
        <v>5.9047909673481946</v>
      </c>
      <c r="J25" s="33">
        <f t="shared" si="2"/>
        <v>0.292676427045309</v>
      </c>
    </row>
    <row r="26" spans="1:10" ht="16.350000000000001">
      <c r="A26" s="72"/>
      <c r="B26" s="28" t="s">
        <v>91</v>
      </c>
      <c r="C26" s="40">
        <f>한국어!C26</f>
        <v>2775</v>
      </c>
      <c r="D26" s="40">
        <f>한국어!D26</f>
        <v>2559</v>
      </c>
      <c r="E26" s="50">
        <f t="shared" si="4"/>
        <v>8.440797186400939</v>
      </c>
      <c r="F26" s="33">
        <f t="shared" si="3"/>
        <v>0.13563102886032791</v>
      </c>
      <c r="G26" s="45">
        <f>한국어!G26</f>
        <v>7274</v>
      </c>
      <c r="H26" s="45">
        <f>한국어!H26</f>
        <v>7612</v>
      </c>
      <c r="I26" s="50">
        <f t="shared" si="1"/>
        <v>-4.440357330530742</v>
      </c>
      <c r="J26" s="33">
        <f t="shared" si="2"/>
        <v>0.15335890580086281</v>
      </c>
    </row>
    <row r="27" spans="1:10" ht="16.350000000000001">
      <c r="A27" s="72"/>
      <c r="B27" s="28" t="s">
        <v>93</v>
      </c>
      <c r="C27" s="40">
        <f>한국어!C27</f>
        <v>3577</v>
      </c>
      <c r="D27" s="40">
        <f>한국어!D27</f>
        <v>1830</v>
      </c>
      <c r="E27" s="50">
        <f t="shared" si="4"/>
        <v>95.464480874316934</v>
      </c>
      <c r="F27" s="33">
        <f t="shared" si="3"/>
        <v>0.17482961810212355</v>
      </c>
      <c r="G27" s="45">
        <f>한국어!G27</f>
        <v>8589</v>
      </c>
      <c r="H27" s="45">
        <f>한국어!H27</f>
        <v>6264</v>
      </c>
      <c r="I27" s="50">
        <f t="shared" si="1"/>
        <v>37.116858237547888</v>
      </c>
      <c r="J27" s="33">
        <f t="shared" si="2"/>
        <v>0.18108326119378754</v>
      </c>
    </row>
    <row r="28" spans="1:10" ht="16.350000000000001">
      <c r="A28" s="72"/>
      <c r="B28" s="28" t="s">
        <v>94</v>
      </c>
      <c r="C28" s="40">
        <f>한국어!C28</f>
        <v>1351</v>
      </c>
      <c r="D28" s="40">
        <f>한국어!D28</f>
        <v>1105</v>
      </c>
      <c r="E28" s="50">
        <f t="shared" si="4"/>
        <v>22.262443438914037</v>
      </c>
      <c r="F28" s="33">
        <f t="shared" si="3"/>
        <v>6.6031538735244311E-2</v>
      </c>
      <c r="G28" s="45">
        <f>한국어!G28</f>
        <v>4177</v>
      </c>
      <c r="H28" s="45">
        <f>한국어!H28</f>
        <v>3739</v>
      </c>
      <c r="I28" s="50">
        <f t="shared" si="1"/>
        <v>11.714362128911482</v>
      </c>
      <c r="J28" s="33">
        <f t="shared" si="2"/>
        <v>8.8064359297525985E-2</v>
      </c>
    </row>
    <row r="29" spans="1:10" ht="16.350000000000001">
      <c r="A29" s="72"/>
      <c r="B29" s="28" t="s">
        <v>28</v>
      </c>
      <c r="C29" s="40">
        <f>한국어!C29</f>
        <v>1260</v>
      </c>
      <c r="D29" s="40">
        <f>한국어!D29</f>
        <v>2029</v>
      </c>
      <c r="E29" s="50">
        <f t="shared" si="4"/>
        <v>-37.900443568260222</v>
      </c>
      <c r="F29" s="33">
        <f t="shared" si="3"/>
        <v>6.1583818509554293E-2</v>
      </c>
      <c r="G29" s="45">
        <f>한국어!G29</f>
        <v>2728</v>
      </c>
      <c r="H29" s="45">
        <f>한국어!H29</f>
        <v>3184</v>
      </c>
      <c r="I29" s="50">
        <f t="shared" si="1"/>
        <v>-14.321608040201006</v>
      </c>
      <c r="J29" s="33">
        <f t="shared" si="2"/>
        <v>5.7514860465322205E-2</v>
      </c>
    </row>
    <row r="30" spans="1:10" ht="16.350000000000001">
      <c r="A30" s="72"/>
      <c r="B30" s="28" t="s">
        <v>95</v>
      </c>
      <c r="C30" s="40">
        <f>한국어!C30</f>
        <v>95</v>
      </c>
      <c r="D30" s="40">
        <f>한국어!D30</f>
        <v>633</v>
      </c>
      <c r="E30" s="50">
        <f t="shared" si="4"/>
        <v>-84.99210110584518</v>
      </c>
      <c r="F30" s="33">
        <f t="shared" si="3"/>
        <v>4.643224411434649E-3</v>
      </c>
      <c r="G30" s="45">
        <f>한국어!G30</f>
        <v>430</v>
      </c>
      <c r="H30" s="45">
        <f>한국어!H30</f>
        <v>1002</v>
      </c>
      <c r="I30" s="50">
        <f t="shared" si="1"/>
        <v>-57.085828343313374</v>
      </c>
      <c r="J30" s="33">
        <f t="shared" si="2"/>
        <v>9.0657587976864188E-3</v>
      </c>
    </row>
    <row r="31" spans="1:10" ht="16.350000000000001">
      <c r="A31" s="72"/>
      <c r="B31" s="21" t="s">
        <v>7</v>
      </c>
      <c r="C31" s="40">
        <f>한국어!C31</f>
        <v>17327</v>
      </c>
      <c r="D31" s="40">
        <f>한국어!D31</f>
        <v>13960</v>
      </c>
      <c r="E31" s="50">
        <f t="shared" si="4"/>
        <v>24.118911174785108</v>
      </c>
      <c r="F31" s="33">
        <f t="shared" si="3"/>
        <v>0.84687525659924379</v>
      </c>
      <c r="G31" s="45">
        <f>한국어!G31</f>
        <v>36572</v>
      </c>
      <c r="H31" s="45">
        <f>한국어!H31</f>
        <v>30814</v>
      </c>
      <c r="I31" s="50">
        <f t="shared" si="1"/>
        <v>18.686311416888437</v>
      </c>
      <c r="J31" s="33">
        <f t="shared" si="2"/>
        <v>0.77105332732322718</v>
      </c>
    </row>
    <row r="32" spans="1:10" ht="16.350000000000001">
      <c r="A32" s="73"/>
      <c r="B32" s="15" t="s">
        <v>12</v>
      </c>
      <c r="C32" s="43">
        <f>한국어!C32</f>
        <v>1645072</v>
      </c>
      <c r="D32" s="43">
        <f>한국어!D32</f>
        <v>1297054</v>
      </c>
      <c r="E32" s="52">
        <f t="shared" si="4"/>
        <v>26.83141950913377</v>
      </c>
      <c r="F32" s="34">
        <f t="shared" si="3"/>
        <v>80.404615462817063</v>
      </c>
      <c r="G32" s="44">
        <f>한국어!G32</f>
        <v>3949240</v>
      </c>
      <c r="H32" s="44">
        <f>한국어!H32</f>
        <v>3193222</v>
      </c>
      <c r="I32" s="54">
        <f t="shared" si="1"/>
        <v>23.67571061454543</v>
      </c>
      <c r="J32" s="24">
        <f t="shared" si="2"/>
        <v>83.262458777151409</v>
      </c>
    </row>
    <row r="33" spans="1:10" ht="16.350000000000001">
      <c r="A33" s="70" t="s">
        <v>13</v>
      </c>
      <c r="B33" s="21" t="s">
        <v>148</v>
      </c>
      <c r="C33" s="40">
        <f>한국어!C33</f>
        <v>152416</v>
      </c>
      <c r="D33" s="40">
        <f>한국어!D33</f>
        <v>132117</v>
      </c>
      <c r="E33" s="50">
        <f t="shared" si="4"/>
        <v>15.364411847074933</v>
      </c>
      <c r="F33" s="33">
        <f t="shared" si="3"/>
        <v>7.4494914936128778</v>
      </c>
      <c r="G33" s="45">
        <f>한국어!G33</f>
        <v>309168</v>
      </c>
      <c r="H33" s="45">
        <f>한국어!H33</f>
        <v>278824</v>
      </c>
      <c r="I33" s="50">
        <f t="shared" si="1"/>
        <v>10.882850830631519</v>
      </c>
      <c r="J33" s="33">
        <f t="shared" si="2"/>
        <v>6.5182384092165453</v>
      </c>
    </row>
    <row r="34" spans="1:10" ht="16.350000000000001">
      <c r="A34" s="70"/>
      <c r="B34" s="21" t="s">
        <v>8</v>
      </c>
      <c r="C34" s="40">
        <f>한국어!C34</f>
        <v>32822</v>
      </c>
      <c r="D34" s="40">
        <f>한국어!D34</f>
        <v>25018</v>
      </c>
      <c r="E34" s="50">
        <f t="shared" si="4"/>
        <v>31.193540650731478</v>
      </c>
      <c r="F34" s="33">
        <f t="shared" si="3"/>
        <v>1.6042095961274532</v>
      </c>
      <c r="G34" s="45">
        <f>한국어!G34</f>
        <v>63452</v>
      </c>
      <c r="H34" s="45">
        <f>한국어!H34</f>
        <v>53245</v>
      </c>
      <c r="I34" s="50">
        <f t="shared" si="1"/>
        <v>19.169875105643719</v>
      </c>
      <c r="J34" s="33">
        <f t="shared" si="2"/>
        <v>1.3377686679786014</v>
      </c>
    </row>
    <row r="35" spans="1:10" ht="16.350000000000001">
      <c r="A35" s="70"/>
      <c r="B35" s="28" t="s">
        <v>96</v>
      </c>
      <c r="C35" s="40">
        <f>한국어!C35</f>
        <v>4089</v>
      </c>
      <c r="D35" s="40">
        <f>한국어!D35</f>
        <v>4012</v>
      </c>
      <c r="E35" s="50">
        <f t="shared" si="4"/>
        <v>1.9192422731804548</v>
      </c>
      <c r="F35" s="33">
        <f t="shared" si="3"/>
        <v>0.19985415387743449</v>
      </c>
      <c r="G35" s="45">
        <f>한국어!G35</f>
        <v>9594</v>
      </c>
      <c r="H35" s="45">
        <f>한국어!H35</f>
        <v>8470</v>
      </c>
      <c r="I35" s="50">
        <f t="shared" si="1"/>
        <v>13.270365997638734</v>
      </c>
      <c r="J35" s="33">
        <f t="shared" si="2"/>
        <v>0.20227183698838022</v>
      </c>
    </row>
    <row r="36" spans="1:10" ht="16.350000000000001">
      <c r="A36" s="70"/>
      <c r="B36" s="28" t="s">
        <v>97</v>
      </c>
      <c r="C36" s="40">
        <f>한국어!C36</f>
        <v>9002</v>
      </c>
      <c r="D36" s="40">
        <f>한국어!D36</f>
        <v>6549</v>
      </c>
      <c r="E36" s="50">
        <f t="shared" si="4"/>
        <v>37.456100167964564</v>
      </c>
      <c r="F36" s="33">
        <f t="shared" si="3"/>
        <v>0.43998217001826012</v>
      </c>
      <c r="G36" s="45">
        <f>한국어!G36</f>
        <v>16784</v>
      </c>
      <c r="H36" s="45">
        <f>한국어!H36</f>
        <v>15361</v>
      </c>
      <c r="I36" s="50">
        <f t="shared" si="1"/>
        <v>9.2637198099082099</v>
      </c>
      <c r="J36" s="33">
        <f t="shared" si="2"/>
        <v>0.35385975734969499</v>
      </c>
    </row>
    <row r="37" spans="1:10" ht="16.350000000000001">
      <c r="A37" s="70"/>
      <c r="B37" s="21" t="s">
        <v>7</v>
      </c>
      <c r="C37" s="40">
        <f>한국어!C37</f>
        <v>7619</v>
      </c>
      <c r="D37" s="40">
        <f>한국어!D37</f>
        <v>5937</v>
      </c>
      <c r="E37" s="50">
        <f t="shared" si="4"/>
        <v>28.33080680478357</v>
      </c>
      <c r="F37" s="33">
        <f t="shared" si="3"/>
        <v>0.37238659779705885</v>
      </c>
      <c r="G37" s="45">
        <f>한국어!G37</f>
        <v>15668</v>
      </c>
      <c r="H37" s="45">
        <f>한국어!H37</f>
        <v>12074</v>
      </c>
      <c r="I37" s="50">
        <f t="shared" si="1"/>
        <v>29.766440284909734</v>
      </c>
      <c r="J37" s="33">
        <f t="shared" si="2"/>
        <v>0.33033095079569952</v>
      </c>
    </row>
    <row r="38" spans="1:10" ht="16.350000000000001">
      <c r="A38" s="70"/>
      <c r="B38" s="15" t="s">
        <v>13</v>
      </c>
      <c r="C38" s="43">
        <f>한국어!C38</f>
        <v>205948</v>
      </c>
      <c r="D38" s="43">
        <f>한국어!D38</f>
        <v>173633</v>
      </c>
      <c r="E38" s="52">
        <f t="shared" si="4"/>
        <v>18.611093513329834</v>
      </c>
      <c r="F38" s="34">
        <f t="shared" si="3"/>
        <v>10.065924011433085</v>
      </c>
      <c r="G38" s="44">
        <f>한국어!G38</f>
        <v>414666</v>
      </c>
      <c r="H38" s="44">
        <f>한국어!H38</f>
        <v>367974</v>
      </c>
      <c r="I38" s="54">
        <f t="shared" si="1"/>
        <v>12.688939979455061</v>
      </c>
      <c r="J38" s="24">
        <f t="shared" si="2"/>
        <v>8.7424696223289224</v>
      </c>
    </row>
    <row r="39" spans="1:10" ht="16.350000000000001">
      <c r="A39" s="71" t="s">
        <v>14</v>
      </c>
      <c r="B39" s="21" t="s">
        <v>98</v>
      </c>
      <c r="C39" s="40">
        <f>한국어!C39</f>
        <v>21458</v>
      </c>
      <c r="D39" s="40">
        <f>한국어!D39</f>
        <v>19322</v>
      </c>
      <c r="E39" s="50">
        <f t="shared" si="4"/>
        <v>11.054756236414454</v>
      </c>
      <c r="F39" s="33">
        <f t="shared" si="3"/>
        <v>1.0487822044269968</v>
      </c>
      <c r="G39" s="45">
        <f>한국어!G39</f>
        <v>47394</v>
      </c>
      <c r="H39" s="45">
        <f>한국어!H39</f>
        <v>42692</v>
      </c>
      <c r="I39" s="50">
        <f t="shared" si="1"/>
        <v>11.013773072238365</v>
      </c>
      <c r="J39" s="33">
        <f t="shared" si="2"/>
        <v>0.99921528478500021</v>
      </c>
    </row>
    <row r="40" spans="1:10" ht="16.350000000000001">
      <c r="A40" s="72"/>
      <c r="B40" s="21" t="s">
        <v>149</v>
      </c>
      <c r="C40" s="40">
        <f>한국어!C40</f>
        <v>21868</v>
      </c>
      <c r="D40" s="40">
        <f>한국어!D40</f>
        <v>15717</v>
      </c>
      <c r="E40" s="50">
        <f t="shared" si="4"/>
        <v>39.135967423808601</v>
      </c>
      <c r="F40" s="33">
        <f t="shared" si="3"/>
        <v>1.06882138346582</v>
      </c>
      <c r="G40" s="45">
        <f>한국어!G40</f>
        <v>37729</v>
      </c>
      <c r="H40" s="45">
        <f>한국어!H40</f>
        <v>30020</v>
      </c>
      <c r="I40" s="50">
        <f t="shared" si="1"/>
        <v>25.67954696868755</v>
      </c>
      <c r="J40" s="33">
        <f t="shared" si="2"/>
        <v>0.79544654343700194</v>
      </c>
    </row>
    <row r="41" spans="1:10" ht="16.350000000000001">
      <c r="A41" s="72"/>
      <c r="B41" s="21" t="s">
        <v>99</v>
      </c>
      <c r="C41" s="40">
        <f>한국어!C41</f>
        <v>25649</v>
      </c>
      <c r="D41" s="40">
        <f>한국어!D41</f>
        <v>18334</v>
      </c>
      <c r="E41" s="50">
        <f t="shared" si="4"/>
        <v>39.898549143667509</v>
      </c>
      <c r="F41" s="33">
        <f t="shared" si="3"/>
        <v>1.253621715040919</v>
      </c>
      <c r="G41" s="45">
        <f>한국어!G41</f>
        <v>42334</v>
      </c>
      <c r="H41" s="45">
        <f>한국어!H41</f>
        <v>31984</v>
      </c>
      <c r="I41" s="50">
        <f t="shared" si="1"/>
        <v>32.359929964982491</v>
      </c>
      <c r="J41" s="33">
        <f t="shared" si="2"/>
        <v>0.89253449521222528</v>
      </c>
    </row>
    <row r="42" spans="1:10" ht="16.350000000000001">
      <c r="A42" s="72"/>
      <c r="B42" s="21" t="s">
        <v>100</v>
      </c>
      <c r="C42" s="40">
        <f>한국어!C42</f>
        <v>16863</v>
      </c>
      <c r="D42" s="40">
        <f>한국어!D42</f>
        <v>12830</v>
      </c>
      <c r="E42" s="50">
        <f t="shared" si="4"/>
        <v>31.434138737334383</v>
      </c>
      <c r="F42" s="33">
        <f t="shared" si="3"/>
        <v>0.82419677105286826</v>
      </c>
      <c r="G42" s="45">
        <f>한국어!G42</f>
        <v>34421</v>
      </c>
      <c r="H42" s="45">
        <f>한국어!H42</f>
        <v>28463</v>
      </c>
      <c r="I42" s="50">
        <f t="shared" si="1"/>
        <v>20.932438604504089</v>
      </c>
      <c r="J42" s="33">
        <f t="shared" si="2"/>
        <v>0.72570345017480054</v>
      </c>
    </row>
    <row r="43" spans="1:10" ht="16.350000000000001">
      <c r="A43" s="72"/>
      <c r="B43" s="21" t="s">
        <v>101</v>
      </c>
      <c r="C43" s="40">
        <f>한국어!C43</f>
        <v>8944</v>
      </c>
      <c r="D43" s="40">
        <f>한국어!D43</f>
        <v>5703</v>
      </c>
      <c r="E43" s="50">
        <f t="shared" si="4"/>
        <v>56.829738733999655</v>
      </c>
      <c r="F43" s="33">
        <f t="shared" si="3"/>
        <v>0.43714735932496318</v>
      </c>
      <c r="G43" s="45">
        <f>한국어!G43</f>
        <v>17142</v>
      </c>
      <c r="H43" s="45">
        <f>한국어!H43</f>
        <v>11778</v>
      </c>
      <c r="I43" s="50">
        <f t="shared" si="1"/>
        <v>45.542536933265424</v>
      </c>
      <c r="J43" s="33">
        <f t="shared" si="2"/>
        <v>0.36140752862776881</v>
      </c>
    </row>
    <row r="44" spans="1:10" ht="16.350000000000001">
      <c r="A44" s="72"/>
      <c r="B44" s="27" t="s">
        <v>102</v>
      </c>
      <c r="C44" s="40">
        <f>한국어!C44</f>
        <v>5875</v>
      </c>
      <c r="D44" s="40">
        <f>한국어!D44</f>
        <v>4587</v>
      </c>
      <c r="E44" s="50">
        <f t="shared" si="4"/>
        <v>28.079354698059731</v>
      </c>
      <c r="F44" s="33">
        <f t="shared" si="3"/>
        <v>0.28714677281240591</v>
      </c>
      <c r="G44" s="45">
        <f>한국어!G44</f>
        <v>10874</v>
      </c>
      <c r="H44" s="45">
        <f>한국어!H44</f>
        <v>10045</v>
      </c>
      <c r="I44" s="50">
        <f t="shared" si="1"/>
        <v>8.252862120457948</v>
      </c>
      <c r="J44" s="33">
        <f t="shared" si="2"/>
        <v>0.22925828178149329</v>
      </c>
    </row>
    <row r="45" spans="1:10" ht="16.350000000000001">
      <c r="A45" s="72"/>
      <c r="B45" s="27" t="s">
        <v>106</v>
      </c>
      <c r="C45" s="40">
        <f>한국어!C45</f>
        <v>2418</v>
      </c>
      <c r="D45" s="40">
        <f>한국어!D45</f>
        <v>1981</v>
      </c>
      <c r="E45" s="50">
        <f t="shared" si="4"/>
        <v>22.059565875820297</v>
      </c>
      <c r="F45" s="33">
        <f t="shared" si="3"/>
        <v>0.11818228028262084</v>
      </c>
      <c r="G45" s="45">
        <f>한국어!G45</f>
        <v>5722</v>
      </c>
      <c r="H45" s="45">
        <f>한국어!H45</f>
        <v>5324</v>
      </c>
      <c r="I45" s="50">
        <f t="shared" si="1"/>
        <v>7.475582268970693</v>
      </c>
      <c r="J45" s="33">
        <f t="shared" si="2"/>
        <v>0.12063784148921324</v>
      </c>
    </row>
    <row r="46" spans="1:10" ht="16.350000000000001">
      <c r="A46" s="72"/>
      <c r="B46" s="22" t="s">
        <v>105</v>
      </c>
      <c r="C46" s="40">
        <f>한국어!C46</f>
        <v>6974</v>
      </c>
      <c r="D46" s="40">
        <f>한국어!D46</f>
        <v>4064</v>
      </c>
      <c r="E46" s="50">
        <f t="shared" si="4"/>
        <v>71.604330708661408</v>
      </c>
      <c r="F46" s="33">
        <f t="shared" si="3"/>
        <v>0.34086154784573935</v>
      </c>
      <c r="G46" s="45">
        <f>한국어!G46</f>
        <v>11937</v>
      </c>
      <c r="H46" s="45">
        <f>한국어!H46</f>
        <v>7896</v>
      </c>
      <c r="I46" s="50">
        <f t="shared" si="1"/>
        <v>51.177811550151972</v>
      </c>
      <c r="J46" s="33">
        <f t="shared" si="2"/>
        <v>0.2516696808557739</v>
      </c>
    </row>
    <row r="47" spans="1:10" ht="16.350000000000001">
      <c r="A47" s="72"/>
      <c r="B47" s="27" t="s">
        <v>109</v>
      </c>
      <c r="C47" s="40">
        <f>한국어!C47</f>
        <v>2556</v>
      </c>
      <c r="D47" s="40">
        <f>한국어!D47</f>
        <v>1923</v>
      </c>
      <c r="E47" s="50">
        <f t="shared" si="4"/>
        <v>32.917316692667711</v>
      </c>
      <c r="F47" s="33">
        <f t="shared" si="3"/>
        <v>0.12492717469081013</v>
      </c>
      <c r="G47" s="45">
        <f>한국어!G47</f>
        <v>4295</v>
      </c>
      <c r="H47" s="45">
        <f>한국어!H47</f>
        <v>3395</v>
      </c>
      <c r="I47" s="50">
        <f t="shared" si="1"/>
        <v>26.509572901325473</v>
      </c>
      <c r="J47" s="33">
        <f t="shared" si="2"/>
        <v>9.0552172176891085E-2</v>
      </c>
    </row>
    <row r="48" spans="1:10" ht="16.350000000000001">
      <c r="A48" s="72"/>
      <c r="B48" s="28" t="s">
        <v>104</v>
      </c>
      <c r="C48" s="40">
        <f>한국어!C48</f>
        <v>2360</v>
      </c>
      <c r="D48" s="40">
        <f>한국어!D48</f>
        <v>1192</v>
      </c>
      <c r="E48" s="50">
        <f t="shared" si="4"/>
        <v>97.986577181208048</v>
      </c>
      <c r="F48" s="33">
        <f t="shared" si="3"/>
        <v>0.11534746958932392</v>
      </c>
      <c r="G48" s="45">
        <f>한국어!G48</f>
        <v>4318</v>
      </c>
      <c r="H48" s="45">
        <f>한국어!H48</f>
        <v>2438</v>
      </c>
      <c r="I48" s="50">
        <f t="shared" si="1"/>
        <v>77.112387202625101</v>
      </c>
      <c r="J48" s="33">
        <f t="shared" si="2"/>
        <v>9.1037084856767342E-2</v>
      </c>
    </row>
    <row r="49" spans="1:10" ht="16.350000000000001">
      <c r="A49" s="72"/>
      <c r="B49" s="28" t="s">
        <v>103</v>
      </c>
      <c r="C49" s="40">
        <f>한국어!C49</f>
        <v>3284</v>
      </c>
      <c r="D49" s="40">
        <f>한국어!D49</f>
        <v>1888</v>
      </c>
      <c r="E49" s="50">
        <f t="shared" si="4"/>
        <v>73.940677966101688</v>
      </c>
      <c r="F49" s="33">
        <f t="shared" si="3"/>
        <v>0.16050893649633038</v>
      </c>
      <c r="G49" s="45">
        <f>한국어!G49</f>
        <v>6429</v>
      </c>
      <c r="H49" s="45">
        <f>한국어!H49</f>
        <v>3786</v>
      </c>
      <c r="I49" s="50">
        <f t="shared" si="1"/>
        <v>69.809825673534064</v>
      </c>
      <c r="J49" s="33">
        <f t="shared" si="2"/>
        <v>0.13554363560540927</v>
      </c>
    </row>
    <row r="50" spans="1:10" ht="16.350000000000001">
      <c r="A50" s="72"/>
      <c r="B50" s="28" t="s">
        <v>133</v>
      </c>
      <c r="C50" s="40">
        <f>한국어!C50</f>
        <v>8589</v>
      </c>
      <c r="D50" s="40">
        <f>한국어!D50</f>
        <v>4982</v>
      </c>
      <c r="E50" s="50">
        <f t="shared" si="4"/>
        <v>72.400642312324365</v>
      </c>
      <c r="F50" s="33">
        <f t="shared" si="3"/>
        <v>0.41979636284012839</v>
      </c>
      <c r="G50" s="45">
        <f>한국어!G50</f>
        <v>13918</v>
      </c>
      <c r="H50" s="45">
        <f>한국어!H50</f>
        <v>9442</v>
      </c>
      <c r="I50" s="50">
        <f t="shared" si="1"/>
        <v>47.405210760432112</v>
      </c>
      <c r="J50" s="33">
        <f t="shared" si="2"/>
        <v>0.29343542080511531</v>
      </c>
    </row>
    <row r="51" spans="1:10" ht="16.350000000000001">
      <c r="A51" s="72"/>
      <c r="B51" s="28" t="s">
        <v>107</v>
      </c>
      <c r="C51" s="40">
        <f>한국어!C51</f>
        <v>2924</v>
      </c>
      <c r="D51" s="40">
        <f>한국어!D51</f>
        <v>2310</v>
      </c>
      <c r="E51" s="50">
        <f t="shared" si="4"/>
        <v>26.580086580086572</v>
      </c>
      <c r="F51" s="33">
        <f t="shared" si="3"/>
        <v>0.14291355977931489</v>
      </c>
      <c r="G51" s="45">
        <f>한국어!G51</f>
        <v>5479</v>
      </c>
      <c r="H51" s="45">
        <f>한국어!H51</f>
        <v>4073</v>
      </c>
      <c r="I51" s="50">
        <f t="shared" si="1"/>
        <v>34.520009820770923</v>
      </c>
      <c r="J51" s="33">
        <f t="shared" si="2"/>
        <v>0.11551463361052067</v>
      </c>
    </row>
    <row r="52" spans="1:10" ht="16.350000000000001">
      <c r="A52" s="72"/>
      <c r="B52" s="28" t="s">
        <v>113</v>
      </c>
      <c r="C52" s="40">
        <f>한국어!C52</f>
        <v>2345</v>
      </c>
      <c r="D52" s="40">
        <f>한국어!D52</f>
        <v>1366</v>
      </c>
      <c r="E52" s="50">
        <f t="shared" si="4"/>
        <v>71.669106881405554</v>
      </c>
      <c r="F52" s="33">
        <f t="shared" si="3"/>
        <v>0.1146143288927816</v>
      </c>
      <c r="G52" s="45">
        <f>한국어!G52</f>
        <v>4008</v>
      </c>
      <c r="H52" s="45">
        <f>한국어!H52</f>
        <v>2572</v>
      </c>
      <c r="I52" s="50">
        <f t="shared" si="1"/>
        <v>55.832037325038876</v>
      </c>
      <c r="J52" s="33">
        <f t="shared" si="2"/>
        <v>8.4501305258435272E-2</v>
      </c>
    </row>
    <row r="53" spans="1:10" ht="16.350000000000001">
      <c r="A53" s="72"/>
      <c r="B53" s="28" t="s">
        <v>112</v>
      </c>
      <c r="C53" s="40">
        <f>한국어!C53</f>
        <v>2265</v>
      </c>
      <c r="D53" s="40">
        <f>한국어!D53</f>
        <v>1494</v>
      </c>
      <c r="E53" s="50">
        <f t="shared" si="4"/>
        <v>51.606425702811244</v>
      </c>
      <c r="F53" s="33">
        <f t="shared" si="3"/>
        <v>0.11070424517788927</v>
      </c>
      <c r="G53" s="45">
        <f>한국어!G53</f>
        <v>3960</v>
      </c>
      <c r="H53" s="45">
        <f>한국어!H53</f>
        <v>3012</v>
      </c>
      <c r="I53" s="50">
        <f t="shared" si="1"/>
        <v>31.474103585657364</v>
      </c>
      <c r="J53" s="33">
        <f t="shared" si="2"/>
        <v>8.3489313578693519E-2</v>
      </c>
    </row>
    <row r="54" spans="1:10" ht="16.350000000000001">
      <c r="A54" s="72"/>
      <c r="B54" s="28" t="s">
        <v>108</v>
      </c>
      <c r="C54" s="40">
        <f>한국어!C54</f>
        <v>1983</v>
      </c>
      <c r="D54" s="40">
        <f>한국어!D54</f>
        <v>1283</v>
      </c>
      <c r="E54" s="50">
        <f t="shared" si="4"/>
        <v>54.559625876851129</v>
      </c>
      <c r="F54" s="33">
        <f t="shared" si="3"/>
        <v>9.6921200082893774E-2</v>
      </c>
      <c r="G54" s="45">
        <f>한국어!G54</f>
        <v>3967</v>
      </c>
      <c r="H54" s="45">
        <f>한국어!H54</f>
        <v>3022</v>
      </c>
      <c r="I54" s="50">
        <f t="shared" si="1"/>
        <v>31.270681667769693</v>
      </c>
      <c r="J54" s="33">
        <f t="shared" si="2"/>
        <v>8.3636895698655872E-2</v>
      </c>
    </row>
    <row r="55" spans="1:10" ht="16.350000000000001">
      <c r="A55" s="72"/>
      <c r="B55" s="28" t="s">
        <v>111</v>
      </c>
      <c r="C55" s="40">
        <f>한국어!C55</f>
        <v>1913</v>
      </c>
      <c r="D55" s="40">
        <f>한국어!D55</f>
        <v>1565</v>
      </c>
      <c r="E55" s="50">
        <f t="shared" si="4"/>
        <v>22.236421725239609</v>
      </c>
      <c r="F55" s="33">
        <f t="shared" si="3"/>
        <v>9.349987683236298E-2</v>
      </c>
      <c r="G55" s="45">
        <f>한국어!G55</f>
        <v>3718</v>
      </c>
      <c r="H55" s="45">
        <f>한국어!H55</f>
        <v>3299</v>
      </c>
      <c r="I55" s="50">
        <f t="shared" si="1"/>
        <v>12.700818429827221</v>
      </c>
      <c r="J55" s="33">
        <f t="shared" si="2"/>
        <v>7.8387188859995585E-2</v>
      </c>
    </row>
    <row r="56" spans="1:10" ht="16.350000000000001">
      <c r="A56" s="72"/>
      <c r="B56" s="28" t="s">
        <v>117</v>
      </c>
      <c r="C56" s="40">
        <f>한국어!C56</f>
        <v>888</v>
      </c>
      <c r="D56" s="40">
        <f>한국어!D56</f>
        <v>554</v>
      </c>
      <c r="E56" s="50">
        <f t="shared" si="4"/>
        <v>60.288808664259918</v>
      </c>
      <c r="F56" s="33">
        <f t="shared" si="3"/>
        <v>4.3401929235304927E-2</v>
      </c>
      <c r="G56" s="45">
        <f>한국어!G56</f>
        <v>1672</v>
      </c>
      <c r="H56" s="45">
        <f>한국어!H56</f>
        <v>1337</v>
      </c>
      <c r="I56" s="50">
        <f t="shared" si="1"/>
        <v>25.056095736724004</v>
      </c>
      <c r="J56" s="33">
        <f t="shared" si="2"/>
        <v>3.5251043511003936E-2</v>
      </c>
    </row>
    <row r="57" spans="1:10" ht="16.350000000000001">
      <c r="A57" s="72"/>
      <c r="B57" s="27" t="s">
        <v>114</v>
      </c>
      <c r="C57" s="40">
        <f>한국어!C57</f>
        <v>1493</v>
      </c>
      <c r="D57" s="40">
        <f>한국어!D57</f>
        <v>1200</v>
      </c>
      <c r="E57" s="50">
        <f t="shared" si="4"/>
        <v>24.416666666666664</v>
      </c>
      <c r="F57" s="33">
        <f t="shared" si="3"/>
        <v>7.2971937329178213E-2</v>
      </c>
      <c r="G57" s="45">
        <f>한국어!G57</f>
        <v>2942</v>
      </c>
      <c r="H57" s="45">
        <f>한국어!H57</f>
        <v>2387</v>
      </c>
      <c r="I57" s="50">
        <f t="shared" si="1"/>
        <v>23.250942605781312</v>
      </c>
      <c r="J57" s="33">
        <f t="shared" si="2"/>
        <v>6.2026656704170791E-2</v>
      </c>
    </row>
    <row r="58" spans="1:10" ht="16.350000000000001">
      <c r="A58" s="72"/>
      <c r="B58" s="28" t="s">
        <v>115</v>
      </c>
      <c r="C58" s="40">
        <f>한국어!C58</f>
        <v>1234</v>
      </c>
      <c r="D58" s="40">
        <f>한국어!D58</f>
        <v>949</v>
      </c>
      <c r="E58" s="50">
        <f t="shared" si="4"/>
        <v>30.031612223393054</v>
      </c>
      <c r="F58" s="33">
        <f t="shared" si="3"/>
        <v>6.0313041302214272E-2</v>
      </c>
      <c r="G58" s="45">
        <f>한국어!G58</f>
        <v>1879</v>
      </c>
      <c r="H58" s="45">
        <f>한국어!H58</f>
        <v>1475</v>
      </c>
      <c r="I58" s="50">
        <f t="shared" si="1"/>
        <v>27.389830508474567</v>
      </c>
      <c r="J58" s="33">
        <f t="shared" si="2"/>
        <v>3.961525762989019E-2</v>
      </c>
    </row>
    <row r="59" spans="1:10" ht="16.350000000000001">
      <c r="A59" s="72"/>
      <c r="B59" s="28" t="s">
        <v>110</v>
      </c>
      <c r="C59" s="40">
        <f>한국어!C59</f>
        <v>3166</v>
      </c>
      <c r="D59" s="40">
        <f>한국어!D59</f>
        <v>1403</v>
      </c>
      <c r="E59" s="50">
        <f t="shared" si="4"/>
        <v>125.65930149679261</v>
      </c>
      <c r="F59" s="33">
        <f t="shared" si="3"/>
        <v>0.1547415630168642</v>
      </c>
      <c r="G59" s="45">
        <f>한국어!G59</f>
        <v>4984</v>
      </c>
      <c r="H59" s="45">
        <f>한국어!H59</f>
        <v>2715</v>
      </c>
      <c r="I59" s="50">
        <f t="shared" si="1"/>
        <v>83.572744014732962</v>
      </c>
      <c r="J59" s="33">
        <f t="shared" si="2"/>
        <v>0.10507846941318398</v>
      </c>
    </row>
    <row r="60" spans="1:10" ht="16.350000000000001">
      <c r="A60" s="72"/>
      <c r="B60" s="27" t="s">
        <v>116</v>
      </c>
      <c r="C60" s="40">
        <f>한국어!C60</f>
        <v>1910</v>
      </c>
      <c r="D60" s="40">
        <f>한국어!D60</f>
        <v>1224</v>
      </c>
      <c r="E60" s="50">
        <f t="shared" si="4"/>
        <v>56.045751633986931</v>
      </c>
      <c r="F60" s="33">
        <f t="shared" si="3"/>
        <v>9.3353248693054516E-2</v>
      </c>
      <c r="G60" s="45">
        <f>한국어!G60</f>
        <v>3517</v>
      </c>
      <c r="H60" s="45">
        <f>한국어!H60</f>
        <v>2563</v>
      </c>
      <c r="I60" s="50">
        <f t="shared" si="1"/>
        <v>37.222005462348818</v>
      </c>
      <c r="J60" s="33">
        <f t="shared" si="2"/>
        <v>7.4149473701077051E-2</v>
      </c>
    </row>
    <row r="61" spans="1:10" ht="16.350000000000001">
      <c r="A61" s="72"/>
      <c r="B61" s="22" t="s">
        <v>7</v>
      </c>
      <c r="C61" s="40">
        <f>한국어!C61</f>
        <v>8257</v>
      </c>
      <c r="D61" s="40">
        <f>한국어!D61</f>
        <v>5401</v>
      </c>
      <c r="E61" s="50">
        <f t="shared" si="4"/>
        <v>52.879096463617856</v>
      </c>
      <c r="F61" s="33">
        <f t="shared" si="3"/>
        <v>0.4035695154233252</v>
      </c>
      <c r="G61" s="45">
        <f>한국어!G61</f>
        <v>14165</v>
      </c>
      <c r="H61" s="45">
        <f>한국어!H61</f>
        <v>11184</v>
      </c>
      <c r="I61" s="50">
        <f t="shared" si="1"/>
        <v>26.654148783977117</v>
      </c>
      <c r="J61" s="33">
        <f t="shared" si="2"/>
        <v>0.29864296132378632</v>
      </c>
    </row>
    <row r="62" spans="1:10" ht="16.350000000000001">
      <c r="A62" s="73"/>
      <c r="B62" s="15" t="s">
        <v>14</v>
      </c>
      <c r="C62" s="43">
        <f>한국어!C62</f>
        <v>155216</v>
      </c>
      <c r="D62" s="43">
        <f>한국어!D62</f>
        <v>111272</v>
      </c>
      <c r="E62" s="52">
        <f t="shared" si="4"/>
        <v>39.492414983104474</v>
      </c>
      <c r="F62" s="34">
        <f t="shared" si="3"/>
        <v>7.5863444236341104</v>
      </c>
      <c r="G62" s="44">
        <f>한국어!G62</f>
        <v>286804</v>
      </c>
      <c r="H62" s="44">
        <f>한국어!H62</f>
        <v>224902</v>
      </c>
      <c r="I62" s="54">
        <f t="shared" si="1"/>
        <v>27.523988225982876</v>
      </c>
      <c r="J62" s="24">
        <f t="shared" si="2"/>
        <v>6.0467346190968732</v>
      </c>
    </row>
    <row r="63" spans="1:10" ht="16.350000000000001">
      <c r="A63" s="70" t="s">
        <v>15</v>
      </c>
      <c r="B63" s="21" t="s">
        <v>9</v>
      </c>
      <c r="C63" s="40">
        <f>한국어!C63</f>
        <v>27728</v>
      </c>
      <c r="D63" s="40">
        <f>한국어!D63</f>
        <v>20574</v>
      </c>
      <c r="E63" s="50">
        <f t="shared" si="4"/>
        <v>34.77204238359095</v>
      </c>
      <c r="F63" s="33">
        <f t="shared" si="3"/>
        <v>1.3552350155816837</v>
      </c>
      <c r="G63" s="45">
        <f>한국어!G63</f>
        <v>63071</v>
      </c>
      <c r="H63" s="45">
        <f>한국어!H63</f>
        <v>52680</v>
      </c>
      <c r="I63" s="50">
        <f t="shared" si="1"/>
        <v>19.724753227031133</v>
      </c>
      <c r="J63" s="33">
        <f t="shared" si="2"/>
        <v>1.3297359840206513</v>
      </c>
    </row>
    <row r="64" spans="1:10" ht="16.350000000000001">
      <c r="A64" s="70"/>
      <c r="B64" s="21" t="s">
        <v>10</v>
      </c>
      <c r="C64" s="40">
        <f>한국어!C64</f>
        <v>3803</v>
      </c>
      <c r="D64" s="40">
        <f>한국어!D64</f>
        <v>4002</v>
      </c>
      <c r="E64" s="50">
        <f t="shared" si="4"/>
        <v>-4.9725137431284372</v>
      </c>
      <c r="F64" s="33">
        <f t="shared" si="3"/>
        <v>0.18587560459669442</v>
      </c>
      <c r="G64" s="45">
        <f>한국어!G64</f>
        <v>8725</v>
      </c>
      <c r="H64" s="45">
        <f>한국어!H64</f>
        <v>9527</v>
      </c>
      <c r="I64" s="50">
        <f t="shared" si="1"/>
        <v>-8.4181799097302381</v>
      </c>
      <c r="J64" s="33">
        <f t="shared" si="2"/>
        <v>0.18395057095305581</v>
      </c>
    </row>
    <row r="65" spans="1:10" ht="16.350000000000001">
      <c r="A65" s="70"/>
      <c r="B65" s="21" t="s">
        <v>7</v>
      </c>
      <c r="C65" s="40">
        <f>한국어!C65</f>
        <v>325</v>
      </c>
      <c r="D65" s="40">
        <f>한국어!D65</f>
        <v>241</v>
      </c>
      <c r="E65" s="50">
        <f t="shared" si="4"/>
        <v>34.854771784232376</v>
      </c>
      <c r="F65" s="33">
        <f t="shared" si="3"/>
        <v>1.5884715091750115E-2</v>
      </c>
      <c r="G65" s="45">
        <f>한국어!G65</f>
        <v>726</v>
      </c>
      <c r="H65" s="45">
        <f>한국어!H65</f>
        <v>560</v>
      </c>
      <c r="I65" s="50">
        <f t="shared" si="1"/>
        <v>29.642857142857149</v>
      </c>
      <c r="J65" s="33">
        <f t="shared" si="2"/>
        <v>1.5306374156093814E-2</v>
      </c>
    </row>
    <row r="66" spans="1:10" ht="16.350000000000001">
      <c r="A66" s="70"/>
      <c r="B66" s="15" t="s">
        <v>15</v>
      </c>
      <c r="C66" s="43">
        <f>한국어!C66</f>
        <v>31856</v>
      </c>
      <c r="D66" s="43">
        <f>한국어!D66</f>
        <v>24817</v>
      </c>
      <c r="E66" s="52">
        <f t="shared" si="4"/>
        <v>28.363621710923969</v>
      </c>
      <c r="F66" s="34">
        <f t="shared" si="3"/>
        <v>1.556995335270128</v>
      </c>
      <c r="G66" s="44">
        <f>한국어!G66</f>
        <v>72522</v>
      </c>
      <c r="H66" s="44">
        <f>한국어!H66</f>
        <v>62767</v>
      </c>
      <c r="I66" s="54">
        <f t="shared" si="1"/>
        <v>15.541606258065555</v>
      </c>
      <c r="J66" s="24">
        <f t="shared" si="2"/>
        <v>1.528992929129801</v>
      </c>
    </row>
    <row r="67" spans="1:10" ht="16.350000000000001">
      <c r="A67" s="70" t="s">
        <v>16</v>
      </c>
      <c r="B67" s="21" t="s">
        <v>11</v>
      </c>
      <c r="C67" s="40">
        <f>한국어!C67</f>
        <v>1601</v>
      </c>
      <c r="D67" s="40">
        <f>한국어!D67</f>
        <v>1308</v>
      </c>
      <c r="E67" s="50">
        <f t="shared" si="4"/>
        <v>22.400611620795097</v>
      </c>
      <c r="F67" s="33">
        <f t="shared" si="3"/>
        <v>7.8250550344282868E-2</v>
      </c>
      <c r="G67" s="45">
        <f>한국어!G67</f>
        <v>4721</v>
      </c>
      <c r="H67" s="45">
        <f>한국어!H67</f>
        <v>4174</v>
      </c>
      <c r="I67" s="50">
        <f t="shared" si="1"/>
        <v>13.104935313847621</v>
      </c>
      <c r="J67" s="33">
        <f t="shared" si="2"/>
        <v>9.953359833459903E-2</v>
      </c>
    </row>
    <row r="68" spans="1:10" ht="16.350000000000001">
      <c r="A68" s="70"/>
      <c r="B68" s="21" t="s">
        <v>7</v>
      </c>
      <c r="C68" s="40">
        <f>한국어!C68</f>
        <v>4548</v>
      </c>
      <c r="D68" s="40">
        <f>한국어!D68</f>
        <v>3980</v>
      </c>
      <c r="E68" s="50">
        <f t="shared" si="4"/>
        <v>14.271356783919597</v>
      </c>
      <c r="F68" s="33">
        <f t="shared" si="3"/>
        <v>0.22228825919162931</v>
      </c>
      <c r="G68" s="45">
        <f>한국어!G68</f>
        <v>10769</v>
      </c>
      <c r="H68" s="45">
        <f>한국어!H68</f>
        <v>10680</v>
      </c>
      <c r="I68" s="50">
        <f t="shared" si="1"/>
        <v>0.83333333333333037</v>
      </c>
      <c r="J68" s="33">
        <f t="shared" si="2"/>
        <v>0.22704454998205822</v>
      </c>
    </row>
    <row r="69" spans="1:10" ht="16.350000000000001">
      <c r="A69" s="70"/>
      <c r="B69" s="15" t="s">
        <v>16</v>
      </c>
      <c r="C69" s="43">
        <f>한국어!C69</f>
        <v>6149</v>
      </c>
      <c r="D69" s="43">
        <f>한국어!D69</f>
        <v>5288</v>
      </c>
      <c r="E69" s="52">
        <f t="shared" si="4"/>
        <v>16.282148260211791</v>
      </c>
      <c r="F69" s="35">
        <f t="shared" si="3"/>
        <v>0.30053880953591217</v>
      </c>
      <c r="G69" s="44">
        <f>한국어!G69</f>
        <v>15490</v>
      </c>
      <c r="H69" s="44">
        <f>한국어!H69</f>
        <v>14854</v>
      </c>
      <c r="I69" s="54">
        <f t="shared" si="1"/>
        <v>4.2816749697051293</v>
      </c>
      <c r="J69" s="24">
        <f t="shared" si="2"/>
        <v>0.32657814831665727</v>
      </c>
    </row>
    <row r="70" spans="1:10" ht="16.350000000000001">
      <c r="A70" s="70" t="s">
        <v>7</v>
      </c>
      <c r="B70" s="15" t="s">
        <v>118</v>
      </c>
      <c r="C70" s="43">
        <f>한국어!C70</f>
        <v>32</v>
      </c>
      <c r="D70" s="43">
        <f>한국어!D70</f>
        <v>26</v>
      </c>
      <c r="E70" s="52">
        <f t="shared" si="4"/>
        <v>23.076923076923084</v>
      </c>
      <c r="F70" s="35">
        <f t="shared" si="3"/>
        <v>1.5640334859569342E-3</v>
      </c>
      <c r="G70" s="44">
        <f>한국어!G70</f>
        <v>59</v>
      </c>
      <c r="H70" s="44">
        <f>한국어!H70</f>
        <v>59</v>
      </c>
      <c r="I70" s="54">
        <f t="shared" si="1"/>
        <v>0</v>
      </c>
      <c r="J70" s="24">
        <f t="shared" si="2"/>
        <v>1.243906439682555E-3</v>
      </c>
    </row>
    <row r="71" spans="1:10" ht="17.3" customHeight="1">
      <c r="A71" s="70"/>
      <c r="B71" s="15" t="s">
        <v>119</v>
      </c>
      <c r="C71" s="43">
        <f>한국어!C71</f>
        <v>1719</v>
      </c>
      <c r="D71" s="43">
        <f>한국어!D71</f>
        <v>2506</v>
      </c>
      <c r="E71" s="52">
        <f t="shared" si="4"/>
        <v>-31.404628890662412</v>
      </c>
      <c r="F71" s="35">
        <f t="shared" si="3"/>
        <v>8.4017923823749063E-2</v>
      </c>
      <c r="G71" s="44">
        <f>한국어!G71</f>
        <v>4341</v>
      </c>
      <c r="H71" s="44">
        <f>한국어!H71</f>
        <v>6469</v>
      </c>
      <c r="I71" s="54">
        <f t="shared" si="1"/>
        <v>-32.89534703972793</v>
      </c>
      <c r="J71" s="24">
        <f t="shared" si="2"/>
        <v>9.1521997536643585E-2</v>
      </c>
    </row>
    <row r="72" spans="1:10">
      <c r="A72" t="s">
        <v>134</v>
      </c>
    </row>
    <row r="74" spans="1:10">
      <c r="B74"/>
    </row>
  </sheetData>
  <mergeCells count="13">
    <mergeCell ref="A70:A71"/>
    <mergeCell ref="A67:A69"/>
    <mergeCell ref="A63:A66"/>
    <mergeCell ref="A1:J1"/>
    <mergeCell ref="A39:A62"/>
    <mergeCell ref="A33:A38"/>
    <mergeCell ref="A7:A32"/>
    <mergeCell ref="A3:A4"/>
    <mergeCell ref="B3:B4"/>
    <mergeCell ref="G3:J3"/>
    <mergeCell ref="C3:F3"/>
    <mergeCell ref="A6:B6"/>
    <mergeCell ref="A5:B5"/>
  </mergeCells>
  <phoneticPr fontId="1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한국어</vt:lpstr>
      <vt:lpstr>English</vt:lpstr>
      <vt:lpstr>한국어!Print_Area</vt:lpstr>
    </vt:vector>
  </TitlesOfParts>
  <Company>한국관광공사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백경하</dc:creator>
  <cp:lastModifiedBy>USER</cp:lastModifiedBy>
  <cp:lastPrinted>2015-09-16T08:08:07Z</cp:lastPrinted>
  <dcterms:created xsi:type="dcterms:W3CDTF">2009-03-19T05:58:40Z</dcterms:created>
  <dcterms:modified xsi:type="dcterms:W3CDTF">2026-04-30T00:03:37Z</dcterms:modified>
</cp:coreProperties>
</file>