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D:\KTO work\관광통계\출국통계\"/>
    </mc:Choice>
  </mc:AlternateContent>
  <bookViews>
    <workbookView xWindow="0" yWindow="0" windowWidth="28800" windowHeight="11268" activeTab="2"/>
  </bookViews>
  <sheets>
    <sheet name="표지" sheetId="10" r:id="rId1"/>
    <sheet name="출처" sheetId="11" r:id="rId2"/>
    <sheet name="Asia" sheetId="1" r:id="rId3"/>
    <sheet name="Europe" sheetId="6" r:id="rId4"/>
    <sheet name="Africa" sheetId="8" r:id="rId5"/>
    <sheet name="America" sheetId="7" r:id="rId6"/>
    <sheet name="Oceania" sheetId="9" r:id="rId7"/>
  </sheets>
  <externalReferences>
    <externalReference r:id="rId8"/>
  </externalReferences>
  <definedNames>
    <definedName name="año">[1]CONSULTA_DESAGREGADA!#REF!</definedName>
    <definedName name="mes">[1]CONSULTA_DESAGREGADA!#REF!</definedName>
    <definedName name="nacion_01">[1]CONSULTA_DESAGREGADA!#REF!</definedName>
    <definedName name="_xlnm.Print_Area" localSheetId="4">Africa!$A$1:$R$273</definedName>
    <definedName name="_xlnm.Print_Area" localSheetId="5">America!$A$1:$AB$278</definedName>
    <definedName name="_xlnm.Print_Area" localSheetId="2">Asia!$A$1:$BB$273</definedName>
    <definedName name="_xlnm.Print_Area" localSheetId="3">Europe!$A$1:$AH$274</definedName>
    <definedName name="_xlnm.Print_Area" localSheetId="6">Oceania!$A$1:$P$273</definedName>
    <definedName name="_xlnm.Print_Titles" localSheetId="4">Africa!$A:$B,Africa!$2:$3</definedName>
    <definedName name="_xlnm.Print_Titles" localSheetId="5">America!$A:$B,America!$2:$3</definedName>
    <definedName name="_xlnm.Print_Titles" localSheetId="2">Asia!$A:$B,Asia!$2:$3</definedName>
    <definedName name="_xlnm.Print_Titles" localSheetId="3">Europe!$A:$B,Europe!$2:$3</definedName>
    <definedName name="_xlnm.Print_Titles" localSheetId="6">Oceania!$A:$B,Oceania!$2:$3</definedName>
    <definedName name="ttas">[1]CONSULTA_DESAGREGADA!#REF!</definedName>
    <definedName name="국가명">Asia!$E$2:$AZ$2,Europe!$E$2:$Z$2,Africa!$E$2:$L$2,America!$E$2:$Z$2,Oceania!$E$2:$P$2</definedName>
    <definedName name="년">Asia!$A$256:$A$276,Europe!$A$256:$A$276,Africa!$A$256:$A$276,America!$A$256:$A$276,Oceania!$A$256:$A$276</definedName>
  </definedNames>
  <calcPr calcId="162913"/>
</workbook>
</file>

<file path=xl/calcChain.xml><?xml version="1.0" encoding="utf-8"?>
<calcChain xmlns="http://schemas.openxmlformats.org/spreadsheetml/2006/main">
  <c r="J249" i="6" l="1"/>
  <c r="AJ250" i="1" l="1"/>
  <c r="AF250" i="1"/>
  <c r="AB249" i="1"/>
  <c r="R248" i="1" l="1"/>
  <c r="J250" i="1"/>
  <c r="D250" i="9"/>
  <c r="C250" i="9"/>
  <c r="D250" i="7"/>
  <c r="C250" i="7"/>
  <c r="D250" i="8"/>
  <c r="C250" i="8"/>
  <c r="C250" i="6"/>
  <c r="F245" i="8" l="1"/>
  <c r="E245" i="8"/>
  <c r="AF249" i="1"/>
  <c r="Z246" i="7" l="1"/>
  <c r="AZ256" i="1"/>
  <c r="AZ260" i="1"/>
  <c r="AZ259" i="1"/>
  <c r="AZ258" i="1"/>
  <c r="AZ257" i="1"/>
  <c r="AY277" i="1"/>
  <c r="AY276" i="1"/>
  <c r="AY275" i="1"/>
  <c r="AY274" i="1"/>
  <c r="AY273" i="1"/>
  <c r="AY272" i="1"/>
  <c r="AY271" i="1"/>
  <c r="AY270" i="1"/>
  <c r="AY269" i="1"/>
  <c r="AY268" i="1"/>
  <c r="AY267" i="1"/>
  <c r="AY266" i="1"/>
  <c r="AY265" i="1"/>
  <c r="AY264" i="1"/>
  <c r="AY263" i="1"/>
  <c r="AY262" i="1"/>
  <c r="AY261" i="1"/>
  <c r="AY260" i="1"/>
  <c r="AZ27" i="1"/>
  <c r="AZ26" i="1"/>
  <c r="AZ25" i="1"/>
  <c r="AZ24" i="1"/>
  <c r="AZ23" i="1"/>
  <c r="AZ22" i="1"/>
  <c r="AZ21" i="1"/>
  <c r="AZ20" i="1"/>
  <c r="AZ19" i="1"/>
  <c r="AZ18" i="1"/>
  <c r="AZ17" i="1"/>
  <c r="AZ16" i="1"/>
  <c r="AZ39" i="1"/>
  <c r="AZ38" i="1"/>
  <c r="AZ37" i="1"/>
  <c r="AZ36" i="1"/>
  <c r="AZ35" i="1"/>
  <c r="AZ34" i="1"/>
  <c r="AZ33" i="1"/>
  <c r="AZ32" i="1"/>
  <c r="AZ31" i="1"/>
  <c r="AZ30" i="1"/>
  <c r="AZ29" i="1"/>
  <c r="AZ28" i="1"/>
  <c r="AZ51" i="1"/>
  <c r="AZ50" i="1"/>
  <c r="AZ49" i="1"/>
  <c r="AZ48" i="1"/>
  <c r="AZ47" i="1"/>
  <c r="AZ46" i="1"/>
  <c r="AZ45" i="1"/>
  <c r="AZ44" i="1"/>
  <c r="AZ43" i="1"/>
  <c r="AZ42" i="1"/>
  <c r="AZ41" i="1"/>
  <c r="AZ40" i="1"/>
  <c r="AZ135" i="1" l="1"/>
  <c r="AZ134" i="1"/>
  <c r="AZ133" i="1"/>
  <c r="AZ132" i="1"/>
  <c r="AZ123" i="1"/>
  <c r="AZ122" i="1"/>
  <c r="AZ121" i="1"/>
  <c r="AZ120" i="1"/>
  <c r="AJ249" i="1"/>
  <c r="AB248" i="1"/>
  <c r="R247" i="1" l="1"/>
  <c r="J249" i="1"/>
  <c r="C249" i="9"/>
  <c r="D249" i="9" s="1"/>
  <c r="C249" i="7"/>
  <c r="D249" i="7" s="1"/>
  <c r="C249" i="8"/>
  <c r="D249" i="8" s="1"/>
  <c r="C249" i="6"/>
  <c r="D249" i="6" s="1"/>
  <c r="N243" i="9" l="1"/>
  <c r="N242" i="9"/>
  <c r="N241" i="9"/>
  <c r="N240" i="9"/>
  <c r="N244" i="9"/>
  <c r="AJ248" i="1" l="1"/>
  <c r="AF248" i="1"/>
  <c r="AB247" i="1"/>
  <c r="R246" i="1" l="1"/>
  <c r="J248" i="1"/>
  <c r="C248" i="6"/>
  <c r="D248" i="6" s="1"/>
  <c r="C248" i="8"/>
  <c r="D248" i="8" s="1"/>
  <c r="C248" i="7"/>
  <c r="D248" i="7" s="1"/>
  <c r="C248" i="9"/>
  <c r="D248" i="9" s="1"/>
  <c r="N243" i="7" l="1"/>
  <c r="N242" i="7"/>
  <c r="N243" i="8" l="1"/>
  <c r="N242" i="8"/>
  <c r="N241" i="8"/>
  <c r="N240" i="8"/>
  <c r="N239" i="8"/>
  <c r="N238" i="8"/>
  <c r="N237" i="8"/>
  <c r="N236" i="8"/>
  <c r="N235" i="8"/>
  <c r="N234" i="8"/>
  <c r="N233" i="8"/>
  <c r="N232" i="8"/>
  <c r="N231" i="8"/>
  <c r="N230" i="8"/>
  <c r="N229" i="8"/>
  <c r="N228" i="8"/>
  <c r="N227" i="8"/>
  <c r="N226" i="8"/>
  <c r="N225" i="8"/>
  <c r="N224" i="8"/>
  <c r="N221" i="8"/>
  <c r="N219" i="8"/>
  <c r="N218" i="8"/>
  <c r="N210" i="8"/>
  <c r="N209" i="8"/>
  <c r="N208" i="8"/>
  <c r="N207" i="8"/>
  <c r="N206" i="8"/>
  <c r="N205" i="8"/>
  <c r="N204" i="8"/>
  <c r="N203" i="8"/>
  <c r="N202" i="8"/>
  <c r="N201" i="8"/>
  <c r="N200" i="8"/>
  <c r="N199" i="8"/>
  <c r="N198" i="8"/>
  <c r="N197" i="8"/>
  <c r="N196" i="8"/>
  <c r="N195" i="8"/>
  <c r="N194" i="8"/>
  <c r="N193" i="8"/>
  <c r="N192" i="8"/>
  <c r="N191" i="8"/>
  <c r="N190" i="8"/>
  <c r="N189" i="8"/>
  <c r="N188" i="8"/>
  <c r="N187" i="8"/>
  <c r="N186" i="8"/>
  <c r="N185" i="8"/>
  <c r="N184" i="8"/>
  <c r="N183" i="8"/>
  <c r="N182" i="8"/>
  <c r="N181" i="8"/>
  <c r="N180" i="8"/>
  <c r="N179" i="8"/>
  <c r="N178" i="8"/>
  <c r="N177" i="8"/>
  <c r="N176" i="8"/>
  <c r="N175" i="8"/>
  <c r="N174" i="8"/>
  <c r="N173" i="8"/>
  <c r="N172" i="8"/>
  <c r="L241" i="6"/>
  <c r="AJ247" i="1" l="1"/>
  <c r="AF247" i="1"/>
  <c r="R245" i="1" l="1"/>
  <c r="J247" i="1"/>
  <c r="C247" i="9"/>
  <c r="D247" i="9" s="1"/>
  <c r="C247" i="7"/>
  <c r="D247" i="7" s="1"/>
  <c r="C247" i="8"/>
  <c r="D247" i="8" s="1"/>
  <c r="C247" i="6"/>
  <c r="D247" i="6" s="1"/>
  <c r="AF246" i="1" l="1"/>
  <c r="AJ246" i="1" l="1"/>
  <c r="AB246" i="1"/>
  <c r="J246" i="1" l="1"/>
  <c r="C246" i="9" l="1"/>
  <c r="D246" i="9" s="1"/>
  <c r="C246" i="7"/>
  <c r="D246" i="7" s="1"/>
  <c r="C246" i="8"/>
  <c r="D246" i="8" s="1"/>
  <c r="C246" i="6"/>
  <c r="D246" i="6" s="1"/>
  <c r="M280" i="8" l="1"/>
  <c r="N280" i="8" s="1"/>
  <c r="M279" i="8"/>
  <c r="M278" i="8"/>
  <c r="M277" i="8"/>
  <c r="M276" i="8"/>
  <c r="AZ245" i="1"/>
  <c r="AZ244" i="1"/>
  <c r="AZ243" i="1"/>
  <c r="AZ242" i="1"/>
  <c r="AZ241" i="1"/>
  <c r="AZ240" i="1"/>
  <c r="AZ239" i="1"/>
  <c r="AZ238" i="1"/>
  <c r="AZ237" i="1"/>
  <c r="AZ236" i="1"/>
  <c r="AZ235" i="1"/>
  <c r="AZ234" i="1"/>
  <c r="AZ233" i="1"/>
  <c r="AZ232" i="1"/>
  <c r="AS280" i="1"/>
  <c r="AT280" i="1" s="1"/>
  <c r="AS279" i="1"/>
  <c r="AS278" i="1"/>
  <c r="AT278" i="1" s="1"/>
  <c r="AS277" i="1"/>
  <c r="AT277" i="1" s="1"/>
  <c r="AS276" i="1"/>
  <c r="AT276" i="1" s="1"/>
  <c r="AU280" i="1"/>
  <c r="AV280" i="1" s="1"/>
  <c r="AU279" i="1"/>
  <c r="AV279" i="1" s="1"/>
  <c r="AU278" i="1"/>
  <c r="AV278" i="1" s="1"/>
  <c r="AU277" i="1"/>
  <c r="AV277" i="1" s="1"/>
  <c r="AU276" i="1"/>
  <c r="AV276" i="1" s="1"/>
  <c r="AW280" i="1"/>
  <c r="AX280" i="1" s="1"/>
  <c r="AW279" i="1"/>
  <c r="AX279" i="1" s="1"/>
  <c r="AW278" i="1"/>
  <c r="AX278" i="1" s="1"/>
  <c r="AX277" i="1"/>
  <c r="AW277" i="1"/>
  <c r="AW276" i="1"/>
  <c r="AX276" i="1" s="1"/>
  <c r="BA280" i="1"/>
  <c r="BB280" i="1" s="1"/>
  <c r="BB279" i="1"/>
  <c r="BA279" i="1"/>
  <c r="BA278" i="1"/>
  <c r="BB278" i="1" s="1"/>
  <c r="BA277" i="1"/>
  <c r="BB277" i="1" s="1"/>
  <c r="BA276" i="1"/>
  <c r="BB276" i="1" s="1"/>
  <c r="AY280" i="1"/>
  <c r="AZ280" i="1" s="1"/>
  <c r="AY279" i="1"/>
  <c r="AZ279" i="1" s="1"/>
  <c r="AY278" i="1"/>
  <c r="AZ278" i="1" s="1"/>
  <c r="AZ276" i="1"/>
  <c r="AZ277" i="1" l="1"/>
  <c r="N277" i="8"/>
  <c r="N278" i="8"/>
  <c r="N279" i="8"/>
  <c r="AT279" i="1"/>
  <c r="AJ245" i="1"/>
  <c r="AF245" i="1"/>
  <c r="AB245" i="1"/>
  <c r="AB244" i="1"/>
  <c r="R244" i="1" l="1"/>
  <c r="J245" i="1" l="1"/>
  <c r="C245" i="9"/>
  <c r="D245" i="9" s="1"/>
  <c r="C245" i="7"/>
  <c r="D245" i="7" s="1"/>
  <c r="C245" i="8"/>
  <c r="D245" i="8" s="1"/>
  <c r="C245" i="6"/>
  <c r="D245" i="6" s="1"/>
  <c r="Z279" i="6" l="1"/>
  <c r="X279" i="6"/>
  <c r="N279" i="6"/>
  <c r="J279" i="6"/>
  <c r="H279" i="6"/>
  <c r="D279" i="6"/>
  <c r="D278" i="6"/>
  <c r="D277" i="6"/>
  <c r="D276" i="6"/>
  <c r="L279" i="8"/>
  <c r="L278" i="8"/>
  <c r="J279" i="8"/>
  <c r="H279" i="8"/>
  <c r="D279" i="8"/>
  <c r="D278" i="8"/>
  <c r="D277" i="8"/>
  <c r="D276" i="8"/>
  <c r="D275" i="8"/>
  <c r="Z279" i="7"/>
  <c r="T279" i="7"/>
  <c r="N278" i="7"/>
  <c r="L279" i="7"/>
  <c r="H279" i="7"/>
  <c r="F279" i="7"/>
  <c r="D279" i="7"/>
  <c r="D278" i="7"/>
  <c r="D277" i="7"/>
  <c r="D276" i="7"/>
  <c r="D275" i="7"/>
  <c r="D274" i="7"/>
  <c r="P279" i="9"/>
  <c r="L279" i="9"/>
  <c r="H279" i="9"/>
  <c r="F279" i="9"/>
  <c r="D279" i="9"/>
  <c r="D278" i="9"/>
  <c r="D277" i="9"/>
  <c r="D276" i="9"/>
  <c r="D275" i="9"/>
  <c r="D274" i="9"/>
  <c r="D273" i="9"/>
  <c r="D272" i="9"/>
  <c r="L243" i="9"/>
  <c r="F243" i="9"/>
  <c r="O280" i="9"/>
  <c r="P280" i="9" s="1"/>
  <c r="M280" i="9"/>
  <c r="N280" i="9" s="1"/>
  <c r="K280" i="9"/>
  <c r="L280" i="9" s="1"/>
  <c r="I280" i="9"/>
  <c r="J280" i="9" s="1"/>
  <c r="G280" i="9"/>
  <c r="H280" i="9" s="1"/>
  <c r="E280" i="9"/>
  <c r="F280" i="9" s="1"/>
  <c r="Z243" i="7"/>
  <c r="N241" i="7"/>
  <c r="H243" i="7"/>
  <c r="Y280" i="7"/>
  <c r="Z280" i="7" s="1"/>
  <c r="S280" i="7"/>
  <c r="T280" i="7" s="1"/>
  <c r="M280" i="7"/>
  <c r="N280" i="7" s="1"/>
  <c r="K280" i="7"/>
  <c r="L280" i="7" s="1"/>
  <c r="G280" i="7"/>
  <c r="H280" i="7" s="1"/>
  <c r="E280" i="7"/>
  <c r="F280" i="7" s="1"/>
  <c r="W280" i="7"/>
  <c r="X280" i="7" s="1"/>
  <c r="U280" i="7"/>
  <c r="V280" i="7" s="1"/>
  <c r="Q280" i="7"/>
  <c r="R280" i="7" s="1"/>
  <c r="O280" i="7"/>
  <c r="P280" i="7" s="1"/>
  <c r="I280" i="7"/>
  <c r="J280" i="7" s="1"/>
  <c r="H243" i="8"/>
  <c r="K280" i="8"/>
  <c r="L280" i="8" s="1"/>
  <c r="I280" i="8"/>
  <c r="J280" i="8" s="1"/>
  <c r="G280" i="8"/>
  <c r="H280" i="8" s="1"/>
  <c r="E280" i="8"/>
  <c r="F280" i="8" s="1"/>
  <c r="X243" i="6"/>
  <c r="R243" i="6"/>
  <c r="H243" i="6"/>
  <c r="Y280" i="6"/>
  <c r="Z280" i="6" s="1"/>
  <c r="W280" i="6"/>
  <c r="X280" i="6" s="1"/>
  <c r="S280" i="6"/>
  <c r="T280" i="6" s="1"/>
  <c r="Q280" i="6"/>
  <c r="R280" i="6" s="1"/>
  <c r="O280" i="6"/>
  <c r="P280" i="6" s="1"/>
  <c r="M280" i="6"/>
  <c r="N280" i="6" s="1"/>
  <c r="K280" i="6"/>
  <c r="L280" i="6" s="1"/>
  <c r="I280" i="6"/>
  <c r="J280" i="6" s="1"/>
  <c r="G280" i="6"/>
  <c r="H280" i="6" s="1"/>
  <c r="E280" i="6"/>
  <c r="F280" i="6" s="1"/>
  <c r="U280" i="6"/>
  <c r="V280" i="6" s="1"/>
  <c r="AR279" i="1"/>
  <c r="AP279" i="1"/>
  <c r="AL278" i="1"/>
  <c r="AH278" i="1"/>
  <c r="AF279" i="1"/>
  <c r="AB279" i="1"/>
  <c r="Z279" i="1"/>
  <c r="X279" i="1"/>
  <c r="X278" i="1"/>
  <c r="T279" i="1"/>
  <c r="R279" i="1"/>
  <c r="P279" i="1"/>
  <c r="L279" i="1"/>
  <c r="H276" i="1"/>
  <c r="H277" i="1"/>
  <c r="H278" i="1"/>
  <c r="H279" i="1"/>
  <c r="D279" i="1"/>
  <c r="D278" i="1"/>
  <c r="D277" i="1"/>
  <c r="D276" i="1"/>
  <c r="AJ279" i="1"/>
  <c r="AJ244" i="1"/>
  <c r="AF244" i="1"/>
  <c r="AB243" i="1"/>
  <c r="AQ280" i="1"/>
  <c r="AR280" i="1" s="1"/>
  <c r="AO280" i="1"/>
  <c r="AP280" i="1" s="1"/>
  <c r="AM280" i="1"/>
  <c r="AN280" i="1" s="1"/>
  <c r="AK280" i="1"/>
  <c r="AL280" i="1" s="1"/>
  <c r="AI280" i="1"/>
  <c r="AJ280" i="1" s="1"/>
  <c r="AG280" i="1"/>
  <c r="AH280" i="1" s="1"/>
  <c r="AE280" i="1"/>
  <c r="AF280" i="1" s="1"/>
  <c r="AC280" i="1"/>
  <c r="AD280" i="1" s="1"/>
  <c r="AA280" i="1"/>
  <c r="AB280" i="1" s="1"/>
  <c r="Y280" i="1"/>
  <c r="Z280" i="1" s="1"/>
  <c r="W280" i="1"/>
  <c r="X280" i="1" s="1"/>
  <c r="U280" i="1"/>
  <c r="S280" i="1"/>
  <c r="T280" i="1" s="1"/>
  <c r="Q280" i="1"/>
  <c r="O280" i="1"/>
  <c r="M280" i="1"/>
  <c r="N280" i="1" s="1"/>
  <c r="K280" i="1"/>
  <c r="I280" i="1"/>
  <c r="J280" i="1" s="1"/>
  <c r="G280" i="1"/>
  <c r="H280" i="1" s="1"/>
  <c r="E280" i="1"/>
  <c r="F280" i="1" s="1"/>
  <c r="C280" i="1"/>
  <c r="D280" i="1" s="1"/>
  <c r="V280" i="1" l="1"/>
  <c r="R280" i="1"/>
  <c r="P280" i="1"/>
  <c r="L280" i="1"/>
  <c r="X243" i="1"/>
  <c r="R243" i="1"/>
  <c r="N244" i="1"/>
  <c r="J244" i="1"/>
  <c r="Z255" i="6"/>
  <c r="T255" i="6"/>
  <c r="N255" i="6"/>
  <c r="J255" i="6"/>
  <c r="Z254" i="6"/>
  <c r="X254" i="6"/>
  <c r="T254" i="6"/>
  <c r="R254" i="6"/>
  <c r="N254" i="6"/>
  <c r="J254" i="6"/>
  <c r="H254" i="6"/>
  <c r="Z253" i="6"/>
  <c r="X253" i="6"/>
  <c r="T253" i="6"/>
  <c r="R253" i="6"/>
  <c r="N253" i="6"/>
  <c r="J253" i="6"/>
  <c r="H253" i="6"/>
  <c r="Z252" i="6"/>
  <c r="X252" i="6"/>
  <c r="T252" i="6"/>
  <c r="R252" i="6"/>
  <c r="N252" i="6"/>
  <c r="J252" i="6"/>
  <c r="H252" i="6"/>
  <c r="Z251" i="6"/>
  <c r="X251" i="6"/>
  <c r="T251" i="6"/>
  <c r="R251" i="6"/>
  <c r="N251" i="6"/>
  <c r="J251" i="6"/>
  <c r="H251" i="6"/>
  <c r="Z250" i="6"/>
  <c r="X250" i="6"/>
  <c r="T250" i="6"/>
  <c r="R250" i="6"/>
  <c r="N250" i="6"/>
  <c r="L250" i="6"/>
  <c r="J250" i="6"/>
  <c r="H250" i="6"/>
  <c r="Z249" i="6"/>
  <c r="X249" i="6"/>
  <c r="T249" i="6"/>
  <c r="R249" i="6"/>
  <c r="N249" i="6"/>
  <c r="H249" i="6"/>
  <c r="Z248" i="6"/>
  <c r="X248" i="6"/>
  <c r="T248" i="6"/>
  <c r="R248" i="6"/>
  <c r="N248" i="6"/>
  <c r="J248" i="6"/>
  <c r="H248" i="6"/>
  <c r="Z247" i="6"/>
  <c r="X247" i="6"/>
  <c r="T247" i="6"/>
  <c r="R247" i="6"/>
  <c r="N247" i="6"/>
  <c r="L247" i="6"/>
  <c r="J247" i="6"/>
  <c r="H247" i="6"/>
  <c r="Z246" i="6"/>
  <c r="X246" i="6"/>
  <c r="T246" i="6"/>
  <c r="R246" i="6"/>
  <c r="N246" i="6"/>
  <c r="J246" i="6"/>
  <c r="H246" i="6"/>
  <c r="Z245" i="6"/>
  <c r="X245" i="6"/>
  <c r="T245" i="6"/>
  <c r="R245" i="6"/>
  <c r="N245" i="6"/>
  <c r="J245" i="6"/>
  <c r="H245" i="6"/>
  <c r="Z244" i="6"/>
  <c r="X244" i="6"/>
  <c r="T244" i="6"/>
  <c r="R244" i="6"/>
  <c r="N244" i="6"/>
  <c r="L244" i="6"/>
  <c r="J244" i="6"/>
  <c r="H244" i="6"/>
  <c r="F244" i="6"/>
  <c r="C244" i="6"/>
  <c r="C280" i="6" s="1"/>
  <c r="D280" i="6" s="1"/>
  <c r="L255" i="8"/>
  <c r="J255" i="8"/>
  <c r="L254" i="8"/>
  <c r="J254" i="8"/>
  <c r="H254" i="8"/>
  <c r="L253" i="8"/>
  <c r="J253" i="8"/>
  <c r="H253" i="8"/>
  <c r="F253" i="8"/>
  <c r="L252" i="8"/>
  <c r="J252" i="8"/>
  <c r="H252" i="8"/>
  <c r="F252" i="8"/>
  <c r="L251" i="8"/>
  <c r="J251" i="8"/>
  <c r="H251" i="8"/>
  <c r="F251" i="8"/>
  <c r="L250" i="8"/>
  <c r="J250" i="8"/>
  <c r="H250" i="8"/>
  <c r="F250" i="8"/>
  <c r="L249" i="8"/>
  <c r="J249" i="8"/>
  <c r="H249" i="8"/>
  <c r="F249" i="8"/>
  <c r="L248" i="8"/>
  <c r="J248" i="8"/>
  <c r="H248" i="8"/>
  <c r="F248" i="8"/>
  <c r="L247" i="8"/>
  <c r="J247" i="8"/>
  <c r="H247" i="8"/>
  <c r="F247" i="8"/>
  <c r="L246" i="8"/>
  <c r="J246" i="8"/>
  <c r="H246" i="8"/>
  <c r="L245" i="8"/>
  <c r="J245" i="8"/>
  <c r="H245" i="8"/>
  <c r="L244" i="8"/>
  <c r="J244" i="8"/>
  <c r="H244" i="8"/>
  <c r="F244" i="8"/>
  <c r="C244" i="8"/>
  <c r="C280" i="8" s="1"/>
  <c r="D280" i="8" s="1"/>
  <c r="P255" i="9"/>
  <c r="J255" i="9"/>
  <c r="H255" i="9"/>
  <c r="P254" i="9"/>
  <c r="L254" i="9"/>
  <c r="J254" i="9"/>
  <c r="H254" i="9"/>
  <c r="F254" i="9"/>
  <c r="P253" i="9"/>
  <c r="L253" i="9"/>
  <c r="J253" i="9"/>
  <c r="H253" i="9"/>
  <c r="F253" i="9"/>
  <c r="P252" i="9"/>
  <c r="L252" i="9"/>
  <c r="J252" i="9"/>
  <c r="H252" i="9"/>
  <c r="F252" i="9"/>
  <c r="P251" i="9"/>
  <c r="N251" i="9"/>
  <c r="L251" i="9"/>
  <c r="J251" i="9"/>
  <c r="H251" i="9"/>
  <c r="F251" i="9"/>
  <c r="P250" i="9"/>
  <c r="N250" i="9"/>
  <c r="L250" i="9"/>
  <c r="J250" i="9"/>
  <c r="H250" i="9"/>
  <c r="F250" i="9"/>
  <c r="P249" i="9"/>
  <c r="N249" i="9"/>
  <c r="L249" i="9"/>
  <c r="J249" i="9"/>
  <c r="H249" i="9"/>
  <c r="F249" i="9"/>
  <c r="P248" i="9"/>
  <c r="N248" i="9"/>
  <c r="L248" i="9"/>
  <c r="J248" i="9"/>
  <c r="H248" i="9"/>
  <c r="F248" i="9"/>
  <c r="P247" i="9"/>
  <c r="N247" i="9"/>
  <c r="L247" i="9"/>
  <c r="J247" i="9"/>
  <c r="H247" i="9"/>
  <c r="F247" i="9"/>
  <c r="P246" i="9"/>
  <c r="N246" i="9"/>
  <c r="L246" i="9"/>
  <c r="J246" i="9"/>
  <c r="H246" i="9"/>
  <c r="F246" i="9"/>
  <c r="P245" i="9"/>
  <c r="N245" i="9"/>
  <c r="L245" i="9"/>
  <c r="J245" i="9"/>
  <c r="H245" i="9"/>
  <c r="F245" i="9"/>
  <c r="P244" i="9"/>
  <c r="L244" i="9"/>
  <c r="J244" i="9"/>
  <c r="H244" i="9"/>
  <c r="F244" i="9"/>
  <c r="C244" i="9"/>
  <c r="C280" i="9" s="1"/>
  <c r="D280" i="9" s="1"/>
  <c r="T255" i="7"/>
  <c r="L255" i="7"/>
  <c r="F255" i="7"/>
  <c r="Z254" i="7"/>
  <c r="T254" i="7"/>
  <c r="L254" i="7"/>
  <c r="H254" i="7"/>
  <c r="F254" i="7"/>
  <c r="Z253" i="7"/>
  <c r="T253" i="7"/>
  <c r="L253" i="7"/>
  <c r="H253" i="7"/>
  <c r="F253" i="7"/>
  <c r="Z252" i="7"/>
  <c r="T252" i="7"/>
  <c r="N252" i="7"/>
  <c r="L252" i="7"/>
  <c r="H252" i="7"/>
  <c r="F252" i="7"/>
  <c r="Z251" i="7"/>
  <c r="T251" i="7"/>
  <c r="N251" i="7"/>
  <c r="L251" i="7"/>
  <c r="H251" i="7"/>
  <c r="F251" i="7"/>
  <c r="Z250" i="7"/>
  <c r="T250" i="7"/>
  <c r="N250" i="7"/>
  <c r="L250" i="7"/>
  <c r="H250" i="7"/>
  <c r="F250" i="7"/>
  <c r="Z249" i="7"/>
  <c r="T249" i="7"/>
  <c r="N249" i="7"/>
  <c r="L249" i="7"/>
  <c r="H249" i="7"/>
  <c r="F249" i="7"/>
  <c r="Z248" i="7"/>
  <c r="T248" i="7"/>
  <c r="N248" i="7"/>
  <c r="L248" i="7"/>
  <c r="H248" i="7"/>
  <c r="F248" i="7"/>
  <c r="T247" i="7"/>
  <c r="N247" i="7"/>
  <c r="L247" i="7"/>
  <c r="H247" i="7"/>
  <c r="F247" i="7"/>
  <c r="T246" i="7"/>
  <c r="N246" i="7"/>
  <c r="L246" i="7"/>
  <c r="H246" i="7"/>
  <c r="F246" i="7"/>
  <c r="Z245" i="7"/>
  <c r="T245" i="7"/>
  <c r="N245" i="7"/>
  <c r="L245" i="7"/>
  <c r="H245" i="7"/>
  <c r="F245" i="7"/>
  <c r="Z244" i="7"/>
  <c r="T244" i="7"/>
  <c r="N244" i="7"/>
  <c r="L244" i="7"/>
  <c r="H244" i="7"/>
  <c r="F244" i="7"/>
  <c r="C244" i="7"/>
  <c r="C280" i="7" s="1"/>
  <c r="D280" i="7" s="1"/>
  <c r="AR255" i="1"/>
  <c r="AP255" i="1"/>
  <c r="Z255" i="1"/>
  <c r="V255" i="1"/>
  <c r="T255" i="1"/>
  <c r="P255" i="1"/>
  <c r="N255" i="1"/>
  <c r="L255" i="1"/>
  <c r="F255" i="1"/>
  <c r="D255" i="1"/>
  <c r="D255" i="6" s="1"/>
  <c r="AR254" i="1"/>
  <c r="AP254" i="1"/>
  <c r="Z254" i="1"/>
  <c r="X254" i="1"/>
  <c r="V254" i="1"/>
  <c r="T254" i="1"/>
  <c r="P254" i="1"/>
  <c r="N254" i="1"/>
  <c r="L254" i="1"/>
  <c r="F254" i="1"/>
  <c r="D254" i="1"/>
  <c r="D254" i="8" s="1"/>
  <c r="AR253" i="1"/>
  <c r="AP253" i="1"/>
  <c r="Z253" i="1"/>
  <c r="X253" i="1"/>
  <c r="V253" i="1"/>
  <c r="T253" i="1"/>
  <c r="P253" i="1"/>
  <c r="N253" i="1"/>
  <c r="L253" i="1"/>
  <c r="F253" i="1"/>
  <c r="D253" i="1"/>
  <c r="D253" i="6" s="1"/>
  <c r="AR252" i="1"/>
  <c r="AP252" i="1"/>
  <c r="Z252" i="1"/>
  <c r="X252" i="1"/>
  <c r="V252" i="1"/>
  <c r="T252" i="1"/>
  <c r="P252" i="1"/>
  <c r="N252" i="1"/>
  <c r="L252" i="1"/>
  <c r="F252" i="1"/>
  <c r="D252" i="1"/>
  <c r="D252" i="8" s="1"/>
  <c r="AR251" i="1"/>
  <c r="AP251" i="1"/>
  <c r="AN251" i="1"/>
  <c r="Z251" i="1"/>
  <c r="X251" i="1"/>
  <c r="V251" i="1"/>
  <c r="T251" i="1"/>
  <c r="P251" i="1"/>
  <c r="N251" i="1"/>
  <c r="L251" i="1"/>
  <c r="F251" i="1"/>
  <c r="D251" i="1"/>
  <c r="D251" i="6" s="1"/>
  <c r="AR250" i="1"/>
  <c r="AP250" i="1"/>
  <c r="AN250" i="1"/>
  <c r="Z250" i="1"/>
  <c r="X250" i="1"/>
  <c r="V250" i="1"/>
  <c r="T250" i="1"/>
  <c r="P250" i="1"/>
  <c r="N250" i="1"/>
  <c r="L250" i="1"/>
  <c r="F250" i="1"/>
  <c r="D250" i="1"/>
  <c r="AR249" i="1"/>
  <c r="AP249" i="1"/>
  <c r="AN249" i="1"/>
  <c r="Z249" i="1"/>
  <c r="X249" i="1"/>
  <c r="V249" i="1"/>
  <c r="T249" i="1"/>
  <c r="P249" i="1"/>
  <c r="N249" i="1"/>
  <c r="L249" i="1"/>
  <c r="F249" i="1"/>
  <c r="D249" i="1"/>
  <c r="AR248" i="1"/>
  <c r="AP248" i="1"/>
  <c r="AN248" i="1"/>
  <c r="Z248" i="1"/>
  <c r="X248" i="1"/>
  <c r="V248" i="1"/>
  <c r="T248" i="1"/>
  <c r="P248" i="1"/>
  <c r="N248" i="1"/>
  <c r="L248" i="1"/>
  <c r="F248" i="1"/>
  <c r="D248" i="1"/>
  <c r="AR247" i="1"/>
  <c r="AP247" i="1"/>
  <c r="AN247" i="1"/>
  <c r="Z247" i="1"/>
  <c r="X247" i="1"/>
  <c r="V247" i="1"/>
  <c r="T247" i="1"/>
  <c r="P247" i="1"/>
  <c r="N247" i="1"/>
  <c r="L247" i="1"/>
  <c r="F247" i="1"/>
  <c r="D247" i="1"/>
  <c r="AR246" i="1"/>
  <c r="AP246" i="1"/>
  <c r="AN246" i="1"/>
  <c r="Z246" i="1"/>
  <c r="X246" i="1"/>
  <c r="V246" i="1"/>
  <c r="T246" i="1"/>
  <c r="P246" i="1"/>
  <c r="N246" i="1"/>
  <c r="L246" i="1"/>
  <c r="F246" i="1"/>
  <c r="D246" i="1"/>
  <c r="AR245" i="1"/>
  <c r="AP245" i="1"/>
  <c r="AN245" i="1"/>
  <c r="Z245" i="1"/>
  <c r="X245" i="1"/>
  <c r="V245" i="1"/>
  <c r="T245" i="1"/>
  <c r="P245" i="1"/>
  <c r="N245" i="1"/>
  <c r="L245" i="1"/>
  <c r="F245" i="1"/>
  <c r="D245" i="1"/>
  <c r="AR244" i="1"/>
  <c r="AP244" i="1"/>
  <c r="Z244" i="1"/>
  <c r="X244" i="1"/>
  <c r="V244" i="1"/>
  <c r="T244" i="1"/>
  <c r="P244" i="1"/>
  <c r="L244" i="1"/>
  <c r="F244" i="1"/>
  <c r="D244" i="1"/>
  <c r="D253" i="9" l="1"/>
  <c r="D250" i="6"/>
  <c r="D253" i="7"/>
  <c r="D252" i="6"/>
  <c r="D252" i="7"/>
  <c r="D252" i="9"/>
  <c r="D254" i="9"/>
  <c r="D254" i="7"/>
  <c r="D254" i="6"/>
  <c r="D251" i="9"/>
  <c r="D251" i="8"/>
  <c r="D253" i="8"/>
  <c r="D255" i="8"/>
  <c r="D251" i="7"/>
  <c r="D255" i="7"/>
  <c r="D255" i="9"/>
  <c r="P243" i="9"/>
  <c r="L242" i="9"/>
  <c r="J243" i="9"/>
  <c r="J242" i="9"/>
  <c r="H243" i="9"/>
  <c r="F242" i="9"/>
  <c r="Z242" i="7"/>
  <c r="T243" i="7"/>
  <c r="N240" i="7"/>
  <c r="L243" i="7"/>
  <c r="H242" i="7"/>
  <c r="L243" i="8"/>
  <c r="J243" i="8"/>
  <c r="J242" i="8"/>
  <c r="J241" i="8"/>
  <c r="Z243" i="6"/>
  <c r="X242" i="6"/>
  <c r="T243" i="6"/>
  <c r="T242" i="6"/>
  <c r="R242" i="6"/>
  <c r="N243" i="6"/>
  <c r="L238" i="6"/>
  <c r="J243" i="6"/>
  <c r="H242" i="6"/>
  <c r="F279" i="6"/>
  <c r="F232" i="6"/>
  <c r="AR243" i="1"/>
  <c r="AP243" i="1"/>
  <c r="AF243" i="1"/>
  <c r="Z243" i="1"/>
  <c r="X242" i="1"/>
  <c r="X241" i="1"/>
  <c r="V243" i="1"/>
  <c r="P243" i="1"/>
  <c r="F243" i="7" l="1"/>
  <c r="T243" i="1"/>
  <c r="R242" i="1"/>
  <c r="N243" i="1"/>
  <c r="L243" i="1"/>
  <c r="J243" i="1"/>
  <c r="F243" i="1"/>
  <c r="D243" i="9"/>
  <c r="C243" i="9"/>
  <c r="D243" i="7"/>
  <c r="C243" i="7"/>
  <c r="D243" i="8"/>
  <c r="C243" i="8"/>
  <c r="C243" i="6"/>
  <c r="D243" i="1"/>
  <c r="D243" i="6" s="1"/>
  <c r="Z242" i="1" l="1"/>
  <c r="P242" i="9" l="1"/>
  <c r="L241" i="9"/>
  <c r="H242" i="9"/>
  <c r="F241" i="9" l="1"/>
  <c r="Z241" i="7"/>
  <c r="T242" i="7"/>
  <c r="N239" i="7"/>
  <c r="L242" i="7"/>
  <c r="H241" i="7"/>
  <c r="L242" i="8"/>
  <c r="H242" i="8"/>
  <c r="F241" i="8"/>
  <c r="Z242" i="6"/>
  <c r="X241" i="6"/>
  <c r="R241" i="6"/>
  <c r="N242" i="6"/>
  <c r="K277" i="6"/>
  <c r="L235" i="6"/>
  <c r="L232" i="6"/>
  <c r="L208" i="6"/>
  <c r="L220" i="6"/>
  <c r="J242" i="6"/>
  <c r="H241" i="6"/>
  <c r="AR242" i="1"/>
  <c r="AP242" i="1"/>
  <c r="AF242" i="1"/>
  <c r="AB242" i="1"/>
  <c r="AB241" i="1"/>
  <c r="V242" i="1"/>
  <c r="P242" i="1"/>
  <c r="X240" i="1" l="1"/>
  <c r="X239" i="1"/>
  <c r="X238" i="1"/>
  <c r="T242" i="1"/>
  <c r="N242" i="1"/>
  <c r="L242" i="1"/>
  <c r="F242" i="7"/>
  <c r="J242" i="1"/>
  <c r="D242" i="9"/>
  <c r="C242" i="9"/>
  <c r="C242" i="7"/>
  <c r="C242" i="8"/>
  <c r="C242" i="6"/>
  <c r="F242" i="1"/>
  <c r="D242" i="1"/>
  <c r="D242" i="7" s="1"/>
  <c r="D242" i="6" l="1"/>
  <c r="D242" i="8"/>
  <c r="H241" i="9"/>
  <c r="T241" i="6"/>
  <c r="Z241" i="1"/>
  <c r="V241" i="1"/>
  <c r="P241" i="1"/>
  <c r="P241" i="9" l="1"/>
  <c r="L240" i="9"/>
  <c r="J241" i="9"/>
  <c r="F240" i="9"/>
  <c r="Z240" i="7"/>
  <c r="T241" i="7"/>
  <c r="N238" i="7"/>
  <c r="L241" i="7"/>
  <c r="H240" i="7"/>
  <c r="L241" i="8"/>
  <c r="H241" i="8"/>
  <c r="F240" i="8"/>
  <c r="Z241" i="6"/>
  <c r="Z240" i="6"/>
  <c r="X240" i="6"/>
  <c r="R240" i="6" l="1"/>
  <c r="N241" i="6"/>
  <c r="J241" i="6"/>
  <c r="H240" i="6"/>
  <c r="AR241" i="1"/>
  <c r="AP241" i="1"/>
  <c r="AF241" i="1"/>
  <c r="AB240" i="1"/>
  <c r="R241" i="1"/>
  <c r="T241" i="1" l="1"/>
  <c r="N241" i="1"/>
  <c r="L241" i="1"/>
  <c r="F241" i="7"/>
  <c r="J241" i="1"/>
  <c r="F241" i="1"/>
  <c r="C241" i="9"/>
  <c r="C241" i="7"/>
  <c r="C241" i="8"/>
  <c r="C241" i="6"/>
  <c r="D241" i="1"/>
  <c r="D241" i="8" s="1"/>
  <c r="D241" i="6" l="1"/>
  <c r="D241" i="7"/>
  <c r="D241" i="9"/>
  <c r="H240" i="9"/>
  <c r="P240" i="9"/>
  <c r="L239" i="9"/>
  <c r="J240" i="9" l="1"/>
  <c r="F239" i="9"/>
  <c r="Z239" i="7"/>
  <c r="T240" i="7"/>
  <c r="N237" i="7"/>
  <c r="L240" i="7"/>
  <c r="H239" i="7"/>
  <c r="L240" i="8"/>
  <c r="J240" i="8"/>
  <c r="H240" i="8"/>
  <c r="X239" i="6"/>
  <c r="T240" i="6"/>
  <c r="R239" i="6"/>
  <c r="AF240" i="1"/>
  <c r="Z240" i="1"/>
  <c r="P240" i="1" l="1"/>
  <c r="N240" i="6" l="1"/>
  <c r="J240" i="6"/>
  <c r="H239" i="6"/>
  <c r="AP240" i="1"/>
  <c r="AR240" i="1"/>
  <c r="R240" i="1"/>
  <c r="T240" i="1"/>
  <c r="L240" i="1"/>
  <c r="F240" i="7" l="1"/>
  <c r="AB239" i="1" l="1"/>
  <c r="X237" i="1"/>
  <c r="V240" i="1"/>
  <c r="V239" i="1"/>
  <c r="N240" i="1"/>
  <c r="J240" i="1"/>
  <c r="F240" i="1"/>
  <c r="D240" i="1"/>
  <c r="D240" i="7" s="1"/>
  <c r="C240" i="6"/>
  <c r="C240" i="7"/>
  <c r="C240" i="9"/>
  <c r="C240" i="8"/>
  <c r="D240" i="6" l="1"/>
  <c r="D240" i="9"/>
  <c r="D240" i="8"/>
  <c r="L239" i="1"/>
  <c r="L238" i="1"/>
  <c r="L237" i="1"/>
  <c r="L236" i="1"/>
  <c r="L235" i="1"/>
  <c r="L234" i="1"/>
  <c r="L233" i="1"/>
  <c r="L232" i="1"/>
  <c r="P239" i="9" l="1"/>
  <c r="N239" i="9"/>
  <c r="N238" i="9"/>
  <c r="N237" i="9"/>
  <c r="N236" i="9"/>
  <c r="N235" i="9"/>
  <c r="N234" i="9"/>
  <c r="N233" i="9"/>
  <c r="N232" i="9"/>
  <c r="L238" i="9"/>
  <c r="J239" i="9"/>
  <c r="H239" i="9"/>
  <c r="H238" i="9"/>
  <c r="F238" i="9"/>
  <c r="Z238" i="7"/>
  <c r="T239" i="7"/>
  <c r="N236" i="7"/>
  <c r="L239" i="7"/>
  <c r="H238" i="7"/>
  <c r="L239" i="8"/>
  <c r="J239" i="8"/>
  <c r="H239" i="8"/>
  <c r="F239" i="8"/>
  <c r="F238" i="8"/>
  <c r="Z239" i="6"/>
  <c r="X238" i="6" l="1"/>
  <c r="T239" i="6"/>
  <c r="R238" i="6"/>
  <c r="N239" i="6"/>
  <c r="J239" i="6"/>
  <c r="H238" i="6"/>
  <c r="AR239" i="1"/>
  <c r="AP239" i="1"/>
  <c r="AN239" i="1"/>
  <c r="AF239" i="1"/>
  <c r="Z239" i="1"/>
  <c r="Z238" i="1"/>
  <c r="R239" i="1"/>
  <c r="R238" i="1"/>
  <c r="P239" i="1"/>
  <c r="T239" i="1" l="1"/>
  <c r="N239" i="1"/>
  <c r="F239" i="7"/>
  <c r="J239" i="1"/>
  <c r="F239" i="1"/>
  <c r="D239" i="1"/>
  <c r="D239" i="8" s="1"/>
  <c r="C239" i="6"/>
  <c r="C239" i="8"/>
  <c r="C239" i="7"/>
  <c r="C239" i="9"/>
  <c r="D239" i="6" l="1"/>
  <c r="D239" i="9"/>
  <c r="D239" i="7"/>
  <c r="T238" i="7"/>
  <c r="Z238" i="6"/>
  <c r="T238" i="6"/>
  <c r="P238" i="1"/>
  <c r="P238" i="9" l="1"/>
  <c r="L237" i="9"/>
  <c r="J238" i="9"/>
  <c r="F237" i="9"/>
  <c r="Z237" i="7"/>
  <c r="N235" i="7"/>
  <c r="L238" i="7"/>
  <c r="H237" i="7"/>
  <c r="L238" i="8"/>
  <c r="J238" i="8"/>
  <c r="H238" i="8"/>
  <c r="X237" i="6"/>
  <c r="R237" i="6"/>
  <c r="N238" i="6"/>
  <c r="J238" i="6"/>
  <c r="H237" i="6"/>
  <c r="AR238" i="1"/>
  <c r="AP238" i="1"/>
  <c r="AN238" i="1"/>
  <c r="AF238" i="1"/>
  <c r="AB238" i="1"/>
  <c r="AB237" i="1"/>
  <c r="X236" i="1" l="1"/>
  <c r="X235" i="1"/>
  <c r="V238" i="1"/>
  <c r="T238" i="1"/>
  <c r="R237" i="1"/>
  <c r="F238" i="7" l="1"/>
  <c r="Z237" i="1"/>
  <c r="N238" i="1"/>
  <c r="F238" i="1"/>
  <c r="D238" i="9"/>
  <c r="C238" i="9"/>
  <c r="D238" i="7"/>
  <c r="C238" i="7"/>
  <c r="D238" i="8"/>
  <c r="C238" i="8"/>
  <c r="D238" i="6"/>
  <c r="C238" i="6"/>
  <c r="D238" i="1"/>
  <c r="P237" i="1" l="1"/>
  <c r="AF237" i="1" l="1"/>
  <c r="Z237" i="6"/>
  <c r="T237" i="6"/>
  <c r="N237" i="6" l="1"/>
  <c r="J237" i="6"/>
  <c r="H236" i="6"/>
  <c r="F236" i="8"/>
  <c r="F237" i="8"/>
  <c r="P237" i="9"/>
  <c r="L236" i="9"/>
  <c r="J237" i="9"/>
  <c r="H237" i="9"/>
  <c r="H236" i="9"/>
  <c r="F236" i="9" l="1"/>
  <c r="Z236" i="7"/>
  <c r="T237" i="7"/>
  <c r="L237" i="7"/>
  <c r="H236" i="7" l="1"/>
  <c r="L237" i="8" l="1"/>
  <c r="L236" i="8"/>
  <c r="L235" i="8"/>
  <c r="L234" i="8"/>
  <c r="L233" i="8"/>
  <c r="L232" i="8"/>
  <c r="J237" i="8"/>
  <c r="H237" i="8"/>
  <c r="X236" i="6"/>
  <c r="R236" i="6"/>
  <c r="AR237" i="1" l="1"/>
  <c r="AP237" i="1"/>
  <c r="AP236" i="1"/>
  <c r="AN237" i="1"/>
  <c r="AB236" i="1"/>
  <c r="Z236" i="1"/>
  <c r="F237" i="7"/>
  <c r="X234" i="1"/>
  <c r="X233" i="1"/>
  <c r="X232" i="1"/>
  <c r="V237" i="1"/>
  <c r="T237" i="1"/>
  <c r="R236" i="1"/>
  <c r="N237" i="1"/>
  <c r="F237" i="1"/>
  <c r="C237" i="9"/>
  <c r="C237" i="7"/>
  <c r="C237" i="8"/>
  <c r="C237" i="6"/>
  <c r="D237" i="1"/>
  <c r="D237" i="9" s="1"/>
  <c r="D237" i="8" l="1"/>
  <c r="D237" i="6"/>
  <c r="D237" i="7"/>
  <c r="P236" i="9"/>
  <c r="L235" i="9"/>
  <c r="J236" i="9"/>
  <c r="F235" i="9"/>
  <c r="Z235" i="7"/>
  <c r="T236" i="7"/>
  <c r="N234" i="7"/>
  <c r="L236" i="7" l="1"/>
  <c r="L235" i="7"/>
  <c r="H235" i="7"/>
  <c r="J236" i="8"/>
  <c r="H236" i="8"/>
  <c r="F235" i="8"/>
  <c r="Z236" i="6"/>
  <c r="X235" i="6"/>
  <c r="T236" i="6"/>
  <c r="R235" i="6"/>
  <c r="N236" i="6"/>
  <c r="J236" i="6"/>
  <c r="H235" i="6" l="1"/>
  <c r="AR236" i="1"/>
  <c r="AP235" i="1"/>
  <c r="AN236" i="1"/>
  <c r="AL220" i="1"/>
  <c r="AL208" i="1"/>
  <c r="AF236" i="1"/>
  <c r="V236" i="1" l="1"/>
  <c r="P236" i="1"/>
  <c r="F236" i="7" l="1"/>
  <c r="AB235" i="1" l="1"/>
  <c r="AB234" i="1"/>
  <c r="Z235" i="1"/>
  <c r="T236" i="1"/>
  <c r="R235" i="1"/>
  <c r="N236" i="1"/>
  <c r="F236" i="1" l="1"/>
  <c r="C236" i="9"/>
  <c r="C236" i="7"/>
  <c r="C236" i="8"/>
  <c r="C236" i="6"/>
  <c r="D236" i="1"/>
  <c r="D236" i="8" s="1"/>
  <c r="D236" i="9" l="1"/>
  <c r="D236" i="7"/>
  <c r="D236" i="6"/>
  <c r="V235" i="1"/>
  <c r="P235" i="1"/>
  <c r="P235" i="9" l="1"/>
  <c r="P234" i="9"/>
  <c r="L234" i="9"/>
  <c r="J235" i="9"/>
  <c r="H235" i="9"/>
  <c r="F234" i="9"/>
  <c r="Z234" i="7"/>
  <c r="T235" i="7"/>
  <c r="N233" i="7"/>
  <c r="N232" i="7"/>
  <c r="H234" i="7"/>
  <c r="J235" i="8"/>
  <c r="H235" i="8"/>
  <c r="F220" i="8"/>
  <c r="F234" i="8"/>
  <c r="F233" i="8"/>
  <c r="Z235" i="6"/>
  <c r="X234" i="6"/>
  <c r="T235" i="6"/>
  <c r="R234" i="6"/>
  <c r="N235" i="6"/>
  <c r="J235" i="6"/>
  <c r="H234" i="6"/>
  <c r="AR235" i="1"/>
  <c r="AN235" i="1"/>
  <c r="AF235" i="1"/>
  <c r="AJ64" i="1" l="1"/>
  <c r="AJ52" i="1"/>
  <c r="AJ40" i="1"/>
  <c r="AJ28" i="1"/>
  <c r="AJ4" i="1"/>
  <c r="AJ16" i="1"/>
  <c r="F235" i="7" l="1"/>
  <c r="T235" i="1"/>
  <c r="R234" i="1"/>
  <c r="N235" i="1"/>
  <c r="F235" i="1"/>
  <c r="C235" i="9"/>
  <c r="C235" i="7"/>
  <c r="C235" i="8"/>
  <c r="C235" i="6"/>
  <c r="D235" i="1"/>
  <c r="Z234" i="1" l="1"/>
  <c r="F234" i="7"/>
  <c r="Z234" i="6"/>
  <c r="T234" i="6"/>
  <c r="H233" i="6" l="1"/>
  <c r="AF234" i="1"/>
  <c r="V234" i="1"/>
  <c r="P234" i="1"/>
  <c r="P233" i="9" l="1"/>
  <c r="L233" i="9"/>
  <c r="J234" i="9"/>
  <c r="H234" i="9"/>
  <c r="H233" i="9"/>
  <c r="F233" i="9"/>
  <c r="T234" i="7"/>
  <c r="L234" i="7"/>
  <c r="H233" i="7"/>
  <c r="J234" i="8"/>
  <c r="H234" i="8"/>
  <c r="X233" i="6"/>
  <c r="N234" i="6"/>
  <c r="J234" i="6"/>
  <c r="AR234" i="1"/>
  <c r="AP234" i="1"/>
  <c r="AN234" i="1" l="1"/>
  <c r="AB233" i="1"/>
  <c r="T234" i="1" l="1"/>
  <c r="N234" i="1"/>
  <c r="F234" i="1"/>
  <c r="C234" i="9"/>
  <c r="C234" i="7"/>
  <c r="C234" i="8"/>
  <c r="C234" i="6"/>
  <c r="D234" i="1"/>
  <c r="L232" i="9" l="1"/>
  <c r="J233" i="9"/>
  <c r="F232" i="9"/>
  <c r="Z233" i="7"/>
  <c r="Z232" i="7"/>
  <c r="T233" i="7"/>
  <c r="L233" i="7"/>
  <c r="H232" i="7"/>
  <c r="J233" i="8"/>
  <c r="J232" i="8"/>
  <c r="H233" i="8"/>
  <c r="F232" i="8"/>
  <c r="Z233" i="6"/>
  <c r="Z232" i="6"/>
  <c r="X232" i="6"/>
  <c r="T233" i="6"/>
  <c r="R233" i="6"/>
  <c r="R232" i="6"/>
  <c r="N233" i="6"/>
  <c r="J233" i="6"/>
  <c r="H232" i="6"/>
  <c r="AP233" i="1"/>
  <c r="Z233" i="1"/>
  <c r="V233" i="1"/>
  <c r="R233" i="1"/>
  <c r="P233" i="1"/>
  <c r="F233" i="7" l="1"/>
  <c r="AR233" i="1" l="1"/>
  <c r="AP232" i="1"/>
  <c r="AN233" i="1"/>
  <c r="AF233" i="1"/>
  <c r="AB232" i="1"/>
  <c r="Z232" i="1" l="1"/>
  <c r="T233" i="1"/>
  <c r="R232" i="1"/>
  <c r="N233" i="1"/>
  <c r="F233" i="1"/>
  <c r="C233" i="9"/>
  <c r="C233" i="7"/>
  <c r="C233" i="8"/>
  <c r="C233" i="6"/>
  <c r="D233" i="1"/>
  <c r="AR278" i="1" l="1"/>
  <c r="AJ278" i="1"/>
  <c r="AB278" i="1"/>
  <c r="Z278" i="1"/>
  <c r="T278" i="1"/>
  <c r="R278" i="1"/>
  <c r="P278" i="1"/>
  <c r="L278" i="1"/>
  <c r="AQ279" i="1"/>
  <c r="AQ278" i="1"/>
  <c r="AO279" i="1"/>
  <c r="AO278" i="1"/>
  <c r="AP278" i="1" s="1"/>
  <c r="AM279" i="1"/>
  <c r="AM278" i="1"/>
  <c r="AK279" i="1"/>
  <c r="AL279" i="1" s="1"/>
  <c r="AK278" i="1"/>
  <c r="AI279" i="1"/>
  <c r="AI278" i="1"/>
  <c r="AG279" i="1"/>
  <c r="AH279" i="1" s="1"/>
  <c r="AG278" i="1"/>
  <c r="AE279" i="1"/>
  <c r="AE278" i="1"/>
  <c r="AF278" i="1" s="1"/>
  <c r="AA279" i="1"/>
  <c r="AA278" i="1"/>
  <c r="Y279" i="1"/>
  <c r="Y278" i="1"/>
  <c r="W279" i="1"/>
  <c r="W278" i="1"/>
  <c r="U279" i="1"/>
  <c r="U278" i="1"/>
  <c r="S279" i="1"/>
  <c r="S278" i="1"/>
  <c r="Q279" i="1"/>
  <c r="Q278" i="1"/>
  <c r="O279" i="1"/>
  <c r="O278" i="1"/>
  <c r="M279" i="1"/>
  <c r="M278" i="1"/>
  <c r="K279" i="1"/>
  <c r="K278" i="1"/>
  <c r="I279" i="1"/>
  <c r="I278" i="1"/>
  <c r="G279" i="1"/>
  <c r="G278" i="1"/>
  <c r="E279" i="1"/>
  <c r="F279" i="1" s="1"/>
  <c r="E278" i="1"/>
  <c r="F278" i="1" s="1"/>
  <c r="C279" i="1"/>
  <c r="C278" i="1"/>
  <c r="Z278" i="6"/>
  <c r="Z277" i="6"/>
  <c r="Z276" i="6"/>
  <c r="Z275" i="6"/>
  <c r="Z274" i="6"/>
  <c r="Z271" i="6"/>
  <c r="Z270" i="6"/>
  <c r="X278" i="6"/>
  <c r="X277" i="6"/>
  <c r="X276" i="6"/>
  <c r="X275" i="6"/>
  <c r="X274" i="6"/>
  <c r="X271" i="6"/>
  <c r="X270" i="6"/>
  <c r="X269" i="6"/>
  <c r="X268" i="6"/>
  <c r="X267" i="6"/>
  <c r="T277" i="6"/>
  <c r="T276" i="6"/>
  <c r="T275" i="6"/>
  <c r="N278" i="6"/>
  <c r="N277" i="6"/>
  <c r="N276" i="6"/>
  <c r="J278" i="6"/>
  <c r="J277" i="6"/>
  <c r="J276" i="6"/>
  <c r="J275" i="6"/>
  <c r="J274" i="6"/>
  <c r="J271" i="6"/>
  <c r="J270" i="6"/>
  <c r="J269" i="6"/>
  <c r="J268" i="6"/>
  <c r="J267" i="6"/>
  <c r="J266" i="6"/>
  <c r="J265" i="6"/>
  <c r="J264" i="6"/>
  <c r="J263" i="6"/>
  <c r="J262" i="6"/>
  <c r="J261" i="6"/>
  <c r="J260" i="6"/>
  <c r="J259" i="6"/>
  <c r="J258" i="6"/>
  <c r="J257" i="6"/>
  <c r="H278" i="6"/>
  <c r="H277" i="6"/>
  <c r="H276" i="6"/>
  <c r="Y279" i="6"/>
  <c r="Y278" i="6"/>
  <c r="W279" i="6"/>
  <c r="W278" i="6"/>
  <c r="S279" i="6"/>
  <c r="T279" i="6" s="1"/>
  <c r="S278" i="6"/>
  <c r="T278" i="6" s="1"/>
  <c r="Q279" i="6"/>
  <c r="R279" i="6" s="1"/>
  <c r="Q278" i="6"/>
  <c r="R278" i="6" s="1"/>
  <c r="M279" i="6"/>
  <c r="M278" i="6"/>
  <c r="K279" i="6"/>
  <c r="K278" i="6"/>
  <c r="I279" i="6"/>
  <c r="I278" i="6"/>
  <c r="G279" i="6"/>
  <c r="G278" i="6"/>
  <c r="E279" i="6"/>
  <c r="E278" i="6"/>
  <c r="F278" i="6" s="1"/>
  <c r="J278" i="8"/>
  <c r="H278" i="8"/>
  <c r="K279" i="8"/>
  <c r="K278" i="8"/>
  <c r="I279" i="8"/>
  <c r="I278" i="8"/>
  <c r="G279" i="8"/>
  <c r="G278" i="8"/>
  <c r="E279" i="8"/>
  <c r="F279" i="8" s="1"/>
  <c r="E278" i="8"/>
  <c r="F278" i="8" s="1"/>
  <c r="Z278" i="7"/>
  <c r="T278" i="7"/>
  <c r="F278" i="7"/>
  <c r="Y279" i="7"/>
  <c r="Y278" i="7"/>
  <c r="S279" i="7"/>
  <c r="S278" i="7"/>
  <c r="M279" i="7"/>
  <c r="N279" i="7" s="1"/>
  <c r="M278" i="7"/>
  <c r="K279" i="7"/>
  <c r="K278" i="7"/>
  <c r="G279" i="7"/>
  <c r="G278" i="7"/>
  <c r="H278" i="7" s="1"/>
  <c r="E279" i="7"/>
  <c r="E278" i="7"/>
  <c r="V279" i="1" l="1"/>
  <c r="L279" i="6"/>
  <c r="L278" i="6"/>
  <c r="O279" i="9"/>
  <c r="P278" i="9"/>
  <c r="O278" i="9"/>
  <c r="M279" i="9"/>
  <c r="N279" i="9" s="1"/>
  <c r="M278" i="9"/>
  <c r="K279" i="9"/>
  <c r="K278" i="9"/>
  <c r="L278" i="9" s="1"/>
  <c r="I279" i="9"/>
  <c r="J279" i="9" s="1"/>
  <c r="I278" i="9"/>
  <c r="J278" i="9" s="1"/>
  <c r="G279" i="9"/>
  <c r="G278" i="9"/>
  <c r="H278" i="9" s="1"/>
  <c r="F278" i="9"/>
  <c r="E279" i="9"/>
  <c r="P232" i="9"/>
  <c r="L231" i="9"/>
  <c r="J232" i="9"/>
  <c r="T232" i="7"/>
  <c r="L232" i="7" l="1"/>
  <c r="H231" i="7"/>
  <c r="T232" i="6"/>
  <c r="N232" i="6"/>
  <c r="J232" i="6"/>
  <c r="AF232" i="1"/>
  <c r="V232" i="1"/>
  <c r="P232" i="1"/>
  <c r="H232" i="9" l="1"/>
  <c r="H231" i="9"/>
  <c r="H230" i="9"/>
  <c r="H229" i="9"/>
  <c r="H232" i="8"/>
  <c r="F231" i="8"/>
  <c r="F219" i="8"/>
  <c r="F232" i="7" l="1"/>
  <c r="E277" i="6" l="1"/>
  <c r="F220" i="6"/>
  <c r="AR232" i="1"/>
  <c r="T232" i="1"/>
  <c r="F232" i="1" l="1"/>
  <c r="W279" i="7"/>
  <c r="X279" i="7" s="1"/>
  <c r="U279" i="7"/>
  <c r="V279" i="7" s="1"/>
  <c r="Q279" i="7"/>
  <c r="R279" i="7" s="1"/>
  <c r="O279" i="7"/>
  <c r="P279" i="7" s="1"/>
  <c r="I279" i="7"/>
  <c r="J279" i="7" s="1"/>
  <c r="U279" i="6"/>
  <c r="V279" i="6" s="1"/>
  <c r="AC279" i="1"/>
  <c r="AD279" i="1" s="1"/>
  <c r="C232" i="9"/>
  <c r="D244" i="9" s="1"/>
  <c r="C232" i="7"/>
  <c r="D244" i="7" s="1"/>
  <c r="C232" i="8"/>
  <c r="D244" i="8" s="1"/>
  <c r="C232" i="6"/>
  <c r="D244" i="6" s="1"/>
  <c r="D232" i="1"/>
  <c r="C279" i="8" l="1"/>
  <c r="C279" i="9"/>
  <c r="C279" i="6"/>
  <c r="C279" i="7"/>
  <c r="N231" i="9"/>
  <c r="N230" i="9"/>
  <c r="N229" i="9"/>
  <c r="H231" i="8"/>
  <c r="C231" i="9" l="1"/>
  <c r="C231" i="7"/>
  <c r="C231" i="8"/>
  <c r="C231" i="6"/>
  <c r="H230" i="8" l="1"/>
  <c r="F218" i="8"/>
  <c r="F217" i="8"/>
  <c r="F230" i="8"/>
  <c r="AX275" i="1"/>
  <c r="AX274" i="1"/>
  <c r="AX273" i="1"/>
  <c r="AW275" i="1"/>
  <c r="AW274" i="1"/>
  <c r="AW273" i="1"/>
  <c r="AW272" i="1"/>
  <c r="AW271" i="1"/>
  <c r="AW270" i="1"/>
  <c r="AW269" i="1"/>
  <c r="AW268" i="1"/>
  <c r="AW267" i="1"/>
  <c r="AW266" i="1"/>
  <c r="AW265" i="1"/>
  <c r="AW264" i="1"/>
  <c r="AX208" i="1"/>
  <c r="AX196" i="1"/>
  <c r="AW263" i="1"/>
  <c r="AW262" i="1"/>
  <c r="AW261" i="1"/>
  <c r="AN277" i="1"/>
  <c r="AN208" i="1"/>
  <c r="AN196" i="1"/>
  <c r="C230" i="9" l="1"/>
  <c r="C230" i="7"/>
  <c r="C230" i="8"/>
  <c r="C230" i="6"/>
  <c r="F147" i="7"/>
  <c r="F146" i="7"/>
  <c r="F145" i="7"/>
  <c r="F144" i="7"/>
  <c r="F143" i="7"/>
  <c r="F142" i="7"/>
  <c r="F141" i="7"/>
  <c r="F140" i="7"/>
  <c r="F139" i="7"/>
  <c r="F138" i="7"/>
  <c r="F137" i="7"/>
  <c r="F136" i="7"/>
  <c r="F135" i="7"/>
  <c r="F134" i="7"/>
  <c r="F133" i="7"/>
  <c r="F132" i="7"/>
  <c r="F131" i="7"/>
  <c r="F130" i="7"/>
  <c r="F129" i="7"/>
  <c r="F128" i="7"/>
  <c r="F127" i="7"/>
  <c r="F126" i="7"/>
  <c r="F125" i="7"/>
  <c r="F124" i="7"/>
  <c r="O276" i="6" l="1"/>
  <c r="P196" i="6"/>
  <c r="AR277" i="1" l="1"/>
  <c r="AR276" i="1"/>
  <c r="AP277" i="1"/>
  <c r="AP276" i="1"/>
  <c r="AL277" i="1"/>
  <c r="AL276" i="1"/>
  <c r="AH277" i="1"/>
  <c r="AH276" i="1"/>
  <c r="AF277" i="1"/>
  <c r="AF276" i="1"/>
  <c r="AB277" i="1"/>
  <c r="AB276" i="1"/>
  <c r="Z277" i="1"/>
  <c r="Z276" i="1"/>
  <c r="X277" i="1"/>
  <c r="X276" i="1"/>
  <c r="F277" i="1"/>
  <c r="F276" i="1"/>
  <c r="T277" i="1"/>
  <c r="T276" i="1"/>
  <c r="R277" i="1"/>
  <c r="R276" i="1"/>
  <c r="P277" i="1"/>
  <c r="P276" i="1"/>
  <c r="L277" i="1"/>
  <c r="L276" i="1"/>
  <c r="J277" i="1"/>
  <c r="J276" i="1"/>
  <c r="F229" i="8" l="1"/>
  <c r="C229" i="9" l="1"/>
  <c r="C229" i="7"/>
  <c r="C229" i="8"/>
  <c r="C229" i="6"/>
  <c r="H228" i="9" l="1"/>
  <c r="H227" i="9"/>
  <c r="H226" i="9"/>
  <c r="H227" i="6" l="1"/>
  <c r="L228" i="1"/>
  <c r="N228" i="9" l="1"/>
  <c r="N227" i="9"/>
  <c r="N226" i="9"/>
  <c r="N225" i="9"/>
  <c r="N224" i="9"/>
  <c r="N223" i="9"/>
  <c r="N222" i="9"/>
  <c r="AX184" i="1" l="1"/>
  <c r="C228" i="9" l="1"/>
  <c r="C228" i="7"/>
  <c r="C228" i="8"/>
  <c r="C228" i="6"/>
  <c r="L227" i="1" l="1"/>
  <c r="C227" i="9" l="1"/>
  <c r="C227" i="7"/>
  <c r="C227" i="8"/>
  <c r="C227" i="6"/>
  <c r="J208" i="1" l="1"/>
  <c r="J199" i="1"/>
  <c r="H223" i="9" l="1"/>
  <c r="H224" i="9"/>
  <c r="H225" i="9"/>
  <c r="N224" i="7"/>
  <c r="N223" i="7"/>
  <c r="Z225" i="6"/>
  <c r="L226" i="1"/>
  <c r="C226" i="9"/>
  <c r="C226" i="7"/>
  <c r="C226" i="8"/>
  <c r="C226" i="6"/>
  <c r="H219" i="9" l="1"/>
  <c r="H218" i="9"/>
  <c r="H217" i="9"/>
  <c r="L225" i="7" l="1"/>
  <c r="X224" i="6" l="1"/>
  <c r="AR225" i="1"/>
  <c r="L225" i="1"/>
  <c r="C225" i="9" l="1"/>
  <c r="C225" i="7"/>
  <c r="C225" i="8"/>
  <c r="C225" i="6"/>
  <c r="T195" i="6" l="1"/>
  <c r="T194" i="6"/>
  <c r="T193" i="6"/>
  <c r="T192" i="6"/>
  <c r="T191" i="6"/>
  <c r="T190" i="6"/>
  <c r="T189" i="6"/>
  <c r="T188" i="6"/>
  <c r="T187" i="6"/>
  <c r="T186" i="6"/>
  <c r="T185" i="6"/>
  <c r="T184" i="6"/>
  <c r="T183" i="6"/>
  <c r="T182" i="6"/>
  <c r="T181" i="6"/>
  <c r="T180" i="6"/>
  <c r="T179" i="6"/>
  <c r="T178" i="6"/>
  <c r="T177" i="6"/>
  <c r="T176" i="6"/>
  <c r="T175" i="6"/>
  <c r="T174" i="6"/>
  <c r="T173" i="6"/>
  <c r="T172" i="6"/>
  <c r="T171" i="6"/>
  <c r="T170" i="6"/>
  <c r="T169" i="6"/>
  <c r="T168" i="6"/>
  <c r="T167" i="6"/>
  <c r="T166" i="6"/>
  <c r="T165" i="6"/>
  <c r="T164" i="6"/>
  <c r="T163" i="6"/>
  <c r="T162" i="6"/>
  <c r="T161" i="6"/>
  <c r="T160" i="6"/>
  <c r="T159" i="6"/>
  <c r="T158" i="6"/>
  <c r="T157" i="6"/>
  <c r="T156" i="6"/>
  <c r="T155" i="6"/>
  <c r="T154" i="6"/>
  <c r="T153" i="6"/>
  <c r="T152" i="6"/>
  <c r="T151" i="6"/>
  <c r="T150" i="6"/>
  <c r="T149" i="6"/>
  <c r="T148" i="6"/>
  <c r="T147" i="6"/>
  <c r="T146" i="6"/>
  <c r="T145" i="6"/>
  <c r="T144" i="6"/>
  <c r="T143" i="6"/>
  <c r="T142" i="6"/>
  <c r="T141" i="6"/>
  <c r="T140" i="6"/>
  <c r="T139" i="6"/>
  <c r="T138" i="6"/>
  <c r="T137" i="6"/>
  <c r="T136" i="6"/>
  <c r="T135" i="6"/>
  <c r="T134" i="6"/>
  <c r="T133" i="6"/>
  <c r="T132" i="6"/>
  <c r="T131" i="6"/>
  <c r="T130" i="6"/>
  <c r="T129" i="6"/>
  <c r="T128" i="6"/>
  <c r="T127" i="6"/>
  <c r="T126" i="6"/>
  <c r="T125" i="6"/>
  <c r="T124" i="6"/>
  <c r="R231" i="6"/>
  <c r="R230" i="6"/>
  <c r="R229" i="6"/>
  <c r="R228" i="6"/>
  <c r="R227" i="6"/>
  <c r="R226" i="6"/>
  <c r="R225" i="6"/>
  <c r="R224" i="6"/>
  <c r="R223" i="6"/>
  <c r="R222" i="6"/>
  <c r="R221" i="6"/>
  <c r="R220" i="6"/>
  <c r="R219" i="6"/>
  <c r="R218" i="6"/>
  <c r="R217" i="6"/>
  <c r="R216" i="6"/>
  <c r="R215" i="6"/>
  <c r="R214" i="6"/>
  <c r="R213" i="6"/>
  <c r="R212" i="6"/>
  <c r="R211" i="6"/>
  <c r="R210" i="6"/>
  <c r="R209" i="6"/>
  <c r="R208" i="6"/>
  <c r="R207" i="6"/>
  <c r="R206" i="6"/>
  <c r="R205" i="6"/>
  <c r="R204" i="6"/>
  <c r="R203" i="6"/>
  <c r="R202" i="6"/>
  <c r="R201" i="6"/>
  <c r="R200" i="6"/>
  <c r="R199" i="6"/>
  <c r="R198" i="6"/>
  <c r="R197" i="6"/>
  <c r="R196" i="6"/>
  <c r="R195" i="6"/>
  <c r="R194" i="6"/>
  <c r="R193" i="6"/>
  <c r="R192" i="6"/>
  <c r="R191" i="6"/>
  <c r="R190" i="6"/>
  <c r="R189" i="6"/>
  <c r="R188" i="6"/>
  <c r="R187" i="6"/>
  <c r="R186" i="6"/>
  <c r="R185" i="6"/>
  <c r="R184" i="6"/>
  <c r="R183" i="6" l="1"/>
  <c r="R182" i="6"/>
  <c r="T224" i="7" l="1"/>
  <c r="L224" i="7" l="1"/>
  <c r="Z224" i="6"/>
  <c r="L224" i="1" l="1"/>
  <c r="X223" i="6" l="1"/>
  <c r="T224" i="1"/>
  <c r="T223" i="1"/>
  <c r="C224" i="9"/>
  <c r="C224" i="7"/>
  <c r="C224" i="8"/>
  <c r="C224" i="6"/>
  <c r="L223" i="1" l="1"/>
  <c r="Z223" i="6"/>
  <c r="Z222" i="6"/>
  <c r="Z221" i="6"/>
  <c r="T223" i="7" l="1"/>
  <c r="L223" i="7"/>
  <c r="H222" i="9" l="1"/>
  <c r="H221" i="9"/>
  <c r="L223" i="8"/>
  <c r="J223" i="8"/>
  <c r="X221" i="6" l="1"/>
  <c r="X222" i="6"/>
  <c r="N206" i="6"/>
  <c r="AP199" i="1"/>
  <c r="C223" i="9"/>
  <c r="D235" i="9" s="1"/>
  <c r="C223" i="7"/>
  <c r="D235" i="7" s="1"/>
  <c r="C223" i="8"/>
  <c r="D235" i="8" s="1"/>
  <c r="C223" i="6"/>
  <c r="D235" i="6" s="1"/>
  <c r="AV196" i="1" l="1"/>
  <c r="H219" i="7" l="1"/>
  <c r="AH196" i="1"/>
  <c r="L222" i="8" l="1"/>
  <c r="T222" i="1"/>
  <c r="C222" i="9"/>
  <c r="D234" i="9" s="1"/>
  <c r="C222" i="7"/>
  <c r="D234" i="7" s="1"/>
  <c r="C222" i="8"/>
  <c r="D234" i="8" s="1"/>
  <c r="C222" i="6"/>
  <c r="D234" i="6" s="1"/>
  <c r="C221" i="9" l="1"/>
  <c r="D233" i="9" s="1"/>
  <c r="C221" i="7"/>
  <c r="D233" i="7" s="1"/>
  <c r="C221" i="8"/>
  <c r="D233" i="8" s="1"/>
  <c r="C221" i="6"/>
  <c r="D233" i="6" s="1"/>
  <c r="F207" i="8" l="1"/>
  <c r="Z220" i="6"/>
  <c r="J222" i="6"/>
  <c r="L219" i="9" l="1"/>
  <c r="AR220" i="1"/>
  <c r="E278" i="9" l="1"/>
  <c r="I278" i="7"/>
  <c r="J278" i="7" s="1"/>
  <c r="AC278" i="1"/>
  <c r="AD278" i="1" s="1"/>
  <c r="P231" i="9"/>
  <c r="J231" i="9"/>
  <c r="F231" i="9"/>
  <c r="P230" i="9"/>
  <c r="L230" i="9"/>
  <c r="J230" i="9"/>
  <c r="F230" i="9"/>
  <c r="P229" i="9"/>
  <c r="L229" i="9"/>
  <c r="J229" i="9"/>
  <c r="F229" i="9"/>
  <c r="P228" i="9"/>
  <c r="L228" i="9"/>
  <c r="J228" i="9"/>
  <c r="F228" i="9"/>
  <c r="P227" i="9"/>
  <c r="L227" i="9"/>
  <c r="J227" i="9"/>
  <c r="F227" i="9"/>
  <c r="P226" i="9"/>
  <c r="L226" i="9"/>
  <c r="J226" i="9"/>
  <c r="F226" i="9"/>
  <c r="P225" i="9"/>
  <c r="L225" i="9"/>
  <c r="J225" i="9"/>
  <c r="F225" i="9"/>
  <c r="P224" i="9"/>
  <c r="L224" i="9"/>
  <c r="J224" i="9"/>
  <c r="F224" i="9"/>
  <c r="P223" i="9"/>
  <c r="L223" i="9"/>
  <c r="J223" i="9"/>
  <c r="F223" i="9"/>
  <c r="P222" i="9"/>
  <c r="L222" i="9"/>
  <c r="J222" i="9"/>
  <c r="F222" i="9"/>
  <c r="P221" i="9"/>
  <c r="N221" i="9"/>
  <c r="L221" i="9"/>
  <c r="J221" i="9"/>
  <c r="F221" i="9"/>
  <c r="P220" i="9"/>
  <c r="N220" i="9"/>
  <c r="L220" i="9"/>
  <c r="J220" i="9"/>
  <c r="H220" i="9"/>
  <c r="F220" i="9"/>
  <c r="C220" i="9"/>
  <c r="AA278" i="7"/>
  <c r="AB278" i="7" s="1"/>
  <c r="W278" i="7"/>
  <c r="X278" i="7" s="1"/>
  <c r="U278" i="7"/>
  <c r="V278" i="7" s="1"/>
  <c r="Q278" i="7"/>
  <c r="R278" i="7" s="1"/>
  <c r="O278" i="7"/>
  <c r="P278" i="7" s="1"/>
  <c r="Z231" i="7"/>
  <c r="T231" i="7"/>
  <c r="N231" i="7"/>
  <c r="L231" i="7"/>
  <c r="F231" i="7"/>
  <c r="Z230" i="7"/>
  <c r="T230" i="7"/>
  <c r="N230" i="7"/>
  <c r="L230" i="7"/>
  <c r="H230" i="7"/>
  <c r="F230" i="7"/>
  <c r="Z229" i="7"/>
  <c r="T229" i="7"/>
  <c r="N229" i="7"/>
  <c r="L229" i="7"/>
  <c r="H229" i="7"/>
  <c r="F229" i="7"/>
  <c r="Z228" i="7"/>
  <c r="T228" i="7"/>
  <c r="N228" i="7"/>
  <c r="L228" i="7"/>
  <c r="H228" i="7"/>
  <c r="F228" i="7"/>
  <c r="Z227" i="7"/>
  <c r="T227" i="7"/>
  <c r="N227" i="7"/>
  <c r="L227" i="7"/>
  <c r="H227" i="7"/>
  <c r="F227" i="7"/>
  <c r="Z226" i="7"/>
  <c r="T226" i="7"/>
  <c r="N226" i="7"/>
  <c r="L226" i="7"/>
  <c r="H226" i="7"/>
  <c r="F226" i="7"/>
  <c r="Z225" i="7"/>
  <c r="T225" i="7"/>
  <c r="N225" i="7"/>
  <c r="H225" i="7"/>
  <c r="F225" i="7"/>
  <c r="Z224" i="7"/>
  <c r="H224" i="7"/>
  <c r="F224" i="7"/>
  <c r="Z223" i="7"/>
  <c r="H223" i="7"/>
  <c r="F223" i="7"/>
  <c r="Z222" i="7"/>
  <c r="T222" i="7"/>
  <c r="N222" i="7"/>
  <c r="L222" i="7"/>
  <c r="H222" i="7"/>
  <c r="F222" i="7"/>
  <c r="Z221" i="7"/>
  <c r="T221" i="7"/>
  <c r="N221" i="7"/>
  <c r="L221" i="7"/>
  <c r="H221" i="7"/>
  <c r="F221" i="7"/>
  <c r="AB220" i="7"/>
  <c r="Z220" i="7"/>
  <c r="X220" i="7"/>
  <c r="V220" i="7"/>
  <c r="T220" i="7"/>
  <c r="R220" i="7"/>
  <c r="P220" i="7"/>
  <c r="L220" i="7"/>
  <c r="J220" i="7"/>
  <c r="H220" i="7"/>
  <c r="F220" i="7"/>
  <c r="C220" i="7"/>
  <c r="O278" i="8"/>
  <c r="P278" i="8" s="1"/>
  <c r="L231" i="8"/>
  <c r="J231" i="8"/>
  <c r="L230" i="8"/>
  <c r="J230" i="8"/>
  <c r="L229" i="8"/>
  <c r="J229" i="8"/>
  <c r="H229" i="8"/>
  <c r="L228" i="8"/>
  <c r="J228" i="8"/>
  <c r="H228" i="8"/>
  <c r="L227" i="8"/>
  <c r="J227" i="8"/>
  <c r="H227" i="8"/>
  <c r="L226" i="8"/>
  <c r="J226" i="8"/>
  <c r="H226" i="8"/>
  <c r="L225" i="8"/>
  <c r="J225" i="8"/>
  <c r="H225" i="8"/>
  <c r="L224" i="8"/>
  <c r="J224" i="8"/>
  <c r="H224" i="8"/>
  <c r="H223" i="8"/>
  <c r="J222" i="8"/>
  <c r="H222" i="8"/>
  <c r="L221" i="8"/>
  <c r="J221" i="8"/>
  <c r="H221" i="8"/>
  <c r="R220" i="8"/>
  <c r="P220" i="8"/>
  <c r="L220" i="8"/>
  <c r="J220" i="8"/>
  <c r="H220" i="8"/>
  <c r="C220" i="8"/>
  <c r="AG278" i="6"/>
  <c r="AH278" i="6" s="1"/>
  <c r="AE278" i="6"/>
  <c r="AC278" i="6"/>
  <c r="AD278" i="6" s="1"/>
  <c r="AA278" i="6"/>
  <c r="AB278" i="6" s="1"/>
  <c r="U278" i="6"/>
  <c r="V278" i="6" s="1"/>
  <c r="AH231" i="6"/>
  <c r="AF231" i="6"/>
  <c r="AD231" i="6"/>
  <c r="AB231" i="6"/>
  <c r="Z231" i="6"/>
  <c r="X231" i="6"/>
  <c r="V231" i="6"/>
  <c r="T231" i="6"/>
  <c r="P231" i="6"/>
  <c r="N231" i="6"/>
  <c r="J231" i="6"/>
  <c r="H231" i="6"/>
  <c r="AH230" i="6"/>
  <c r="AF230" i="6"/>
  <c r="AD230" i="6"/>
  <c r="AB230" i="6"/>
  <c r="Z230" i="6"/>
  <c r="X230" i="6"/>
  <c r="V230" i="6"/>
  <c r="T230" i="6"/>
  <c r="P230" i="6"/>
  <c r="N230" i="6"/>
  <c r="J230" i="6"/>
  <c r="H230" i="6"/>
  <c r="AH229" i="6"/>
  <c r="AF229" i="6"/>
  <c r="AD229" i="6"/>
  <c r="AB229" i="6"/>
  <c r="Z229" i="6"/>
  <c r="X229" i="6"/>
  <c r="V229" i="6"/>
  <c r="T229" i="6"/>
  <c r="P229" i="6"/>
  <c r="N229" i="6"/>
  <c r="L229" i="6"/>
  <c r="J229" i="6"/>
  <c r="H229" i="6"/>
  <c r="AH228" i="6"/>
  <c r="AF228" i="6"/>
  <c r="AD228" i="6"/>
  <c r="AB228" i="6"/>
  <c r="Z228" i="6"/>
  <c r="X228" i="6"/>
  <c r="V228" i="6"/>
  <c r="T228" i="6"/>
  <c r="P228" i="6"/>
  <c r="N228" i="6"/>
  <c r="J228" i="6"/>
  <c r="H228" i="6"/>
  <c r="AH227" i="6"/>
  <c r="AF227" i="6"/>
  <c r="AD227" i="6"/>
  <c r="AB227" i="6"/>
  <c r="Z227" i="6"/>
  <c r="X227" i="6"/>
  <c r="V227" i="6"/>
  <c r="T227" i="6"/>
  <c r="P227" i="6"/>
  <c r="N227" i="6"/>
  <c r="J227" i="6"/>
  <c r="AH226" i="6"/>
  <c r="AF226" i="6"/>
  <c r="AD226" i="6"/>
  <c r="AB226" i="6"/>
  <c r="Z226" i="6"/>
  <c r="X226" i="6"/>
  <c r="V226" i="6"/>
  <c r="T226" i="6"/>
  <c r="P226" i="6"/>
  <c r="N226" i="6"/>
  <c r="L226" i="6"/>
  <c r="J226" i="6"/>
  <c r="H226" i="6"/>
  <c r="AH225" i="6"/>
  <c r="AF225" i="6"/>
  <c r="AD225" i="6"/>
  <c r="AB225" i="6"/>
  <c r="X225" i="6"/>
  <c r="V225" i="6"/>
  <c r="T225" i="6"/>
  <c r="P225" i="6"/>
  <c r="N225" i="6"/>
  <c r="J225" i="6"/>
  <c r="H225" i="6"/>
  <c r="AH224" i="6"/>
  <c r="AF224" i="6"/>
  <c r="AD224" i="6"/>
  <c r="AB224" i="6"/>
  <c r="V224" i="6"/>
  <c r="T224" i="6"/>
  <c r="P224" i="6"/>
  <c r="N224" i="6"/>
  <c r="J224" i="6"/>
  <c r="H224" i="6"/>
  <c r="AH223" i="6"/>
  <c r="AF223" i="6"/>
  <c r="AD223" i="6"/>
  <c r="AB223" i="6"/>
  <c r="V223" i="6"/>
  <c r="T223" i="6"/>
  <c r="P223" i="6"/>
  <c r="N223" i="6"/>
  <c r="L223" i="6"/>
  <c r="J223" i="6"/>
  <c r="H223" i="6"/>
  <c r="AH222" i="6"/>
  <c r="AF222" i="6"/>
  <c r="AD222" i="6"/>
  <c r="AB222" i="6"/>
  <c r="V222" i="6"/>
  <c r="T222" i="6"/>
  <c r="P222" i="6"/>
  <c r="N222" i="6"/>
  <c r="H222" i="6"/>
  <c r="AH221" i="6"/>
  <c r="AF221" i="6"/>
  <c r="AD221" i="6"/>
  <c r="AB221" i="6"/>
  <c r="V221" i="6"/>
  <c r="T221" i="6"/>
  <c r="P221" i="6"/>
  <c r="N221" i="6"/>
  <c r="J221" i="6"/>
  <c r="H221" i="6"/>
  <c r="AH220" i="6"/>
  <c r="AF220" i="6"/>
  <c r="AD220" i="6"/>
  <c r="AB220" i="6"/>
  <c r="X220" i="6"/>
  <c r="V220" i="6"/>
  <c r="T220" i="6"/>
  <c r="P220" i="6"/>
  <c r="N220" i="6"/>
  <c r="J220" i="6"/>
  <c r="H220" i="6"/>
  <c r="C220" i="6"/>
  <c r="BB231" i="1"/>
  <c r="AZ231" i="1"/>
  <c r="AX231" i="1"/>
  <c r="AV231" i="1"/>
  <c r="AT231" i="1"/>
  <c r="AR231" i="1"/>
  <c r="AP231" i="1"/>
  <c r="AN231" i="1"/>
  <c r="AF231" i="1"/>
  <c r="AD231" i="1"/>
  <c r="AB231" i="1"/>
  <c r="Z231" i="1"/>
  <c r="X231" i="1"/>
  <c r="V231" i="1"/>
  <c r="T231" i="1"/>
  <c r="R231" i="1"/>
  <c r="P231" i="1"/>
  <c r="N231" i="1"/>
  <c r="L231" i="1"/>
  <c r="J231" i="1"/>
  <c r="H231" i="1"/>
  <c r="F231" i="1"/>
  <c r="D231" i="1"/>
  <c r="BB230" i="1"/>
  <c r="AZ230" i="1"/>
  <c r="AX230" i="1"/>
  <c r="AV230" i="1"/>
  <c r="AT230" i="1"/>
  <c r="AR230" i="1"/>
  <c r="AP230" i="1"/>
  <c r="AN230" i="1"/>
  <c r="AF230" i="1"/>
  <c r="AD230" i="1"/>
  <c r="AB230" i="1"/>
  <c r="Z230" i="1"/>
  <c r="X230" i="1"/>
  <c r="V230" i="1"/>
  <c r="T230" i="1"/>
  <c r="R230" i="1"/>
  <c r="P230" i="1"/>
  <c r="N230" i="1"/>
  <c r="L230" i="1"/>
  <c r="J230" i="1"/>
  <c r="H230" i="1"/>
  <c r="F230" i="1"/>
  <c r="D230" i="1"/>
  <c r="BB229" i="1"/>
  <c r="AZ229" i="1"/>
  <c r="AX229" i="1"/>
  <c r="AV229" i="1"/>
  <c r="AT229" i="1"/>
  <c r="AR229" i="1"/>
  <c r="AP229" i="1"/>
  <c r="AN229" i="1"/>
  <c r="AJ229" i="1"/>
  <c r="AF229" i="1"/>
  <c r="AD229" i="1"/>
  <c r="AB229" i="1"/>
  <c r="Z229" i="1"/>
  <c r="X229" i="1"/>
  <c r="V229" i="1"/>
  <c r="T229" i="1"/>
  <c r="R229" i="1"/>
  <c r="P229" i="1"/>
  <c r="N229" i="1"/>
  <c r="L229" i="1"/>
  <c r="J229" i="1"/>
  <c r="H229" i="1"/>
  <c r="F229" i="1"/>
  <c r="D229" i="1"/>
  <c r="BB228" i="1"/>
  <c r="AZ228" i="1"/>
  <c r="AX228" i="1"/>
  <c r="AV228" i="1"/>
  <c r="AT228" i="1"/>
  <c r="AR228" i="1"/>
  <c r="AP228" i="1"/>
  <c r="AN228" i="1"/>
  <c r="AF228" i="1"/>
  <c r="AD228" i="1"/>
  <c r="AB228" i="1"/>
  <c r="Z228" i="1"/>
  <c r="X228" i="1"/>
  <c r="V228" i="1"/>
  <c r="T228" i="1"/>
  <c r="R228" i="1"/>
  <c r="P228" i="1"/>
  <c r="N228" i="1"/>
  <c r="J228" i="1"/>
  <c r="H228" i="1"/>
  <c r="F228" i="1"/>
  <c r="D228" i="1"/>
  <c r="BB227" i="1"/>
  <c r="AZ227" i="1"/>
  <c r="AX227" i="1"/>
  <c r="AV227" i="1"/>
  <c r="AT227" i="1"/>
  <c r="AR227" i="1"/>
  <c r="AP227" i="1"/>
  <c r="AN227" i="1"/>
  <c r="AF227" i="1"/>
  <c r="AD227" i="1"/>
  <c r="AB227" i="1"/>
  <c r="Z227" i="1"/>
  <c r="X227" i="1"/>
  <c r="V227" i="1"/>
  <c r="T227" i="1"/>
  <c r="R227" i="1"/>
  <c r="P227" i="1"/>
  <c r="N227" i="1"/>
  <c r="J227" i="1"/>
  <c r="H227" i="1"/>
  <c r="F227" i="1"/>
  <c r="D227" i="1"/>
  <c r="BB226" i="1"/>
  <c r="AZ226" i="1"/>
  <c r="AX226" i="1"/>
  <c r="AV226" i="1"/>
  <c r="AT226" i="1"/>
  <c r="AR226" i="1"/>
  <c r="AP226" i="1"/>
  <c r="AN226" i="1"/>
  <c r="AJ226" i="1"/>
  <c r="AF226" i="1"/>
  <c r="AD226" i="1"/>
  <c r="AB226" i="1"/>
  <c r="Z226" i="1"/>
  <c r="X226" i="1"/>
  <c r="V226" i="1"/>
  <c r="T226" i="1"/>
  <c r="R226" i="1"/>
  <c r="P226" i="1"/>
  <c r="N226" i="1"/>
  <c r="J226" i="1"/>
  <c r="H226" i="1"/>
  <c r="F226" i="1"/>
  <c r="D226" i="1"/>
  <c r="BB225" i="1"/>
  <c r="AZ225" i="1"/>
  <c r="AX225" i="1"/>
  <c r="AV225" i="1"/>
  <c r="AT225" i="1"/>
  <c r="AP225" i="1"/>
  <c r="AN225" i="1"/>
  <c r="AF225" i="1"/>
  <c r="AD225" i="1"/>
  <c r="AB225" i="1"/>
  <c r="Z225" i="1"/>
  <c r="X225" i="1"/>
  <c r="V225" i="1"/>
  <c r="T225" i="1"/>
  <c r="R225" i="1"/>
  <c r="P225" i="1"/>
  <c r="N225" i="1"/>
  <c r="J225" i="1"/>
  <c r="H225" i="1"/>
  <c r="F225" i="1"/>
  <c r="D225" i="1"/>
  <c r="BB224" i="1"/>
  <c r="AZ224" i="1"/>
  <c r="AX224" i="1"/>
  <c r="AV224" i="1"/>
  <c r="AT224" i="1"/>
  <c r="AR224" i="1"/>
  <c r="AP224" i="1"/>
  <c r="AN224" i="1"/>
  <c r="AF224" i="1"/>
  <c r="AD224" i="1"/>
  <c r="AB224" i="1"/>
  <c r="Z224" i="1"/>
  <c r="X224" i="1"/>
  <c r="V224" i="1"/>
  <c r="R224" i="1"/>
  <c r="P224" i="1"/>
  <c r="N224" i="1"/>
  <c r="J224" i="1"/>
  <c r="H224" i="1"/>
  <c r="F224" i="1"/>
  <c r="D224" i="1"/>
  <c r="BB223" i="1"/>
  <c r="AZ223" i="1"/>
  <c r="AX223" i="1"/>
  <c r="AV223" i="1"/>
  <c r="AT223" i="1"/>
  <c r="AR223" i="1"/>
  <c r="AP223" i="1"/>
  <c r="AN223" i="1"/>
  <c r="AJ223" i="1"/>
  <c r="AF223" i="1"/>
  <c r="AD223" i="1"/>
  <c r="AB223" i="1"/>
  <c r="Z223" i="1"/>
  <c r="X223" i="1"/>
  <c r="V223" i="1"/>
  <c r="R223" i="1"/>
  <c r="P223" i="1"/>
  <c r="N223" i="1"/>
  <c r="J223" i="1"/>
  <c r="H223" i="1"/>
  <c r="F223" i="1"/>
  <c r="D223" i="1"/>
  <c r="BB222" i="1"/>
  <c r="AZ222" i="1"/>
  <c r="AX222" i="1"/>
  <c r="AV222" i="1"/>
  <c r="AT222" i="1"/>
  <c r="AR222" i="1"/>
  <c r="AP222" i="1"/>
  <c r="AN222" i="1"/>
  <c r="AF222" i="1"/>
  <c r="AD222" i="1"/>
  <c r="AB222" i="1"/>
  <c r="Z222" i="1"/>
  <c r="X222" i="1"/>
  <c r="V222" i="1"/>
  <c r="R222" i="1"/>
  <c r="P222" i="1"/>
  <c r="N222" i="1"/>
  <c r="L222" i="1"/>
  <c r="J222" i="1"/>
  <c r="F222" i="1"/>
  <c r="D222" i="1"/>
  <c r="BB221" i="1"/>
  <c r="AZ221" i="1"/>
  <c r="AX221" i="1"/>
  <c r="AV221" i="1"/>
  <c r="AT221" i="1"/>
  <c r="AR221" i="1"/>
  <c r="AP221" i="1"/>
  <c r="AN221" i="1"/>
  <c r="AF221" i="1"/>
  <c r="AD221" i="1"/>
  <c r="AB221" i="1"/>
  <c r="Z221" i="1"/>
  <c r="X221" i="1"/>
  <c r="V221" i="1"/>
  <c r="R221" i="1"/>
  <c r="P221" i="1"/>
  <c r="N221" i="1"/>
  <c r="L221" i="1"/>
  <c r="J221" i="1"/>
  <c r="F221" i="1"/>
  <c r="D221" i="1"/>
  <c r="BB220" i="1"/>
  <c r="AZ220" i="1"/>
  <c r="AX220" i="1"/>
  <c r="AV220" i="1"/>
  <c r="AT220" i="1"/>
  <c r="AP220" i="1"/>
  <c r="AN220" i="1"/>
  <c r="AJ220" i="1"/>
  <c r="AH220" i="1"/>
  <c r="AF220" i="1"/>
  <c r="AD220" i="1"/>
  <c r="AB220" i="1"/>
  <c r="Z220" i="1"/>
  <c r="X220" i="1"/>
  <c r="V220" i="1"/>
  <c r="R220" i="1"/>
  <c r="P220" i="1"/>
  <c r="N220" i="1"/>
  <c r="L220" i="1"/>
  <c r="J220" i="1"/>
  <c r="F220" i="1"/>
  <c r="D220" i="1"/>
  <c r="C278" i="8" l="1"/>
  <c r="D232" i="8"/>
  <c r="C278" i="7"/>
  <c r="D232" i="7"/>
  <c r="C278" i="6"/>
  <c r="D232" i="6"/>
  <c r="C278" i="9"/>
  <c r="D232" i="9"/>
  <c r="AD196" i="1"/>
  <c r="AL196" i="1" l="1"/>
  <c r="C219" i="9"/>
  <c r="D231" i="9" s="1"/>
  <c r="C219" i="7"/>
  <c r="D231" i="7" s="1"/>
  <c r="C219" i="8"/>
  <c r="D231" i="8" s="1"/>
  <c r="C219" i="6"/>
  <c r="D231" i="6" s="1"/>
  <c r="AB216" i="1" l="1"/>
  <c r="AB215" i="1"/>
  <c r="C218" i="9"/>
  <c r="D230" i="9" s="1"/>
  <c r="C218" i="7"/>
  <c r="D230" i="7" s="1"/>
  <c r="C218" i="8"/>
  <c r="D230" i="8" s="1"/>
  <c r="C218" i="6"/>
  <c r="D230" i="6" s="1"/>
  <c r="C217" i="9" l="1"/>
  <c r="D229" i="9" s="1"/>
  <c r="C217" i="7"/>
  <c r="D229" i="7" s="1"/>
  <c r="C217" i="8"/>
  <c r="D229" i="8" s="1"/>
  <c r="C217" i="6"/>
  <c r="D229" i="6" s="1"/>
  <c r="C216" i="9" l="1"/>
  <c r="D228" i="9" s="1"/>
  <c r="C216" i="7"/>
  <c r="D228" i="7" s="1"/>
  <c r="C216" i="8"/>
  <c r="D228" i="8" s="1"/>
  <c r="C216" i="6"/>
  <c r="D228" i="6" s="1"/>
  <c r="AA274" i="1" l="1"/>
  <c r="AB195" i="1"/>
  <c r="AB194" i="1"/>
  <c r="AB193" i="1"/>
  <c r="AB192" i="1"/>
  <c r="AB191" i="1"/>
  <c r="AB190" i="1"/>
  <c r="AB189" i="1"/>
  <c r="AB188" i="1"/>
  <c r="AB187" i="1"/>
  <c r="AB186" i="1"/>
  <c r="AB185" i="1"/>
  <c r="AB184" i="1"/>
  <c r="AB183" i="1"/>
  <c r="AB182" i="1"/>
  <c r="AB181" i="1"/>
  <c r="AB180" i="1"/>
  <c r="AB179" i="1"/>
  <c r="AB178" i="1"/>
  <c r="AB177" i="1"/>
  <c r="AB176" i="1"/>
  <c r="AB175" i="1"/>
  <c r="AB174" i="1"/>
  <c r="AB173" i="1"/>
  <c r="AB172" i="1"/>
  <c r="AB171" i="1"/>
  <c r="AB170" i="1"/>
  <c r="AB169" i="1"/>
  <c r="AB168" i="1"/>
  <c r="AB167" i="1"/>
  <c r="AB166" i="1"/>
  <c r="AB165" i="1"/>
  <c r="AB164" i="1"/>
  <c r="AB163" i="1"/>
  <c r="AB162" i="1"/>
  <c r="AB161" i="1"/>
  <c r="AB160" i="1"/>
  <c r="Z147" i="1"/>
  <c r="Z159" i="1"/>
  <c r="AB159" i="1"/>
  <c r="AB207" i="1"/>
  <c r="AB206" i="1"/>
  <c r="AB205" i="1"/>
  <c r="AB204" i="1"/>
  <c r="AB203" i="1"/>
  <c r="AB202" i="1"/>
  <c r="AB201" i="1"/>
  <c r="AB200" i="1"/>
  <c r="AB199" i="1"/>
  <c r="AB198" i="1"/>
  <c r="AB197" i="1"/>
  <c r="AB196" i="1"/>
  <c r="C215" i="6" l="1"/>
  <c r="D227" i="6" s="1"/>
  <c r="C215" i="8"/>
  <c r="D227" i="8" s="1"/>
  <c r="C215" i="7"/>
  <c r="D227" i="7" s="1"/>
  <c r="C215" i="9"/>
  <c r="D227" i="9" s="1"/>
  <c r="T214" i="1" l="1"/>
  <c r="C214" i="6"/>
  <c r="D226" i="6" s="1"/>
  <c r="C214" i="8"/>
  <c r="D226" i="8" s="1"/>
  <c r="C214" i="7"/>
  <c r="D226" i="7" s="1"/>
  <c r="C214" i="9"/>
  <c r="D226" i="9" s="1"/>
  <c r="C213" i="7" l="1"/>
  <c r="D225" i="7" s="1"/>
  <c r="C213" i="8"/>
  <c r="D225" i="8" s="1"/>
  <c r="C213" i="6"/>
  <c r="D225" i="6" s="1"/>
  <c r="C213" i="9"/>
  <c r="D225" i="9" s="1"/>
  <c r="C212" i="9" l="1"/>
  <c r="D224" i="9" s="1"/>
  <c r="C212" i="7"/>
  <c r="D224" i="7" s="1"/>
  <c r="C212" i="8"/>
  <c r="D224" i="8" s="1"/>
  <c r="C212" i="6"/>
  <c r="D224" i="6" s="1"/>
  <c r="AX261" i="1" l="1"/>
  <c r="AX260" i="1"/>
  <c r="AX259" i="1"/>
  <c r="AX258" i="1"/>
  <c r="AX257" i="1"/>
  <c r="AV260" i="1"/>
  <c r="AV259" i="1"/>
  <c r="AV258" i="1"/>
  <c r="X274" i="7"/>
  <c r="X273" i="7"/>
  <c r="X272" i="7"/>
  <c r="X271" i="7"/>
  <c r="X270" i="7"/>
  <c r="X269" i="7"/>
  <c r="X268" i="7"/>
  <c r="X267" i="7"/>
  <c r="X266" i="7"/>
  <c r="X265" i="7"/>
  <c r="X264" i="7"/>
  <c r="X263" i="7"/>
  <c r="X262" i="7"/>
  <c r="X261" i="7"/>
  <c r="X260" i="7"/>
  <c r="X259" i="7"/>
  <c r="X258" i="7"/>
  <c r="X257" i="7"/>
  <c r="V274" i="7"/>
  <c r="V273" i="7"/>
  <c r="V272" i="7"/>
  <c r="V271" i="7"/>
  <c r="V270" i="7"/>
  <c r="V269" i="7"/>
  <c r="V268" i="7"/>
  <c r="R275" i="7"/>
  <c r="R274" i="8"/>
  <c r="R273" i="8"/>
  <c r="R272" i="8"/>
  <c r="R271" i="8"/>
  <c r="R270" i="8"/>
  <c r="R269" i="8"/>
  <c r="R268" i="8"/>
  <c r="R267" i="8"/>
  <c r="AF275" i="6"/>
  <c r="AD274" i="6"/>
  <c r="AD275" i="6"/>
  <c r="T273" i="6"/>
  <c r="T274" i="6"/>
  <c r="N211" i="6" l="1"/>
  <c r="AR211" i="1"/>
  <c r="AH184" i="1"/>
  <c r="AD184" i="1"/>
  <c r="G275" i="1"/>
  <c r="H184" i="1"/>
  <c r="C211" i="9" l="1"/>
  <c r="D223" i="9" s="1"/>
  <c r="C211" i="7"/>
  <c r="D223" i="7" s="1"/>
  <c r="C211" i="8"/>
  <c r="D223" i="8" s="1"/>
  <c r="C211" i="6"/>
  <c r="D223" i="6" s="1"/>
  <c r="M275" i="9" l="1"/>
  <c r="N275" i="9" s="1"/>
  <c r="M274" i="9"/>
  <c r="N274" i="9" s="1"/>
  <c r="M271" i="9"/>
  <c r="N271" i="9" s="1"/>
  <c r="M270" i="9"/>
  <c r="N270" i="9" s="1"/>
  <c r="M272" i="9"/>
  <c r="N272" i="9" s="1"/>
  <c r="M273" i="9"/>
  <c r="N273" i="9" s="1"/>
  <c r="N195" i="9"/>
  <c r="N194" i="9"/>
  <c r="N193" i="9"/>
  <c r="N183" i="9"/>
  <c r="N182" i="9"/>
  <c r="N181" i="9"/>
  <c r="N180" i="9"/>
  <c r="N179" i="9"/>
  <c r="N178" i="9"/>
  <c r="N177" i="9"/>
  <c r="N176" i="9"/>
  <c r="N175" i="9"/>
  <c r="N174" i="9"/>
  <c r="N173" i="9"/>
  <c r="N172" i="9"/>
  <c r="N171" i="9"/>
  <c r="N170" i="9"/>
  <c r="N169" i="9"/>
  <c r="N168" i="9"/>
  <c r="N167" i="9"/>
  <c r="N166" i="9"/>
  <c r="N165" i="9"/>
  <c r="N164" i="9"/>
  <c r="N163" i="9"/>
  <c r="N162" i="9"/>
  <c r="N161" i="9"/>
  <c r="N160" i="9"/>
  <c r="N159" i="9"/>
  <c r="N158" i="9"/>
  <c r="N157" i="9"/>
  <c r="N156" i="9"/>
  <c r="N155" i="9"/>
  <c r="N154" i="9"/>
  <c r="N153" i="9"/>
  <c r="N152" i="9"/>
  <c r="N151" i="9"/>
  <c r="N150" i="9"/>
  <c r="N149" i="9"/>
  <c r="N148" i="9"/>
  <c r="N147" i="9"/>
  <c r="N146" i="9"/>
  <c r="N145" i="9"/>
  <c r="N144" i="9"/>
  <c r="N143" i="9"/>
  <c r="N142" i="9"/>
  <c r="N141" i="9"/>
  <c r="N140" i="9"/>
  <c r="N139" i="9"/>
  <c r="N138" i="9"/>
  <c r="N137" i="9"/>
  <c r="N136" i="9"/>
  <c r="N135" i="9"/>
  <c r="N134" i="9"/>
  <c r="N133" i="9"/>
  <c r="N132" i="9"/>
  <c r="N131" i="9"/>
  <c r="N130" i="9"/>
  <c r="N129" i="9"/>
  <c r="N128" i="9"/>
  <c r="H210" i="8" l="1"/>
  <c r="L209" i="8"/>
  <c r="J210" i="6"/>
  <c r="X209" i="6"/>
  <c r="C210" i="9" l="1"/>
  <c r="D222" i="9" s="1"/>
  <c r="C210" i="7"/>
  <c r="D222" i="7" s="1"/>
  <c r="C210" i="8"/>
  <c r="D222" i="8" s="1"/>
  <c r="C210" i="6"/>
  <c r="D222" i="6" s="1"/>
  <c r="N208" i="7" l="1"/>
  <c r="Z209" i="6"/>
  <c r="T209" i="1"/>
  <c r="C209" i="9" l="1"/>
  <c r="D221" i="9" s="1"/>
  <c r="C209" i="7"/>
  <c r="D221" i="7" s="1"/>
  <c r="C209" i="8"/>
  <c r="D221" i="8" s="1"/>
  <c r="C209" i="6"/>
  <c r="D221" i="6" s="1"/>
  <c r="T208" i="1" l="1"/>
  <c r="N207" i="9" l="1"/>
  <c r="N206" i="9"/>
  <c r="N205" i="9"/>
  <c r="N204" i="9"/>
  <c r="N203" i="9"/>
  <c r="N202" i="9"/>
  <c r="N201" i="9"/>
  <c r="N200" i="9"/>
  <c r="N199" i="9"/>
  <c r="L207" i="9"/>
  <c r="F207" i="9"/>
  <c r="N207" i="7"/>
  <c r="H207" i="7"/>
  <c r="H207" i="8"/>
  <c r="H206" i="8"/>
  <c r="F206" i="8"/>
  <c r="F205" i="8"/>
  <c r="F198" i="8"/>
  <c r="Z208" i="6"/>
  <c r="E276" i="6"/>
  <c r="E275" i="6"/>
  <c r="F276" i="6" l="1"/>
  <c r="F277" i="6"/>
  <c r="C208" i="9"/>
  <c r="C208" i="7"/>
  <c r="C208" i="8"/>
  <c r="C208" i="6"/>
  <c r="AR208" i="1"/>
  <c r="D220" i="6" l="1"/>
  <c r="D220" i="8"/>
  <c r="D220" i="7"/>
  <c r="D220" i="9"/>
  <c r="X205" i="1"/>
  <c r="AR219" i="1" l="1"/>
  <c r="AR218" i="1"/>
  <c r="AR217" i="1"/>
  <c r="AR216" i="1"/>
  <c r="AR215" i="1"/>
  <c r="AR214" i="1"/>
  <c r="AR213" i="1"/>
  <c r="AR212" i="1"/>
  <c r="AR210" i="1"/>
  <c r="AP213" i="1"/>
  <c r="AP212" i="1"/>
  <c r="AP211" i="1"/>
  <c r="AP210" i="1"/>
  <c r="X217" i="1"/>
  <c r="X216" i="1"/>
  <c r="X215" i="1"/>
  <c r="X214" i="1"/>
  <c r="X213" i="1"/>
  <c r="X212" i="1"/>
  <c r="X211" i="1"/>
  <c r="X210" i="1"/>
  <c r="V218" i="1"/>
  <c r="V217" i="1"/>
  <c r="V216" i="1"/>
  <c r="V215" i="1"/>
  <c r="V214" i="1"/>
  <c r="V213" i="1"/>
  <c r="V212" i="1"/>
  <c r="V211" i="1"/>
  <c r="V210" i="1"/>
  <c r="T219" i="1"/>
  <c r="T218" i="1"/>
  <c r="T217" i="1"/>
  <c r="T216" i="1"/>
  <c r="T215" i="1"/>
  <c r="T213" i="1"/>
  <c r="T210" i="1"/>
  <c r="P219" i="1"/>
  <c r="P218" i="1"/>
  <c r="P217" i="1"/>
  <c r="P216" i="1"/>
  <c r="P215" i="1"/>
  <c r="P214" i="1"/>
  <c r="P213" i="1"/>
  <c r="P212" i="1"/>
  <c r="P211" i="1"/>
  <c r="P210" i="1"/>
  <c r="F217" i="1"/>
  <c r="F216" i="1"/>
  <c r="F215" i="1"/>
  <c r="F214" i="1"/>
  <c r="F213" i="1"/>
  <c r="F212" i="1"/>
  <c r="F211" i="1"/>
  <c r="Z219" i="6"/>
  <c r="Z218" i="6"/>
  <c r="Z217" i="6"/>
  <c r="Z216" i="6"/>
  <c r="Z215" i="6"/>
  <c r="Z214" i="6"/>
  <c r="X218" i="6"/>
  <c r="X217" i="6"/>
  <c r="X216" i="6"/>
  <c r="X215" i="6"/>
  <c r="X214" i="6"/>
  <c r="X213" i="6"/>
  <c r="N219" i="6"/>
  <c r="N218" i="6"/>
  <c r="N217" i="6"/>
  <c r="N216" i="6"/>
  <c r="N215" i="6"/>
  <c r="N214" i="6"/>
  <c r="N213" i="6"/>
  <c r="N212" i="6"/>
  <c r="N210" i="6"/>
  <c r="N209" i="6"/>
  <c r="P219" i="9"/>
  <c r="P218" i="9"/>
  <c r="P217" i="9"/>
  <c r="P216" i="9"/>
  <c r="P215" i="9"/>
  <c r="P214" i="9"/>
  <c r="P213" i="9"/>
  <c r="P212" i="9"/>
  <c r="P211" i="9"/>
  <c r="P210" i="9"/>
  <c r="P209" i="9"/>
  <c r="P208" i="9"/>
  <c r="N211" i="9"/>
  <c r="N210" i="9"/>
  <c r="N209" i="9"/>
  <c r="N208" i="9"/>
  <c r="L218" i="9"/>
  <c r="L217" i="9"/>
  <c r="L216" i="9"/>
  <c r="L215" i="9"/>
  <c r="L214" i="9"/>
  <c r="L213" i="9"/>
  <c r="L212" i="9"/>
  <c r="L211" i="9"/>
  <c r="L210" i="9"/>
  <c r="L209" i="9"/>
  <c r="L208" i="9"/>
  <c r="J219" i="9"/>
  <c r="J218" i="9"/>
  <c r="J217" i="9"/>
  <c r="J216" i="9"/>
  <c r="J215" i="9"/>
  <c r="J214" i="9"/>
  <c r="J213" i="9"/>
  <c r="J212" i="9"/>
  <c r="J211" i="9"/>
  <c r="J210" i="9"/>
  <c r="J209" i="9"/>
  <c r="J208" i="9"/>
  <c r="F219" i="9"/>
  <c r="F218" i="9"/>
  <c r="F217" i="9"/>
  <c r="F216" i="9"/>
  <c r="F215" i="9"/>
  <c r="F214" i="9"/>
  <c r="F213" i="9"/>
  <c r="F212" i="9"/>
  <c r="F211" i="9"/>
  <c r="F210" i="9"/>
  <c r="F209" i="9"/>
  <c r="F208" i="9"/>
  <c r="Z215" i="7"/>
  <c r="Z214" i="7"/>
  <c r="Z213" i="7"/>
  <c r="Z212" i="7"/>
  <c r="Z211" i="7"/>
  <c r="T219" i="7"/>
  <c r="T218" i="7"/>
  <c r="T217" i="7"/>
  <c r="T216" i="7"/>
  <c r="T215" i="7"/>
  <c r="T214" i="7"/>
  <c r="T213" i="7"/>
  <c r="N219" i="7"/>
  <c r="N218" i="7"/>
  <c r="N217" i="7"/>
  <c r="N216" i="7"/>
  <c r="N215" i="7"/>
  <c r="N214" i="7"/>
  <c r="N213" i="7"/>
  <c r="L219" i="7"/>
  <c r="L218" i="7"/>
  <c r="L217" i="7"/>
  <c r="L216" i="7"/>
  <c r="L215" i="7"/>
  <c r="L214" i="7"/>
  <c r="L210" i="7"/>
  <c r="L219" i="8"/>
  <c r="L218" i="8"/>
  <c r="L217" i="8"/>
  <c r="L216" i="8"/>
  <c r="L215" i="8"/>
  <c r="L214" i="8"/>
  <c r="J219" i="8"/>
  <c r="J218" i="8"/>
  <c r="J217" i="8"/>
  <c r="J216" i="8"/>
  <c r="J215" i="8"/>
  <c r="J214" i="8"/>
  <c r="J213" i="8"/>
  <c r="H217" i="8"/>
  <c r="H216" i="8"/>
  <c r="H215" i="8"/>
  <c r="H214" i="8"/>
  <c r="H213" i="8"/>
  <c r="H212" i="8"/>
  <c r="H211" i="8"/>
  <c r="O277" i="9"/>
  <c r="M277" i="9"/>
  <c r="N278" i="9" s="1"/>
  <c r="K277" i="9"/>
  <c r="I277" i="9"/>
  <c r="G277" i="9"/>
  <c r="E277" i="9"/>
  <c r="C277" i="9"/>
  <c r="H208" i="9"/>
  <c r="AA277" i="7"/>
  <c r="AB277" i="7" s="1"/>
  <c r="Y277" i="7"/>
  <c r="W277" i="7"/>
  <c r="X277" i="7" s="1"/>
  <c r="U277" i="7"/>
  <c r="V277" i="7" s="1"/>
  <c r="S277" i="7"/>
  <c r="Q277" i="7"/>
  <c r="R277" i="7" s="1"/>
  <c r="O277" i="7"/>
  <c r="P277" i="7" s="1"/>
  <c r="M277" i="7"/>
  <c r="K277" i="7"/>
  <c r="L278" i="7" s="1"/>
  <c r="I277" i="7"/>
  <c r="J277" i="7" s="1"/>
  <c r="G277" i="7"/>
  <c r="E277" i="7"/>
  <c r="C277" i="7"/>
  <c r="Z219" i="7"/>
  <c r="F219" i="7"/>
  <c r="Z218" i="7"/>
  <c r="H218" i="7"/>
  <c r="F218" i="7"/>
  <c r="Z217" i="7"/>
  <c r="H217" i="7"/>
  <c r="F217" i="7"/>
  <c r="Z216" i="7"/>
  <c r="H216" i="7"/>
  <c r="F216" i="7"/>
  <c r="H215" i="7"/>
  <c r="F215" i="7"/>
  <c r="H214" i="7"/>
  <c r="F214" i="7"/>
  <c r="H213" i="7"/>
  <c r="F213" i="7"/>
  <c r="H212" i="7"/>
  <c r="F212" i="7"/>
  <c r="H211" i="7"/>
  <c r="F211" i="7"/>
  <c r="Z210" i="7"/>
  <c r="T210" i="7"/>
  <c r="N210" i="7"/>
  <c r="H210" i="7"/>
  <c r="F210" i="7"/>
  <c r="Z209" i="7"/>
  <c r="T209" i="7"/>
  <c r="N209" i="7"/>
  <c r="L209" i="7"/>
  <c r="H209" i="7"/>
  <c r="F209" i="7"/>
  <c r="AB208" i="7"/>
  <c r="Z208" i="7"/>
  <c r="X208" i="7"/>
  <c r="V208" i="7"/>
  <c r="T208" i="7"/>
  <c r="R208" i="7"/>
  <c r="P208" i="7"/>
  <c r="L208" i="7"/>
  <c r="J208" i="7"/>
  <c r="H208" i="7"/>
  <c r="F208" i="7"/>
  <c r="O277" i="8"/>
  <c r="P277" i="8" s="1"/>
  <c r="K277" i="8"/>
  <c r="I277" i="8"/>
  <c r="G277" i="8"/>
  <c r="E277" i="8"/>
  <c r="C277" i="8"/>
  <c r="L213" i="8"/>
  <c r="L212" i="8"/>
  <c r="J212" i="8"/>
  <c r="J210" i="8"/>
  <c r="J209" i="8"/>
  <c r="H209" i="8"/>
  <c r="R208" i="8"/>
  <c r="P208" i="8"/>
  <c r="L208" i="8"/>
  <c r="J208" i="8"/>
  <c r="H208" i="8"/>
  <c r="AG277" i="6"/>
  <c r="AH277" i="6" s="1"/>
  <c r="AE277" i="6"/>
  <c r="AC277" i="6"/>
  <c r="AD277" i="6" s="1"/>
  <c r="AA277" i="6"/>
  <c r="AB277" i="6" s="1"/>
  <c r="Y277" i="6"/>
  <c r="W277" i="6"/>
  <c r="U277" i="6"/>
  <c r="V277" i="6" s="1"/>
  <c r="S277" i="6"/>
  <c r="Q277" i="6"/>
  <c r="M277" i="6"/>
  <c r="I277" i="6"/>
  <c r="G277" i="6"/>
  <c r="C277" i="6"/>
  <c r="AH219" i="6"/>
  <c r="AF219" i="6"/>
  <c r="AD219" i="6"/>
  <c r="AB219" i="6"/>
  <c r="X219" i="6"/>
  <c r="V219" i="6"/>
  <c r="T219" i="6"/>
  <c r="P219" i="6"/>
  <c r="J219" i="6"/>
  <c r="H219" i="6"/>
  <c r="AH218" i="6"/>
  <c r="AF218" i="6"/>
  <c r="AD218" i="6"/>
  <c r="AB218" i="6"/>
  <c r="V218" i="6"/>
  <c r="T218" i="6"/>
  <c r="P218" i="6"/>
  <c r="J218" i="6"/>
  <c r="H218" i="6"/>
  <c r="AH217" i="6"/>
  <c r="AF217" i="6"/>
  <c r="AD217" i="6"/>
  <c r="AB217" i="6"/>
  <c r="V217" i="6"/>
  <c r="T217" i="6"/>
  <c r="P217" i="6"/>
  <c r="J217" i="6"/>
  <c r="H217" i="6"/>
  <c r="AH216" i="6"/>
  <c r="AF216" i="6"/>
  <c r="AD216" i="6"/>
  <c r="AB216" i="6"/>
  <c r="V216" i="6"/>
  <c r="T216" i="6"/>
  <c r="P216" i="6"/>
  <c r="J216" i="6"/>
  <c r="H216" i="6"/>
  <c r="AH215" i="6"/>
  <c r="AF215" i="6"/>
  <c r="AD215" i="6"/>
  <c r="AB215" i="6"/>
  <c r="V215" i="6"/>
  <c r="T215" i="6"/>
  <c r="P215" i="6"/>
  <c r="J215" i="6"/>
  <c r="H215" i="6"/>
  <c r="AH214" i="6"/>
  <c r="AF214" i="6"/>
  <c r="AD214" i="6"/>
  <c r="AB214" i="6"/>
  <c r="V214" i="6"/>
  <c r="T214" i="6"/>
  <c r="P214" i="6"/>
  <c r="J214" i="6"/>
  <c r="H214" i="6"/>
  <c r="AH213" i="6"/>
  <c r="AF213" i="6"/>
  <c r="AD213" i="6"/>
  <c r="AB213" i="6"/>
  <c r="V213" i="6"/>
  <c r="T213" i="6"/>
  <c r="P213" i="6"/>
  <c r="J213" i="6"/>
  <c r="H213" i="6"/>
  <c r="AH212" i="6"/>
  <c r="AF212" i="6"/>
  <c r="AD212" i="6"/>
  <c r="AB212" i="6"/>
  <c r="V212" i="6"/>
  <c r="T212" i="6"/>
  <c r="P212" i="6"/>
  <c r="J212" i="6"/>
  <c r="H212" i="6"/>
  <c r="AH211" i="6"/>
  <c r="AF211" i="6"/>
  <c r="AD211" i="6"/>
  <c r="AB211" i="6"/>
  <c r="V211" i="6"/>
  <c r="T211" i="6"/>
  <c r="P211" i="6"/>
  <c r="J211" i="6"/>
  <c r="H211" i="6"/>
  <c r="AH210" i="6"/>
  <c r="AF210" i="6"/>
  <c r="AD210" i="6"/>
  <c r="AB210" i="6"/>
  <c r="V210" i="6"/>
  <c r="T210" i="6"/>
  <c r="P210" i="6"/>
  <c r="H210" i="6"/>
  <c r="AH209" i="6"/>
  <c r="AF209" i="6"/>
  <c r="AD209" i="6"/>
  <c r="AB209" i="6"/>
  <c r="V209" i="6"/>
  <c r="T209" i="6"/>
  <c r="P209" i="6"/>
  <c r="J209" i="6"/>
  <c r="H209" i="6"/>
  <c r="AH208" i="6"/>
  <c r="AF208" i="6"/>
  <c r="AD208" i="6"/>
  <c r="AB208" i="6"/>
  <c r="X208" i="6"/>
  <c r="V208" i="6"/>
  <c r="T208" i="6"/>
  <c r="P208" i="6"/>
  <c r="N208" i="6"/>
  <c r="J208" i="6"/>
  <c r="H208" i="6"/>
  <c r="F208" i="6"/>
  <c r="AQ277" i="1"/>
  <c r="AO277" i="1"/>
  <c r="AM277" i="1"/>
  <c r="AK277" i="1"/>
  <c r="AI277" i="1"/>
  <c r="AG277" i="1"/>
  <c r="AE277" i="1"/>
  <c r="AC277" i="1"/>
  <c r="AD277" i="1" s="1"/>
  <c r="AA277" i="1"/>
  <c r="Y277" i="1"/>
  <c r="W277" i="1"/>
  <c r="U277" i="1"/>
  <c r="S277" i="1"/>
  <c r="Q277" i="1"/>
  <c r="O277" i="1"/>
  <c r="M277" i="1"/>
  <c r="N277" i="1" s="1"/>
  <c r="K277" i="1"/>
  <c r="I277" i="1"/>
  <c r="G277" i="1"/>
  <c r="E277" i="1"/>
  <c r="C277" i="1"/>
  <c r="BB219" i="1"/>
  <c r="AZ219" i="1"/>
  <c r="AV219" i="1"/>
  <c r="AT219" i="1"/>
  <c r="AP219" i="1"/>
  <c r="AF219" i="1"/>
  <c r="AD219" i="1"/>
  <c r="AB219" i="1"/>
  <c r="Z219" i="1"/>
  <c r="X219" i="1"/>
  <c r="V219" i="1"/>
  <c r="R219" i="1"/>
  <c r="N219" i="1"/>
  <c r="L219" i="1"/>
  <c r="F219" i="1"/>
  <c r="D219" i="1"/>
  <c r="BB218" i="1"/>
  <c r="AZ218" i="1"/>
  <c r="AV218" i="1"/>
  <c r="AT218" i="1"/>
  <c r="AP218" i="1"/>
  <c r="AF218" i="1"/>
  <c r="AD218" i="1"/>
  <c r="AB218" i="1"/>
  <c r="Z218" i="1"/>
  <c r="X218" i="1"/>
  <c r="R218" i="1"/>
  <c r="N218" i="1"/>
  <c r="L218" i="1"/>
  <c r="F218" i="1"/>
  <c r="D218" i="1"/>
  <c r="BB217" i="1"/>
  <c r="AZ217" i="1"/>
  <c r="AV217" i="1"/>
  <c r="AT217" i="1"/>
  <c r="AP217" i="1"/>
  <c r="AJ217" i="1"/>
  <c r="AF217" i="1"/>
  <c r="AD217" i="1"/>
  <c r="AB217" i="1"/>
  <c r="Z217" i="1"/>
  <c r="R217" i="1"/>
  <c r="N217" i="1"/>
  <c r="L217" i="1"/>
  <c r="D217" i="1"/>
  <c r="BB216" i="1"/>
  <c r="AZ216" i="1"/>
  <c r="AV216" i="1"/>
  <c r="AT216" i="1"/>
  <c r="AP216" i="1"/>
  <c r="AF216" i="1"/>
  <c r="AD216" i="1"/>
  <c r="Z216" i="1"/>
  <c r="R216" i="1"/>
  <c r="N216" i="1"/>
  <c r="D216" i="1"/>
  <c r="BB215" i="1"/>
  <c r="AZ215" i="1"/>
  <c r="AV215" i="1"/>
  <c r="AT215" i="1"/>
  <c r="AP215" i="1"/>
  <c r="AF215" i="1"/>
  <c r="AD215" i="1"/>
  <c r="Z215" i="1"/>
  <c r="R215" i="1"/>
  <c r="N215" i="1"/>
  <c r="D215" i="1"/>
  <c r="BB214" i="1"/>
  <c r="AZ214" i="1"/>
  <c r="AV214" i="1"/>
  <c r="AT214" i="1"/>
  <c r="AP214" i="1"/>
  <c r="AJ214" i="1"/>
  <c r="AF214" i="1"/>
  <c r="AD214" i="1"/>
  <c r="AB214" i="1"/>
  <c r="Z214" i="1"/>
  <c r="R214" i="1"/>
  <c r="N214" i="1"/>
  <c r="D214" i="1"/>
  <c r="BB213" i="1"/>
  <c r="AZ213" i="1"/>
  <c r="AV213" i="1"/>
  <c r="AT213" i="1"/>
  <c r="AF213" i="1"/>
  <c r="AD213" i="1"/>
  <c r="AB213" i="1"/>
  <c r="Z213" i="1"/>
  <c r="R213" i="1"/>
  <c r="N213" i="1"/>
  <c r="D213" i="1"/>
  <c r="BB212" i="1"/>
  <c r="AZ212" i="1"/>
  <c r="AV212" i="1"/>
  <c r="AT212" i="1"/>
  <c r="AF212" i="1"/>
  <c r="AD212" i="1"/>
  <c r="AB212" i="1"/>
  <c r="Z212" i="1"/>
  <c r="R212" i="1"/>
  <c r="N212" i="1"/>
  <c r="D212" i="1"/>
  <c r="BB211" i="1"/>
  <c r="AZ211" i="1"/>
  <c r="AV211" i="1"/>
  <c r="AT211" i="1"/>
  <c r="AJ211" i="1"/>
  <c r="AF211" i="1"/>
  <c r="AD211" i="1"/>
  <c r="AB211" i="1"/>
  <c r="Z211" i="1"/>
  <c r="R211" i="1"/>
  <c r="N211" i="1"/>
  <c r="D211" i="1"/>
  <c r="BB210" i="1"/>
  <c r="AZ210" i="1"/>
  <c r="AV210" i="1"/>
  <c r="AT210" i="1"/>
  <c r="AF210" i="1"/>
  <c r="AD210" i="1"/>
  <c r="AB210" i="1"/>
  <c r="Z210" i="1"/>
  <c r="R210" i="1"/>
  <c r="N210" i="1"/>
  <c r="L210" i="1"/>
  <c r="F210" i="1"/>
  <c r="D210" i="1"/>
  <c r="BB209" i="1"/>
  <c r="AZ209" i="1"/>
  <c r="AV209" i="1"/>
  <c r="AT209" i="1"/>
  <c r="AR209" i="1"/>
  <c r="AP209" i="1"/>
  <c r="AF209" i="1"/>
  <c r="AD209" i="1"/>
  <c r="AB209" i="1"/>
  <c r="Z209" i="1"/>
  <c r="X209" i="1"/>
  <c r="V209" i="1"/>
  <c r="R209" i="1"/>
  <c r="P209" i="1"/>
  <c r="N209" i="1"/>
  <c r="L209" i="1"/>
  <c r="F209" i="1"/>
  <c r="D209" i="1"/>
  <c r="BB208" i="1"/>
  <c r="AZ208" i="1"/>
  <c r="AV208" i="1"/>
  <c r="AT208" i="1"/>
  <c r="AP208" i="1"/>
  <c r="AJ208" i="1"/>
  <c r="AH208" i="1"/>
  <c r="AF208" i="1"/>
  <c r="AD208" i="1"/>
  <c r="AB208" i="1"/>
  <c r="Z208" i="1"/>
  <c r="X208" i="1"/>
  <c r="V208" i="1"/>
  <c r="R208" i="1"/>
  <c r="P208" i="1"/>
  <c r="N208" i="1"/>
  <c r="L208" i="1"/>
  <c r="F208" i="1"/>
  <c r="D208" i="1"/>
  <c r="V278" i="1" l="1"/>
  <c r="P206" i="9"/>
  <c r="L206" i="9"/>
  <c r="J207" i="9"/>
  <c r="F206" i="9"/>
  <c r="T207" i="7"/>
  <c r="L207" i="7"/>
  <c r="J196" i="7"/>
  <c r="H206" i="7"/>
  <c r="F207" i="7"/>
  <c r="L207" i="8"/>
  <c r="J207" i="8"/>
  <c r="AR207" i="1"/>
  <c r="AR206" i="1"/>
  <c r="AR205" i="1"/>
  <c r="AR204" i="1"/>
  <c r="AR203" i="1"/>
  <c r="AR202" i="1"/>
  <c r="AR201" i="1"/>
  <c r="AR200" i="1"/>
  <c r="AR199" i="1"/>
  <c r="Z207" i="6"/>
  <c r="C207" i="8" l="1"/>
  <c r="D219" i="8" s="1"/>
  <c r="C207" i="9"/>
  <c r="D219" i="9" s="1"/>
  <c r="H203" i="7" l="1"/>
  <c r="H204" i="7"/>
  <c r="H205" i="7"/>
  <c r="P205" i="9"/>
  <c r="L205" i="9"/>
  <c r="J206" i="9"/>
  <c r="F205" i="9"/>
  <c r="T206" i="7"/>
  <c r="N206" i="7"/>
  <c r="L206" i="7"/>
  <c r="F206" i="7"/>
  <c r="L206" i="8" l="1"/>
  <c r="J206" i="8"/>
  <c r="Z206" i="6"/>
  <c r="C206" i="9" l="1"/>
  <c r="C206" i="8"/>
  <c r="C206" i="6"/>
  <c r="D218" i="6" s="1"/>
  <c r="C207" i="6"/>
  <c r="D219" i="6" s="1"/>
  <c r="D206" i="9" l="1"/>
  <c r="D218" i="9"/>
  <c r="D206" i="8"/>
  <c r="D218" i="8"/>
  <c r="D207" i="6"/>
  <c r="D206" i="6"/>
  <c r="T206" i="1"/>
  <c r="L204" i="9" l="1"/>
  <c r="J205" i="9"/>
  <c r="C205" i="9"/>
  <c r="D217" i="9" s="1"/>
  <c r="F204" i="9"/>
  <c r="N205" i="7" l="1"/>
  <c r="T205" i="7"/>
  <c r="F205" i="7"/>
  <c r="H205" i="8" l="1"/>
  <c r="L205" i="8"/>
  <c r="J205" i="8"/>
  <c r="C205" i="8"/>
  <c r="D217" i="8" s="1"/>
  <c r="Z205" i="6" l="1"/>
  <c r="C205" i="6"/>
  <c r="D217" i="6" s="1"/>
  <c r="X202" i="1"/>
  <c r="X203" i="1"/>
  <c r="X204" i="1"/>
  <c r="P204" i="9" l="1"/>
  <c r="P203" i="9"/>
  <c r="J204" i="9"/>
  <c r="L203" i="9"/>
  <c r="F203" i="9" l="1"/>
  <c r="C204" i="9" l="1"/>
  <c r="D216" i="9" s="1"/>
  <c r="N204" i="7"/>
  <c r="T204" i="7"/>
  <c r="L205" i="7"/>
  <c r="L204" i="7"/>
  <c r="L204" i="8" l="1"/>
  <c r="J204" i="8"/>
  <c r="H204" i="8"/>
  <c r="C204" i="8"/>
  <c r="D216" i="8" s="1"/>
  <c r="Z204" i="6"/>
  <c r="C204" i="6" l="1"/>
  <c r="D216" i="6" s="1"/>
  <c r="L204" i="1" l="1"/>
  <c r="F204" i="7"/>
  <c r="P202" i="9" l="1"/>
  <c r="P201" i="9"/>
  <c r="P200" i="9"/>
  <c r="P199" i="9"/>
  <c r="P198" i="9"/>
  <c r="P197" i="9"/>
  <c r="P196" i="9"/>
  <c r="N198" i="9"/>
  <c r="N197" i="9"/>
  <c r="N196" i="9"/>
  <c r="L202" i="9"/>
  <c r="L201" i="9"/>
  <c r="L200" i="9"/>
  <c r="L199" i="9"/>
  <c r="L198" i="9"/>
  <c r="L197" i="9"/>
  <c r="L196" i="9"/>
  <c r="J203" i="9"/>
  <c r="J202" i="9"/>
  <c r="J201" i="9"/>
  <c r="J200" i="9"/>
  <c r="J199" i="9"/>
  <c r="J198" i="9"/>
  <c r="J197" i="9"/>
  <c r="J196" i="9"/>
  <c r="F202" i="9"/>
  <c r="F201" i="9"/>
  <c r="F200" i="9"/>
  <c r="F199" i="9"/>
  <c r="F198" i="9"/>
  <c r="F197" i="9"/>
  <c r="F196" i="9"/>
  <c r="Z203" i="7"/>
  <c r="Z202" i="7"/>
  <c r="Z201" i="7"/>
  <c r="Z200" i="7"/>
  <c r="Z199" i="7"/>
  <c r="T203" i="7"/>
  <c r="T202" i="7"/>
  <c r="T201" i="7"/>
  <c r="T200" i="7"/>
  <c r="T199" i="7"/>
  <c r="N203" i="7"/>
  <c r="N202" i="7"/>
  <c r="N201" i="7"/>
  <c r="N200" i="7"/>
  <c r="N199" i="7"/>
  <c r="L200" i="7"/>
  <c r="L201" i="7"/>
  <c r="L202" i="7"/>
  <c r="L203" i="7"/>
  <c r="L199" i="7"/>
  <c r="X199" i="6"/>
  <c r="X200" i="6"/>
  <c r="X201" i="6"/>
  <c r="X202" i="6"/>
  <c r="X198" i="6"/>
  <c r="N199" i="6"/>
  <c r="N200" i="6"/>
  <c r="N201" i="6"/>
  <c r="N202" i="6"/>
  <c r="N203" i="6"/>
  <c r="N198" i="6"/>
  <c r="X201" i="1" l="1"/>
  <c r="X200" i="1"/>
  <c r="X199" i="1"/>
  <c r="V203" i="1"/>
  <c r="V202" i="1"/>
  <c r="V201" i="1"/>
  <c r="V200" i="1"/>
  <c r="V199" i="1"/>
  <c r="T203" i="1"/>
  <c r="T202" i="1"/>
  <c r="T201" i="1"/>
  <c r="T200" i="1"/>
  <c r="T199" i="1"/>
  <c r="P203" i="1"/>
  <c r="P202" i="1"/>
  <c r="P201" i="1"/>
  <c r="P200" i="1"/>
  <c r="P199" i="1"/>
  <c r="F203" i="1"/>
  <c r="F202" i="1"/>
  <c r="F201" i="1"/>
  <c r="F200" i="1"/>
  <c r="F199" i="1"/>
  <c r="L200" i="1"/>
  <c r="L201" i="1"/>
  <c r="L202" i="1"/>
  <c r="L203" i="1"/>
  <c r="L199" i="1"/>
  <c r="T204" i="1"/>
  <c r="T205" i="1"/>
  <c r="T207" i="1"/>
  <c r="C203" i="9"/>
  <c r="D215" i="9" s="1"/>
  <c r="H202" i="7"/>
  <c r="C203" i="7"/>
  <c r="D215" i="7" s="1"/>
  <c r="C204" i="7"/>
  <c r="C205" i="7"/>
  <c r="C206" i="7"/>
  <c r="C207" i="7"/>
  <c r="C203" i="8"/>
  <c r="D215" i="8" s="1"/>
  <c r="C203" i="6"/>
  <c r="D215" i="6" s="1"/>
  <c r="D203" i="9" l="1"/>
  <c r="D205" i="7"/>
  <c r="D217" i="7"/>
  <c r="D204" i="7"/>
  <c r="D216" i="7"/>
  <c r="D207" i="7"/>
  <c r="D219" i="7"/>
  <c r="D203" i="7"/>
  <c r="D206" i="7"/>
  <c r="D218" i="7"/>
  <c r="D203" i="8"/>
  <c r="D203" i="6"/>
  <c r="H199" i="7"/>
  <c r="H201" i="7"/>
  <c r="L203" i="8"/>
  <c r="J203" i="8"/>
  <c r="H203" i="8"/>
  <c r="Z203" i="6"/>
  <c r="F184" i="6" l="1"/>
  <c r="F203" i="7" l="1"/>
  <c r="L202" i="8" l="1"/>
  <c r="H202" i="8"/>
  <c r="Z202" i="6"/>
  <c r="L276" i="6"/>
  <c r="I276" i="6"/>
  <c r="D258" i="6"/>
  <c r="D259" i="6"/>
  <c r="C202" i="9" l="1"/>
  <c r="D214" i="9" s="1"/>
  <c r="C201" i="9"/>
  <c r="D213" i="9" s="1"/>
  <c r="C200" i="9"/>
  <c r="D212" i="9" s="1"/>
  <c r="C202" i="7"/>
  <c r="C201" i="7"/>
  <c r="D213" i="7" s="1"/>
  <c r="C200" i="7"/>
  <c r="D212" i="7" s="1"/>
  <c r="C202" i="8"/>
  <c r="D214" i="8" s="1"/>
  <c r="C201" i="8"/>
  <c r="D213" i="8" s="1"/>
  <c r="C200" i="8"/>
  <c r="D212" i="8" s="1"/>
  <c r="C201" i="6"/>
  <c r="D213" i="6" s="1"/>
  <c r="C202" i="6"/>
  <c r="D214" i="6" s="1"/>
  <c r="AZ262" i="1"/>
  <c r="AV262" i="1"/>
  <c r="AV263" i="1"/>
  <c r="AP264" i="1"/>
  <c r="AH258" i="1"/>
  <c r="AH259" i="1"/>
  <c r="AD262" i="1"/>
  <c r="AD263" i="1"/>
  <c r="AD264" i="1"/>
  <c r="Z260" i="1"/>
  <c r="T259" i="1"/>
  <c r="R258" i="1"/>
  <c r="R259" i="1"/>
  <c r="L258" i="1"/>
  <c r="L259" i="1"/>
  <c r="H258" i="1"/>
  <c r="H259" i="1"/>
  <c r="F258" i="1"/>
  <c r="F259" i="1"/>
  <c r="D258" i="1"/>
  <c r="D259" i="1"/>
  <c r="D200" i="9" l="1"/>
  <c r="D201" i="9"/>
  <c r="D202" i="9"/>
  <c r="D202" i="7"/>
  <c r="D214" i="7"/>
  <c r="F202" i="7"/>
  <c r="J202" i="8"/>
  <c r="J201" i="8"/>
  <c r="L196" i="6" l="1"/>
  <c r="I276" i="9" l="1"/>
  <c r="I275" i="9"/>
  <c r="J275" i="9" s="1"/>
  <c r="I274" i="9"/>
  <c r="I273" i="9"/>
  <c r="I272" i="9"/>
  <c r="J272" i="9" s="1"/>
  <c r="I270" i="9"/>
  <c r="J271" i="9" s="1"/>
  <c r="I269" i="9"/>
  <c r="J270" i="9" s="1"/>
  <c r="J268" i="9"/>
  <c r="J267" i="9"/>
  <c r="J266" i="9"/>
  <c r="J265" i="9"/>
  <c r="J264" i="9"/>
  <c r="J263" i="9"/>
  <c r="J262" i="9"/>
  <c r="J261" i="9"/>
  <c r="J260" i="9"/>
  <c r="J259" i="9"/>
  <c r="J258" i="9"/>
  <c r="J257" i="9"/>
  <c r="J195" i="9"/>
  <c r="J194" i="9"/>
  <c r="J193" i="9"/>
  <c r="J192" i="9"/>
  <c r="J191" i="9"/>
  <c r="J190" i="9"/>
  <c r="J189" i="9"/>
  <c r="J188" i="9"/>
  <c r="J187" i="9"/>
  <c r="J186" i="9"/>
  <c r="J185" i="9"/>
  <c r="J184" i="9"/>
  <c r="J183" i="9"/>
  <c r="J182" i="9"/>
  <c r="J181" i="9"/>
  <c r="J180" i="9"/>
  <c r="J179" i="9"/>
  <c r="J178" i="9"/>
  <c r="J177" i="9"/>
  <c r="J176" i="9"/>
  <c r="J175" i="9"/>
  <c r="J174" i="9"/>
  <c r="J173" i="9"/>
  <c r="J172" i="9"/>
  <c r="J171" i="9"/>
  <c r="J170" i="9"/>
  <c r="J169" i="9"/>
  <c r="J168" i="9"/>
  <c r="J167" i="9"/>
  <c r="J166" i="9"/>
  <c r="J165" i="9"/>
  <c r="J164" i="9"/>
  <c r="J163" i="9"/>
  <c r="J162" i="9"/>
  <c r="J161" i="9"/>
  <c r="J160" i="9"/>
  <c r="J273" i="9" l="1"/>
  <c r="J276" i="9"/>
  <c r="J277" i="9"/>
  <c r="J274" i="9"/>
  <c r="J269" i="9"/>
  <c r="L198" i="8"/>
  <c r="L199" i="8"/>
  <c r="L200" i="8"/>
  <c r="L201" i="8"/>
  <c r="H199" i="8"/>
  <c r="H200" i="8"/>
  <c r="H201" i="8"/>
  <c r="D201" i="7" l="1"/>
  <c r="L198" i="7" l="1"/>
  <c r="F201" i="7"/>
  <c r="L193" i="6" l="1"/>
  <c r="L190" i="6"/>
  <c r="L187" i="6"/>
  <c r="L184" i="6"/>
  <c r="L181" i="6"/>
  <c r="L178" i="6"/>
  <c r="L175" i="6"/>
  <c r="L172" i="6"/>
  <c r="L169" i="6"/>
  <c r="L166" i="6"/>
  <c r="L163" i="6"/>
  <c r="L160" i="6"/>
  <c r="L157" i="6"/>
  <c r="L154" i="6"/>
  <c r="L151" i="6"/>
  <c r="L148" i="6"/>
  <c r="L145" i="6"/>
  <c r="L142" i="6"/>
  <c r="L139" i="6"/>
  <c r="L136" i="6"/>
  <c r="L133" i="6"/>
  <c r="L130" i="6"/>
  <c r="L127" i="6"/>
  <c r="L124" i="6"/>
  <c r="L121" i="6"/>
  <c r="L118" i="6"/>
  <c r="L115" i="6"/>
  <c r="L112" i="6"/>
  <c r="L109" i="6"/>
  <c r="L106" i="6"/>
  <c r="L103" i="6"/>
  <c r="L100" i="6"/>
  <c r="L97" i="6"/>
  <c r="L94" i="6"/>
  <c r="L91" i="6"/>
  <c r="L88" i="6"/>
  <c r="L85" i="6"/>
  <c r="L82" i="6"/>
  <c r="L79" i="6"/>
  <c r="L76" i="6"/>
  <c r="L73" i="6"/>
  <c r="L70" i="6"/>
  <c r="L67" i="6"/>
  <c r="L64" i="6"/>
  <c r="H200" i="7" l="1"/>
  <c r="H198" i="7"/>
  <c r="H197" i="7"/>
  <c r="H196" i="7"/>
  <c r="P207" i="9" l="1"/>
  <c r="N198" i="7"/>
  <c r="J184" i="7"/>
  <c r="F200" i="7"/>
  <c r="J199" i="8"/>
  <c r="J200" i="8"/>
  <c r="AZ184" i="1"/>
  <c r="AZ185" i="1"/>
  <c r="AZ186" i="1"/>
  <c r="AZ187" i="1"/>
  <c r="AZ188" i="1"/>
  <c r="AZ189" i="1"/>
  <c r="AZ190" i="1"/>
  <c r="AZ191" i="1"/>
  <c r="AZ192" i="1"/>
  <c r="AZ193" i="1"/>
  <c r="AZ194" i="1"/>
  <c r="AZ195" i="1"/>
  <c r="D200" i="7"/>
  <c r="P184" i="6" l="1"/>
  <c r="Z204" i="7" l="1"/>
  <c r="Z205" i="7"/>
  <c r="Z206" i="7"/>
  <c r="Z207" i="7"/>
  <c r="T198" i="7"/>
  <c r="N197" i="7"/>
  <c r="F197" i="8"/>
  <c r="P258" i="9" l="1"/>
  <c r="P259" i="9"/>
  <c r="P260" i="9"/>
  <c r="P261" i="9"/>
  <c r="P262" i="9"/>
  <c r="P263" i="9"/>
  <c r="P264" i="9"/>
  <c r="P265" i="9"/>
  <c r="P266" i="9"/>
  <c r="P257" i="9"/>
  <c r="N258" i="9"/>
  <c r="N259" i="9"/>
  <c r="N257" i="9"/>
  <c r="C275" i="9" l="1"/>
  <c r="C274" i="9"/>
  <c r="C273" i="9"/>
  <c r="C272" i="9"/>
  <c r="C271" i="9"/>
  <c r="C270" i="9"/>
  <c r="C269" i="9"/>
  <c r="C268" i="9"/>
  <c r="C267" i="9"/>
  <c r="C266" i="9"/>
  <c r="C265" i="9"/>
  <c r="C264" i="9"/>
  <c r="C263" i="9"/>
  <c r="C262" i="9"/>
  <c r="C261" i="9"/>
  <c r="C260" i="9"/>
  <c r="C275" i="7"/>
  <c r="C274" i="7"/>
  <c r="C273" i="7"/>
  <c r="C272" i="7"/>
  <c r="C271" i="7"/>
  <c r="C270" i="7"/>
  <c r="C268" i="7"/>
  <c r="C267" i="7"/>
  <c r="C266" i="7"/>
  <c r="C265" i="7"/>
  <c r="C264" i="7"/>
  <c r="C263" i="7"/>
  <c r="C262" i="7"/>
  <c r="C261" i="7"/>
  <c r="C260" i="7"/>
  <c r="C275" i="8"/>
  <c r="C274" i="8"/>
  <c r="C273" i="8"/>
  <c r="C272" i="8"/>
  <c r="C271" i="8"/>
  <c r="C270" i="8"/>
  <c r="C269" i="8"/>
  <c r="C268" i="8"/>
  <c r="C267" i="8"/>
  <c r="C266" i="8"/>
  <c r="C265" i="8"/>
  <c r="C264" i="8"/>
  <c r="C263" i="8"/>
  <c r="C262" i="8"/>
  <c r="C261" i="8"/>
  <c r="C260" i="8"/>
  <c r="C275" i="6"/>
  <c r="D275" i="6" s="1"/>
  <c r="C274" i="6"/>
  <c r="C273" i="6"/>
  <c r="C272" i="6"/>
  <c r="C271" i="6"/>
  <c r="C270" i="6"/>
  <c r="C268" i="6"/>
  <c r="C267" i="6"/>
  <c r="C266" i="6"/>
  <c r="C265" i="6"/>
  <c r="C264" i="6"/>
  <c r="C263" i="6"/>
  <c r="C262" i="6"/>
  <c r="D262" i="6" s="1"/>
  <c r="C261" i="6"/>
  <c r="C260" i="6"/>
  <c r="D260" i="6" s="1"/>
  <c r="D266" i="6" l="1"/>
  <c r="D271" i="6"/>
  <c r="D263" i="6"/>
  <c r="D267" i="6"/>
  <c r="D272" i="6"/>
  <c r="D264" i="6"/>
  <c r="D268" i="6"/>
  <c r="D273" i="6"/>
  <c r="D261" i="6"/>
  <c r="D265" i="6"/>
  <c r="D274" i="6"/>
  <c r="AG261" i="1"/>
  <c r="AH16" i="1" l="1"/>
  <c r="AG267" i="1"/>
  <c r="AG266" i="1"/>
  <c r="AG265" i="1"/>
  <c r="AG264" i="1"/>
  <c r="AG263" i="1"/>
  <c r="AG262" i="1"/>
  <c r="AH262" i="1" s="1"/>
  <c r="AG260" i="1"/>
  <c r="AH260" i="1" s="1"/>
  <c r="U269" i="6"/>
  <c r="I272" i="7"/>
  <c r="I271" i="7"/>
  <c r="O269" i="8"/>
  <c r="O268" i="8"/>
  <c r="G267" i="8"/>
  <c r="U275" i="6"/>
  <c r="U268" i="6"/>
  <c r="Q275" i="6"/>
  <c r="R275" i="6" s="1"/>
  <c r="O275" i="6"/>
  <c r="P276" i="6" s="1"/>
  <c r="O274" i="6"/>
  <c r="G260" i="6"/>
  <c r="AX268" i="1"/>
  <c r="AX264" i="1"/>
  <c r="AU275" i="1"/>
  <c r="AU273" i="1"/>
  <c r="AU272" i="1"/>
  <c r="AU268" i="1"/>
  <c r="AU267" i="1"/>
  <c r="AU266" i="1"/>
  <c r="AU265" i="1"/>
  <c r="AU264" i="1"/>
  <c r="AV264" i="1" s="1"/>
  <c r="AG275" i="1"/>
  <c r="AG274" i="1"/>
  <c r="AG273" i="1"/>
  <c r="AG272" i="1"/>
  <c r="AG271" i="1"/>
  <c r="AG270" i="1"/>
  <c r="AG268" i="1"/>
  <c r="AC274" i="1"/>
  <c r="AC273" i="1"/>
  <c r="AC271" i="1"/>
  <c r="AC268" i="1"/>
  <c r="AC267" i="1"/>
  <c r="AC266" i="1"/>
  <c r="AC265" i="1"/>
  <c r="AD265" i="1" s="1"/>
  <c r="AC275" i="1"/>
  <c r="AD275" i="1" s="1"/>
  <c r="AA263" i="1"/>
  <c r="AA264" i="1"/>
  <c r="AA265" i="1"/>
  <c r="AA275" i="1"/>
  <c r="AB275" i="1" s="1"/>
  <c r="Y269" i="1"/>
  <c r="Y268" i="1"/>
  <c r="Y267" i="1"/>
  <c r="Z267" i="1" s="1"/>
  <c r="Y266" i="1"/>
  <c r="Y265" i="1"/>
  <c r="Y264" i="1"/>
  <c r="Y263" i="1"/>
  <c r="Z263" i="1" s="1"/>
  <c r="Y262" i="1"/>
  <c r="Y261" i="1"/>
  <c r="Z261" i="1" s="1"/>
  <c r="K262" i="1"/>
  <c r="Z264" i="1" l="1"/>
  <c r="AD266" i="1"/>
  <c r="AH271" i="1"/>
  <c r="AV267" i="1"/>
  <c r="Z268" i="1"/>
  <c r="AH275" i="1"/>
  <c r="AH266" i="1"/>
  <c r="Z269" i="1"/>
  <c r="AD274" i="1"/>
  <c r="AX265" i="1"/>
  <c r="AX269" i="1"/>
  <c r="AH267" i="1"/>
  <c r="Z262" i="1"/>
  <c r="Z266" i="1"/>
  <c r="AD268" i="1"/>
  <c r="AH268" i="1"/>
  <c r="AH273" i="1"/>
  <c r="AV265" i="1"/>
  <c r="AX266" i="1"/>
  <c r="AF273" i="6"/>
  <c r="AH264" i="1"/>
  <c r="Z265" i="1"/>
  <c r="AD267" i="1"/>
  <c r="AH272" i="1"/>
  <c r="AV268" i="1"/>
  <c r="P275" i="6"/>
  <c r="AF272" i="6"/>
  <c r="AH263" i="1"/>
  <c r="AB265" i="1"/>
  <c r="AH274" i="1"/>
  <c r="AV266" i="1"/>
  <c r="AV273" i="1"/>
  <c r="AX263" i="1"/>
  <c r="AX267" i="1"/>
  <c r="AF274" i="6"/>
  <c r="AH265" i="1"/>
  <c r="AH261" i="1"/>
  <c r="K261" i="1"/>
  <c r="I267" i="1"/>
  <c r="I263" i="1"/>
  <c r="J263" i="1" s="1"/>
  <c r="I262" i="1"/>
  <c r="G274" i="1"/>
  <c r="H275" i="1" s="1"/>
  <c r="G273" i="1"/>
  <c r="G272" i="1"/>
  <c r="G268" i="1"/>
  <c r="G262" i="1"/>
  <c r="G261" i="1"/>
  <c r="C267" i="1"/>
  <c r="C260" i="1"/>
  <c r="D260" i="1" s="1"/>
  <c r="H262" i="1" l="1"/>
  <c r="H274" i="1"/>
  <c r="H273" i="1"/>
  <c r="L262" i="1"/>
  <c r="F199" i="7"/>
  <c r="H198" i="8"/>
  <c r="AV184" i="1"/>
  <c r="C199" i="9" l="1"/>
  <c r="D211" i="9" s="1"/>
  <c r="C199" i="7"/>
  <c r="C199" i="8"/>
  <c r="D199" i="9" l="1"/>
  <c r="D199" i="7"/>
  <c r="D211" i="7"/>
  <c r="D199" i="8"/>
  <c r="D211" i="8"/>
  <c r="Y276" i="7"/>
  <c r="Y275" i="7"/>
  <c r="Y274" i="7"/>
  <c r="Y273" i="7"/>
  <c r="Y272" i="7"/>
  <c r="Y271" i="7"/>
  <c r="Y270" i="7"/>
  <c r="Y269" i="7"/>
  <c r="Y268" i="7"/>
  <c r="Z276" i="7" l="1"/>
  <c r="Z277" i="7"/>
  <c r="Z101" i="7"/>
  <c r="Z102" i="7"/>
  <c r="Z103" i="7"/>
  <c r="Z104" i="7"/>
  <c r="Z105" i="7"/>
  <c r="Z106" i="7"/>
  <c r="Z107" i="7"/>
  <c r="Z108" i="7"/>
  <c r="Z109" i="7"/>
  <c r="Z110" i="7"/>
  <c r="Z111" i="7"/>
  <c r="Z112" i="7"/>
  <c r="Z113" i="7"/>
  <c r="Z114" i="7"/>
  <c r="Z115" i="7"/>
  <c r="Z116" i="7"/>
  <c r="Z117" i="7"/>
  <c r="Z118" i="7"/>
  <c r="Z119" i="7"/>
  <c r="Z120" i="7"/>
  <c r="Z121" i="7"/>
  <c r="Z122" i="7"/>
  <c r="Z123" i="7"/>
  <c r="Z124" i="7"/>
  <c r="Z125" i="7"/>
  <c r="Z126" i="7"/>
  <c r="Z127" i="7"/>
  <c r="Z128" i="7"/>
  <c r="Z129" i="7"/>
  <c r="Z130" i="7"/>
  <c r="Z131" i="7"/>
  <c r="Z132" i="7"/>
  <c r="Z133" i="7"/>
  <c r="Z134" i="7"/>
  <c r="Z135" i="7"/>
  <c r="Z136" i="7"/>
  <c r="Z137" i="7"/>
  <c r="Z138" i="7"/>
  <c r="Z139" i="7"/>
  <c r="Z140" i="7"/>
  <c r="Z141" i="7"/>
  <c r="Z142" i="7"/>
  <c r="Z143" i="7"/>
  <c r="Z144" i="7"/>
  <c r="Z145" i="7"/>
  <c r="Z146" i="7"/>
  <c r="Z147" i="7"/>
  <c r="Z148" i="7"/>
  <c r="Z149" i="7"/>
  <c r="Z150" i="7"/>
  <c r="Z151" i="7"/>
  <c r="Z152" i="7"/>
  <c r="Z153" i="7"/>
  <c r="Z154" i="7"/>
  <c r="Z155" i="7"/>
  <c r="Z156" i="7"/>
  <c r="Z157" i="7"/>
  <c r="Z158" i="7"/>
  <c r="Z159" i="7"/>
  <c r="Z160" i="7"/>
  <c r="Z161" i="7"/>
  <c r="Z162" i="7"/>
  <c r="Z163" i="7"/>
  <c r="Z164" i="7"/>
  <c r="Z165" i="7"/>
  <c r="Z166" i="7"/>
  <c r="Z167" i="7"/>
  <c r="Z168" i="7"/>
  <c r="Z169" i="7"/>
  <c r="Z170" i="7"/>
  <c r="Z171" i="7"/>
  <c r="Z172" i="7"/>
  <c r="Z173" i="7"/>
  <c r="Z174" i="7"/>
  <c r="Z175" i="7"/>
  <c r="Z176" i="7"/>
  <c r="Z177" i="7"/>
  <c r="Z178" i="7"/>
  <c r="Z179" i="7"/>
  <c r="Z180" i="7"/>
  <c r="Z181" i="7"/>
  <c r="Z182" i="7"/>
  <c r="Z183" i="7"/>
  <c r="Z184" i="7"/>
  <c r="Z185" i="7"/>
  <c r="Z186" i="7"/>
  <c r="Z187" i="7"/>
  <c r="Z188" i="7"/>
  <c r="Z189" i="7"/>
  <c r="Z190" i="7"/>
  <c r="Z191" i="7"/>
  <c r="Z192" i="7"/>
  <c r="Z193" i="7"/>
  <c r="Z194" i="7"/>
  <c r="Z195" i="7"/>
  <c r="Z196" i="7"/>
  <c r="Z197" i="7"/>
  <c r="Z198" i="7"/>
  <c r="Z100" i="7"/>
  <c r="C198" i="9" l="1"/>
  <c r="D210" i="9" s="1"/>
  <c r="J197" i="8"/>
  <c r="J198" i="8"/>
  <c r="D198" i="9" l="1"/>
  <c r="F198" i="7"/>
  <c r="C198" i="7"/>
  <c r="D200" i="8"/>
  <c r="D201" i="8"/>
  <c r="D202" i="8"/>
  <c r="D204" i="8"/>
  <c r="D205" i="8"/>
  <c r="D207" i="8"/>
  <c r="C198" i="8"/>
  <c r="D198" i="7" l="1"/>
  <c r="D210" i="7"/>
  <c r="D198" i="8"/>
  <c r="D210" i="8"/>
  <c r="K276" i="6"/>
  <c r="L277" i="6" s="1"/>
  <c r="K275" i="6"/>
  <c r="K274" i="6"/>
  <c r="K273" i="6"/>
  <c r="K272" i="6"/>
  <c r="K271" i="6"/>
  <c r="K270" i="6"/>
  <c r="K269" i="6"/>
  <c r="L269" i="6" s="1"/>
  <c r="K268" i="6"/>
  <c r="K267" i="6"/>
  <c r="K266" i="6"/>
  <c r="K265" i="6"/>
  <c r="L275" i="6" l="1"/>
  <c r="L273" i="6"/>
  <c r="L270" i="6"/>
  <c r="L274" i="6"/>
  <c r="L271" i="6"/>
  <c r="L272" i="6"/>
  <c r="L267" i="6"/>
  <c r="L268" i="6"/>
  <c r="L266" i="6"/>
  <c r="T197" i="7" l="1"/>
  <c r="L197" i="7"/>
  <c r="H195" i="7"/>
  <c r="F197" i="7" l="1"/>
  <c r="L197" i="8" l="1"/>
  <c r="H197" i="8"/>
  <c r="F195" i="8"/>
  <c r="G275" i="6" l="1"/>
  <c r="H195" i="6" l="1"/>
  <c r="H194" i="6"/>
  <c r="H193" i="6"/>
  <c r="H192" i="6"/>
  <c r="H191" i="6"/>
  <c r="H190" i="6"/>
  <c r="H189" i="6"/>
  <c r="H188" i="6"/>
  <c r="H187" i="6"/>
  <c r="H186" i="6"/>
  <c r="H185" i="6"/>
  <c r="H184" i="6"/>
  <c r="H182" i="6" l="1"/>
  <c r="H183" i="6" l="1"/>
  <c r="D204" i="9" l="1"/>
  <c r="D205" i="9"/>
  <c r="D207" i="9"/>
  <c r="C197" i="9"/>
  <c r="D209" i="9" s="1"/>
  <c r="C197" i="7"/>
  <c r="C197" i="8"/>
  <c r="X193" i="1"/>
  <c r="X194" i="1"/>
  <c r="X195" i="1"/>
  <c r="D197" i="9" l="1"/>
  <c r="D197" i="7"/>
  <c r="D209" i="7"/>
  <c r="D197" i="8"/>
  <c r="D209" i="8"/>
  <c r="AI175" i="1"/>
  <c r="AI178" i="1" s="1"/>
  <c r="AI181" i="1" s="1"/>
  <c r="AI154" i="1"/>
  <c r="AI139" i="1"/>
  <c r="AI142" i="1" s="1"/>
  <c r="AI145" i="1" s="1"/>
  <c r="AI127" i="1"/>
  <c r="AI130" i="1" s="1"/>
  <c r="AI133" i="1" s="1"/>
  <c r="AI115" i="1"/>
  <c r="AI118" i="1" s="1"/>
  <c r="AI121" i="1" s="1"/>
  <c r="AI103" i="1"/>
  <c r="AI106" i="1" s="1"/>
  <c r="AI109" i="1" s="1"/>
  <c r="AI91" i="1"/>
  <c r="AI94" i="1" s="1"/>
  <c r="AI97" i="1" s="1"/>
  <c r="AI79" i="1"/>
  <c r="AI82" i="1" s="1"/>
  <c r="AI85" i="1" s="1"/>
  <c r="AJ199" i="1" l="1"/>
  <c r="AP112" i="1"/>
  <c r="AI193" i="1" l="1"/>
  <c r="AJ202" i="1"/>
  <c r="AA275" i="7"/>
  <c r="W275" i="7"/>
  <c r="X275" i="7" s="1"/>
  <c r="R274" i="7"/>
  <c r="O275" i="7"/>
  <c r="P275" i="7" s="1"/>
  <c r="O274" i="7"/>
  <c r="O273" i="7"/>
  <c r="O272" i="7"/>
  <c r="AB275" i="7"/>
  <c r="AB265" i="7"/>
  <c r="AB264" i="7"/>
  <c r="AB263" i="7"/>
  <c r="AB262" i="7"/>
  <c r="AB261" i="7"/>
  <c r="AB260" i="7"/>
  <c r="AB259" i="7"/>
  <c r="AB258" i="7"/>
  <c r="AB257" i="7"/>
  <c r="Z275" i="7"/>
  <c r="Z273" i="7"/>
  <c r="Z268" i="7"/>
  <c r="Z267" i="7"/>
  <c r="Z266" i="7"/>
  <c r="Z265" i="7"/>
  <c r="Z264" i="7"/>
  <c r="Z263" i="7"/>
  <c r="Z262" i="7"/>
  <c r="Z261" i="7"/>
  <c r="Z260" i="7"/>
  <c r="T275" i="7"/>
  <c r="T268" i="7"/>
  <c r="T267" i="7"/>
  <c r="T266" i="7"/>
  <c r="T265" i="7"/>
  <c r="T264" i="7"/>
  <c r="T263" i="7"/>
  <c r="T262" i="7"/>
  <c r="T261" i="7"/>
  <c r="T260" i="7"/>
  <c r="T259" i="7"/>
  <c r="T258" i="7"/>
  <c r="T257" i="7"/>
  <c r="R273" i="7"/>
  <c r="R268" i="7"/>
  <c r="R267" i="7"/>
  <c r="R266" i="7"/>
  <c r="R265" i="7"/>
  <c r="R264" i="7"/>
  <c r="R263" i="7"/>
  <c r="R262" i="7"/>
  <c r="R261" i="7"/>
  <c r="R260" i="7"/>
  <c r="R259" i="7"/>
  <c r="R258" i="7"/>
  <c r="R257" i="7"/>
  <c r="P264" i="7"/>
  <c r="P263" i="7"/>
  <c r="P262" i="7"/>
  <c r="P261" i="7"/>
  <c r="P260" i="7"/>
  <c r="P259" i="7"/>
  <c r="P258" i="7"/>
  <c r="P257" i="7"/>
  <c r="N259" i="7"/>
  <c r="N258" i="7"/>
  <c r="N257" i="7"/>
  <c r="L259" i="7"/>
  <c r="L258" i="7"/>
  <c r="L257" i="7"/>
  <c r="J272" i="7"/>
  <c r="J259" i="7"/>
  <c r="F259" i="7"/>
  <c r="D264" i="7"/>
  <c r="D267" i="7"/>
  <c r="D271" i="7"/>
  <c r="D273" i="7"/>
  <c r="D272" i="7"/>
  <c r="E260" i="7"/>
  <c r="F260" i="7" s="1"/>
  <c r="E261" i="7"/>
  <c r="E262" i="7"/>
  <c r="F262" i="7" s="1"/>
  <c r="E263" i="7"/>
  <c r="E264" i="7"/>
  <c r="E265" i="7"/>
  <c r="E266" i="7"/>
  <c r="E267" i="7"/>
  <c r="F267" i="7" s="1"/>
  <c r="E268" i="7"/>
  <c r="F268" i="7" s="1"/>
  <c r="E269" i="7"/>
  <c r="E270" i="7"/>
  <c r="F270" i="7" s="1"/>
  <c r="E271" i="7"/>
  <c r="F271" i="7" s="1"/>
  <c r="E272" i="7"/>
  <c r="E273" i="7"/>
  <c r="E274" i="7"/>
  <c r="F274" i="7" s="1"/>
  <c r="E275" i="7"/>
  <c r="E276" i="7"/>
  <c r="D258" i="7"/>
  <c r="D259" i="7"/>
  <c r="D260" i="7"/>
  <c r="D265" i="7"/>
  <c r="D266" i="7"/>
  <c r="D268" i="7"/>
  <c r="D257" i="7"/>
  <c r="P269" i="8"/>
  <c r="P266" i="8"/>
  <c r="P265" i="8"/>
  <c r="P264" i="8"/>
  <c r="P263" i="8"/>
  <c r="P262" i="8"/>
  <c r="P261" i="8"/>
  <c r="P260" i="8"/>
  <c r="P259" i="8"/>
  <c r="P258" i="8"/>
  <c r="N268" i="8"/>
  <c r="N267" i="8"/>
  <c r="N266" i="8"/>
  <c r="N265" i="8"/>
  <c r="N264" i="8"/>
  <c r="N263" i="8"/>
  <c r="N262" i="8"/>
  <c r="N261" i="8"/>
  <c r="N260" i="8"/>
  <c r="N259" i="8"/>
  <c r="L259" i="8"/>
  <c r="L258" i="8"/>
  <c r="H267" i="8"/>
  <c r="H266" i="8"/>
  <c r="H265" i="8"/>
  <c r="H264" i="8"/>
  <c r="H263" i="8"/>
  <c r="H262" i="8"/>
  <c r="H261" i="8"/>
  <c r="H260" i="8"/>
  <c r="H259" i="8"/>
  <c r="H258" i="8"/>
  <c r="D259" i="8"/>
  <c r="D260" i="8"/>
  <c r="D258" i="8"/>
  <c r="O276" i="8"/>
  <c r="P276" i="8" s="1"/>
  <c r="O275" i="8"/>
  <c r="P275" i="8" s="1"/>
  <c r="O274" i="8"/>
  <c r="O273" i="8"/>
  <c r="O272" i="8"/>
  <c r="M275" i="8"/>
  <c r="N273" i="8"/>
  <c r="K276" i="8"/>
  <c r="K275" i="8"/>
  <c r="L275" i="8" s="1"/>
  <c r="K274" i="8"/>
  <c r="K273" i="8"/>
  <c r="K272" i="8"/>
  <c r="I276" i="8"/>
  <c r="I275" i="8"/>
  <c r="J275" i="8" s="1"/>
  <c r="I274" i="8"/>
  <c r="I273" i="8"/>
  <c r="I272" i="8"/>
  <c r="G276" i="8"/>
  <c r="G275" i="8"/>
  <c r="H275" i="8" s="1"/>
  <c r="G274" i="8"/>
  <c r="G273" i="8"/>
  <c r="G272" i="8"/>
  <c r="E276" i="8"/>
  <c r="E275" i="8"/>
  <c r="F275" i="8" s="1"/>
  <c r="E274" i="8"/>
  <c r="E273" i="8"/>
  <c r="E272" i="8"/>
  <c r="AA276" i="7"/>
  <c r="AB276" i="7" s="1"/>
  <c r="Z272" i="7"/>
  <c r="W276" i="7"/>
  <c r="X276" i="7" s="1"/>
  <c r="S276" i="7"/>
  <c r="Q276" i="7"/>
  <c r="R276" i="7" s="1"/>
  <c r="O276" i="7"/>
  <c r="P276" i="7" s="1"/>
  <c r="M276" i="7"/>
  <c r="M275" i="7"/>
  <c r="N275" i="7" s="1"/>
  <c r="M274" i="7"/>
  <c r="M273" i="7"/>
  <c r="K276" i="7"/>
  <c r="K275" i="7"/>
  <c r="L275" i="7" s="1"/>
  <c r="K274" i="7"/>
  <c r="L274" i="7" s="1"/>
  <c r="K273" i="7"/>
  <c r="I276" i="7"/>
  <c r="J276" i="7" s="1"/>
  <c r="I275" i="7"/>
  <c r="J275" i="7" s="1"/>
  <c r="I274" i="7"/>
  <c r="I273" i="7"/>
  <c r="J273" i="7" s="1"/>
  <c r="G276" i="7"/>
  <c r="G275" i="7"/>
  <c r="G274" i="7"/>
  <c r="G273" i="7"/>
  <c r="F195" i="9"/>
  <c r="L195" i="9"/>
  <c r="H196" i="9"/>
  <c r="O276" i="9"/>
  <c r="M276" i="9"/>
  <c r="K276" i="9"/>
  <c r="G276" i="9"/>
  <c r="E276" i="9"/>
  <c r="U276" i="7"/>
  <c r="V276" i="7" s="1"/>
  <c r="AG276" i="6"/>
  <c r="AH276" i="6" s="1"/>
  <c r="AE276" i="6"/>
  <c r="AC276" i="6"/>
  <c r="AD276" i="6" s="1"/>
  <c r="AA276" i="6"/>
  <c r="AB276" i="6" s="1"/>
  <c r="Y276" i="6"/>
  <c r="W276" i="6"/>
  <c r="U276" i="6"/>
  <c r="V276" i="6" s="1"/>
  <c r="S276" i="6"/>
  <c r="Q276" i="6"/>
  <c r="M276" i="6"/>
  <c r="G276" i="6"/>
  <c r="AB172" i="7"/>
  <c r="AB160" i="7"/>
  <c r="AB148" i="7"/>
  <c r="AB136" i="7"/>
  <c r="AB124" i="7"/>
  <c r="X136" i="7"/>
  <c r="X148" i="7"/>
  <c r="X160" i="7"/>
  <c r="X172" i="7"/>
  <c r="T195" i="7"/>
  <c r="N195" i="7"/>
  <c r="AB196" i="7"/>
  <c r="X196" i="7"/>
  <c r="V196" i="7"/>
  <c r="T196" i="7"/>
  <c r="R196" i="7"/>
  <c r="P196" i="7"/>
  <c r="N196" i="7"/>
  <c r="L196" i="7"/>
  <c r="F196" i="7"/>
  <c r="F195" i="7"/>
  <c r="F194" i="7"/>
  <c r="P160" i="8"/>
  <c r="P148" i="8"/>
  <c r="L195" i="8"/>
  <c r="J195" i="8"/>
  <c r="J194" i="8"/>
  <c r="R196" i="8"/>
  <c r="P196" i="8"/>
  <c r="L196" i="8"/>
  <c r="J196" i="8"/>
  <c r="H196" i="8"/>
  <c r="F196" i="8"/>
  <c r="AF172" i="6"/>
  <c r="AF160" i="6"/>
  <c r="AF148" i="6"/>
  <c r="AF136" i="6"/>
  <c r="AF124" i="6"/>
  <c r="AD172" i="6"/>
  <c r="X195" i="6"/>
  <c r="P172" i="6"/>
  <c r="AH207" i="6"/>
  <c r="AH206" i="6"/>
  <c r="AH205" i="6"/>
  <c r="AH204" i="6"/>
  <c r="AH203" i="6"/>
  <c r="AH202" i="6"/>
  <c r="AH201" i="6"/>
  <c r="AH200" i="6"/>
  <c r="AH199" i="6"/>
  <c r="AH198" i="6"/>
  <c r="AH197" i="6"/>
  <c r="AH196" i="6"/>
  <c r="AF207" i="6"/>
  <c r="AF206" i="6"/>
  <c r="AF205" i="6"/>
  <c r="AF204" i="6"/>
  <c r="AF203" i="6"/>
  <c r="AF202" i="6"/>
  <c r="AF201" i="6"/>
  <c r="AF200" i="6"/>
  <c r="AF199" i="6"/>
  <c r="AF198" i="6"/>
  <c r="AF197" i="6"/>
  <c r="AF196" i="6"/>
  <c r="AD207" i="6"/>
  <c r="AD206" i="6"/>
  <c r="AD205" i="6"/>
  <c r="AD204" i="6"/>
  <c r="AD203" i="6"/>
  <c r="AD202" i="6"/>
  <c r="AD201" i="6"/>
  <c r="AD200" i="6"/>
  <c r="AD199" i="6"/>
  <c r="AD198" i="6"/>
  <c r="AD197" i="6"/>
  <c r="AD196" i="6"/>
  <c r="AB207" i="6"/>
  <c r="AB206" i="6"/>
  <c r="AB205" i="6"/>
  <c r="AB204" i="6"/>
  <c r="AB203" i="6"/>
  <c r="AB202" i="6"/>
  <c r="AB201" i="6"/>
  <c r="AB200" i="6"/>
  <c r="AB199" i="6"/>
  <c r="AB198" i="6"/>
  <c r="AB197" i="6"/>
  <c r="AB196" i="6"/>
  <c r="Z201" i="6"/>
  <c r="Z200" i="6"/>
  <c r="Z199" i="6"/>
  <c r="Z198" i="6"/>
  <c r="Z197" i="6"/>
  <c r="Z196" i="6"/>
  <c r="X207" i="6"/>
  <c r="X206" i="6"/>
  <c r="X205" i="6"/>
  <c r="X204" i="6"/>
  <c r="X203" i="6"/>
  <c r="X197" i="6"/>
  <c r="X196" i="6"/>
  <c r="V207" i="6"/>
  <c r="V206" i="6"/>
  <c r="V205" i="6"/>
  <c r="V204" i="6"/>
  <c r="V203" i="6"/>
  <c r="V202" i="6"/>
  <c r="V201" i="6"/>
  <c r="V200" i="6"/>
  <c r="V199" i="6"/>
  <c r="V198" i="6"/>
  <c r="V197" i="6"/>
  <c r="V196" i="6"/>
  <c r="T207" i="6"/>
  <c r="T206" i="6"/>
  <c r="T205" i="6"/>
  <c r="T204" i="6"/>
  <c r="T203" i="6"/>
  <c r="T202" i="6"/>
  <c r="T201" i="6"/>
  <c r="T200" i="6"/>
  <c r="T199" i="6"/>
  <c r="T198" i="6"/>
  <c r="T197" i="6"/>
  <c r="T196" i="6"/>
  <c r="N207" i="6"/>
  <c r="N205" i="6"/>
  <c r="N204" i="6"/>
  <c r="N197" i="6"/>
  <c r="N196" i="6"/>
  <c r="L207" i="6"/>
  <c r="L206" i="6"/>
  <c r="L205" i="6"/>
  <c r="L204" i="6"/>
  <c r="L203" i="6"/>
  <c r="L202" i="6"/>
  <c r="L201" i="6"/>
  <c r="L200" i="6"/>
  <c r="L199" i="6"/>
  <c r="J207" i="6"/>
  <c r="J206" i="6"/>
  <c r="J205" i="6"/>
  <c r="J204" i="6"/>
  <c r="J203" i="6"/>
  <c r="J202" i="6"/>
  <c r="J201" i="6"/>
  <c r="J200" i="6"/>
  <c r="J199" i="6"/>
  <c r="J198" i="6"/>
  <c r="J197" i="6"/>
  <c r="J196" i="6"/>
  <c r="H207" i="6"/>
  <c r="H206" i="6"/>
  <c r="H205" i="6"/>
  <c r="H204" i="6"/>
  <c r="H203" i="6"/>
  <c r="H202" i="6"/>
  <c r="H201" i="6"/>
  <c r="H200" i="6"/>
  <c r="H199" i="6"/>
  <c r="H198" i="6"/>
  <c r="H197" i="6"/>
  <c r="H196" i="6"/>
  <c r="F196" i="6"/>
  <c r="J195" i="6"/>
  <c r="C196" i="9"/>
  <c r="C196" i="7"/>
  <c r="C196" i="8"/>
  <c r="C197" i="6"/>
  <c r="D209" i="6" s="1"/>
  <c r="C198" i="6"/>
  <c r="D210" i="6" s="1"/>
  <c r="C199" i="6"/>
  <c r="D211" i="6" s="1"/>
  <c r="C200" i="6"/>
  <c r="D212" i="6" s="1"/>
  <c r="D201" i="6"/>
  <c r="D202" i="6"/>
  <c r="D204" i="6"/>
  <c r="D205" i="6"/>
  <c r="C196" i="6"/>
  <c r="N275" i="8" l="1"/>
  <c r="N276" i="8"/>
  <c r="R276" i="6"/>
  <c r="R277" i="6"/>
  <c r="J276" i="8"/>
  <c r="J277" i="8"/>
  <c r="F276" i="8"/>
  <c r="F277" i="8"/>
  <c r="L276" i="8"/>
  <c r="L277" i="8"/>
  <c r="H276" i="8"/>
  <c r="H277" i="8"/>
  <c r="F275" i="7"/>
  <c r="F263" i="7"/>
  <c r="L276" i="7"/>
  <c r="L277" i="7"/>
  <c r="N274" i="7"/>
  <c r="H276" i="7"/>
  <c r="H277" i="7"/>
  <c r="N276" i="7"/>
  <c r="N277" i="7"/>
  <c r="J274" i="7"/>
  <c r="T276" i="7"/>
  <c r="T277" i="7"/>
  <c r="F266" i="7"/>
  <c r="F277" i="9"/>
  <c r="H277" i="9"/>
  <c r="L277" i="9"/>
  <c r="N276" i="9"/>
  <c r="N277" i="9"/>
  <c r="P277" i="9"/>
  <c r="F276" i="7"/>
  <c r="F277" i="7"/>
  <c r="F264" i="7"/>
  <c r="F272" i="7"/>
  <c r="D208" i="8"/>
  <c r="D208" i="7"/>
  <c r="D208" i="9"/>
  <c r="D208" i="6"/>
  <c r="D196" i="9"/>
  <c r="D199" i="6"/>
  <c r="D198" i="6"/>
  <c r="D200" i="6"/>
  <c r="D197" i="6"/>
  <c r="F273" i="7"/>
  <c r="F269" i="7"/>
  <c r="F265" i="7"/>
  <c r="F261" i="7"/>
  <c r="T274" i="7"/>
  <c r="P273" i="8"/>
  <c r="P273" i="7"/>
  <c r="AB273" i="7"/>
  <c r="P274" i="7"/>
  <c r="AB274" i="7"/>
  <c r="AB272" i="7"/>
  <c r="N274" i="8"/>
  <c r="T273" i="7"/>
  <c r="H274" i="8"/>
  <c r="J274" i="8"/>
  <c r="D196" i="8"/>
  <c r="C276" i="8"/>
  <c r="C276" i="9"/>
  <c r="D196" i="6"/>
  <c r="C276" i="6"/>
  <c r="D196" i="7"/>
  <c r="C276" i="7"/>
  <c r="H274" i="7"/>
  <c r="AB271" i="7"/>
  <c r="L273" i="8"/>
  <c r="F274" i="8"/>
  <c r="L274" i="8"/>
  <c r="J273" i="8"/>
  <c r="P274" i="8"/>
  <c r="H273" i="8"/>
  <c r="Z274" i="7"/>
  <c r="Z271" i="7"/>
  <c r="H275" i="7"/>
  <c r="F273" i="8"/>
  <c r="BA274" i="1" l="1"/>
  <c r="BA273" i="1"/>
  <c r="BA272" i="1"/>
  <c r="BA271" i="1"/>
  <c r="BA270" i="1"/>
  <c r="BA269" i="1"/>
  <c r="BA268" i="1"/>
  <c r="BA267" i="1"/>
  <c r="BA264" i="1"/>
  <c r="BA263" i="1"/>
  <c r="BB136" i="1"/>
  <c r="BB112" i="1"/>
  <c r="BB100" i="1"/>
  <c r="BB88" i="1"/>
  <c r="AX172" i="1"/>
  <c r="AF195" i="1"/>
  <c r="BB270" i="1" l="1"/>
  <c r="BB268" i="1"/>
  <c r="BB264" i="1"/>
  <c r="BB265" i="1"/>
  <c r="BB267" i="1"/>
  <c r="BB273" i="1"/>
  <c r="BB274" i="1"/>
  <c r="BB269" i="1"/>
  <c r="BB263" i="1"/>
  <c r="BB272" i="1"/>
  <c r="BB271" i="1"/>
  <c r="BB266" i="1"/>
  <c r="BB275" i="1"/>
  <c r="Z195" i="1"/>
  <c r="Z194" i="1"/>
  <c r="R195" i="1" l="1"/>
  <c r="P195" i="1"/>
  <c r="N195" i="1"/>
  <c r="AQ276" i="1"/>
  <c r="AO276" i="1"/>
  <c r="AM276" i="1"/>
  <c r="AN276" i="1" s="1"/>
  <c r="AK276" i="1"/>
  <c r="AI276" i="1"/>
  <c r="AJ277" i="1" s="1"/>
  <c r="AG276" i="1"/>
  <c r="BB207" i="1"/>
  <c r="BB206" i="1"/>
  <c r="BB205" i="1"/>
  <c r="BB204" i="1"/>
  <c r="BB203" i="1"/>
  <c r="BB202" i="1"/>
  <c r="BB201" i="1"/>
  <c r="BB200" i="1"/>
  <c r="BB199" i="1"/>
  <c r="BB198" i="1"/>
  <c r="BB197" i="1"/>
  <c r="BB196" i="1"/>
  <c r="AZ207" i="1"/>
  <c r="AZ206" i="1"/>
  <c r="AZ205" i="1"/>
  <c r="AZ204" i="1"/>
  <c r="AZ203" i="1"/>
  <c r="AZ202" i="1"/>
  <c r="AZ201" i="1"/>
  <c r="AZ200" i="1"/>
  <c r="AZ199" i="1"/>
  <c r="AZ198" i="1"/>
  <c r="AZ197" i="1"/>
  <c r="AZ196" i="1"/>
  <c r="AT207" i="1"/>
  <c r="AT206" i="1"/>
  <c r="AT205" i="1"/>
  <c r="AT204" i="1"/>
  <c r="AT203" i="1"/>
  <c r="AT202" i="1"/>
  <c r="AT201" i="1"/>
  <c r="AT200" i="1"/>
  <c r="AT199" i="1"/>
  <c r="AT198" i="1"/>
  <c r="AT197" i="1"/>
  <c r="AT196" i="1"/>
  <c r="AR198" i="1"/>
  <c r="AR197" i="1"/>
  <c r="AR196" i="1"/>
  <c r="AP207" i="1"/>
  <c r="AP206" i="1"/>
  <c r="AP205" i="1"/>
  <c r="AP204" i="1"/>
  <c r="AP203" i="1"/>
  <c r="AP202" i="1"/>
  <c r="AP201" i="1"/>
  <c r="AP200" i="1"/>
  <c r="AP198" i="1"/>
  <c r="AP197" i="1"/>
  <c r="AP196" i="1"/>
  <c r="AJ196" i="1"/>
  <c r="AF207" i="1"/>
  <c r="AF206" i="1"/>
  <c r="AF205" i="1"/>
  <c r="AF204" i="1"/>
  <c r="AF203" i="1"/>
  <c r="AF202" i="1"/>
  <c r="AF201" i="1"/>
  <c r="AF200" i="1"/>
  <c r="AF199" i="1"/>
  <c r="AF198" i="1"/>
  <c r="AF197" i="1"/>
  <c r="AF196" i="1"/>
  <c r="Z207" i="1"/>
  <c r="Z206" i="1"/>
  <c r="Z205" i="1"/>
  <c r="Z204" i="1"/>
  <c r="Z203" i="1"/>
  <c r="Z202" i="1"/>
  <c r="Z201" i="1"/>
  <c r="Z200" i="1"/>
  <c r="Z199" i="1"/>
  <c r="Z198" i="1"/>
  <c r="Z197" i="1"/>
  <c r="Z196" i="1"/>
  <c r="X207" i="1"/>
  <c r="X206" i="1"/>
  <c r="X198" i="1"/>
  <c r="X197" i="1"/>
  <c r="X196" i="1"/>
  <c r="V207" i="1"/>
  <c r="V206" i="1"/>
  <c r="V205" i="1"/>
  <c r="V204" i="1"/>
  <c r="V198" i="1"/>
  <c r="V197" i="1"/>
  <c r="V196" i="1"/>
  <c r="T198" i="1"/>
  <c r="T197" i="1"/>
  <c r="T196" i="1"/>
  <c r="R207" i="1"/>
  <c r="R206" i="1"/>
  <c r="R205" i="1"/>
  <c r="R204" i="1"/>
  <c r="R203" i="1"/>
  <c r="R202" i="1"/>
  <c r="R201" i="1"/>
  <c r="R200" i="1"/>
  <c r="R199" i="1"/>
  <c r="R198" i="1"/>
  <c r="R197" i="1"/>
  <c r="R196" i="1"/>
  <c r="P207" i="1"/>
  <c r="P206" i="1"/>
  <c r="P205" i="1"/>
  <c r="P204" i="1"/>
  <c r="P198" i="1"/>
  <c r="P197" i="1"/>
  <c r="P196" i="1"/>
  <c r="N207" i="1"/>
  <c r="N206" i="1"/>
  <c r="N205" i="1"/>
  <c r="N204" i="1"/>
  <c r="N203" i="1"/>
  <c r="N202" i="1"/>
  <c r="N201" i="1"/>
  <c r="N200" i="1"/>
  <c r="N199" i="1"/>
  <c r="N198" i="1"/>
  <c r="N197" i="1"/>
  <c r="N196" i="1"/>
  <c r="L207" i="1"/>
  <c r="L206" i="1"/>
  <c r="L205" i="1"/>
  <c r="L198" i="1"/>
  <c r="L197" i="1"/>
  <c r="L196" i="1"/>
  <c r="J198" i="1"/>
  <c r="J197" i="1"/>
  <c r="J196" i="1"/>
  <c r="H202" i="1"/>
  <c r="H201" i="1"/>
  <c r="H200" i="1"/>
  <c r="H199" i="1"/>
  <c r="H198" i="1"/>
  <c r="H197" i="1"/>
  <c r="H196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F197" i="1"/>
  <c r="F198" i="1"/>
  <c r="F204" i="1"/>
  <c r="F205" i="1"/>
  <c r="F206" i="1"/>
  <c r="F207" i="1"/>
  <c r="F196" i="1"/>
  <c r="AE276" i="1" l="1"/>
  <c r="AC276" i="1"/>
  <c r="AD276" i="1" s="1"/>
  <c r="AA276" i="1"/>
  <c r="Y276" i="1"/>
  <c r="W276" i="1"/>
  <c r="U276" i="1"/>
  <c r="S276" i="1"/>
  <c r="Q276" i="1"/>
  <c r="O276" i="1"/>
  <c r="M276" i="1"/>
  <c r="K276" i="1"/>
  <c r="I276" i="1"/>
  <c r="G276" i="1"/>
  <c r="E276" i="1"/>
  <c r="C276" i="1"/>
  <c r="V277" i="1" l="1"/>
  <c r="N276" i="1"/>
  <c r="R172" i="7"/>
  <c r="R148" i="7"/>
  <c r="R160" i="7"/>
  <c r="AH172" i="1" l="1"/>
  <c r="V195" i="1" l="1"/>
  <c r="G269" i="1" l="1"/>
  <c r="H269" i="1" s="1"/>
  <c r="G270" i="1"/>
  <c r="H270" i="1" s="1"/>
  <c r="G271" i="1"/>
  <c r="H271" i="1" l="1"/>
  <c r="H272" i="1"/>
  <c r="F172" i="6"/>
  <c r="F160" i="6"/>
  <c r="E274" i="6"/>
  <c r="E273" i="6"/>
  <c r="E272" i="6"/>
  <c r="F272" i="6" s="1"/>
  <c r="F273" i="6" l="1"/>
  <c r="F274" i="6"/>
  <c r="F275" i="6"/>
  <c r="M275" i="6"/>
  <c r="AM275" i="1"/>
  <c r="AU274" i="1"/>
  <c r="AZ274" i="1" l="1"/>
  <c r="AZ275" i="1"/>
  <c r="AV274" i="1"/>
  <c r="AV275" i="1"/>
  <c r="AZ273" i="1"/>
  <c r="N185" i="9"/>
  <c r="N186" i="9"/>
  <c r="N187" i="9"/>
  <c r="N188" i="9"/>
  <c r="N189" i="9"/>
  <c r="N190" i="9"/>
  <c r="N191" i="9"/>
  <c r="N192" i="9"/>
  <c r="N184" i="9"/>
  <c r="P194" i="9"/>
  <c r="L194" i="9"/>
  <c r="F193" i="9"/>
  <c r="F194" i="9"/>
  <c r="T185" i="7"/>
  <c r="T186" i="7"/>
  <c r="T187" i="7"/>
  <c r="T188" i="7"/>
  <c r="T189" i="7"/>
  <c r="T190" i="7"/>
  <c r="T191" i="7"/>
  <c r="T192" i="7"/>
  <c r="T193" i="7"/>
  <c r="T194" i="7"/>
  <c r="T184" i="7"/>
  <c r="T173" i="7"/>
  <c r="T174" i="7"/>
  <c r="T175" i="7"/>
  <c r="T176" i="7"/>
  <c r="T177" i="7"/>
  <c r="T178" i="7"/>
  <c r="T179" i="7"/>
  <c r="T180" i="7"/>
  <c r="T181" i="7"/>
  <c r="T182" i="7"/>
  <c r="T183" i="7"/>
  <c r="T172" i="7"/>
  <c r="T162" i="7"/>
  <c r="T163" i="7"/>
  <c r="T164" i="7"/>
  <c r="T165" i="7"/>
  <c r="T166" i="7"/>
  <c r="T167" i="7"/>
  <c r="T168" i="7"/>
  <c r="T169" i="7"/>
  <c r="T170" i="7"/>
  <c r="T171" i="7"/>
  <c r="T161" i="7"/>
  <c r="T160" i="7"/>
  <c r="T159" i="7"/>
  <c r="T150" i="7"/>
  <c r="T151" i="7"/>
  <c r="T152" i="7"/>
  <c r="T153" i="7"/>
  <c r="T154" i="7"/>
  <c r="T155" i="7"/>
  <c r="T156" i="7"/>
  <c r="T157" i="7"/>
  <c r="T158" i="7"/>
  <c r="T149" i="7"/>
  <c r="T148" i="7"/>
  <c r="T142" i="7"/>
  <c r="T143" i="7"/>
  <c r="T144" i="7"/>
  <c r="T145" i="7"/>
  <c r="T146" i="7"/>
  <c r="T147" i="7"/>
  <c r="N194" i="7"/>
  <c r="H193" i="7"/>
  <c r="H194" i="7"/>
  <c r="P136" i="8"/>
  <c r="P124" i="8"/>
  <c r="P112" i="8"/>
  <c r="N160" i="8"/>
  <c r="N148" i="8"/>
  <c r="H195" i="8"/>
  <c r="F190" i="8" l="1"/>
  <c r="F191" i="8"/>
  <c r="F192" i="8"/>
  <c r="F193" i="8"/>
  <c r="F194" i="8"/>
  <c r="X194" i="6"/>
  <c r="N185" i="6"/>
  <c r="N186" i="6"/>
  <c r="N187" i="6"/>
  <c r="N188" i="6"/>
  <c r="N189" i="6"/>
  <c r="N190" i="6"/>
  <c r="N191" i="6"/>
  <c r="N192" i="6"/>
  <c r="N193" i="6"/>
  <c r="N194" i="6"/>
  <c r="N195" i="6"/>
  <c r="N184" i="6"/>
  <c r="J194" i="6"/>
  <c r="AZ183" i="1" l="1"/>
  <c r="AZ173" i="1"/>
  <c r="AZ174" i="1"/>
  <c r="AZ175" i="1"/>
  <c r="AZ176" i="1"/>
  <c r="AZ177" i="1"/>
  <c r="AZ178" i="1"/>
  <c r="AZ179" i="1"/>
  <c r="AZ180" i="1"/>
  <c r="AZ181" i="1"/>
  <c r="AZ182" i="1"/>
  <c r="AZ172" i="1"/>
  <c r="AZ161" i="1"/>
  <c r="AZ162" i="1"/>
  <c r="AZ163" i="1"/>
  <c r="AZ164" i="1"/>
  <c r="AZ165" i="1"/>
  <c r="AZ166" i="1"/>
  <c r="AZ167" i="1"/>
  <c r="AZ168" i="1"/>
  <c r="AZ169" i="1"/>
  <c r="AZ170" i="1"/>
  <c r="AZ171" i="1"/>
  <c r="AZ160" i="1"/>
  <c r="AZ149" i="1"/>
  <c r="AZ150" i="1"/>
  <c r="AZ151" i="1"/>
  <c r="AZ152" i="1"/>
  <c r="AZ153" i="1"/>
  <c r="AZ154" i="1"/>
  <c r="AZ155" i="1"/>
  <c r="AZ156" i="1"/>
  <c r="AZ157" i="1"/>
  <c r="AZ158" i="1"/>
  <c r="AZ159" i="1"/>
  <c r="AZ148" i="1"/>
  <c r="AV172" i="1"/>
  <c r="AR195" i="1"/>
  <c r="AP194" i="1"/>
  <c r="AP195" i="1"/>
  <c r="AN186" i="1"/>
  <c r="AN187" i="1"/>
  <c r="AN188" i="1"/>
  <c r="AN189" i="1"/>
  <c r="AN190" i="1"/>
  <c r="AN191" i="1"/>
  <c r="AN192" i="1"/>
  <c r="AN193" i="1"/>
  <c r="AN194" i="1"/>
  <c r="AN195" i="1"/>
  <c r="AN185" i="1"/>
  <c r="AN184" i="1"/>
  <c r="AL194" i="1" l="1"/>
  <c r="AL195" i="1"/>
  <c r="AF194" i="1"/>
  <c r="AJ205" i="1" l="1"/>
  <c r="F195" i="1"/>
  <c r="D195" i="9" l="1"/>
  <c r="D195" i="7"/>
  <c r="D195" i="8"/>
  <c r="D195" i="6"/>
  <c r="D195" i="1"/>
  <c r="H148" i="1" l="1"/>
  <c r="H172" i="1"/>
  <c r="V194" i="1"/>
  <c r="T195" i="1"/>
  <c r="N194" i="1"/>
  <c r="L195" i="1"/>
  <c r="J195" i="1"/>
  <c r="L193" i="9" l="1"/>
  <c r="N193" i="7"/>
  <c r="D194" i="9"/>
  <c r="D194" i="7"/>
  <c r="D194" i="8"/>
  <c r="L194" i="8"/>
  <c r="L193" i="8"/>
  <c r="H194" i="8"/>
  <c r="Z192" i="6"/>
  <c r="Z193" i="6"/>
  <c r="Z194" i="6"/>
  <c r="X193" i="6"/>
  <c r="D194" i="6" l="1"/>
  <c r="AR194" i="1"/>
  <c r="AL193" i="1"/>
  <c r="Z193" i="1"/>
  <c r="AF193" i="1"/>
  <c r="V193" i="1"/>
  <c r="T194" i="1" l="1"/>
  <c r="R194" i="1"/>
  <c r="L194" i="1" l="1"/>
  <c r="N193" i="1" l="1"/>
  <c r="L193" i="1"/>
  <c r="J194" i="1"/>
  <c r="J193" i="1"/>
  <c r="D194" i="1"/>
  <c r="P160" i="6" l="1"/>
  <c r="X192" i="6" l="1"/>
  <c r="AL192" i="1"/>
  <c r="AL191" i="1"/>
  <c r="N192" i="1"/>
  <c r="J193" i="6" l="1"/>
  <c r="P193" i="9" l="1"/>
  <c r="P195" i="9"/>
  <c r="L192" i="9"/>
  <c r="F191" i="9"/>
  <c r="F192" i="9"/>
  <c r="N192" i="7"/>
  <c r="H192" i="7"/>
  <c r="F191" i="7"/>
  <c r="F192" i="7"/>
  <c r="F193" i="7"/>
  <c r="L192" i="8"/>
  <c r="J192" i="8"/>
  <c r="J193" i="8"/>
  <c r="H193" i="8"/>
  <c r="J192" i="6"/>
  <c r="AR193" i="1"/>
  <c r="AP193" i="1"/>
  <c r="X191" i="1"/>
  <c r="X192" i="1"/>
  <c r="T193" i="1"/>
  <c r="R193" i="1"/>
  <c r="L192" i="1"/>
  <c r="F185" i="1"/>
  <c r="F186" i="1"/>
  <c r="F187" i="1"/>
  <c r="F188" i="1"/>
  <c r="F189" i="1"/>
  <c r="F190" i="1"/>
  <c r="F191" i="1"/>
  <c r="F192" i="1"/>
  <c r="F193" i="1"/>
  <c r="F194" i="1"/>
  <c r="D193" i="9" l="1"/>
  <c r="D193" i="7"/>
  <c r="D193" i="8"/>
  <c r="D193" i="6"/>
  <c r="D193" i="1"/>
  <c r="P192" i="9"/>
  <c r="L191" i="9"/>
  <c r="N191" i="7"/>
  <c r="L191" i="7"/>
  <c r="H191" i="7"/>
  <c r="H192" i="8"/>
  <c r="X191" i="6"/>
  <c r="J191" i="6"/>
  <c r="AR192" i="1"/>
  <c r="AP192" i="1"/>
  <c r="AF192" i="1"/>
  <c r="AF191" i="1"/>
  <c r="Z192" i="1"/>
  <c r="Z191" i="1"/>
  <c r="X190" i="1"/>
  <c r="V192" i="1"/>
  <c r="V191" i="1"/>
  <c r="T192" i="1"/>
  <c r="N191" i="1"/>
  <c r="J192" i="1"/>
  <c r="D192" i="9"/>
  <c r="D192" i="7"/>
  <c r="D192" i="8"/>
  <c r="D192" i="6"/>
  <c r="D192" i="1"/>
  <c r="R192" i="1"/>
  <c r="N190" i="7"/>
  <c r="K272" i="7"/>
  <c r="K271" i="7"/>
  <c r="K270" i="7"/>
  <c r="K269" i="7"/>
  <c r="K268" i="7"/>
  <c r="K267" i="7"/>
  <c r="K266" i="7"/>
  <c r="K265" i="7"/>
  <c r="K264" i="7"/>
  <c r="K263" i="7"/>
  <c r="K262" i="7"/>
  <c r="K261" i="7"/>
  <c r="K260" i="7"/>
  <c r="L260" i="7" s="1"/>
  <c r="L195" i="7"/>
  <c r="L194" i="7"/>
  <c r="L193" i="7"/>
  <c r="L192" i="7"/>
  <c r="L190" i="7"/>
  <c r="L189" i="7"/>
  <c r="L188" i="7"/>
  <c r="L187" i="7"/>
  <c r="L186" i="7"/>
  <c r="L185" i="7"/>
  <c r="L184" i="7"/>
  <c r="L182" i="7"/>
  <c r="L181" i="7"/>
  <c r="L180" i="7"/>
  <c r="L179" i="7"/>
  <c r="L178" i="7"/>
  <c r="L177" i="7"/>
  <c r="L176" i="7"/>
  <c r="L175" i="7"/>
  <c r="L174" i="7"/>
  <c r="L173" i="7"/>
  <c r="L172" i="7"/>
  <c r="L170" i="7"/>
  <c r="L169" i="7"/>
  <c r="L168" i="7"/>
  <c r="L167" i="7"/>
  <c r="L166" i="7"/>
  <c r="L165" i="7"/>
  <c r="L164" i="7"/>
  <c r="L163" i="7"/>
  <c r="L162" i="7"/>
  <c r="L161" i="7"/>
  <c r="L160" i="7"/>
  <c r="L159" i="7"/>
  <c r="L158" i="7"/>
  <c r="L157" i="7"/>
  <c r="L156" i="7"/>
  <c r="L155" i="7"/>
  <c r="L154" i="7"/>
  <c r="L153" i="7"/>
  <c r="L152" i="7"/>
  <c r="L151" i="7"/>
  <c r="L150" i="7"/>
  <c r="L149" i="7"/>
  <c r="L148" i="7"/>
  <c r="L147" i="7"/>
  <c r="L146" i="7"/>
  <c r="L145" i="7"/>
  <c r="L144" i="7"/>
  <c r="L143" i="7"/>
  <c r="L142" i="7"/>
  <c r="L141" i="7"/>
  <c r="L140" i="7"/>
  <c r="L139" i="7"/>
  <c r="L138" i="7"/>
  <c r="L137" i="7"/>
  <c r="L136" i="7"/>
  <c r="L135" i="7"/>
  <c r="L134" i="7"/>
  <c r="L133" i="7"/>
  <c r="L132" i="7"/>
  <c r="L131" i="7"/>
  <c r="L130" i="7"/>
  <c r="L129" i="7"/>
  <c r="L128" i="7"/>
  <c r="L127" i="7"/>
  <c r="L126" i="7"/>
  <c r="L125" i="7"/>
  <c r="L124" i="7"/>
  <c r="L123" i="7"/>
  <c r="L122" i="7"/>
  <c r="L121" i="7"/>
  <c r="L120" i="7"/>
  <c r="L119" i="7"/>
  <c r="L118" i="7"/>
  <c r="L117" i="7"/>
  <c r="L116" i="7"/>
  <c r="L115" i="7"/>
  <c r="L114" i="7"/>
  <c r="L113" i="7"/>
  <c r="L112" i="7"/>
  <c r="L111" i="7"/>
  <c r="L110" i="7"/>
  <c r="L109" i="7"/>
  <c r="L108" i="7"/>
  <c r="L107" i="7"/>
  <c r="L106" i="7"/>
  <c r="L105" i="7"/>
  <c r="L104" i="7"/>
  <c r="L103" i="7"/>
  <c r="L102" i="7"/>
  <c r="L101" i="7"/>
  <c r="L100" i="7"/>
  <c r="L99" i="7"/>
  <c r="L98" i="7"/>
  <c r="L97" i="7"/>
  <c r="L96" i="7"/>
  <c r="L95" i="7"/>
  <c r="L94" i="7"/>
  <c r="L93" i="7"/>
  <c r="L92" i="7"/>
  <c r="L91" i="7"/>
  <c r="L90" i="7"/>
  <c r="L89" i="7"/>
  <c r="L88" i="7"/>
  <c r="L87" i="7"/>
  <c r="L86" i="7"/>
  <c r="L85" i="7"/>
  <c r="L84" i="7"/>
  <c r="L83" i="7"/>
  <c r="L82" i="7"/>
  <c r="L81" i="7"/>
  <c r="L80" i="7"/>
  <c r="L79" i="7"/>
  <c r="L78" i="7"/>
  <c r="L77" i="7"/>
  <c r="L76" i="7"/>
  <c r="L75" i="7"/>
  <c r="L74" i="7"/>
  <c r="L73" i="7"/>
  <c r="L72" i="7"/>
  <c r="L71" i="7"/>
  <c r="L70" i="7"/>
  <c r="L69" i="7"/>
  <c r="L68" i="7"/>
  <c r="L67" i="7"/>
  <c r="L66" i="7"/>
  <c r="L65" i="7"/>
  <c r="L64" i="7"/>
  <c r="L63" i="7"/>
  <c r="L62" i="7"/>
  <c r="L61" i="7"/>
  <c r="L60" i="7"/>
  <c r="L59" i="7"/>
  <c r="L58" i="7"/>
  <c r="L57" i="7"/>
  <c r="L56" i="7"/>
  <c r="L55" i="7"/>
  <c r="L54" i="7"/>
  <c r="L53" i="7"/>
  <c r="L52" i="7"/>
  <c r="L51" i="7"/>
  <c r="L50" i="7"/>
  <c r="L49" i="7"/>
  <c r="L48" i="7"/>
  <c r="L47" i="7"/>
  <c r="L46" i="7"/>
  <c r="L45" i="7"/>
  <c r="L44" i="7"/>
  <c r="L43" i="7"/>
  <c r="L42" i="7"/>
  <c r="L41" i="7"/>
  <c r="L40" i="7"/>
  <c r="L39" i="7"/>
  <c r="L38" i="7"/>
  <c r="L37" i="7"/>
  <c r="L36" i="7"/>
  <c r="L35" i="7"/>
  <c r="L34" i="7"/>
  <c r="L33" i="7"/>
  <c r="L32" i="7"/>
  <c r="L31" i="7"/>
  <c r="L30" i="7"/>
  <c r="L29" i="7"/>
  <c r="L28" i="7"/>
  <c r="L27" i="7"/>
  <c r="L26" i="7"/>
  <c r="L25" i="7"/>
  <c r="L24" i="7"/>
  <c r="L23" i="7"/>
  <c r="L22" i="7"/>
  <c r="L21" i="7"/>
  <c r="L20" i="7"/>
  <c r="L19" i="7"/>
  <c r="L18" i="7"/>
  <c r="L17" i="7"/>
  <c r="L16" i="7"/>
  <c r="H190" i="7"/>
  <c r="L191" i="8"/>
  <c r="J191" i="8"/>
  <c r="H191" i="8"/>
  <c r="F189" i="8"/>
  <c r="F188" i="8"/>
  <c r="D191" i="7"/>
  <c r="D191" i="8"/>
  <c r="K271" i="8"/>
  <c r="K270" i="8"/>
  <c r="L270" i="8" s="1"/>
  <c r="K269" i="8"/>
  <c r="K268" i="8"/>
  <c r="K267" i="8"/>
  <c r="K266" i="8"/>
  <c r="K265" i="8"/>
  <c r="K264" i="8"/>
  <c r="K263" i="8"/>
  <c r="K262" i="8"/>
  <c r="L262" i="8" s="1"/>
  <c r="K261" i="8"/>
  <c r="K260" i="8"/>
  <c r="L260" i="8" s="1"/>
  <c r="L257" i="8"/>
  <c r="L190" i="8"/>
  <c r="L189" i="8"/>
  <c r="L188" i="8"/>
  <c r="L187" i="8"/>
  <c r="L186" i="8"/>
  <c r="L185" i="8"/>
  <c r="L184" i="8"/>
  <c r="L183" i="8"/>
  <c r="L182" i="8"/>
  <c r="L181" i="8"/>
  <c r="L180" i="8"/>
  <c r="L179" i="8"/>
  <c r="L178" i="8"/>
  <c r="L177" i="8"/>
  <c r="L176" i="8"/>
  <c r="L175" i="8"/>
  <c r="L174" i="8"/>
  <c r="L173" i="8"/>
  <c r="L172" i="8"/>
  <c r="L171" i="8"/>
  <c r="L170" i="8"/>
  <c r="L169" i="8"/>
  <c r="L168" i="8"/>
  <c r="L167" i="8"/>
  <c r="L166" i="8"/>
  <c r="L165" i="8"/>
  <c r="L164" i="8"/>
  <c r="L163" i="8"/>
  <c r="L162" i="8"/>
  <c r="L161" i="8"/>
  <c r="L160" i="8"/>
  <c r="L159" i="8"/>
  <c r="L158" i="8"/>
  <c r="L157" i="8"/>
  <c r="L156" i="8"/>
  <c r="L155" i="8"/>
  <c r="L154" i="8"/>
  <c r="L153" i="8"/>
  <c r="L152" i="8"/>
  <c r="L151" i="8"/>
  <c r="L150" i="8"/>
  <c r="L149" i="8"/>
  <c r="L148" i="8"/>
  <c r="L147" i="8"/>
  <c r="L146" i="8"/>
  <c r="L145" i="8"/>
  <c r="L144" i="8"/>
  <c r="L143" i="8"/>
  <c r="L142" i="8"/>
  <c r="L141" i="8"/>
  <c r="L140" i="8"/>
  <c r="L139" i="8"/>
  <c r="L138" i="8"/>
  <c r="L137" i="8"/>
  <c r="L136" i="8"/>
  <c r="L135" i="8"/>
  <c r="L134" i="8"/>
  <c r="L133" i="8"/>
  <c r="L132" i="8"/>
  <c r="L131" i="8"/>
  <c r="L130" i="8"/>
  <c r="L129" i="8"/>
  <c r="L128" i="8"/>
  <c r="L127" i="8"/>
  <c r="L126" i="8"/>
  <c r="L125" i="8"/>
  <c r="L124" i="8"/>
  <c r="L123" i="8"/>
  <c r="L122" i="8"/>
  <c r="L121" i="8"/>
  <c r="L120" i="8"/>
  <c r="L119" i="8"/>
  <c r="L118" i="8"/>
  <c r="L117" i="8"/>
  <c r="L116" i="8"/>
  <c r="L115" i="8"/>
  <c r="L114" i="8"/>
  <c r="L113" i="8"/>
  <c r="L112" i="8"/>
  <c r="L111" i="8"/>
  <c r="L110" i="8"/>
  <c r="L109" i="8"/>
  <c r="L108" i="8"/>
  <c r="L107" i="8"/>
  <c r="L106" i="8"/>
  <c r="L105" i="8"/>
  <c r="L104" i="8"/>
  <c r="L103" i="8"/>
  <c r="L102" i="8"/>
  <c r="L101" i="8"/>
  <c r="L100" i="8"/>
  <c r="L99" i="8"/>
  <c r="L98" i="8"/>
  <c r="L97" i="8"/>
  <c r="L96" i="8"/>
  <c r="L95" i="8"/>
  <c r="L94" i="8"/>
  <c r="L93" i="8"/>
  <c r="L91" i="8"/>
  <c r="L90" i="8"/>
  <c r="L89" i="8"/>
  <c r="L88" i="8"/>
  <c r="L87" i="8"/>
  <c r="L86" i="8"/>
  <c r="L85" i="8"/>
  <c r="L84" i="8"/>
  <c r="L83" i="8"/>
  <c r="L82" i="8"/>
  <c r="L81" i="8"/>
  <c r="L80" i="8"/>
  <c r="L79" i="8"/>
  <c r="L78" i="8"/>
  <c r="L77" i="8"/>
  <c r="L76" i="8"/>
  <c r="L75" i="8"/>
  <c r="L74" i="8"/>
  <c r="L73" i="8"/>
  <c r="L72" i="8"/>
  <c r="L71" i="8"/>
  <c r="L70" i="8"/>
  <c r="L69" i="8"/>
  <c r="L67" i="8"/>
  <c r="L66" i="8"/>
  <c r="L65" i="8"/>
  <c r="L64" i="8"/>
  <c r="L63" i="8"/>
  <c r="L62" i="8"/>
  <c r="L61" i="8"/>
  <c r="L60" i="8"/>
  <c r="L59" i="8"/>
  <c r="L58" i="8"/>
  <c r="L57" i="8"/>
  <c r="L56" i="8"/>
  <c r="L55" i="8"/>
  <c r="L54" i="8"/>
  <c r="L53" i="8"/>
  <c r="L52" i="8"/>
  <c r="L51" i="8"/>
  <c r="L50" i="8"/>
  <c r="L49" i="8"/>
  <c r="L48" i="8"/>
  <c r="L46" i="8"/>
  <c r="L43" i="8"/>
  <c r="L42" i="8"/>
  <c r="L41" i="8"/>
  <c r="L40" i="8"/>
  <c r="L38" i="8"/>
  <c r="L37" i="8"/>
  <c r="L36" i="8"/>
  <c r="L30" i="8"/>
  <c r="L29" i="8"/>
  <c r="L28" i="8"/>
  <c r="L26" i="8"/>
  <c r="L16" i="8"/>
  <c r="X190" i="6"/>
  <c r="J190" i="6"/>
  <c r="G275" i="9"/>
  <c r="G274" i="9"/>
  <c r="G273" i="9"/>
  <c r="G272" i="9"/>
  <c r="H272" i="9" s="1"/>
  <c r="G271" i="9"/>
  <c r="G270" i="9"/>
  <c r="H270" i="9" s="1"/>
  <c r="G269" i="9"/>
  <c r="H269" i="9" s="1"/>
  <c r="G268" i="9"/>
  <c r="H268" i="9" s="1"/>
  <c r="G267" i="9"/>
  <c r="H267" i="9" s="1"/>
  <c r="G266" i="9"/>
  <c r="H266" i="9" s="1"/>
  <c r="G265" i="9"/>
  <c r="G264" i="9"/>
  <c r="G263" i="9"/>
  <c r="H263" i="9" s="1"/>
  <c r="G262" i="9"/>
  <c r="H262" i="9" s="1"/>
  <c r="G261" i="9"/>
  <c r="G260" i="9"/>
  <c r="H190" i="9"/>
  <c r="H189" i="9"/>
  <c r="H188" i="9"/>
  <c r="H187" i="9"/>
  <c r="H186" i="9"/>
  <c r="H185" i="9"/>
  <c r="H184" i="9"/>
  <c r="H183" i="9"/>
  <c r="H182" i="9"/>
  <c r="H181" i="9"/>
  <c r="H180" i="9"/>
  <c r="H179" i="9"/>
  <c r="H178" i="9"/>
  <c r="H177" i="9"/>
  <c r="H176" i="9"/>
  <c r="H175" i="9"/>
  <c r="H174" i="9"/>
  <c r="H173" i="9"/>
  <c r="H172" i="9"/>
  <c r="H171" i="9"/>
  <c r="H170" i="9"/>
  <c r="H169" i="9"/>
  <c r="H168" i="9"/>
  <c r="H167" i="9"/>
  <c r="H166" i="9"/>
  <c r="H165" i="9"/>
  <c r="H164" i="9"/>
  <c r="H163" i="9"/>
  <c r="H162" i="9"/>
  <c r="H161" i="9"/>
  <c r="H160" i="9"/>
  <c r="H159" i="9"/>
  <c r="H158" i="9"/>
  <c r="H157" i="9"/>
  <c r="H156" i="9"/>
  <c r="H155" i="9"/>
  <c r="H154" i="9"/>
  <c r="H153" i="9"/>
  <c r="H152" i="9"/>
  <c r="H151" i="9"/>
  <c r="H150" i="9"/>
  <c r="H149" i="9"/>
  <c r="H148" i="9"/>
  <c r="H147" i="9"/>
  <c r="H146" i="9"/>
  <c r="H145" i="9"/>
  <c r="H144" i="9"/>
  <c r="H143" i="9"/>
  <c r="H142" i="9"/>
  <c r="H141" i="9"/>
  <c r="H140" i="9"/>
  <c r="H139" i="9"/>
  <c r="H138" i="9"/>
  <c r="H137" i="9"/>
  <c r="H136" i="9"/>
  <c r="H135" i="9"/>
  <c r="H134" i="9"/>
  <c r="H133" i="9"/>
  <c r="H132" i="9"/>
  <c r="H131" i="9"/>
  <c r="H130" i="9"/>
  <c r="H129" i="9"/>
  <c r="H128" i="9"/>
  <c r="H127" i="9"/>
  <c r="H126" i="9"/>
  <c r="H125" i="9"/>
  <c r="H124" i="9"/>
  <c r="H123" i="9"/>
  <c r="H122" i="9"/>
  <c r="H121" i="9"/>
  <c r="H120" i="9"/>
  <c r="H119" i="9"/>
  <c r="H118" i="9"/>
  <c r="H117" i="9"/>
  <c r="H116" i="9"/>
  <c r="H115" i="9"/>
  <c r="H114" i="9"/>
  <c r="H113" i="9"/>
  <c r="H112" i="9"/>
  <c r="H111" i="9"/>
  <c r="H110" i="9"/>
  <c r="H108" i="9"/>
  <c r="H107" i="9"/>
  <c r="H106" i="9"/>
  <c r="H105" i="9"/>
  <c r="H104" i="9"/>
  <c r="H103" i="9"/>
  <c r="H102" i="9"/>
  <c r="H101" i="9"/>
  <c r="H100" i="9"/>
  <c r="H99" i="9"/>
  <c r="H98" i="9"/>
  <c r="H97" i="9"/>
  <c r="H96" i="9"/>
  <c r="H95" i="9"/>
  <c r="H94" i="9"/>
  <c r="H93" i="9"/>
  <c r="H92" i="9"/>
  <c r="H91" i="9"/>
  <c r="H90" i="9"/>
  <c r="H89" i="9"/>
  <c r="H88" i="9"/>
  <c r="H84" i="9"/>
  <c r="H83" i="9"/>
  <c r="H82" i="9"/>
  <c r="H81" i="9"/>
  <c r="H80" i="9"/>
  <c r="H79" i="9"/>
  <c r="H78" i="9"/>
  <c r="H77" i="9"/>
  <c r="H76" i="9"/>
  <c r="H75" i="9"/>
  <c r="H74" i="9"/>
  <c r="H73" i="9"/>
  <c r="H72" i="9"/>
  <c r="H71" i="9"/>
  <c r="H70" i="9"/>
  <c r="H69" i="9"/>
  <c r="H68" i="9"/>
  <c r="H67" i="9"/>
  <c r="H66" i="9"/>
  <c r="H65" i="9"/>
  <c r="H64" i="9"/>
  <c r="H63" i="9"/>
  <c r="H62" i="9"/>
  <c r="H61" i="9"/>
  <c r="H60" i="9"/>
  <c r="H59" i="9"/>
  <c r="H58" i="9"/>
  <c r="H57" i="9"/>
  <c r="H53" i="9"/>
  <c r="H52" i="9"/>
  <c r="H51" i="9"/>
  <c r="H50" i="9"/>
  <c r="H49" i="9"/>
  <c r="H48" i="9"/>
  <c r="H47" i="9"/>
  <c r="H46" i="9"/>
  <c r="H45" i="9"/>
  <c r="H44" i="9"/>
  <c r="H43" i="9"/>
  <c r="H42" i="9"/>
  <c r="H41" i="9"/>
  <c r="H40" i="9"/>
  <c r="H39" i="9"/>
  <c r="H38" i="9"/>
  <c r="H37" i="9"/>
  <c r="H36" i="9"/>
  <c r="H35" i="9"/>
  <c r="H34" i="9"/>
  <c r="H33" i="9"/>
  <c r="H32" i="9"/>
  <c r="H31" i="9"/>
  <c r="H30" i="9"/>
  <c r="H29" i="9"/>
  <c r="H28" i="9"/>
  <c r="H27" i="9"/>
  <c r="H26" i="9"/>
  <c r="H25" i="9"/>
  <c r="H24" i="9"/>
  <c r="H23" i="9"/>
  <c r="H22" i="9"/>
  <c r="H21" i="9"/>
  <c r="H20" i="9"/>
  <c r="H19" i="9"/>
  <c r="H18" i="9"/>
  <c r="H17" i="9"/>
  <c r="H16" i="9"/>
  <c r="P191" i="9"/>
  <c r="L190" i="9"/>
  <c r="F190" i="9"/>
  <c r="D191" i="9"/>
  <c r="K275" i="9"/>
  <c r="L276" i="9" s="1"/>
  <c r="K274" i="9"/>
  <c r="K273" i="9"/>
  <c r="K272" i="9"/>
  <c r="L272" i="9" s="1"/>
  <c r="K271" i="9"/>
  <c r="K270" i="9"/>
  <c r="L270" i="9" s="1"/>
  <c r="K269" i="9"/>
  <c r="L269" i="9" s="1"/>
  <c r="K268" i="9"/>
  <c r="L268" i="9" s="1"/>
  <c r="K267" i="9"/>
  <c r="L267" i="9" s="1"/>
  <c r="K266" i="9"/>
  <c r="L266" i="9" s="1"/>
  <c r="K265" i="9"/>
  <c r="K264" i="9"/>
  <c r="K263" i="9"/>
  <c r="L263" i="9" s="1"/>
  <c r="K262" i="9"/>
  <c r="L262" i="9" s="1"/>
  <c r="K261" i="9"/>
  <c r="K260" i="9"/>
  <c r="L189" i="9"/>
  <c r="L188" i="9"/>
  <c r="L187" i="9"/>
  <c r="L186" i="9"/>
  <c r="L185" i="9"/>
  <c r="L184" i="9"/>
  <c r="L183" i="9"/>
  <c r="L182" i="9"/>
  <c r="L181" i="9"/>
  <c r="L180" i="9"/>
  <c r="L179" i="9"/>
  <c r="L178" i="9"/>
  <c r="L177" i="9"/>
  <c r="L176" i="9"/>
  <c r="L175" i="9"/>
  <c r="L174" i="9"/>
  <c r="L173" i="9"/>
  <c r="L172" i="9"/>
  <c r="L171" i="9"/>
  <c r="L170" i="9"/>
  <c r="L169" i="9"/>
  <c r="L168" i="9"/>
  <c r="L167" i="9"/>
  <c r="L166" i="9"/>
  <c r="L165" i="9"/>
  <c r="L164" i="9"/>
  <c r="L163" i="9"/>
  <c r="L162" i="9"/>
  <c r="L161" i="9"/>
  <c r="L160" i="9"/>
  <c r="L159" i="9"/>
  <c r="L158" i="9"/>
  <c r="L157" i="9"/>
  <c r="L156" i="9"/>
  <c r="L155" i="9"/>
  <c r="L154" i="9"/>
  <c r="L153" i="9"/>
  <c r="L152" i="9"/>
  <c r="L151" i="9"/>
  <c r="L150" i="9"/>
  <c r="L149" i="9"/>
  <c r="L148" i="9"/>
  <c r="L147" i="9"/>
  <c r="L146" i="9"/>
  <c r="L145" i="9"/>
  <c r="L144" i="9"/>
  <c r="L143" i="9"/>
  <c r="L142" i="9"/>
  <c r="L141" i="9"/>
  <c r="L140" i="9"/>
  <c r="L139" i="9"/>
  <c r="L138" i="9"/>
  <c r="L137" i="9"/>
  <c r="L136" i="9"/>
  <c r="L135" i="9"/>
  <c r="L134" i="9"/>
  <c r="L133" i="9"/>
  <c r="L132" i="9"/>
  <c r="L131" i="9"/>
  <c r="L130" i="9"/>
  <c r="L129" i="9"/>
  <c r="L128" i="9"/>
  <c r="L127" i="9"/>
  <c r="L126" i="9"/>
  <c r="L125" i="9"/>
  <c r="L124" i="9"/>
  <c r="L123" i="9"/>
  <c r="L122" i="9"/>
  <c r="L121" i="9"/>
  <c r="L120" i="9"/>
  <c r="L119" i="9"/>
  <c r="L118" i="9"/>
  <c r="L117" i="9"/>
  <c r="L116" i="9"/>
  <c r="L115" i="9"/>
  <c r="L114" i="9"/>
  <c r="L113" i="9"/>
  <c r="L112" i="9"/>
  <c r="L111" i="9"/>
  <c r="L110" i="9"/>
  <c r="L109" i="9"/>
  <c r="L108" i="9"/>
  <c r="L107" i="9"/>
  <c r="L106" i="9"/>
  <c r="L105" i="9"/>
  <c r="L104" i="9"/>
  <c r="L103" i="9"/>
  <c r="L102" i="9"/>
  <c r="L101" i="9"/>
  <c r="L100" i="9"/>
  <c r="L99" i="9"/>
  <c r="L98" i="9"/>
  <c r="L97" i="9"/>
  <c r="L96" i="9"/>
  <c r="L95" i="9"/>
  <c r="L94" i="9"/>
  <c r="L93" i="9"/>
  <c r="L92" i="9"/>
  <c r="L91" i="9"/>
  <c r="L90" i="9"/>
  <c r="L89" i="9"/>
  <c r="L88" i="9"/>
  <c r="L87" i="9"/>
  <c r="L85" i="9"/>
  <c r="L84" i="9"/>
  <c r="L83" i="9"/>
  <c r="L82" i="9"/>
  <c r="L81" i="9"/>
  <c r="L80" i="9"/>
  <c r="L79" i="9"/>
  <c r="L78" i="9"/>
  <c r="L77" i="9"/>
  <c r="L76" i="9"/>
  <c r="L75" i="9"/>
  <c r="L74" i="9"/>
  <c r="L73" i="9"/>
  <c r="L72" i="9"/>
  <c r="L71" i="9"/>
  <c r="L70" i="9"/>
  <c r="L69" i="9"/>
  <c r="L68" i="9"/>
  <c r="L67" i="9"/>
  <c r="L66" i="9"/>
  <c r="L65" i="9"/>
  <c r="L64" i="9"/>
  <c r="L63" i="9"/>
  <c r="L62" i="9"/>
  <c r="L61" i="9"/>
  <c r="L60" i="9"/>
  <c r="L59" i="9"/>
  <c r="L58" i="9"/>
  <c r="L57" i="9"/>
  <c r="L56" i="9"/>
  <c r="L55" i="9"/>
  <c r="L54" i="9"/>
  <c r="L53" i="9"/>
  <c r="L52" i="9"/>
  <c r="L51" i="9"/>
  <c r="L50" i="9"/>
  <c r="L49" i="9"/>
  <c r="L48" i="9"/>
  <c r="L47" i="9"/>
  <c r="L46" i="9"/>
  <c r="L45" i="9"/>
  <c r="L44" i="9"/>
  <c r="L43" i="9"/>
  <c r="L42" i="9"/>
  <c r="L41" i="9"/>
  <c r="L40" i="9"/>
  <c r="L39" i="9"/>
  <c r="L38" i="9"/>
  <c r="L37" i="9"/>
  <c r="L36" i="9"/>
  <c r="L35" i="9"/>
  <c r="L34" i="9"/>
  <c r="L33" i="9"/>
  <c r="L32" i="9"/>
  <c r="L31" i="9"/>
  <c r="L30" i="9"/>
  <c r="L29" i="9"/>
  <c r="L28" i="9"/>
  <c r="L27" i="9"/>
  <c r="L26" i="9"/>
  <c r="L25" i="9"/>
  <c r="L24" i="9"/>
  <c r="L23" i="9"/>
  <c r="L22" i="9"/>
  <c r="L21" i="9"/>
  <c r="L20" i="9"/>
  <c r="L19" i="9"/>
  <c r="L18" i="9"/>
  <c r="L17" i="9"/>
  <c r="L16" i="9"/>
  <c r="I270" i="7"/>
  <c r="I269" i="7"/>
  <c r="I268" i="7"/>
  <c r="I267" i="7"/>
  <c r="I266" i="7"/>
  <c r="I265" i="7"/>
  <c r="I264" i="7"/>
  <c r="I263" i="7"/>
  <c r="I262" i="7"/>
  <c r="I261" i="7"/>
  <c r="I260" i="7"/>
  <c r="J260" i="7" s="1"/>
  <c r="J172" i="7"/>
  <c r="J160" i="7"/>
  <c r="J148" i="7"/>
  <c r="J136" i="7"/>
  <c r="J124" i="7"/>
  <c r="J112" i="7"/>
  <c r="J111" i="7"/>
  <c r="J110" i="7"/>
  <c r="J109" i="7"/>
  <c r="J108" i="7"/>
  <c r="J107" i="7"/>
  <c r="J106" i="7"/>
  <c r="J105" i="7"/>
  <c r="J104" i="7"/>
  <c r="J103" i="7"/>
  <c r="J102" i="7"/>
  <c r="J101" i="7"/>
  <c r="J100" i="7"/>
  <c r="J99" i="7"/>
  <c r="J98" i="7"/>
  <c r="J97" i="7"/>
  <c r="J96" i="7"/>
  <c r="J95" i="7"/>
  <c r="J94" i="7"/>
  <c r="J93" i="7"/>
  <c r="J92" i="7"/>
  <c r="J91" i="7"/>
  <c r="J89" i="7"/>
  <c r="J88" i="7"/>
  <c r="J84" i="7"/>
  <c r="J83" i="7"/>
  <c r="J82" i="7"/>
  <c r="J81" i="7"/>
  <c r="J80" i="7"/>
  <c r="J79" i="7"/>
  <c r="J78" i="7"/>
  <c r="J77" i="7"/>
  <c r="J76" i="7"/>
  <c r="J75" i="7"/>
  <c r="J74" i="7"/>
  <c r="J73" i="7"/>
  <c r="J72" i="7"/>
  <c r="J71" i="7"/>
  <c r="J70" i="7"/>
  <c r="J69" i="7"/>
  <c r="J68" i="7"/>
  <c r="J67" i="7"/>
  <c r="J66" i="7"/>
  <c r="J65" i="7"/>
  <c r="J64" i="7"/>
  <c r="J63" i="7"/>
  <c r="J62" i="7"/>
  <c r="J61" i="7"/>
  <c r="J60" i="7"/>
  <c r="J59" i="7"/>
  <c r="J58" i="7"/>
  <c r="J57" i="7"/>
  <c r="J56" i="7"/>
  <c r="J51" i="7"/>
  <c r="J50" i="7"/>
  <c r="J49" i="7"/>
  <c r="J48" i="7"/>
  <c r="J47" i="7"/>
  <c r="J46" i="7"/>
  <c r="J45" i="7"/>
  <c r="J44" i="7"/>
  <c r="J43" i="7"/>
  <c r="J42" i="7"/>
  <c r="J41" i="7"/>
  <c r="J40" i="7"/>
  <c r="J36" i="7"/>
  <c r="J35" i="7"/>
  <c r="J34" i="7"/>
  <c r="J33" i="7"/>
  <c r="J32" i="7"/>
  <c r="J31" i="7"/>
  <c r="J30" i="7"/>
  <c r="J29" i="7"/>
  <c r="J28" i="7"/>
  <c r="J27" i="7"/>
  <c r="J26" i="7"/>
  <c r="J25" i="7"/>
  <c r="J24" i="7"/>
  <c r="J23" i="7"/>
  <c r="J22" i="7"/>
  <c r="J21" i="7"/>
  <c r="J20" i="7"/>
  <c r="J19" i="7"/>
  <c r="J18" i="7"/>
  <c r="J17" i="7"/>
  <c r="J16" i="7"/>
  <c r="G272" i="7"/>
  <c r="G271" i="7"/>
  <c r="G270" i="7"/>
  <c r="G269" i="7"/>
  <c r="G268" i="7"/>
  <c r="G267" i="7"/>
  <c r="G266" i="7"/>
  <c r="G265" i="7"/>
  <c r="G264" i="7"/>
  <c r="G263" i="7"/>
  <c r="G262" i="7"/>
  <c r="G261" i="7"/>
  <c r="G260" i="7"/>
  <c r="H260" i="7" s="1"/>
  <c r="H189" i="7"/>
  <c r="H188" i="7"/>
  <c r="H187" i="7"/>
  <c r="H186" i="7"/>
  <c r="H185" i="7"/>
  <c r="H184" i="7"/>
  <c r="H183" i="7"/>
  <c r="H182" i="7"/>
  <c r="H181" i="7"/>
  <c r="H180" i="7"/>
  <c r="H179" i="7"/>
  <c r="H178" i="7"/>
  <c r="H177" i="7"/>
  <c r="H176" i="7"/>
  <c r="H175" i="7"/>
  <c r="H174" i="7"/>
  <c r="H173" i="7"/>
  <c r="H172" i="7"/>
  <c r="H171" i="7"/>
  <c r="H170" i="7"/>
  <c r="H169" i="7"/>
  <c r="H168" i="7"/>
  <c r="H167" i="7"/>
  <c r="H166" i="7"/>
  <c r="H165" i="7"/>
  <c r="H164" i="7"/>
  <c r="H163" i="7"/>
  <c r="H162" i="7"/>
  <c r="H161" i="7"/>
  <c r="H160" i="7"/>
  <c r="H159" i="7"/>
  <c r="H158" i="7"/>
  <c r="H157" i="7"/>
  <c r="H156" i="7"/>
  <c r="H155" i="7"/>
  <c r="H154" i="7"/>
  <c r="H153" i="7"/>
  <c r="H152" i="7"/>
  <c r="H151" i="7"/>
  <c r="H150" i="7"/>
  <c r="H149" i="7"/>
  <c r="H148" i="7"/>
  <c r="H147" i="7"/>
  <c r="H146" i="7"/>
  <c r="H145" i="7"/>
  <c r="H144" i="7"/>
  <c r="H143" i="7"/>
  <c r="H142" i="7"/>
  <c r="H141" i="7"/>
  <c r="H140" i="7"/>
  <c r="H139" i="7"/>
  <c r="H138" i="7"/>
  <c r="H137" i="7"/>
  <c r="H136" i="7"/>
  <c r="H135" i="7"/>
  <c r="H134" i="7"/>
  <c r="H133" i="7"/>
  <c r="H132" i="7"/>
  <c r="H131" i="7"/>
  <c r="H130" i="7"/>
  <c r="H129" i="7"/>
  <c r="H128" i="7"/>
  <c r="H127" i="7"/>
  <c r="H126" i="7"/>
  <c r="H125" i="7"/>
  <c r="H124" i="7"/>
  <c r="H123" i="7"/>
  <c r="H122" i="7"/>
  <c r="H121" i="7"/>
  <c r="H120" i="7"/>
  <c r="H119" i="7"/>
  <c r="H118" i="7"/>
  <c r="H117" i="7"/>
  <c r="H116" i="7"/>
  <c r="H115" i="7"/>
  <c r="H114" i="7"/>
  <c r="H113" i="7"/>
  <c r="H112" i="7"/>
  <c r="H111" i="7"/>
  <c r="H110" i="7"/>
  <c r="H109" i="7"/>
  <c r="H108" i="7"/>
  <c r="H107" i="7"/>
  <c r="H106" i="7"/>
  <c r="H105" i="7"/>
  <c r="H104" i="7"/>
  <c r="H103" i="7"/>
  <c r="H102" i="7"/>
  <c r="H101" i="7"/>
  <c r="H100" i="7"/>
  <c r="H99" i="7"/>
  <c r="H98" i="7"/>
  <c r="H97" i="7"/>
  <c r="H96" i="7"/>
  <c r="H95" i="7"/>
  <c r="H94" i="7"/>
  <c r="H93" i="7"/>
  <c r="H92" i="7"/>
  <c r="H91" i="7"/>
  <c r="H90" i="7"/>
  <c r="H89" i="7"/>
  <c r="H88" i="7"/>
  <c r="H84" i="7"/>
  <c r="H83" i="7"/>
  <c r="H82" i="7"/>
  <c r="H81" i="7"/>
  <c r="H80" i="7"/>
  <c r="H79" i="7"/>
  <c r="H78" i="7"/>
  <c r="H77" i="7"/>
  <c r="H76" i="7"/>
  <c r="H75" i="7"/>
  <c r="H74" i="7"/>
  <c r="H73" i="7"/>
  <c r="H72" i="7"/>
  <c r="H71" i="7"/>
  <c r="H70" i="7"/>
  <c r="H69" i="7"/>
  <c r="H68" i="7"/>
  <c r="H67" i="7"/>
  <c r="H66" i="7"/>
  <c r="H65" i="7"/>
  <c r="H64" i="7"/>
  <c r="H63" i="7"/>
  <c r="H62" i="7"/>
  <c r="H61" i="7"/>
  <c r="H60" i="7"/>
  <c r="H59" i="7"/>
  <c r="H58" i="7"/>
  <c r="H57" i="7"/>
  <c r="H56" i="7"/>
  <c r="H55" i="7"/>
  <c r="H54" i="7"/>
  <c r="H53" i="7"/>
  <c r="H52" i="7"/>
  <c r="H51" i="7"/>
  <c r="H50" i="7"/>
  <c r="H49" i="7"/>
  <c r="H48" i="7"/>
  <c r="H47" i="7"/>
  <c r="H46" i="7"/>
  <c r="H45" i="7"/>
  <c r="H44" i="7"/>
  <c r="H43" i="7"/>
  <c r="H42" i="7"/>
  <c r="H41" i="7"/>
  <c r="H40" i="7"/>
  <c r="H39" i="7"/>
  <c r="H38" i="7"/>
  <c r="H37" i="7"/>
  <c r="H36" i="7"/>
  <c r="H35" i="7"/>
  <c r="H34" i="7"/>
  <c r="H33" i="7"/>
  <c r="H32" i="7"/>
  <c r="H31" i="7"/>
  <c r="H30" i="7"/>
  <c r="H29" i="7"/>
  <c r="H28" i="7"/>
  <c r="H27" i="7"/>
  <c r="H26" i="7"/>
  <c r="H25" i="7"/>
  <c r="H24" i="7"/>
  <c r="H23" i="7"/>
  <c r="H22" i="7"/>
  <c r="H21" i="7"/>
  <c r="H20" i="7"/>
  <c r="H19" i="7"/>
  <c r="H18" i="7"/>
  <c r="H17" i="7"/>
  <c r="H16" i="7"/>
  <c r="E271" i="8"/>
  <c r="E270" i="8"/>
  <c r="E269" i="8"/>
  <c r="E268" i="8"/>
  <c r="E267" i="8"/>
  <c r="E266" i="8"/>
  <c r="E265" i="8"/>
  <c r="E264" i="8"/>
  <c r="E263" i="8"/>
  <c r="E262" i="8"/>
  <c r="E261" i="8"/>
  <c r="E260" i="8"/>
  <c r="F260" i="8" s="1"/>
  <c r="F187" i="8"/>
  <c r="F186" i="8"/>
  <c r="F185" i="8"/>
  <c r="F184" i="8"/>
  <c r="F183" i="8"/>
  <c r="F182" i="8"/>
  <c r="F181" i="8"/>
  <c r="F180" i="8"/>
  <c r="F179" i="8"/>
  <c r="F178" i="8"/>
  <c r="F177" i="8"/>
  <c r="F176" i="8"/>
  <c r="F175" i="8"/>
  <c r="F174" i="8"/>
  <c r="F173" i="8"/>
  <c r="F172" i="8"/>
  <c r="F171" i="8"/>
  <c r="F170" i="8"/>
  <c r="F169" i="8"/>
  <c r="F168" i="8"/>
  <c r="F167" i="8"/>
  <c r="F166" i="8"/>
  <c r="F165" i="8"/>
  <c r="F164" i="8"/>
  <c r="F163" i="8"/>
  <c r="F162" i="8"/>
  <c r="F161" i="8"/>
  <c r="F160" i="8"/>
  <c r="F159" i="8"/>
  <c r="F158" i="8"/>
  <c r="F157" i="8"/>
  <c r="F156" i="8"/>
  <c r="F155" i="8"/>
  <c r="F154" i="8"/>
  <c r="F153" i="8"/>
  <c r="F152" i="8"/>
  <c r="F151" i="8"/>
  <c r="F150" i="8"/>
  <c r="F149" i="8"/>
  <c r="F148" i="8"/>
  <c r="F147" i="8"/>
  <c r="F146" i="8"/>
  <c r="F145" i="8"/>
  <c r="F144" i="8"/>
  <c r="F143" i="8"/>
  <c r="F142" i="8"/>
  <c r="F141" i="8"/>
  <c r="F140" i="8"/>
  <c r="F139" i="8"/>
  <c r="F138" i="8"/>
  <c r="F137" i="8"/>
  <c r="F136" i="8"/>
  <c r="F135" i="8"/>
  <c r="F134" i="8"/>
  <c r="F133" i="8"/>
  <c r="F132" i="8"/>
  <c r="F131" i="8"/>
  <c r="F130" i="8"/>
  <c r="F129" i="8"/>
  <c r="F128" i="8"/>
  <c r="F127" i="8"/>
  <c r="F126" i="8"/>
  <c r="F125" i="8"/>
  <c r="F124" i="8"/>
  <c r="F123" i="8"/>
  <c r="F122" i="8"/>
  <c r="F121" i="8"/>
  <c r="F120" i="8"/>
  <c r="F119" i="8"/>
  <c r="F118" i="8"/>
  <c r="F117" i="8"/>
  <c r="F116" i="8"/>
  <c r="F115" i="8"/>
  <c r="F114" i="8"/>
  <c r="F113" i="8"/>
  <c r="F112" i="8"/>
  <c r="F111" i="8"/>
  <c r="F110" i="8"/>
  <c r="F109" i="8"/>
  <c r="F108" i="8"/>
  <c r="F107" i="8"/>
  <c r="F106" i="8"/>
  <c r="F105" i="8"/>
  <c r="F104" i="8"/>
  <c r="F103" i="8"/>
  <c r="F102" i="8"/>
  <c r="F101" i="8"/>
  <c r="F100" i="8"/>
  <c r="F99" i="8"/>
  <c r="F98" i="8"/>
  <c r="F97" i="8"/>
  <c r="F96" i="8"/>
  <c r="F95" i="8"/>
  <c r="F94" i="8"/>
  <c r="F93" i="8"/>
  <c r="F91" i="8"/>
  <c r="F90" i="8"/>
  <c r="F89" i="8"/>
  <c r="F88" i="8"/>
  <c r="F87" i="8"/>
  <c r="F86" i="8"/>
  <c r="F85" i="8"/>
  <c r="F84" i="8"/>
  <c r="F83" i="8"/>
  <c r="F82" i="8"/>
  <c r="F81" i="8"/>
  <c r="F80" i="8"/>
  <c r="F79" i="8"/>
  <c r="F78" i="8"/>
  <c r="F77" i="8"/>
  <c r="F76" i="8"/>
  <c r="F75" i="8"/>
  <c r="F74" i="8"/>
  <c r="F73" i="8"/>
  <c r="F72" i="8"/>
  <c r="F71" i="8"/>
  <c r="F70" i="8"/>
  <c r="F69" i="8"/>
  <c r="F67" i="8"/>
  <c r="F66" i="8"/>
  <c r="F65" i="8"/>
  <c r="F64" i="8"/>
  <c r="F63" i="8"/>
  <c r="F62" i="8"/>
  <c r="F61" i="8"/>
  <c r="F60" i="8"/>
  <c r="F59" i="8"/>
  <c r="F58" i="8"/>
  <c r="F57" i="8"/>
  <c r="F56" i="8"/>
  <c r="F55" i="8"/>
  <c r="F54" i="8"/>
  <c r="F53" i="8"/>
  <c r="F52" i="8"/>
  <c r="F51" i="8"/>
  <c r="F50" i="8"/>
  <c r="F49" i="8"/>
  <c r="F48" i="8"/>
  <c r="F47" i="8"/>
  <c r="F46" i="8"/>
  <c r="F45" i="8"/>
  <c r="F43" i="8"/>
  <c r="F42" i="8"/>
  <c r="F41" i="8"/>
  <c r="F40" i="8"/>
  <c r="F39" i="8"/>
  <c r="F38" i="8"/>
  <c r="F37" i="8"/>
  <c r="F36" i="8"/>
  <c r="F35" i="8"/>
  <c r="F34" i="8"/>
  <c r="F33" i="8"/>
  <c r="F32" i="8"/>
  <c r="F31" i="8"/>
  <c r="F30" i="8"/>
  <c r="F29" i="8"/>
  <c r="F28" i="8"/>
  <c r="F27" i="8"/>
  <c r="F26" i="8"/>
  <c r="F25" i="8"/>
  <c r="F24" i="8"/>
  <c r="F23" i="8"/>
  <c r="F22" i="8"/>
  <c r="F21" i="8"/>
  <c r="F19" i="8"/>
  <c r="F18" i="8"/>
  <c r="F17" i="8"/>
  <c r="F16" i="8"/>
  <c r="V275" i="6"/>
  <c r="U274" i="6"/>
  <c r="V274" i="6" s="1"/>
  <c r="U273" i="6"/>
  <c r="U271" i="6"/>
  <c r="U270" i="6"/>
  <c r="V269" i="6"/>
  <c r="V268" i="6"/>
  <c r="V267" i="6"/>
  <c r="V266" i="6"/>
  <c r="V184" i="6"/>
  <c r="V181" i="6"/>
  <c r="V178" i="6"/>
  <c r="V175" i="6"/>
  <c r="V172" i="6"/>
  <c r="V160" i="6"/>
  <c r="U151" i="6"/>
  <c r="V163" i="6" s="1"/>
  <c r="V148" i="6"/>
  <c r="V145" i="6"/>
  <c r="V142" i="6"/>
  <c r="V139" i="6"/>
  <c r="V136" i="6"/>
  <c r="V133" i="6"/>
  <c r="V130" i="6"/>
  <c r="V127" i="6"/>
  <c r="V124" i="6"/>
  <c r="V121" i="6"/>
  <c r="V118" i="6"/>
  <c r="V112" i="6"/>
  <c r="T272" i="6"/>
  <c r="T270" i="6"/>
  <c r="T269" i="6"/>
  <c r="T123" i="6"/>
  <c r="T122" i="6"/>
  <c r="T121" i="6"/>
  <c r="T120" i="6"/>
  <c r="T119" i="6"/>
  <c r="T118" i="6"/>
  <c r="T117" i="6"/>
  <c r="T116" i="6"/>
  <c r="T115" i="6"/>
  <c r="T114" i="6"/>
  <c r="T113" i="6"/>
  <c r="T112" i="6"/>
  <c r="T111" i="6"/>
  <c r="T110" i="6"/>
  <c r="T109" i="6"/>
  <c r="T108" i="6"/>
  <c r="T107" i="6"/>
  <c r="T106" i="6"/>
  <c r="T105" i="6"/>
  <c r="T104" i="6"/>
  <c r="T103" i="6"/>
  <c r="T102" i="6"/>
  <c r="T101" i="6"/>
  <c r="T100" i="6"/>
  <c r="T99" i="6"/>
  <c r="T98" i="6"/>
  <c r="T97" i="6"/>
  <c r="T96" i="6"/>
  <c r="T95" i="6"/>
  <c r="T94" i="6"/>
  <c r="T93" i="6"/>
  <c r="T92" i="6"/>
  <c r="T91" i="6"/>
  <c r="T90" i="6"/>
  <c r="T89" i="6"/>
  <c r="T88" i="6"/>
  <c r="T87" i="6"/>
  <c r="T86" i="6"/>
  <c r="T85" i="6"/>
  <c r="T84" i="6"/>
  <c r="T83" i="6"/>
  <c r="T82" i="6"/>
  <c r="T81" i="6"/>
  <c r="T80" i="6"/>
  <c r="T79" i="6"/>
  <c r="T78" i="6"/>
  <c r="T77" i="6"/>
  <c r="T76" i="6"/>
  <c r="T75" i="6"/>
  <c r="T74" i="6"/>
  <c r="T73" i="6"/>
  <c r="T72" i="6"/>
  <c r="T71" i="6"/>
  <c r="T70" i="6"/>
  <c r="T69" i="6"/>
  <c r="T68" i="6"/>
  <c r="T67" i="6"/>
  <c r="T66" i="6"/>
  <c r="T65" i="6"/>
  <c r="T64" i="6"/>
  <c r="T63" i="6"/>
  <c r="T62" i="6"/>
  <c r="T61" i="6"/>
  <c r="T60" i="6"/>
  <c r="T59" i="6"/>
  <c r="T58" i="6"/>
  <c r="T57" i="6"/>
  <c r="T56" i="6"/>
  <c r="T55" i="6"/>
  <c r="T54" i="6"/>
  <c r="T53" i="6"/>
  <c r="T52" i="6"/>
  <c r="T51" i="6"/>
  <c r="T50" i="6"/>
  <c r="T49" i="6"/>
  <c r="T48" i="6"/>
  <c r="T47" i="6"/>
  <c r="T46" i="6"/>
  <c r="T45" i="6"/>
  <c r="T44" i="6"/>
  <c r="T43" i="6"/>
  <c r="T42" i="6"/>
  <c r="T41" i="6"/>
  <c r="T40" i="6"/>
  <c r="T39" i="6"/>
  <c r="T38" i="6"/>
  <c r="T37" i="6"/>
  <c r="T36" i="6"/>
  <c r="T35" i="6"/>
  <c r="T34" i="6"/>
  <c r="T33" i="6"/>
  <c r="T32" i="6"/>
  <c r="T31" i="6"/>
  <c r="T30" i="6"/>
  <c r="T29" i="6"/>
  <c r="T28" i="6"/>
  <c r="T27" i="6"/>
  <c r="T26" i="6"/>
  <c r="T25" i="6"/>
  <c r="T24" i="6"/>
  <c r="T23" i="6"/>
  <c r="T22" i="6"/>
  <c r="T21" i="6"/>
  <c r="T20" i="6"/>
  <c r="T19" i="6"/>
  <c r="T18" i="6"/>
  <c r="T17" i="6"/>
  <c r="T16" i="6"/>
  <c r="R274" i="6"/>
  <c r="R273" i="6"/>
  <c r="R272" i="6"/>
  <c r="R271" i="6"/>
  <c r="R270" i="6"/>
  <c r="R181" i="6"/>
  <c r="R180" i="6"/>
  <c r="R179" i="6"/>
  <c r="R178" i="6"/>
  <c r="R177" i="6"/>
  <c r="R176" i="6"/>
  <c r="R175" i="6"/>
  <c r="R174" i="6"/>
  <c r="R173" i="6"/>
  <c r="R172" i="6"/>
  <c r="R171" i="6"/>
  <c r="R170" i="6"/>
  <c r="R169" i="6"/>
  <c r="R168" i="6"/>
  <c r="R167" i="6"/>
  <c r="R166" i="6"/>
  <c r="R165" i="6"/>
  <c r="R164" i="6"/>
  <c r="R163" i="6"/>
  <c r="R162" i="6"/>
  <c r="R161" i="6"/>
  <c r="R160" i="6"/>
  <c r="R159" i="6"/>
  <c r="R158" i="6"/>
  <c r="R157" i="6"/>
  <c r="R156" i="6"/>
  <c r="R155" i="6"/>
  <c r="R154" i="6"/>
  <c r="R153" i="6"/>
  <c r="R152" i="6"/>
  <c r="R151" i="6"/>
  <c r="R150" i="6"/>
  <c r="R149" i="6"/>
  <c r="R148" i="6"/>
  <c r="R147" i="6"/>
  <c r="R146" i="6"/>
  <c r="R145" i="6"/>
  <c r="R144" i="6"/>
  <c r="R143" i="6"/>
  <c r="R142" i="6"/>
  <c r="R141" i="6"/>
  <c r="R140" i="6"/>
  <c r="R139" i="6"/>
  <c r="R138" i="6"/>
  <c r="R137" i="6"/>
  <c r="R136" i="6"/>
  <c r="R135" i="6"/>
  <c r="R134" i="6"/>
  <c r="R133" i="6"/>
  <c r="R132" i="6"/>
  <c r="R131" i="6"/>
  <c r="R130" i="6"/>
  <c r="R129" i="6"/>
  <c r="R128" i="6"/>
  <c r="R127" i="6"/>
  <c r="R126" i="6"/>
  <c r="R125" i="6"/>
  <c r="R124" i="6"/>
  <c r="M274" i="6"/>
  <c r="M273" i="6"/>
  <c r="N273" i="6" s="1"/>
  <c r="M272" i="6"/>
  <c r="N272" i="6" s="1"/>
  <c r="M271" i="6"/>
  <c r="N271" i="6" s="1"/>
  <c r="M270" i="6"/>
  <c r="N270" i="6" s="1"/>
  <c r="M269" i="6"/>
  <c r="N269" i="6" s="1"/>
  <c r="M268" i="6"/>
  <c r="M267" i="6"/>
  <c r="M266" i="6"/>
  <c r="M265" i="6"/>
  <c r="M264" i="6"/>
  <c r="N183" i="6"/>
  <c r="N182" i="6"/>
  <c r="N181" i="6"/>
  <c r="N180" i="6"/>
  <c r="N179" i="6"/>
  <c r="N178" i="6"/>
  <c r="N177" i="6"/>
  <c r="N176" i="6"/>
  <c r="N175" i="6"/>
  <c r="N174" i="6"/>
  <c r="N173" i="6"/>
  <c r="N172" i="6"/>
  <c r="N171" i="6"/>
  <c r="N170" i="6"/>
  <c r="N169" i="6"/>
  <c r="N168" i="6"/>
  <c r="N167" i="6"/>
  <c r="N166" i="6"/>
  <c r="N165" i="6"/>
  <c r="N164" i="6"/>
  <c r="N163" i="6"/>
  <c r="N162" i="6"/>
  <c r="N161" i="6"/>
  <c r="N160" i="6"/>
  <c r="N159" i="6"/>
  <c r="N158" i="6"/>
  <c r="N157" i="6"/>
  <c r="N156" i="6"/>
  <c r="N155" i="6"/>
  <c r="N154" i="6"/>
  <c r="N153" i="6"/>
  <c r="N152" i="6"/>
  <c r="N151" i="6"/>
  <c r="N150" i="6"/>
  <c r="N149" i="6"/>
  <c r="N148" i="6"/>
  <c r="N147" i="6"/>
  <c r="N146" i="6"/>
  <c r="N145" i="6"/>
  <c r="N144" i="6"/>
  <c r="N143" i="6"/>
  <c r="N142" i="6"/>
  <c r="N141" i="6"/>
  <c r="N140" i="6"/>
  <c r="N139" i="6"/>
  <c r="N138" i="6"/>
  <c r="N137" i="6"/>
  <c r="N136" i="6"/>
  <c r="N135" i="6"/>
  <c r="N134" i="6"/>
  <c r="N133" i="6"/>
  <c r="N132" i="6"/>
  <c r="N131" i="6"/>
  <c r="N130" i="6"/>
  <c r="N129" i="6"/>
  <c r="N128" i="6"/>
  <c r="N127" i="6"/>
  <c r="N126" i="6"/>
  <c r="N125" i="6"/>
  <c r="N124" i="6"/>
  <c r="N123" i="6"/>
  <c r="N122" i="6"/>
  <c r="N121" i="6"/>
  <c r="N120" i="6"/>
  <c r="N119" i="6"/>
  <c r="N118" i="6"/>
  <c r="N117" i="6"/>
  <c r="N116" i="6"/>
  <c r="N115" i="6"/>
  <c r="N114" i="6"/>
  <c r="N113" i="6"/>
  <c r="N112" i="6"/>
  <c r="I275" i="6"/>
  <c r="I274" i="6"/>
  <c r="I273" i="6"/>
  <c r="I272" i="6"/>
  <c r="I271" i="6"/>
  <c r="I270" i="6"/>
  <c r="I269" i="6"/>
  <c r="I268" i="6"/>
  <c r="I267" i="6"/>
  <c r="I266" i="6"/>
  <c r="I265" i="6"/>
  <c r="I264" i="6"/>
  <c r="I263" i="6"/>
  <c r="I262" i="6"/>
  <c r="I261" i="6"/>
  <c r="I260" i="6"/>
  <c r="J189" i="6"/>
  <c r="J188" i="6"/>
  <c r="J187" i="6"/>
  <c r="J186" i="6"/>
  <c r="J185" i="6"/>
  <c r="J184" i="6"/>
  <c r="J183" i="6"/>
  <c r="J182" i="6"/>
  <c r="J181" i="6"/>
  <c r="J180" i="6"/>
  <c r="J179" i="6"/>
  <c r="J178" i="6"/>
  <c r="J177" i="6"/>
  <c r="J176" i="6"/>
  <c r="J175" i="6"/>
  <c r="J174" i="6"/>
  <c r="J173" i="6"/>
  <c r="J172" i="6"/>
  <c r="J171" i="6"/>
  <c r="J170" i="6"/>
  <c r="J169" i="6"/>
  <c r="J168" i="6"/>
  <c r="J167" i="6"/>
  <c r="J166" i="6"/>
  <c r="J165" i="6"/>
  <c r="J164" i="6"/>
  <c r="J163" i="6"/>
  <c r="J162" i="6"/>
  <c r="J161" i="6"/>
  <c r="J160" i="6"/>
  <c r="J159" i="6"/>
  <c r="J158" i="6"/>
  <c r="J157" i="6"/>
  <c r="J156" i="6"/>
  <c r="J155" i="6"/>
  <c r="J154" i="6"/>
  <c r="J153" i="6"/>
  <c r="J152" i="6"/>
  <c r="J151" i="6"/>
  <c r="J150" i="6"/>
  <c r="J149" i="6"/>
  <c r="J148" i="6"/>
  <c r="J147" i="6"/>
  <c r="J146" i="6"/>
  <c r="J145" i="6"/>
  <c r="J144" i="6"/>
  <c r="J143" i="6"/>
  <c r="J142" i="6"/>
  <c r="J141" i="6"/>
  <c r="J140" i="6"/>
  <c r="J139" i="6"/>
  <c r="J138" i="6"/>
  <c r="J137" i="6"/>
  <c r="J136" i="6"/>
  <c r="J135" i="6"/>
  <c r="J134" i="6"/>
  <c r="J133" i="6"/>
  <c r="J132" i="6"/>
  <c r="J131" i="6"/>
  <c r="J130" i="6"/>
  <c r="J129" i="6"/>
  <c r="J128" i="6"/>
  <c r="J127" i="6"/>
  <c r="J126" i="6"/>
  <c r="J125" i="6"/>
  <c r="J124" i="6"/>
  <c r="J123" i="6"/>
  <c r="J122" i="6"/>
  <c r="J121" i="6"/>
  <c r="J120" i="6"/>
  <c r="J119" i="6"/>
  <c r="J118" i="6"/>
  <c r="J117" i="6"/>
  <c r="J116" i="6"/>
  <c r="J115" i="6"/>
  <c r="J114" i="6"/>
  <c r="J113" i="6"/>
  <c r="J112" i="6"/>
  <c r="J111" i="6"/>
  <c r="J110" i="6"/>
  <c r="J109" i="6"/>
  <c r="J108" i="6"/>
  <c r="J107" i="6"/>
  <c r="J106" i="6"/>
  <c r="J105" i="6"/>
  <c r="J104" i="6"/>
  <c r="J103" i="6"/>
  <c r="J102" i="6"/>
  <c r="J101" i="6"/>
  <c r="J100" i="6"/>
  <c r="J99" i="6"/>
  <c r="J98" i="6"/>
  <c r="J97" i="6"/>
  <c r="J96" i="6"/>
  <c r="J95" i="6"/>
  <c r="J94" i="6"/>
  <c r="J93" i="6"/>
  <c r="J92" i="6"/>
  <c r="J91" i="6"/>
  <c r="J90" i="6"/>
  <c r="J89" i="6"/>
  <c r="J88" i="6"/>
  <c r="J87" i="6"/>
  <c r="J86" i="6"/>
  <c r="J85" i="6"/>
  <c r="J84" i="6"/>
  <c r="J83" i="6"/>
  <c r="J82" i="6"/>
  <c r="J81" i="6"/>
  <c r="J80" i="6"/>
  <c r="J79" i="6"/>
  <c r="J78" i="6"/>
  <c r="J77" i="6"/>
  <c r="J76" i="6"/>
  <c r="J75" i="6"/>
  <c r="J74" i="6"/>
  <c r="J73" i="6"/>
  <c r="J72" i="6"/>
  <c r="J71" i="6"/>
  <c r="J70" i="6"/>
  <c r="J69" i="6"/>
  <c r="J68" i="6"/>
  <c r="J67" i="6"/>
  <c r="J66" i="6"/>
  <c r="J65" i="6"/>
  <c r="J64" i="6"/>
  <c r="J63" i="6"/>
  <c r="J62" i="6"/>
  <c r="J61" i="6"/>
  <c r="J60" i="6"/>
  <c r="J59" i="6"/>
  <c r="J58" i="6"/>
  <c r="J57" i="6"/>
  <c r="J56" i="6"/>
  <c r="J55" i="6"/>
  <c r="J54" i="6"/>
  <c r="J53" i="6"/>
  <c r="J52" i="6"/>
  <c r="J51" i="6"/>
  <c r="J50" i="6"/>
  <c r="J49" i="6"/>
  <c r="J48" i="6"/>
  <c r="J47" i="6"/>
  <c r="J46" i="6"/>
  <c r="J45" i="6"/>
  <c r="J44" i="6"/>
  <c r="J43" i="6"/>
  <c r="J42" i="6"/>
  <c r="J41" i="6"/>
  <c r="J40" i="6"/>
  <c r="J39" i="6"/>
  <c r="J38" i="6"/>
  <c r="J37" i="6"/>
  <c r="J36" i="6"/>
  <c r="J35" i="6"/>
  <c r="J34" i="6"/>
  <c r="J33" i="6"/>
  <c r="J32" i="6"/>
  <c r="J31" i="6"/>
  <c r="J30" i="6"/>
  <c r="J29" i="6"/>
  <c r="J28" i="6"/>
  <c r="J27" i="6"/>
  <c r="J26" i="6"/>
  <c r="J25" i="6"/>
  <c r="J24" i="6"/>
  <c r="J23" i="6"/>
  <c r="J22" i="6"/>
  <c r="J21" i="6"/>
  <c r="J20" i="6"/>
  <c r="J19" i="6"/>
  <c r="J18" i="6"/>
  <c r="J17" i="6"/>
  <c r="J16" i="6"/>
  <c r="D191" i="6"/>
  <c r="AE275" i="1"/>
  <c r="AE274" i="1"/>
  <c r="AE272" i="1"/>
  <c r="AF272" i="1" s="1"/>
  <c r="AE271" i="1"/>
  <c r="AE270" i="1"/>
  <c r="AE269" i="1"/>
  <c r="AE268" i="1"/>
  <c r="AF268" i="1" s="1"/>
  <c r="AE267" i="1"/>
  <c r="AE266" i="1"/>
  <c r="AE265" i="1"/>
  <c r="AE264" i="1"/>
  <c r="AF190" i="1"/>
  <c r="AF189" i="1"/>
  <c r="AF188" i="1"/>
  <c r="AF187" i="1"/>
  <c r="AF186" i="1"/>
  <c r="AF185" i="1"/>
  <c r="AF184" i="1"/>
  <c r="AF183" i="1"/>
  <c r="AF182" i="1"/>
  <c r="AF181" i="1"/>
  <c r="AF180" i="1"/>
  <c r="AF179" i="1"/>
  <c r="AF177" i="1"/>
  <c r="AF176" i="1"/>
  <c r="AF175" i="1"/>
  <c r="AF174" i="1"/>
  <c r="AF173" i="1"/>
  <c r="AF172" i="1"/>
  <c r="AF171" i="1"/>
  <c r="AF170" i="1"/>
  <c r="AF169" i="1"/>
  <c r="AF168" i="1"/>
  <c r="AF167" i="1"/>
  <c r="AE166" i="1"/>
  <c r="AF166" i="1" s="1"/>
  <c r="AF165" i="1"/>
  <c r="AF164" i="1"/>
  <c r="AF163" i="1"/>
  <c r="AF162" i="1"/>
  <c r="AF161" i="1"/>
  <c r="AF160" i="1"/>
  <c r="AF159" i="1"/>
  <c r="AF158" i="1"/>
  <c r="AF157" i="1"/>
  <c r="AF156" i="1"/>
  <c r="AF155" i="1"/>
  <c r="AF154" i="1"/>
  <c r="AF153" i="1"/>
  <c r="AF152" i="1"/>
  <c r="AF151" i="1"/>
  <c r="AF150" i="1"/>
  <c r="AF149" i="1"/>
  <c r="AF148" i="1"/>
  <c r="AF147" i="1"/>
  <c r="AF146" i="1"/>
  <c r="AF145" i="1"/>
  <c r="AF144" i="1"/>
  <c r="AF143" i="1"/>
  <c r="AF142" i="1"/>
  <c r="AF141" i="1"/>
  <c r="AF140" i="1"/>
  <c r="AF139" i="1"/>
  <c r="AF138" i="1"/>
  <c r="AF137" i="1"/>
  <c r="AF136" i="1"/>
  <c r="AF135" i="1"/>
  <c r="AF134" i="1"/>
  <c r="AF133" i="1"/>
  <c r="AF132" i="1"/>
  <c r="AF131" i="1"/>
  <c r="AF130" i="1"/>
  <c r="AF129" i="1"/>
  <c r="AF128" i="1"/>
  <c r="AF127" i="1"/>
  <c r="AF126" i="1"/>
  <c r="AF125" i="1"/>
  <c r="AF124" i="1"/>
  <c r="AF123" i="1"/>
  <c r="AF122" i="1"/>
  <c r="AF121" i="1"/>
  <c r="AF120" i="1"/>
  <c r="AF119" i="1"/>
  <c r="AF118" i="1"/>
  <c r="AF117" i="1"/>
  <c r="AF116" i="1"/>
  <c r="AF115" i="1"/>
  <c r="AF114" i="1"/>
  <c r="AF113" i="1"/>
  <c r="AF112" i="1"/>
  <c r="AF111" i="1"/>
  <c r="AF110" i="1"/>
  <c r="AF109" i="1"/>
  <c r="AF108" i="1"/>
  <c r="AF107" i="1"/>
  <c r="AF106" i="1"/>
  <c r="AF105" i="1"/>
  <c r="AF104" i="1"/>
  <c r="AF103" i="1"/>
  <c r="AF102" i="1"/>
  <c r="AF101" i="1"/>
  <c r="AF100" i="1"/>
  <c r="AF99" i="1"/>
  <c r="AF98" i="1"/>
  <c r="AF97" i="1"/>
  <c r="AF96" i="1"/>
  <c r="AF95" i="1"/>
  <c r="AF94" i="1"/>
  <c r="AF93" i="1"/>
  <c r="AF92" i="1"/>
  <c r="AF91" i="1"/>
  <c r="AF90" i="1"/>
  <c r="AF89" i="1"/>
  <c r="AF88" i="1"/>
  <c r="AF87" i="1"/>
  <c r="AF86" i="1"/>
  <c r="AF85" i="1"/>
  <c r="AF84" i="1"/>
  <c r="AF83" i="1"/>
  <c r="AF82" i="1"/>
  <c r="AF81" i="1"/>
  <c r="AF80" i="1"/>
  <c r="AF79" i="1"/>
  <c r="AF78" i="1"/>
  <c r="AF77" i="1"/>
  <c r="AF76" i="1"/>
  <c r="AF75" i="1"/>
  <c r="AF74" i="1"/>
  <c r="AF73" i="1"/>
  <c r="AF72" i="1"/>
  <c r="AF71" i="1"/>
  <c r="AF70" i="1"/>
  <c r="AF69" i="1"/>
  <c r="AF68" i="1"/>
  <c r="AF67" i="1"/>
  <c r="AF66" i="1"/>
  <c r="AF65" i="1"/>
  <c r="AF64" i="1"/>
  <c r="AQ275" i="1"/>
  <c r="AQ274" i="1"/>
  <c r="AR274" i="1" s="1"/>
  <c r="AQ273" i="1"/>
  <c r="AQ272" i="1"/>
  <c r="AQ271" i="1"/>
  <c r="AQ270" i="1"/>
  <c r="AR270" i="1" s="1"/>
  <c r="AQ269" i="1"/>
  <c r="AQ268" i="1"/>
  <c r="AQ267" i="1"/>
  <c r="AQ266" i="1"/>
  <c r="AR266" i="1" s="1"/>
  <c r="AQ265" i="1"/>
  <c r="AQ264" i="1"/>
  <c r="AQ263" i="1"/>
  <c r="AQ262" i="1"/>
  <c r="AR191" i="1"/>
  <c r="AR190" i="1"/>
  <c r="AR189" i="1"/>
  <c r="AR188" i="1"/>
  <c r="AR187" i="1"/>
  <c r="AR186" i="1"/>
  <c r="AR185" i="1"/>
  <c r="AR184" i="1"/>
  <c r="AR183" i="1"/>
  <c r="AR182" i="1"/>
  <c r="AR181" i="1"/>
  <c r="AR180" i="1"/>
  <c r="AR179" i="1"/>
  <c r="AR178" i="1"/>
  <c r="AR177" i="1"/>
  <c r="AR176" i="1"/>
  <c r="AR175" i="1"/>
  <c r="AR174" i="1"/>
  <c r="AR173" i="1"/>
  <c r="AR172" i="1"/>
  <c r="AR171" i="1"/>
  <c r="AR170" i="1"/>
  <c r="AR169" i="1"/>
  <c r="AR168" i="1"/>
  <c r="AR167" i="1"/>
  <c r="AR166" i="1"/>
  <c r="AR165" i="1"/>
  <c r="AR164" i="1"/>
  <c r="AR163" i="1"/>
  <c r="AR162" i="1"/>
  <c r="AR161" i="1"/>
  <c r="AR160" i="1"/>
  <c r="AR159" i="1"/>
  <c r="AR158" i="1"/>
  <c r="AR157" i="1"/>
  <c r="AR156" i="1"/>
  <c r="AR155" i="1"/>
  <c r="AR154" i="1"/>
  <c r="AR153" i="1"/>
  <c r="AR152" i="1"/>
  <c r="AR151" i="1"/>
  <c r="AR150" i="1"/>
  <c r="AR149" i="1"/>
  <c r="AR148" i="1"/>
  <c r="AR147" i="1"/>
  <c r="AR146" i="1"/>
  <c r="AR145" i="1"/>
  <c r="AR144" i="1"/>
  <c r="AR143" i="1"/>
  <c r="AR142" i="1"/>
  <c r="AR141" i="1"/>
  <c r="AR140" i="1"/>
  <c r="AR139" i="1"/>
  <c r="AR138" i="1"/>
  <c r="AR137" i="1"/>
  <c r="AR136" i="1"/>
  <c r="AR135" i="1"/>
  <c r="AR134" i="1"/>
  <c r="AR133" i="1"/>
  <c r="AR132" i="1"/>
  <c r="AR131" i="1"/>
  <c r="AR130" i="1"/>
  <c r="AR129" i="1"/>
  <c r="AR128" i="1"/>
  <c r="AR127" i="1"/>
  <c r="AR126" i="1"/>
  <c r="AR125" i="1"/>
  <c r="AR124" i="1"/>
  <c r="AR123" i="1"/>
  <c r="AR122" i="1"/>
  <c r="AR121" i="1"/>
  <c r="AR120" i="1"/>
  <c r="AR119" i="1"/>
  <c r="AR118" i="1"/>
  <c r="AR117" i="1"/>
  <c r="AR116" i="1"/>
  <c r="AR115" i="1"/>
  <c r="AR114" i="1"/>
  <c r="AR113" i="1"/>
  <c r="AR112" i="1"/>
  <c r="AR111" i="1"/>
  <c r="AR110" i="1"/>
  <c r="AR109" i="1"/>
  <c r="AR108" i="1"/>
  <c r="AR107" i="1"/>
  <c r="AR106" i="1"/>
  <c r="AR105" i="1"/>
  <c r="AR104" i="1"/>
  <c r="AR103" i="1"/>
  <c r="AR102" i="1"/>
  <c r="AR101" i="1"/>
  <c r="AR100" i="1"/>
  <c r="AR99" i="1"/>
  <c r="AR98" i="1"/>
  <c r="AR97" i="1"/>
  <c r="AR96" i="1"/>
  <c r="AR95" i="1"/>
  <c r="AR94" i="1"/>
  <c r="AR93" i="1"/>
  <c r="AR92" i="1"/>
  <c r="AR91" i="1"/>
  <c r="AR90" i="1"/>
  <c r="AR89" i="1"/>
  <c r="AR88" i="1"/>
  <c r="AR87" i="1"/>
  <c r="AR86" i="1"/>
  <c r="AR85" i="1"/>
  <c r="AR84" i="1"/>
  <c r="AR83" i="1"/>
  <c r="AR82" i="1"/>
  <c r="AR81" i="1"/>
  <c r="AR80" i="1"/>
  <c r="AR79" i="1"/>
  <c r="AR78" i="1"/>
  <c r="AR77" i="1"/>
  <c r="AR76" i="1"/>
  <c r="AR75" i="1"/>
  <c r="AR74" i="1"/>
  <c r="AR73" i="1"/>
  <c r="AR72" i="1"/>
  <c r="AR71" i="1"/>
  <c r="AR70" i="1"/>
  <c r="AR69" i="1"/>
  <c r="AR68" i="1"/>
  <c r="AR67" i="1"/>
  <c r="AR66" i="1"/>
  <c r="AR65" i="1"/>
  <c r="AR64" i="1"/>
  <c r="AR63" i="1"/>
  <c r="AR62" i="1"/>
  <c r="AR61" i="1"/>
  <c r="AR60" i="1"/>
  <c r="AR59" i="1"/>
  <c r="AR58" i="1"/>
  <c r="AR57" i="1"/>
  <c r="AR56" i="1"/>
  <c r="AR55" i="1"/>
  <c r="AR54" i="1"/>
  <c r="AR53" i="1"/>
  <c r="AR52" i="1"/>
  <c r="AR51" i="1"/>
  <c r="AR50" i="1"/>
  <c r="AR49" i="1"/>
  <c r="AR48" i="1"/>
  <c r="AR47" i="1"/>
  <c r="AR46" i="1"/>
  <c r="AR45" i="1"/>
  <c r="AR44" i="1"/>
  <c r="AR43" i="1"/>
  <c r="AR42" i="1"/>
  <c r="AR41" i="1"/>
  <c r="AR40" i="1"/>
  <c r="Y275" i="1"/>
  <c r="Y274" i="1"/>
  <c r="Y273" i="1"/>
  <c r="Y272" i="1"/>
  <c r="Z272" i="1" s="1"/>
  <c r="Y271" i="1"/>
  <c r="Y270" i="1"/>
  <c r="Z270" i="1" s="1"/>
  <c r="Z259" i="1"/>
  <c r="Z190" i="1"/>
  <c r="Z189" i="1"/>
  <c r="Z188" i="1"/>
  <c r="Z187" i="1"/>
  <c r="Z186" i="1"/>
  <c r="Z185" i="1"/>
  <c r="Z184" i="1"/>
  <c r="Z183" i="1"/>
  <c r="Z182" i="1"/>
  <c r="Z181" i="1"/>
  <c r="Z180" i="1"/>
  <c r="Z179" i="1"/>
  <c r="Z178" i="1"/>
  <c r="Z177" i="1"/>
  <c r="Z176" i="1"/>
  <c r="Z175" i="1"/>
  <c r="Z174" i="1"/>
  <c r="Z173" i="1"/>
  <c r="Z172" i="1"/>
  <c r="Z171" i="1"/>
  <c r="Z170" i="1"/>
  <c r="Z169" i="1"/>
  <c r="Z168" i="1"/>
  <c r="Z167" i="1"/>
  <c r="Z166" i="1"/>
  <c r="Z165" i="1"/>
  <c r="Z164" i="1"/>
  <c r="Z163" i="1"/>
  <c r="Z162" i="1"/>
  <c r="Z161" i="1"/>
  <c r="Z160" i="1"/>
  <c r="Z158" i="1"/>
  <c r="Z157" i="1"/>
  <c r="Z156" i="1"/>
  <c r="Z155" i="1"/>
  <c r="Z154" i="1"/>
  <c r="Z153" i="1"/>
  <c r="Z152" i="1"/>
  <c r="Z151" i="1"/>
  <c r="Z150" i="1"/>
  <c r="Z149" i="1"/>
  <c r="Z148" i="1"/>
  <c r="Z146" i="1"/>
  <c r="Z145" i="1"/>
  <c r="Z144" i="1"/>
  <c r="Z143" i="1"/>
  <c r="Z142" i="1"/>
  <c r="Z141" i="1"/>
  <c r="Z140" i="1"/>
  <c r="Z139" i="1"/>
  <c r="Z138" i="1"/>
  <c r="Z137" i="1"/>
  <c r="Z136" i="1"/>
  <c r="Z135" i="1"/>
  <c r="Z134" i="1"/>
  <c r="Z133" i="1"/>
  <c r="Z132" i="1"/>
  <c r="Z131" i="1"/>
  <c r="Z130" i="1"/>
  <c r="Z129" i="1"/>
  <c r="Z128" i="1"/>
  <c r="Z127" i="1"/>
  <c r="Z126" i="1"/>
  <c r="Z125" i="1"/>
  <c r="Z124" i="1"/>
  <c r="Z123" i="1"/>
  <c r="Z122" i="1"/>
  <c r="Z121" i="1"/>
  <c r="Z120" i="1"/>
  <c r="Z119" i="1"/>
  <c r="Z118" i="1"/>
  <c r="Z117" i="1"/>
  <c r="Z116" i="1"/>
  <c r="Z115" i="1"/>
  <c r="Z114" i="1"/>
  <c r="Z113" i="1"/>
  <c r="Z112" i="1"/>
  <c r="Z111" i="1"/>
  <c r="Z110" i="1"/>
  <c r="Z109" i="1"/>
  <c r="Z108" i="1"/>
  <c r="Z107" i="1"/>
  <c r="Z106" i="1"/>
  <c r="Z105" i="1"/>
  <c r="Z104" i="1"/>
  <c r="Z103" i="1"/>
  <c r="Z102" i="1"/>
  <c r="Z101" i="1"/>
  <c r="Z100" i="1"/>
  <c r="Z99" i="1"/>
  <c r="Z98" i="1"/>
  <c r="Z97" i="1"/>
  <c r="Z96" i="1"/>
  <c r="Z95" i="1"/>
  <c r="Z94" i="1"/>
  <c r="Z93" i="1"/>
  <c r="Z92" i="1"/>
  <c r="Z91" i="1"/>
  <c r="Z90" i="1"/>
  <c r="Z89" i="1"/>
  <c r="W275" i="1"/>
  <c r="W274" i="1"/>
  <c r="W273" i="1"/>
  <c r="W272" i="1"/>
  <c r="X272" i="1" s="1"/>
  <c r="W271" i="1"/>
  <c r="W270" i="1"/>
  <c r="W269" i="1"/>
  <c r="W268" i="1"/>
  <c r="X268" i="1" s="1"/>
  <c r="W267" i="1"/>
  <c r="W266" i="1"/>
  <c r="W265" i="1"/>
  <c r="W264" i="1"/>
  <c r="X264" i="1" s="1"/>
  <c r="W263" i="1"/>
  <c r="W262" i="1"/>
  <c r="W261" i="1"/>
  <c r="W260" i="1"/>
  <c r="X189" i="1"/>
  <c r="X188" i="1"/>
  <c r="X187" i="1"/>
  <c r="X186" i="1"/>
  <c r="X185" i="1"/>
  <c r="X184" i="1"/>
  <c r="X183" i="1"/>
  <c r="X182" i="1"/>
  <c r="X181" i="1"/>
  <c r="X180" i="1"/>
  <c r="X179" i="1"/>
  <c r="X178" i="1"/>
  <c r="X177" i="1"/>
  <c r="X176" i="1"/>
  <c r="X175" i="1"/>
  <c r="X174" i="1"/>
  <c r="X173" i="1"/>
  <c r="X172" i="1"/>
  <c r="X171" i="1"/>
  <c r="X170" i="1"/>
  <c r="X169" i="1"/>
  <c r="X168" i="1"/>
  <c r="X167" i="1"/>
  <c r="X166" i="1"/>
  <c r="X165" i="1"/>
  <c r="X164" i="1"/>
  <c r="X163" i="1"/>
  <c r="X162" i="1"/>
  <c r="X161" i="1"/>
  <c r="X160" i="1"/>
  <c r="X159" i="1"/>
  <c r="X158" i="1"/>
  <c r="X157" i="1"/>
  <c r="X156" i="1"/>
  <c r="X155" i="1"/>
  <c r="X154" i="1"/>
  <c r="X153" i="1"/>
  <c r="X152" i="1"/>
  <c r="X151" i="1"/>
  <c r="X150" i="1"/>
  <c r="X149" i="1"/>
  <c r="X148" i="1"/>
  <c r="X147" i="1"/>
  <c r="X146" i="1"/>
  <c r="X145" i="1"/>
  <c r="X144" i="1"/>
  <c r="X143" i="1"/>
  <c r="X142" i="1"/>
  <c r="X141" i="1"/>
  <c r="X140" i="1"/>
  <c r="X139" i="1"/>
  <c r="X138" i="1"/>
  <c r="X137" i="1"/>
  <c r="X136" i="1"/>
  <c r="X135" i="1"/>
  <c r="X134" i="1"/>
  <c r="X133" i="1"/>
  <c r="X132" i="1"/>
  <c r="X131" i="1"/>
  <c r="X130" i="1"/>
  <c r="X129" i="1"/>
  <c r="X128" i="1"/>
  <c r="X127" i="1"/>
  <c r="X126" i="1"/>
  <c r="X125" i="1"/>
  <c r="X124" i="1"/>
  <c r="X123" i="1"/>
  <c r="X122" i="1"/>
  <c r="X121" i="1"/>
  <c r="X120" i="1"/>
  <c r="X119" i="1"/>
  <c r="X118" i="1"/>
  <c r="X117" i="1"/>
  <c r="X116" i="1"/>
  <c r="X115" i="1"/>
  <c r="X114" i="1"/>
  <c r="X113" i="1"/>
  <c r="X112" i="1"/>
  <c r="X111" i="1"/>
  <c r="X110" i="1"/>
  <c r="X109" i="1"/>
  <c r="X108" i="1"/>
  <c r="X107" i="1"/>
  <c r="X106" i="1"/>
  <c r="X105" i="1"/>
  <c r="X104" i="1"/>
  <c r="X103" i="1"/>
  <c r="X102" i="1"/>
  <c r="X101" i="1"/>
  <c r="X100" i="1"/>
  <c r="X99" i="1"/>
  <c r="X98" i="1"/>
  <c r="X97" i="1"/>
  <c r="X96" i="1"/>
  <c r="X95" i="1"/>
  <c r="X94" i="1"/>
  <c r="X93" i="1"/>
  <c r="X92" i="1"/>
  <c r="X91" i="1"/>
  <c r="X90" i="1"/>
  <c r="X89" i="1"/>
  <c r="X88" i="1"/>
  <c r="X87" i="1"/>
  <c r="X76" i="1"/>
  <c r="X75" i="1"/>
  <c r="X74" i="1"/>
  <c r="X73" i="1"/>
  <c r="X72" i="1"/>
  <c r="X71" i="1"/>
  <c r="X70" i="1"/>
  <c r="X69" i="1"/>
  <c r="X68" i="1"/>
  <c r="X67" i="1"/>
  <c r="X66" i="1"/>
  <c r="X65" i="1"/>
  <c r="X64" i="1"/>
  <c r="X63" i="1"/>
  <c r="X62" i="1"/>
  <c r="X61" i="1"/>
  <c r="X60" i="1"/>
  <c r="X59" i="1"/>
  <c r="X58" i="1"/>
  <c r="X57" i="1"/>
  <c r="X51" i="1"/>
  <c r="X50" i="1"/>
  <c r="X49" i="1"/>
  <c r="X48" i="1"/>
  <c r="X47" i="1"/>
  <c r="X46" i="1"/>
  <c r="X45" i="1"/>
  <c r="X44" i="1"/>
  <c r="X43" i="1"/>
  <c r="X42" i="1"/>
  <c r="X41" i="1"/>
  <c r="X40" i="1"/>
  <c r="X39" i="1"/>
  <c r="X38" i="1"/>
  <c r="X37" i="1"/>
  <c r="X36" i="1"/>
  <c r="X35" i="1"/>
  <c r="X34" i="1"/>
  <c r="X33" i="1"/>
  <c r="X32" i="1"/>
  <c r="X31" i="1"/>
  <c r="X30" i="1"/>
  <c r="X29" i="1"/>
  <c r="X28" i="1"/>
  <c r="X27" i="1"/>
  <c r="X26" i="1"/>
  <c r="X25" i="1"/>
  <c r="X24" i="1"/>
  <c r="X23" i="1"/>
  <c r="X22" i="1"/>
  <c r="X21" i="1"/>
  <c r="X20" i="1"/>
  <c r="X19" i="1"/>
  <c r="X18" i="1"/>
  <c r="X17" i="1"/>
  <c r="X16" i="1"/>
  <c r="M275" i="1"/>
  <c r="N275" i="1" s="1"/>
  <c r="M274" i="1"/>
  <c r="M273" i="1"/>
  <c r="M272" i="1"/>
  <c r="M271" i="1"/>
  <c r="N271" i="1" s="1"/>
  <c r="M270" i="1"/>
  <c r="M269" i="1"/>
  <c r="M268" i="1"/>
  <c r="M267" i="1"/>
  <c r="N267" i="1" s="1"/>
  <c r="M266" i="1"/>
  <c r="M265" i="1"/>
  <c r="M264" i="1"/>
  <c r="M263" i="1"/>
  <c r="N263" i="1" s="1"/>
  <c r="M262" i="1"/>
  <c r="M261" i="1"/>
  <c r="M260" i="1"/>
  <c r="N190" i="1"/>
  <c r="N189" i="1"/>
  <c r="N188" i="1"/>
  <c r="N187" i="1"/>
  <c r="N186" i="1"/>
  <c r="N185" i="1"/>
  <c r="N184" i="1"/>
  <c r="N183" i="1"/>
  <c r="N182" i="1"/>
  <c r="N181" i="1"/>
  <c r="N180" i="1"/>
  <c r="N179" i="1"/>
  <c r="N178" i="1"/>
  <c r="N177" i="1"/>
  <c r="N176" i="1"/>
  <c r="N175" i="1"/>
  <c r="N174" i="1"/>
  <c r="N173" i="1"/>
  <c r="N172" i="1"/>
  <c r="N171" i="1"/>
  <c r="N170" i="1"/>
  <c r="N169" i="1"/>
  <c r="N168" i="1"/>
  <c r="N167" i="1"/>
  <c r="N166" i="1"/>
  <c r="N165" i="1"/>
  <c r="N164" i="1"/>
  <c r="N163" i="1"/>
  <c r="N162" i="1"/>
  <c r="N161" i="1"/>
  <c r="N160" i="1"/>
  <c r="N159" i="1"/>
  <c r="N158" i="1"/>
  <c r="N157" i="1"/>
  <c r="N156" i="1"/>
  <c r="N155" i="1"/>
  <c r="N154" i="1"/>
  <c r="N153" i="1"/>
  <c r="N152" i="1"/>
  <c r="N151" i="1"/>
  <c r="N150" i="1"/>
  <c r="N149" i="1"/>
  <c r="N148" i="1"/>
  <c r="N147" i="1"/>
  <c r="N146" i="1"/>
  <c r="N145" i="1"/>
  <c r="N144" i="1"/>
  <c r="N143" i="1"/>
  <c r="N142" i="1"/>
  <c r="N141" i="1"/>
  <c r="N140" i="1"/>
  <c r="N139" i="1"/>
  <c r="N138" i="1"/>
  <c r="N137" i="1"/>
  <c r="N136" i="1"/>
  <c r="N135" i="1"/>
  <c r="N134" i="1"/>
  <c r="N133" i="1"/>
  <c r="N132" i="1"/>
  <c r="N131" i="1"/>
  <c r="N130" i="1"/>
  <c r="N129" i="1"/>
  <c r="N128" i="1"/>
  <c r="N127" i="1"/>
  <c r="N126" i="1"/>
  <c r="N125" i="1"/>
  <c r="N124" i="1"/>
  <c r="N123" i="1"/>
  <c r="N122" i="1"/>
  <c r="N121" i="1"/>
  <c r="N120" i="1"/>
  <c r="N119" i="1"/>
  <c r="N118" i="1"/>
  <c r="N117" i="1"/>
  <c r="N116" i="1"/>
  <c r="N115" i="1"/>
  <c r="N114" i="1"/>
  <c r="N113" i="1"/>
  <c r="N112" i="1"/>
  <c r="N111" i="1"/>
  <c r="N110" i="1"/>
  <c r="N109" i="1"/>
  <c r="N108" i="1"/>
  <c r="N107" i="1"/>
  <c r="N106" i="1"/>
  <c r="N105" i="1"/>
  <c r="N104" i="1"/>
  <c r="N103" i="1"/>
  <c r="N102" i="1"/>
  <c r="N101" i="1"/>
  <c r="N100" i="1"/>
  <c r="N99" i="1"/>
  <c r="N98" i="1"/>
  <c r="N97" i="1"/>
  <c r="N96" i="1"/>
  <c r="N95" i="1"/>
  <c r="N94" i="1"/>
  <c r="N93" i="1"/>
  <c r="N92" i="1"/>
  <c r="N91" i="1"/>
  <c r="N90" i="1"/>
  <c r="N89" i="1"/>
  <c r="N88" i="1"/>
  <c r="N87" i="1"/>
  <c r="N86" i="1"/>
  <c r="N85" i="1"/>
  <c r="N84" i="1"/>
  <c r="N83" i="1"/>
  <c r="N82" i="1"/>
  <c r="N81" i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O275" i="1"/>
  <c r="O274" i="1"/>
  <c r="O273" i="1"/>
  <c r="O272" i="1"/>
  <c r="O271" i="1"/>
  <c r="O270" i="1"/>
  <c r="O269" i="1"/>
  <c r="O268" i="1"/>
  <c r="O267" i="1"/>
  <c r="O266" i="1"/>
  <c r="O265" i="1"/>
  <c r="O264" i="1"/>
  <c r="O263" i="1"/>
  <c r="O262" i="1"/>
  <c r="O261" i="1"/>
  <c r="O260" i="1"/>
  <c r="P260" i="1" s="1"/>
  <c r="P259" i="1"/>
  <c r="P194" i="1"/>
  <c r="P193" i="1"/>
  <c r="P192" i="1"/>
  <c r="P190" i="1"/>
  <c r="P189" i="1"/>
  <c r="P188" i="1"/>
  <c r="P187" i="1"/>
  <c r="P186" i="1"/>
  <c r="P185" i="1"/>
  <c r="P184" i="1"/>
  <c r="P183" i="1"/>
  <c r="P182" i="1"/>
  <c r="P181" i="1"/>
  <c r="P180" i="1"/>
  <c r="P179" i="1"/>
  <c r="P178" i="1"/>
  <c r="P177" i="1"/>
  <c r="P176" i="1"/>
  <c r="P175" i="1"/>
  <c r="P174" i="1"/>
  <c r="P173" i="1"/>
  <c r="P172" i="1"/>
  <c r="P171" i="1"/>
  <c r="P170" i="1"/>
  <c r="P169" i="1"/>
  <c r="P168" i="1"/>
  <c r="P167" i="1"/>
  <c r="P166" i="1"/>
  <c r="P165" i="1"/>
  <c r="P164" i="1"/>
  <c r="P163" i="1"/>
  <c r="P162" i="1"/>
  <c r="P161" i="1"/>
  <c r="P160" i="1"/>
  <c r="P159" i="1"/>
  <c r="P158" i="1"/>
  <c r="P157" i="1"/>
  <c r="P156" i="1"/>
  <c r="P155" i="1"/>
  <c r="P154" i="1"/>
  <c r="P153" i="1"/>
  <c r="P152" i="1"/>
  <c r="P151" i="1"/>
  <c r="P150" i="1"/>
  <c r="P149" i="1"/>
  <c r="P148" i="1"/>
  <c r="P147" i="1"/>
  <c r="P146" i="1"/>
  <c r="P145" i="1"/>
  <c r="P144" i="1"/>
  <c r="P143" i="1"/>
  <c r="P142" i="1"/>
  <c r="P141" i="1"/>
  <c r="P140" i="1"/>
  <c r="P139" i="1"/>
  <c r="P138" i="1"/>
  <c r="P137" i="1"/>
  <c r="P136" i="1"/>
  <c r="P135" i="1"/>
  <c r="P134" i="1"/>
  <c r="P133" i="1"/>
  <c r="P132" i="1"/>
  <c r="P131" i="1"/>
  <c r="P130" i="1"/>
  <c r="P129" i="1"/>
  <c r="P128" i="1"/>
  <c r="P127" i="1"/>
  <c r="P126" i="1"/>
  <c r="P125" i="1"/>
  <c r="P124" i="1"/>
  <c r="P123" i="1"/>
  <c r="P122" i="1"/>
  <c r="P121" i="1"/>
  <c r="P120" i="1"/>
  <c r="P119" i="1"/>
  <c r="P118" i="1"/>
  <c r="P117" i="1"/>
  <c r="P116" i="1"/>
  <c r="P115" i="1"/>
  <c r="P114" i="1"/>
  <c r="P113" i="1"/>
  <c r="P112" i="1"/>
  <c r="P111" i="1"/>
  <c r="P110" i="1"/>
  <c r="P109" i="1"/>
  <c r="P108" i="1"/>
  <c r="P107" i="1"/>
  <c r="P106" i="1"/>
  <c r="P105" i="1"/>
  <c r="P104" i="1"/>
  <c r="P103" i="1"/>
  <c r="P102" i="1"/>
  <c r="P101" i="1"/>
  <c r="P100" i="1"/>
  <c r="P99" i="1"/>
  <c r="P98" i="1"/>
  <c r="P97" i="1"/>
  <c r="P96" i="1"/>
  <c r="P95" i="1"/>
  <c r="P94" i="1"/>
  <c r="P93" i="1"/>
  <c r="P92" i="1"/>
  <c r="P91" i="1"/>
  <c r="P90" i="1"/>
  <c r="P89" i="1"/>
  <c r="P85" i="1"/>
  <c r="P84" i="1"/>
  <c r="P83" i="1"/>
  <c r="P82" i="1"/>
  <c r="P81" i="1"/>
  <c r="P80" i="1"/>
  <c r="P79" i="1"/>
  <c r="P78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AP191" i="1"/>
  <c r="L191" i="1"/>
  <c r="R191" i="1"/>
  <c r="T191" i="1"/>
  <c r="J191" i="1"/>
  <c r="J273" i="6" l="1"/>
  <c r="J272" i="6"/>
  <c r="H275" i="9"/>
  <c r="H276" i="9"/>
  <c r="P263" i="1"/>
  <c r="P271" i="1"/>
  <c r="N264" i="1"/>
  <c r="N268" i="1"/>
  <c r="X269" i="1"/>
  <c r="Z271" i="1"/>
  <c r="Z275" i="1"/>
  <c r="AR265" i="1"/>
  <c r="P267" i="1"/>
  <c r="P275" i="1"/>
  <c r="N272" i="1"/>
  <c r="X265" i="1"/>
  <c r="X273" i="1"/>
  <c r="P268" i="1"/>
  <c r="P272" i="1"/>
  <c r="N265" i="1"/>
  <c r="N269" i="1"/>
  <c r="N273" i="1"/>
  <c r="X262" i="1"/>
  <c r="X266" i="1"/>
  <c r="X270" i="1"/>
  <c r="X274" i="1"/>
  <c r="Z273" i="1"/>
  <c r="AR267" i="1"/>
  <c r="AR271" i="1"/>
  <c r="AR275" i="1"/>
  <c r="AF269" i="1"/>
  <c r="AF274" i="1"/>
  <c r="J261" i="7"/>
  <c r="N262" i="1"/>
  <c r="N266" i="1"/>
  <c r="N270" i="1"/>
  <c r="N274" i="1"/>
  <c r="X263" i="1"/>
  <c r="X267" i="1"/>
  <c r="X271" i="1"/>
  <c r="X275" i="1"/>
  <c r="Z274" i="1"/>
  <c r="AR264" i="1"/>
  <c r="AR268" i="1"/>
  <c r="AR272" i="1"/>
  <c r="AF266" i="1"/>
  <c r="AF270" i="1"/>
  <c r="AF275" i="1"/>
  <c r="H262" i="7"/>
  <c r="H266" i="7"/>
  <c r="J266" i="7"/>
  <c r="L261" i="8"/>
  <c r="L269" i="8"/>
  <c r="L268" i="7"/>
  <c r="P264" i="1"/>
  <c r="J269" i="7"/>
  <c r="L268" i="8"/>
  <c r="P261" i="1"/>
  <c r="P265" i="1"/>
  <c r="P269" i="1"/>
  <c r="P273" i="1"/>
  <c r="P262" i="1"/>
  <c r="P266" i="1"/>
  <c r="P270" i="1"/>
  <c r="P274" i="1"/>
  <c r="AR269" i="1"/>
  <c r="AR273" i="1"/>
  <c r="AF267" i="1"/>
  <c r="AF271" i="1"/>
  <c r="H273" i="9"/>
  <c r="H274" i="9"/>
  <c r="F264" i="8"/>
  <c r="L266" i="7"/>
  <c r="H263" i="7"/>
  <c r="H271" i="7"/>
  <c r="J265" i="7"/>
  <c r="H267" i="7"/>
  <c r="J267" i="7"/>
  <c r="H271" i="9"/>
  <c r="L261" i="7"/>
  <c r="L269" i="7"/>
  <c r="F268" i="8"/>
  <c r="H270" i="7"/>
  <c r="H264" i="7"/>
  <c r="J264" i="7"/>
  <c r="L263" i="8"/>
  <c r="L274" i="9"/>
  <c r="L275" i="9"/>
  <c r="L273" i="9"/>
  <c r="H265" i="7"/>
  <c r="L267" i="7"/>
  <c r="H268" i="7"/>
  <c r="J268" i="7"/>
  <c r="L262" i="7"/>
  <c r="L270" i="7"/>
  <c r="H261" i="7"/>
  <c r="H269" i="7"/>
  <c r="L263" i="7"/>
  <c r="L271" i="7"/>
  <c r="J262" i="7"/>
  <c r="J271" i="7"/>
  <c r="J270" i="7"/>
  <c r="L264" i="7"/>
  <c r="L272" i="7"/>
  <c r="L273" i="7"/>
  <c r="J263" i="7"/>
  <c r="L265" i="7"/>
  <c r="H272" i="7"/>
  <c r="H273" i="7"/>
  <c r="F266" i="8"/>
  <c r="L266" i="8"/>
  <c r="L267" i="8"/>
  <c r="F265" i="8"/>
  <c r="F267" i="8"/>
  <c r="F261" i="8"/>
  <c r="L264" i="8"/>
  <c r="F262" i="8"/>
  <c r="F270" i="8"/>
  <c r="L265" i="8"/>
  <c r="F263" i="8"/>
  <c r="F271" i="8"/>
  <c r="F272" i="8"/>
  <c r="L271" i="8"/>
  <c r="L272" i="8"/>
  <c r="F269" i="8"/>
  <c r="H261" i="9"/>
  <c r="H265" i="9"/>
  <c r="N274" i="6"/>
  <c r="N275" i="6"/>
  <c r="T261" i="6"/>
  <c r="T265" i="6"/>
  <c r="V271" i="6"/>
  <c r="N268" i="6"/>
  <c r="U154" i="6"/>
  <c r="V151" i="6"/>
  <c r="T267" i="6"/>
  <c r="L261" i="9"/>
  <c r="H264" i="9"/>
  <c r="L265" i="9"/>
  <c r="L264" i="9"/>
  <c r="L271" i="9"/>
  <c r="T264" i="6"/>
  <c r="V270" i="6"/>
  <c r="T262" i="6"/>
  <c r="T271" i="6"/>
  <c r="N267" i="6"/>
  <c r="T263" i="6"/>
  <c r="T268" i="6"/>
  <c r="T266" i="6"/>
  <c r="N265" i="6"/>
  <c r="N266" i="6"/>
  <c r="AF265" i="1"/>
  <c r="AE273" i="1"/>
  <c r="AF273" i="1" s="1"/>
  <c r="AF178" i="1"/>
  <c r="AR263" i="1"/>
  <c r="X261" i="1"/>
  <c r="N261" i="1"/>
  <c r="V166" i="6" l="1"/>
  <c r="V154" i="6"/>
  <c r="U157" i="6"/>
  <c r="D191" i="1"/>
  <c r="V190" i="1"/>
  <c r="F190" i="7"/>
  <c r="N189" i="7"/>
  <c r="P190" i="9"/>
  <c r="F189" i="9"/>
  <c r="J190" i="8"/>
  <c r="J189" i="8"/>
  <c r="H190" i="8"/>
  <c r="X189" i="6"/>
  <c r="AL190" i="1"/>
  <c r="AP190" i="1"/>
  <c r="T190" i="1"/>
  <c r="J190" i="1"/>
  <c r="L190" i="1"/>
  <c r="R190" i="1"/>
  <c r="D190" i="9"/>
  <c r="D190" i="7"/>
  <c r="D190" i="8"/>
  <c r="D190" i="6"/>
  <c r="D190" i="1"/>
  <c r="V189" i="1"/>
  <c r="V169" i="6" l="1"/>
  <c r="V273" i="6"/>
  <c r="V157" i="6"/>
  <c r="U272" i="6"/>
  <c r="V272" i="6" s="1"/>
  <c r="L183" i="1"/>
  <c r="AH160" i="1"/>
  <c r="AD172" i="1"/>
  <c r="AD160" i="1"/>
  <c r="K275" i="1"/>
  <c r="L189" i="1"/>
  <c r="L188" i="1"/>
  <c r="L187" i="1"/>
  <c r="L186" i="1"/>
  <c r="L185" i="1"/>
  <c r="L184" i="1"/>
  <c r="H124" i="1" l="1"/>
  <c r="R124" i="1"/>
  <c r="L124" i="1"/>
  <c r="J124" i="1"/>
  <c r="H28" i="1"/>
  <c r="R28" i="1"/>
  <c r="L28" i="1"/>
  <c r="J28" i="1"/>
  <c r="P189" i="9" l="1"/>
  <c r="F188" i="9"/>
  <c r="N187" i="7"/>
  <c r="N188" i="7"/>
  <c r="F189" i="7"/>
  <c r="H189" i="8"/>
  <c r="X188" i="6"/>
  <c r="AL189" i="1"/>
  <c r="AP189" i="1"/>
  <c r="V188" i="1"/>
  <c r="T189" i="1"/>
  <c r="J189" i="1"/>
  <c r="R189" i="1"/>
  <c r="D189" i="9"/>
  <c r="D189" i="7"/>
  <c r="D189" i="8"/>
  <c r="D189" i="6"/>
  <c r="D189" i="1" l="1"/>
  <c r="AJ187" i="1" l="1"/>
  <c r="AI275" i="1"/>
  <c r="AJ276" i="1" s="1"/>
  <c r="AJ184" i="1"/>
  <c r="AJ193" i="1" l="1"/>
  <c r="AJ190" i="1"/>
  <c r="P187" i="9"/>
  <c r="P188" i="9"/>
  <c r="F187" i="9"/>
  <c r="F186" i="7"/>
  <c r="F187" i="7"/>
  <c r="F188" i="7"/>
  <c r="J188" i="8"/>
  <c r="J187" i="8"/>
  <c r="H188" i="8"/>
  <c r="Z188" i="6"/>
  <c r="Z189" i="6"/>
  <c r="Z190" i="6"/>
  <c r="Z191" i="6"/>
  <c r="Z195" i="6"/>
  <c r="X187" i="6"/>
  <c r="AL187" i="1"/>
  <c r="AL188" i="1"/>
  <c r="AP188" i="1"/>
  <c r="AP187" i="1"/>
  <c r="V187" i="1"/>
  <c r="T188" i="1"/>
  <c r="J188" i="1"/>
  <c r="R187" i="1"/>
  <c r="R188" i="1"/>
  <c r="E275" i="1"/>
  <c r="D188" i="9"/>
  <c r="D188" i="7"/>
  <c r="D188" i="8"/>
  <c r="D188" i="6"/>
  <c r="D188" i="1"/>
  <c r="F185" i="7" l="1"/>
  <c r="F184" i="7"/>
  <c r="F183" i="7"/>
  <c r="F182" i="7"/>
  <c r="F181" i="7"/>
  <c r="F180" i="7"/>
  <c r="F179" i="7"/>
  <c r="F178" i="7"/>
  <c r="F177" i="7"/>
  <c r="F176" i="7"/>
  <c r="F175" i="7"/>
  <c r="F174" i="7"/>
  <c r="F173" i="7"/>
  <c r="F172" i="7"/>
  <c r="F171" i="7"/>
  <c r="F170" i="7"/>
  <c r="F169" i="7"/>
  <c r="F168" i="7"/>
  <c r="F167" i="7"/>
  <c r="F166" i="7"/>
  <c r="F165" i="7"/>
  <c r="F164" i="7"/>
  <c r="F163" i="7"/>
  <c r="F162" i="7"/>
  <c r="F161" i="7"/>
  <c r="F160" i="7"/>
  <c r="F159" i="7"/>
  <c r="F158" i="7"/>
  <c r="F157" i="7"/>
  <c r="F156" i="7"/>
  <c r="F155" i="7"/>
  <c r="F154" i="7"/>
  <c r="F153" i="7"/>
  <c r="F152" i="7"/>
  <c r="F151" i="7"/>
  <c r="F150" i="7"/>
  <c r="F149" i="7"/>
  <c r="F148" i="7"/>
  <c r="F123" i="7"/>
  <c r="F122" i="7"/>
  <c r="F121" i="7"/>
  <c r="F120" i="7"/>
  <c r="F119" i="7"/>
  <c r="F118" i="7"/>
  <c r="F117" i="7"/>
  <c r="F116" i="7"/>
  <c r="F115" i="7"/>
  <c r="F114" i="7"/>
  <c r="F113" i="7"/>
  <c r="F112" i="7"/>
  <c r="F111" i="7"/>
  <c r="F110" i="7"/>
  <c r="F109" i="7"/>
  <c r="F108" i="7"/>
  <c r="F107" i="7"/>
  <c r="F106" i="7"/>
  <c r="F105" i="7"/>
  <c r="F104" i="7"/>
  <c r="F103" i="7"/>
  <c r="F102" i="7"/>
  <c r="F101" i="7"/>
  <c r="F100" i="7"/>
  <c r="F99" i="7"/>
  <c r="F98" i="7"/>
  <c r="F97" i="7"/>
  <c r="F96" i="7"/>
  <c r="F95" i="7"/>
  <c r="F94" i="7"/>
  <c r="F93" i="7"/>
  <c r="F92" i="7"/>
  <c r="F91" i="7"/>
  <c r="F89" i="7"/>
  <c r="F88" i="7"/>
  <c r="F186" i="9" l="1"/>
  <c r="J184" i="8"/>
  <c r="J185" i="8"/>
  <c r="J186" i="8"/>
  <c r="H187" i="8"/>
  <c r="D187" i="9"/>
  <c r="D187" i="7"/>
  <c r="D187" i="8"/>
  <c r="D187" i="6"/>
  <c r="Z187" i="6"/>
  <c r="X186" i="6"/>
  <c r="AL186" i="1"/>
  <c r="V186" i="1"/>
  <c r="T187" i="1"/>
  <c r="J187" i="1"/>
  <c r="R186" i="1"/>
  <c r="D187" i="1"/>
  <c r="D186" i="9" l="1"/>
  <c r="D185" i="9"/>
  <c r="D186" i="7"/>
  <c r="D186" i="8"/>
  <c r="D186" i="6"/>
  <c r="D186" i="1"/>
  <c r="P186" i="9"/>
  <c r="F185" i="9"/>
  <c r="N186" i="7"/>
  <c r="H186" i="8"/>
  <c r="H185" i="8"/>
  <c r="Z186" i="6"/>
  <c r="X185" i="6"/>
  <c r="AP186" i="1"/>
  <c r="T186" i="1" l="1"/>
  <c r="J186" i="1"/>
  <c r="E275" i="9"/>
  <c r="W275" i="6"/>
  <c r="F276" i="9" l="1"/>
  <c r="P185" i="9"/>
  <c r="F184" i="9"/>
  <c r="N184" i="7"/>
  <c r="N185" i="7"/>
  <c r="Z185" i="6"/>
  <c r="X184" i="6"/>
  <c r="AN183" i="1"/>
  <c r="V185" i="1"/>
  <c r="AO275" i="1" l="1"/>
  <c r="AP185" i="1"/>
  <c r="AP184" i="1"/>
  <c r="T185" i="1"/>
  <c r="J185" i="1"/>
  <c r="Q275" i="1"/>
  <c r="R185" i="1"/>
  <c r="R184" i="1"/>
  <c r="D185" i="7" l="1"/>
  <c r="D185" i="8"/>
  <c r="D185" i="6"/>
  <c r="D185" i="1"/>
  <c r="AK275" i="1" l="1"/>
  <c r="AL185" i="1"/>
  <c r="AL184" i="1"/>
  <c r="AL172" i="1"/>
  <c r="AD171" i="6"/>
  <c r="AD170" i="6"/>
  <c r="AD169" i="6"/>
  <c r="AD168" i="6"/>
  <c r="AD167" i="6"/>
  <c r="AD166" i="6"/>
  <c r="AD165" i="6"/>
  <c r="AD164" i="6"/>
  <c r="AD163" i="6"/>
  <c r="AD162" i="6"/>
  <c r="AD161" i="6"/>
  <c r="AD149" i="6"/>
  <c r="AD150" i="6"/>
  <c r="AD152" i="6"/>
  <c r="AD153" i="6"/>
  <c r="AD154" i="6"/>
  <c r="AD155" i="6"/>
  <c r="AD156" i="6"/>
  <c r="AD157" i="6"/>
  <c r="AD158" i="6"/>
  <c r="T184" i="1"/>
  <c r="X183" i="6"/>
  <c r="H184" i="8"/>
  <c r="J184" i="1"/>
  <c r="AV160" i="1"/>
  <c r="AV148" i="1"/>
  <c r="J183" i="8" l="1"/>
  <c r="V184" i="1" l="1"/>
  <c r="V183" i="1"/>
  <c r="AX160" i="1"/>
  <c r="AX148" i="1"/>
  <c r="N183" i="7" l="1"/>
  <c r="P184" i="9" l="1"/>
  <c r="F183" i="9"/>
  <c r="O275" i="9" l="1"/>
  <c r="D184" i="9"/>
  <c r="D184" i="7"/>
  <c r="D184" i="8"/>
  <c r="Y275" i="6"/>
  <c r="Z184" i="6"/>
  <c r="D184" i="6"/>
  <c r="U275" i="1"/>
  <c r="V276" i="1" s="1"/>
  <c r="S275" i="1"/>
  <c r="I275" i="1"/>
  <c r="C275" i="1"/>
  <c r="F184" i="1"/>
  <c r="D184" i="1"/>
  <c r="P275" i="9" l="1"/>
  <c r="P276" i="9"/>
  <c r="P183" i="9"/>
  <c r="F182" i="9"/>
  <c r="N182" i="7"/>
  <c r="J182" i="8"/>
  <c r="H183" i="8"/>
  <c r="Z183" i="6"/>
  <c r="X182" i="6"/>
  <c r="X181" i="6"/>
  <c r="H181" i="6"/>
  <c r="AP183" i="1"/>
  <c r="AJ181" i="1"/>
  <c r="T183" i="1"/>
  <c r="J183" i="1"/>
  <c r="L182" i="1"/>
  <c r="O274" i="9"/>
  <c r="E274" i="9"/>
  <c r="Y274" i="6"/>
  <c r="W274" i="6"/>
  <c r="G274" i="6"/>
  <c r="AK274" i="1"/>
  <c r="AO274" i="1"/>
  <c r="AI274" i="1"/>
  <c r="AM274" i="1"/>
  <c r="U274" i="1"/>
  <c r="V275" i="1" s="1"/>
  <c r="S274" i="1"/>
  <c r="T275" i="1" s="1"/>
  <c r="I274" i="1"/>
  <c r="J275" i="1" s="1"/>
  <c r="K274" i="1"/>
  <c r="Q274" i="1"/>
  <c r="R183" i="1"/>
  <c r="F275" i="9" l="1"/>
  <c r="AL275" i="1"/>
  <c r="L275" i="1"/>
  <c r="AN275" i="1"/>
  <c r="H275" i="6"/>
  <c r="R275" i="1"/>
  <c r="AJ275" i="1"/>
  <c r="AP275" i="1"/>
  <c r="P274" i="9"/>
  <c r="E274" i="1" l="1"/>
  <c r="F183" i="1"/>
  <c r="O273" i="6"/>
  <c r="H160" i="1"/>
  <c r="D183" i="9"/>
  <c r="D182" i="9"/>
  <c r="D183" i="7"/>
  <c r="D182" i="7"/>
  <c r="D183" i="8"/>
  <c r="D182" i="8"/>
  <c r="D183" i="6"/>
  <c r="D182" i="6"/>
  <c r="C274" i="1"/>
  <c r="D183" i="1"/>
  <c r="D182" i="1"/>
  <c r="P182" i="9"/>
  <c r="F181" i="9"/>
  <c r="D275" i="1" l="1"/>
  <c r="F275" i="1"/>
  <c r="P274" i="6"/>
  <c r="H182" i="8"/>
  <c r="Z182" i="6"/>
  <c r="H180" i="6"/>
  <c r="AP182" i="1"/>
  <c r="AN182" i="1"/>
  <c r="T182" i="1" l="1"/>
  <c r="R182" i="1"/>
  <c r="V182" i="1"/>
  <c r="V181" i="1"/>
  <c r="L181" i="1"/>
  <c r="F182" i="1" l="1"/>
  <c r="D181" i="8" l="1"/>
  <c r="D181" i="7"/>
  <c r="D181" i="9"/>
  <c r="J182" i="1"/>
  <c r="F180" i="9"/>
  <c r="P181" i="9"/>
  <c r="N181" i="7"/>
  <c r="J181" i="8"/>
  <c r="H181" i="8"/>
  <c r="Z181" i="6"/>
  <c r="X180" i="6"/>
  <c r="H179" i="6"/>
  <c r="AP181" i="1"/>
  <c r="AN181" i="1"/>
  <c r="D270" i="9"/>
  <c r="D269" i="9"/>
  <c r="D268" i="9"/>
  <c r="D267" i="9"/>
  <c r="D266" i="9"/>
  <c r="D260" i="9"/>
  <c r="D259" i="9"/>
  <c r="D258" i="9"/>
  <c r="D257" i="9"/>
  <c r="D261" i="7"/>
  <c r="D272" i="8"/>
  <c r="D271" i="8"/>
  <c r="D270" i="8"/>
  <c r="D268" i="8"/>
  <c r="D263" i="8"/>
  <c r="D261" i="8"/>
  <c r="D257" i="8"/>
  <c r="D257" i="6"/>
  <c r="D181" i="6"/>
  <c r="V180" i="1"/>
  <c r="T181" i="1"/>
  <c r="J181" i="1"/>
  <c r="R181" i="1"/>
  <c r="F181" i="1"/>
  <c r="D181" i="1"/>
  <c r="D262" i="7" l="1"/>
  <c r="D263" i="7"/>
  <c r="D264" i="8"/>
  <c r="D266" i="8"/>
  <c r="D267" i="8"/>
  <c r="D269" i="8"/>
  <c r="D265" i="8"/>
  <c r="D262" i="8"/>
  <c r="D273" i="8"/>
  <c r="D274" i="8"/>
  <c r="D262" i="9"/>
  <c r="D271" i="9"/>
  <c r="D265" i="9"/>
  <c r="D264" i="9"/>
  <c r="D261" i="9"/>
  <c r="D263" i="9"/>
  <c r="N180" i="7"/>
  <c r="J180" i="8"/>
  <c r="H180" i="8"/>
  <c r="Z180" i="6"/>
  <c r="X179" i="6"/>
  <c r="H178" i="6"/>
  <c r="AP180" i="1"/>
  <c r="AN180" i="1"/>
  <c r="AJ178" i="1"/>
  <c r="P180" i="9"/>
  <c r="F179" i="9"/>
  <c r="L179" i="1" l="1"/>
  <c r="L178" i="1"/>
  <c r="L180" i="1"/>
  <c r="T180" i="1"/>
  <c r="J180" i="1"/>
  <c r="R180" i="1"/>
  <c r="D180" i="9" l="1"/>
  <c r="D180" i="7"/>
  <c r="D180" i="8"/>
  <c r="D180" i="6"/>
  <c r="F180" i="1"/>
  <c r="D180" i="1" l="1"/>
  <c r="V179" i="1"/>
  <c r="P179" i="9"/>
  <c r="N179" i="7"/>
  <c r="N178" i="7"/>
  <c r="J179" i="8"/>
  <c r="H179" i="8"/>
  <c r="Z179" i="6"/>
  <c r="X177" i="6"/>
  <c r="X178" i="6"/>
  <c r="H177" i="6"/>
  <c r="AP179" i="1"/>
  <c r="AN179" i="1"/>
  <c r="F178" i="9" l="1"/>
  <c r="T179" i="1"/>
  <c r="J179" i="1"/>
  <c r="R179" i="1"/>
  <c r="D178" i="9"/>
  <c r="D178" i="7"/>
  <c r="D178" i="8"/>
  <c r="D178" i="6"/>
  <c r="D179" i="6"/>
  <c r="D179" i="8"/>
  <c r="D179" i="7"/>
  <c r="D179" i="9"/>
  <c r="F179" i="1"/>
  <c r="D179" i="1"/>
  <c r="P178" i="9"/>
  <c r="F177" i="9"/>
  <c r="J178" i="8"/>
  <c r="H178" i="8"/>
  <c r="Z178" i="6"/>
  <c r="H176" i="6"/>
  <c r="AP178" i="1"/>
  <c r="AN178" i="1"/>
  <c r="V178" i="1"/>
  <c r="T178" i="1"/>
  <c r="J178" i="1"/>
  <c r="R178" i="1"/>
  <c r="F178" i="1"/>
  <c r="L177" i="1"/>
  <c r="D178" i="1"/>
  <c r="P177" i="9"/>
  <c r="F176" i="9"/>
  <c r="N177" i="7"/>
  <c r="N176" i="7"/>
  <c r="J177" i="8"/>
  <c r="H177" i="8"/>
  <c r="Z177" i="6"/>
  <c r="X176" i="6"/>
  <c r="H175" i="6"/>
  <c r="AK273" i="1"/>
  <c r="AL160" i="1"/>
  <c r="AP177" i="1"/>
  <c r="AJ175" i="1"/>
  <c r="AN177" i="1"/>
  <c r="V177" i="1"/>
  <c r="V176" i="1"/>
  <c r="T177" i="1"/>
  <c r="J177" i="1"/>
  <c r="L176" i="1"/>
  <c r="D177" i="9"/>
  <c r="D177" i="7"/>
  <c r="D177" i="8"/>
  <c r="D177" i="6"/>
  <c r="D177" i="1"/>
  <c r="R177" i="1"/>
  <c r="F177" i="1"/>
  <c r="P176" i="9"/>
  <c r="P175" i="9"/>
  <c r="P174" i="9"/>
  <c r="F175" i="9"/>
  <c r="N175" i="7"/>
  <c r="J176" i="8"/>
  <c r="H176" i="8"/>
  <c r="Z176" i="6"/>
  <c r="X175" i="6"/>
  <c r="H174" i="6"/>
  <c r="AP176" i="1"/>
  <c r="AN176" i="1"/>
  <c r="V175" i="1"/>
  <c r="T176" i="1"/>
  <c r="J176" i="1"/>
  <c r="L175" i="1"/>
  <c r="L174" i="1"/>
  <c r="D176" i="9"/>
  <c r="D176" i="7"/>
  <c r="D176" i="8"/>
  <c r="D176" i="6"/>
  <c r="R176" i="1"/>
  <c r="F176" i="1"/>
  <c r="D176" i="1"/>
  <c r="H173" i="6"/>
  <c r="AL274" i="1" l="1"/>
  <c r="T175" i="1"/>
  <c r="F174" i="9"/>
  <c r="N174" i="7"/>
  <c r="H175" i="8"/>
  <c r="J174" i="8"/>
  <c r="J175" i="8"/>
  <c r="Z175" i="6"/>
  <c r="Z174" i="6"/>
  <c r="X174" i="6"/>
  <c r="AP175" i="1"/>
  <c r="AN175" i="1"/>
  <c r="V174" i="1"/>
  <c r="D175" i="9"/>
  <c r="D174" i="9"/>
  <c r="D175" i="7"/>
  <c r="D174" i="7"/>
  <c r="D175" i="8"/>
  <c r="D174" i="8"/>
  <c r="D175" i="6"/>
  <c r="D174" i="6"/>
  <c r="D175" i="1"/>
  <c r="J175" i="1"/>
  <c r="R175" i="1"/>
  <c r="AC272" i="1"/>
  <c r="AK272" i="1"/>
  <c r="AD148" i="1"/>
  <c r="AL148" i="1"/>
  <c r="F175" i="1"/>
  <c r="F173" i="9"/>
  <c r="H174" i="8"/>
  <c r="X173" i="6"/>
  <c r="H172" i="6"/>
  <c r="AP174" i="1"/>
  <c r="AJ172" i="1"/>
  <c r="AN174" i="1"/>
  <c r="V173" i="1"/>
  <c r="V172" i="1"/>
  <c r="T174" i="1"/>
  <c r="J174" i="1"/>
  <c r="L173" i="1"/>
  <c r="R174" i="1"/>
  <c r="F174" i="1"/>
  <c r="D174" i="1"/>
  <c r="L172" i="1"/>
  <c r="P173" i="9"/>
  <c r="F172" i="9"/>
  <c r="N173" i="7"/>
  <c r="N172" i="7"/>
  <c r="J172" i="8"/>
  <c r="J173" i="8"/>
  <c r="H173" i="8"/>
  <c r="Z173" i="6"/>
  <c r="X172" i="6"/>
  <c r="H171" i="6"/>
  <c r="AP173" i="1"/>
  <c r="AN171" i="1"/>
  <c r="AN173" i="1"/>
  <c r="AN172" i="1"/>
  <c r="T173" i="1"/>
  <c r="J173" i="1"/>
  <c r="D173" i="9"/>
  <c r="D173" i="7"/>
  <c r="D173" i="8"/>
  <c r="D173" i="6"/>
  <c r="D173" i="1"/>
  <c r="R173" i="1"/>
  <c r="F173" i="1"/>
  <c r="L171" i="1"/>
  <c r="V171" i="1"/>
  <c r="P172" i="9"/>
  <c r="F171" i="9"/>
  <c r="Z172" i="6"/>
  <c r="X171" i="6"/>
  <c r="H170" i="6"/>
  <c r="J171" i="8"/>
  <c r="H172" i="8"/>
  <c r="AJ169" i="1"/>
  <c r="AP172" i="1"/>
  <c r="T172" i="1"/>
  <c r="J172" i="1"/>
  <c r="AD272" i="1" l="1"/>
  <c r="AD273" i="1"/>
  <c r="AL273" i="1"/>
  <c r="R172" i="1"/>
  <c r="D172" i="9"/>
  <c r="D172" i="7"/>
  <c r="D172" i="6"/>
  <c r="D172" i="8"/>
  <c r="F172" i="1"/>
  <c r="D172" i="1"/>
  <c r="AI273" i="1"/>
  <c r="V170" i="1"/>
  <c r="AO273" i="1"/>
  <c r="AM273" i="1"/>
  <c r="AA273" i="1"/>
  <c r="U273" i="1"/>
  <c r="S273" i="1"/>
  <c r="K273" i="1"/>
  <c r="W273" i="6"/>
  <c r="G273" i="6"/>
  <c r="E273" i="9"/>
  <c r="F274" i="9" s="1"/>
  <c r="O273" i="9"/>
  <c r="P273" i="9" s="1"/>
  <c r="P171" i="9"/>
  <c r="P170" i="9"/>
  <c r="F170" i="9"/>
  <c r="N171" i="7"/>
  <c r="Y273" i="6"/>
  <c r="Z171" i="6"/>
  <c r="X170" i="6"/>
  <c r="H169" i="6"/>
  <c r="H171" i="8"/>
  <c r="AP171" i="1"/>
  <c r="T171" i="1"/>
  <c r="L274" i="1" l="1"/>
  <c r="AN274" i="1"/>
  <c r="AB274" i="1"/>
  <c r="T274" i="1"/>
  <c r="AP274" i="1"/>
  <c r="AJ274" i="1"/>
  <c r="H274" i="6"/>
  <c r="V274" i="1"/>
  <c r="Q273" i="1"/>
  <c r="R171" i="1"/>
  <c r="E273" i="1"/>
  <c r="F171" i="1"/>
  <c r="C273" i="1"/>
  <c r="D171" i="9"/>
  <c r="D171" i="7"/>
  <c r="D171" i="6"/>
  <c r="D171" i="8"/>
  <c r="D171" i="1"/>
  <c r="F274" i="1" l="1"/>
  <c r="D274" i="1"/>
  <c r="R274" i="1"/>
  <c r="J171" i="1"/>
  <c r="L170" i="1"/>
  <c r="L169" i="1"/>
  <c r="V169" i="1"/>
  <c r="I273" i="1"/>
  <c r="I272" i="1"/>
  <c r="F169" i="9"/>
  <c r="N170" i="7"/>
  <c r="Z170" i="6"/>
  <c r="X169" i="6"/>
  <c r="H168" i="6"/>
  <c r="H170" i="8"/>
  <c r="J170" i="8"/>
  <c r="J169" i="8"/>
  <c r="AP170" i="1"/>
  <c r="AN170" i="1"/>
  <c r="J273" i="1" l="1"/>
  <c r="J274" i="1"/>
  <c r="T170" i="1"/>
  <c r="J170" i="1"/>
  <c r="D170" i="9"/>
  <c r="D170" i="7"/>
  <c r="D170" i="6"/>
  <c r="D170" i="8"/>
  <c r="D170" i="1"/>
  <c r="R170" i="1" l="1"/>
  <c r="F170" i="1"/>
  <c r="P169" i="9" l="1"/>
  <c r="P168" i="9"/>
  <c r="N169" i="7"/>
  <c r="Z169" i="6"/>
  <c r="H169" i="8"/>
  <c r="AP169" i="1"/>
  <c r="AN169" i="1"/>
  <c r="H167" i="6"/>
  <c r="V168" i="1"/>
  <c r="T169" i="1"/>
  <c r="J169" i="1"/>
  <c r="F168" i="9"/>
  <c r="R169" i="1"/>
  <c r="D169" i="9"/>
  <c r="D168" i="9"/>
  <c r="D169" i="7"/>
  <c r="N168" i="7"/>
  <c r="D168" i="7"/>
  <c r="D169" i="6"/>
  <c r="Z168" i="6"/>
  <c r="X168" i="6"/>
  <c r="D168" i="6"/>
  <c r="D169" i="8"/>
  <c r="J168" i="8"/>
  <c r="H168" i="8"/>
  <c r="D168" i="8"/>
  <c r="F169" i="1"/>
  <c r="D169" i="1"/>
  <c r="J167" i="8" l="1"/>
  <c r="AP168" i="1"/>
  <c r="AN168" i="1"/>
  <c r="P167" i="9"/>
  <c r="N167" i="7"/>
  <c r="N166" i="7"/>
  <c r="H166" i="6"/>
  <c r="F167" i="9"/>
  <c r="V167" i="1"/>
  <c r="T168" i="1"/>
  <c r="J168" i="1"/>
  <c r="R168" i="1"/>
  <c r="F168" i="1"/>
  <c r="L168" i="1"/>
  <c r="D168" i="1"/>
  <c r="L167" i="1"/>
  <c r="L166" i="1"/>
  <c r="L165" i="1"/>
  <c r="L164" i="1"/>
  <c r="L163" i="1"/>
  <c r="L162" i="1"/>
  <c r="L161" i="1"/>
  <c r="L160" i="1"/>
  <c r="X167" i="6"/>
  <c r="X166" i="6"/>
  <c r="J166" i="8"/>
  <c r="H167" i="8"/>
  <c r="Z167" i="6" l="1"/>
  <c r="AP167" i="1"/>
  <c r="AP166" i="1"/>
  <c r="AN167" i="1"/>
  <c r="AN166" i="1"/>
  <c r="F166" i="9"/>
  <c r="H165" i="6"/>
  <c r="V166" i="1"/>
  <c r="T167" i="1"/>
  <c r="J167" i="1"/>
  <c r="R167" i="1"/>
  <c r="F167" i="1"/>
  <c r="D167" i="9"/>
  <c r="D167" i="7"/>
  <c r="D167" i="6"/>
  <c r="D167" i="8"/>
  <c r="D167" i="1"/>
  <c r="P166" i="9" l="1"/>
  <c r="J166" i="1"/>
  <c r="T166" i="1"/>
  <c r="V165" i="1"/>
  <c r="H166" i="8"/>
  <c r="X165" i="6"/>
  <c r="Z166" i="6"/>
  <c r="N165" i="7"/>
  <c r="F165" i="9" l="1"/>
  <c r="H164" i="6"/>
  <c r="R166" i="1" l="1"/>
  <c r="F166" i="1"/>
  <c r="D166" i="1"/>
  <c r="D165" i="1"/>
  <c r="D164" i="1"/>
  <c r="D166" i="8"/>
  <c r="D165" i="8"/>
  <c r="D164" i="8"/>
  <c r="D166" i="6"/>
  <c r="D165" i="6"/>
  <c r="D164" i="6"/>
  <c r="D166" i="7"/>
  <c r="D165" i="7"/>
  <c r="D164" i="7"/>
  <c r="D166" i="9"/>
  <c r="D165" i="9"/>
  <c r="D160" i="9"/>
  <c r="N164" i="7"/>
  <c r="Z165" i="6"/>
  <c r="X164" i="6"/>
  <c r="J165" i="8"/>
  <c r="H165" i="8"/>
  <c r="AP165" i="1"/>
  <c r="AJ163" i="1"/>
  <c r="AN165" i="1"/>
  <c r="P165" i="9"/>
  <c r="P164" i="9"/>
  <c r="H163" i="6"/>
  <c r="F164" i="9"/>
  <c r="D164" i="9"/>
  <c r="J165" i="1"/>
  <c r="V164" i="1"/>
  <c r="T165" i="1"/>
  <c r="R165" i="1"/>
  <c r="AP164" i="1"/>
  <c r="AN164" i="1"/>
  <c r="T164" i="1"/>
  <c r="J164" i="1"/>
  <c r="R164" i="1"/>
  <c r="F164" i="1"/>
  <c r="F165" i="1"/>
  <c r="AH148" i="1"/>
  <c r="N163" i="7"/>
  <c r="Z163" i="6"/>
  <c r="Z164" i="6"/>
  <c r="X163" i="6"/>
  <c r="J164" i="8"/>
  <c r="J163" i="8"/>
  <c r="H164" i="8"/>
  <c r="F163" i="9" l="1"/>
  <c r="H162" i="6"/>
  <c r="V163" i="1" l="1"/>
  <c r="P136" i="6" l="1"/>
  <c r="P163" i="9"/>
  <c r="D163" i="1"/>
  <c r="D163" i="8"/>
  <c r="D163" i="6"/>
  <c r="D163" i="7"/>
  <c r="D163" i="9"/>
  <c r="J162" i="8"/>
  <c r="H163" i="8"/>
  <c r="H162" i="8"/>
  <c r="AP163" i="1"/>
  <c r="AN163" i="1"/>
  <c r="T163" i="1"/>
  <c r="J163" i="1"/>
  <c r="R163" i="1"/>
  <c r="F163" i="1"/>
  <c r="F162" i="9"/>
  <c r="D162" i="9"/>
  <c r="D162" i="7"/>
  <c r="D162" i="6"/>
  <c r="D162" i="8"/>
  <c r="AP162" i="1"/>
  <c r="AN162" i="1"/>
  <c r="N162" i="7"/>
  <c r="Z162" i="6" l="1"/>
  <c r="X162" i="6"/>
  <c r="AJ160" i="1"/>
  <c r="P162" i="9" l="1"/>
  <c r="H161" i="6"/>
  <c r="J162" i="1"/>
  <c r="T162" i="1"/>
  <c r="V162" i="1"/>
  <c r="F160" i="1"/>
  <c r="F162" i="1"/>
  <c r="R162" i="1"/>
  <c r="D162" i="1" l="1"/>
  <c r="N161" i="7"/>
  <c r="X161" i="6"/>
  <c r="AP161" i="1"/>
  <c r="H160" i="6"/>
  <c r="F161" i="9"/>
  <c r="V161" i="1"/>
  <c r="D161" i="9"/>
  <c r="D161" i="7"/>
  <c r="D160" i="7"/>
  <c r="D161" i="6"/>
  <c r="D160" i="6"/>
  <c r="D161" i="8"/>
  <c r="D160" i="8"/>
  <c r="AM272" i="1"/>
  <c r="O271" i="7"/>
  <c r="P161" i="9"/>
  <c r="P160" i="9"/>
  <c r="N160" i="7"/>
  <c r="N159" i="7"/>
  <c r="AD147" i="6"/>
  <c r="AD273" i="6"/>
  <c r="AN273" i="1" l="1"/>
  <c r="P272" i="7"/>
  <c r="Z161" i="6"/>
  <c r="X160" i="6" l="1"/>
  <c r="F160" i="9" l="1"/>
  <c r="H159" i="6" l="1"/>
  <c r="J161" i="8"/>
  <c r="J160" i="8"/>
  <c r="H161" i="8"/>
  <c r="AZ147" i="1"/>
  <c r="AZ144" i="1"/>
  <c r="AZ145" i="1"/>
  <c r="AZ146" i="1"/>
  <c r="AN161" i="1"/>
  <c r="AN160" i="1"/>
  <c r="AN159" i="1"/>
  <c r="AN150" i="1"/>
  <c r="AN151" i="1"/>
  <c r="AN152" i="1"/>
  <c r="AN153" i="1"/>
  <c r="AN154" i="1"/>
  <c r="AN155" i="1"/>
  <c r="AN156" i="1"/>
  <c r="AN157" i="1"/>
  <c r="AN158" i="1"/>
  <c r="AN149" i="1"/>
  <c r="AN148" i="1"/>
  <c r="AA272" i="1" l="1"/>
  <c r="V160" i="1"/>
  <c r="T161" i="1"/>
  <c r="J161" i="1"/>
  <c r="AB273" i="1" l="1"/>
  <c r="R161" i="1"/>
  <c r="F161" i="1"/>
  <c r="D161" i="1"/>
  <c r="AD272" i="6" l="1"/>
  <c r="E272" i="9" l="1"/>
  <c r="W272" i="6"/>
  <c r="U272" i="1"/>
  <c r="F159" i="9"/>
  <c r="AD146" i="6"/>
  <c r="Z160" i="6"/>
  <c r="X159" i="6"/>
  <c r="J159" i="8"/>
  <c r="H160" i="8"/>
  <c r="AP160" i="1"/>
  <c r="V159" i="1"/>
  <c r="T160" i="1"/>
  <c r="R160" i="1"/>
  <c r="H158" i="6"/>
  <c r="J160" i="1"/>
  <c r="X272" i="6" l="1"/>
  <c r="X273" i="6"/>
  <c r="F273" i="9"/>
  <c r="V273" i="1"/>
  <c r="D160" i="1"/>
  <c r="P159" i="9" l="1"/>
  <c r="N158" i="7" l="1"/>
  <c r="Z159" i="6"/>
  <c r="X158" i="6"/>
  <c r="P148" i="6"/>
  <c r="H157" i="6"/>
  <c r="O272" i="6" l="1"/>
  <c r="P273" i="6" s="1"/>
  <c r="O271" i="6" l="1"/>
  <c r="P271" i="6" s="1"/>
  <c r="H159" i="8"/>
  <c r="J158" i="8"/>
  <c r="N136" i="8"/>
  <c r="AU271" i="1"/>
  <c r="AV136" i="1"/>
  <c r="AV124" i="1"/>
  <c r="AV112" i="1"/>
  <c r="AV100" i="1"/>
  <c r="AV88" i="1"/>
  <c r="AV76" i="1"/>
  <c r="AV64" i="1"/>
  <c r="AT159" i="1"/>
  <c r="AT158" i="1"/>
  <c r="AH136" i="1"/>
  <c r="AP159" i="1"/>
  <c r="AP158" i="1"/>
  <c r="AV272" i="1" l="1"/>
  <c r="P272" i="6"/>
  <c r="AB158" i="1"/>
  <c r="V158" i="1"/>
  <c r="T159" i="1"/>
  <c r="J159" i="1"/>
  <c r="L159" i="1"/>
  <c r="F157" i="9"/>
  <c r="F158" i="9"/>
  <c r="F159" i="1" l="1"/>
  <c r="R159" i="1"/>
  <c r="D159" i="9"/>
  <c r="D159" i="7"/>
  <c r="D159" i="6"/>
  <c r="D159" i="8"/>
  <c r="D159" i="1"/>
  <c r="AD136" i="1"/>
  <c r="AT157" i="1" l="1"/>
  <c r="AT156" i="1"/>
  <c r="AT155" i="1"/>
  <c r="AT154" i="1"/>
  <c r="AT153" i="1"/>
  <c r="AT152" i="1"/>
  <c r="AT151" i="1"/>
  <c r="AT150" i="1"/>
  <c r="AT149" i="1"/>
  <c r="AT148" i="1"/>
  <c r="AT147" i="1"/>
  <c r="AT146" i="1"/>
  <c r="AT145" i="1"/>
  <c r="AT144" i="1"/>
  <c r="AT143" i="1"/>
  <c r="AT142" i="1"/>
  <c r="AT141" i="1"/>
  <c r="AT140" i="1"/>
  <c r="AT139" i="1"/>
  <c r="AT138" i="1"/>
  <c r="AT137" i="1"/>
  <c r="AT136" i="1"/>
  <c r="AT135" i="1"/>
  <c r="AT134" i="1"/>
  <c r="AT133" i="1"/>
  <c r="AT132" i="1"/>
  <c r="AT131" i="1"/>
  <c r="AT130" i="1"/>
  <c r="AT129" i="1"/>
  <c r="AT128" i="1"/>
  <c r="AT127" i="1"/>
  <c r="AT126" i="1"/>
  <c r="AT125" i="1"/>
  <c r="AT124" i="1"/>
  <c r="AT112" i="1"/>
  <c r="AT111" i="1"/>
  <c r="AT110" i="1"/>
  <c r="AT109" i="1"/>
  <c r="AT108" i="1"/>
  <c r="AT107" i="1"/>
  <c r="AT106" i="1"/>
  <c r="AT105" i="1"/>
  <c r="AT104" i="1"/>
  <c r="AT103" i="1"/>
  <c r="AT102" i="1"/>
  <c r="AT101" i="1"/>
  <c r="AT100" i="1"/>
  <c r="AT99" i="1"/>
  <c r="AT98" i="1"/>
  <c r="AT97" i="1"/>
  <c r="AT96" i="1"/>
  <c r="AT95" i="1"/>
  <c r="AT94" i="1"/>
  <c r="AT93" i="1"/>
  <c r="AT92" i="1"/>
  <c r="AT91" i="1"/>
  <c r="AT90" i="1"/>
  <c r="AT89" i="1"/>
  <c r="AT88" i="1"/>
  <c r="AT87" i="1"/>
  <c r="AT86" i="1"/>
  <c r="AT85" i="1"/>
  <c r="AT84" i="1"/>
  <c r="AT83" i="1"/>
  <c r="AT82" i="1"/>
  <c r="AT81" i="1"/>
  <c r="AT80" i="1"/>
  <c r="AT79" i="1"/>
  <c r="AT78" i="1"/>
  <c r="AT77" i="1"/>
  <c r="AT76" i="1"/>
  <c r="AT75" i="1"/>
  <c r="AT74" i="1"/>
  <c r="AT73" i="1"/>
  <c r="AT72" i="1"/>
  <c r="AT71" i="1"/>
  <c r="AT70" i="1"/>
  <c r="AT69" i="1"/>
  <c r="AT68" i="1"/>
  <c r="AT67" i="1"/>
  <c r="AT66" i="1"/>
  <c r="AT65" i="1"/>
  <c r="AT64" i="1"/>
  <c r="AT63" i="1"/>
  <c r="AT62" i="1"/>
  <c r="AT61" i="1"/>
  <c r="AT60" i="1"/>
  <c r="AT59" i="1"/>
  <c r="AT58" i="1"/>
  <c r="AT57" i="1"/>
  <c r="AT56" i="1"/>
  <c r="AT55" i="1"/>
  <c r="AT54" i="1"/>
  <c r="AT53" i="1"/>
  <c r="AT52" i="1"/>
  <c r="AT51" i="1"/>
  <c r="AT50" i="1"/>
  <c r="AT49" i="1"/>
  <c r="AT48" i="1"/>
  <c r="AT47" i="1"/>
  <c r="AT46" i="1"/>
  <c r="AT45" i="1"/>
  <c r="AT44" i="1"/>
  <c r="AT43" i="1"/>
  <c r="AT42" i="1"/>
  <c r="AT41" i="1"/>
  <c r="AT40" i="1"/>
  <c r="AT39" i="1"/>
  <c r="AT38" i="1"/>
  <c r="AT37" i="1"/>
  <c r="AT36" i="1"/>
  <c r="AT35" i="1"/>
  <c r="AT34" i="1"/>
  <c r="AT33" i="1"/>
  <c r="AT32" i="1"/>
  <c r="AT31" i="1"/>
  <c r="AT30" i="1"/>
  <c r="AT29" i="1"/>
  <c r="AT28" i="1"/>
  <c r="AZ143" i="1" l="1"/>
  <c r="AZ142" i="1"/>
  <c r="AZ141" i="1"/>
  <c r="AZ140" i="1"/>
  <c r="AZ139" i="1"/>
  <c r="AZ138" i="1"/>
  <c r="AZ137" i="1"/>
  <c r="AZ136" i="1"/>
  <c r="P158" i="9"/>
  <c r="F156" i="9"/>
  <c r="D158" i="9"/>
  <c r="D158" i="7"/>
  <c r="Z158" i="6"/>
  <c r="X157" i="6"/>
  <c r="H156" i="6" l="1"/>
  <c r="D158" i="6"/>
  <c r="H158" i="8"/>
  <c r="D158" i="8"/>
  <c r="AB157" i="1"/>
  <c r="V157" i="1"/>
  <c r="T158" i="1"/>
  <c r="J158" i="1"/>
  <c r="L158" i="1"/>
  <c r="L157" i="1"/>
  <c r="L156" i="1"/>
  <c r="R158" i="1"/>
  <c r="F158" i="1"/>
  <c r="D158" i="1"/>
  <c r="F157" i="1"/>
  <c r="R157" i="1"/>
  <c r="J157" i="1"/>
  <c r="T157" i="1"/>
  <c r="V156" i="1"/>
  <c r="AB156" i="1"/>
  <c r="AP156" i="1"/>
  <c r="AP157" i="1"/>
  <c r="H157" i="8"/>
  <c r="J157" i="8"/>
  <c r="H155" i="6"/>
  <c r="X156" i="6"/>
  <c r="Z155" i="6"/>
  <c r="Z156" i="6"/>
  <c r="Z157" i="6"/>
  <c r="N154" i="7"/>
  <c r="N155" i="7"/>
  <c r="N156" i="7"/>
  <c r="N157" i="7"/>
  <c r="F154" i="9"/>
  <c r="F155" i="9"/>
  <c r="P155" i="9"/>
  <c r="P156" i="9"/>
  <c r="P157" i="9"/>
  <c r="D157" i="9" l="1"/>
  <c r="D156" i="9"/>
  <c r="D157" i="7"/>
  <c r="D156" i="7"/>
  <c r="D157" i="6"/>
  <c r="D156" i="6"/>
  <c r="D157" i="8"/>
  <c r="D156" i="8"/>
  <c r="D157" i="1"/>
  <c r="AJ157" i="1"/>
  <c r="AJ166" i="1" l="1"/>
  <c r="X155" i="6"/>
  <c r="H154" i="6"/>
  <c r="H156" i="8"/>
  <c r="J156" i="8"/>
  <c r="AB155" i="1"/>
  <c r="L155" i="1"/>
  <c r="V155" i="1"/>
  <c r="J156" i="1"/>
  <c r="T156" i="1"/>
  <c r="AP155" i="1"/>
  <c r="AJ154" i="1"/>
  <c r="AJ151" i="1"/>
  <c r="F156" i="1" l="1"/>
  <c r="R156" i="1"/>
  <c r="O272" i="9"/>
  <c r="P272" i="9" s="1"/>
  <c r="M272" i="7"/>
  <c r="Y272" i="6"/>
  <c r="G272" i="6"/>
  <c r="AS272" i="1"/>
  <c r="AT272" i="1" s="1"/>
  <c r="AO272" i="1"/>
  <c r="AI272" i="1"/>
  <c r="S272" i="1"/>
  <c r="K272" i="1"/>
  <c r="Q272" i="1"/>
  <c r="E272" i="1"/>
  <c r="D155" i="9"/>
  <c r="D154" i="9"/>
  <c r="D153" i="9"/>
  <c r="D152" i="9"/>
  <c r="D151" i="9"/>
  <c r="D150" i="9"/>
  <c r="D149" i="9"/>
  <c r="D148" i="9"/>
  <c r="D155" i="7"/>
  <c r="D154" i="7"/>
  <c r="D153" i="7"/>
  <c r="D152" i="7"/>
  <c r="D151" i="7"/>
  <c r="D150" i="7"/>
  <c r="D149" i="7"/>
  <c r="D148" i="7"/>
  <c r="D155" i="6"/>
  <c r="D154" i="6"/>
  <c r="D153" i="6"/>
  <c r="D152" i="6"/>
  <c r="D151" i="6"/>
  <c r="D150" i="6"/>
  <c r="D149" i="6"/>
  <c r="D148" i="6"/>
  <c r="D155" i="8"/>
  <c r="D154" i="8"/>
  <c r="D153" i="8"/>
  <c r="D152" i="8"/>
  <c r="D151" i="8"/>
  <c r="D150" i="8"/>
  <c r="D149" i="8"/>
  <c r="D148" i="8"/>
  <c r="C272" i="1"/>
  <c r="D156" i="1"/>
  <c r="X154" i="6"/>
  <c r="H153" i="6"/>
  <c r="J155" i="8"/>
  <c r="H155" i="8"/>
  <c r="AB154" i="1"/>
  <c r="V154" i="1"/>
  <c r="T155" i="1"/>
  <c r="J155" i="1"/>
  <c r="R155" i="1"/>
  <c r="F155" i="1"/>
  <c r="D155" i="1"/>
  <c r="Z154" i="6"/>
  <c r="P153" i="9"/>
  <c r="P154" i="9"/>
  <c r="F153" i="9"/>
  <c r="N153" i="7"/>
  <c r="X153" i="6"/>
  <c r="H152" i="6"/>
  <c r="J154" i="8"/>
  <c r="H154" i="8"/>
  <c r="AP154" i="1"/>
  <c r="AP153" i="1"/>
  <c r="AB153" i="1"/>
  <c r="V153" i="1"/>
  <c r="T154" i="1"/>
  <c r="J154" i="1"/>
  <c r="L154" i="1"/>
  <c r="R154" i="1"/>
  <c r="R153" i="1"/>
  <c r="F154" i="1"/>
  <c r="D154" i="1"/>
  <c r="P152" i="9"/>
  <c r="F152" i="9"/>
  <c r="F151" i="9"/>
  <c r="N152" i="7"/>
  <c r="J153" i="8"/>
  <c r="H153" i="8"/>
  <c r="Z153" i="6"/>
  <c r="X152" i="6"/>
  <c r="H151" i="6"/>
  <c r="D153" i="1"/>
  <c r="AB152" i="1"/>
  <c r="V152" i="1"/>
  <c r="T153" i="1"/>
  <c r="J153" i="1"/>
  <c r="L153" i="1"/>
  <c r="F153" i="1"/>
  <c r="N151" i="7"/>
  <c r="AP152" i="1"/>
  <c r="F150" i="9"/>
  <c r="Z152" i="6"/>
  <c r="X151" i="6"/>
  <c r="H150" i="6"/>
  <c r="J149" i="8"/>
  <c r="J150" i="8"/>
  <c r="J151" i="8"/>
  <c r="J152" i="8"/>
  <c r="J148" i="8"/>
  <c r="H152" i="8"/>
  <c r="AB151" i="1"/>
  <c r="V151" i="1"/>
  <c r="T152" i="1"/>
  <c r="J152" i="1"/>
  <c r="L152" i="1"/>
  <c r="R152" i="1"/>
  <c r="F152" i="1"/>
  <c r="D152" i="1"/>
  <c r="N150" i="7"/>
  <c r="P150" i="9"/>
  <c r="P151" i="9"/>
  <c r="F149" i="9"/>
  <c r="Z151" i="6"/>
  <c r="Z150" i="6"/>
  <c r="X150" i="6"/>
  <c r="H149" i="6"/>
  <c r="H151" i="8"/>
  <c r="AP151" i="1"/>
  <c r="AB150" i="1"/>
  <c r="V150" i="1"/>
  <c r="T151" i="1"/>
  <c r="J151" i="1"/>
  <c r="L151" i="1"/>
  <c r="R151" i="1"/>
  <c r="F151" i="1"/>
  <c r="D151" i="1"/>
  <c r="N149" i="7"/>
  <c r="N148" i="7"/>
  <c r="Z149" i="6"/>
  <c r="X149" i="6"/>
  <c r="H148" i="6"/>
  <c r="H150" i="8"/>
  <c r="AP150" i="1"/>
  <c r="AJ148" i="1"/>
  <c r="AB149" i="1"/>
  <c r="V149" i="1"/>
  <c r="T150" i="1"/>
  <c r="J150" i="1"/>
  <c r="L150" i="1"/>
  <c r="R150" i="1"/>
  <c r="F150" i="1"/>
  <c r="D150" i="1"/>
  <c r="N124" i="8"/>
  <c r="AB148" i="1"/>
  <c r="P148" i="9"/>
  <c r="P149" i="9"/>
  <c r="V148" i="7"/>
  <c r="F148" i="9"/>
  <c r="Z148" i="6"/>
  <c r="X148" i="6"/>
  <c r="G271" i="6"/>
  <c r="H147" i="6"/>
  <c r="J147" i="8"/>
  <c r="H149" i="8"/>
  <c r="AP149" i="1"/>
  <c r="AP148" i="1"/>
  <c r="AA271" i="1"/>
  <c r="AB147" i="1"/>
  <c r="V148" i="1"/>
  <c r="V147" i="1"/>
  <c r="T149" i="1"/>
  <c r="J149" i="1"/>
  <c r="J148" i="1"/>
  <c r="L149" i="1"/>
  <c r="L148" i="1"/>
  <c r="R149" i="1"/>
  <c r="R148" i="1"/>
  <c r="F149" i="1"/>
  <c r="F148" i="1"/>
  <c r="D149" i="1"/>
  <c r="O271" i="9"/>
  <c r="E271" i="9"/>
  <c r="F272" i="9" s="1"/>
  <c r="M271" i="7"/>
  <c r="Y271" i="6"/>
  <c r="W271" i="6"/>
  <c r="AS271" i="1"/>
  <c r="AO271" i="1"/>
  <c r="AI271" i="1"/>
  <c r="AJ271" i="1" s="1"/>
  <c r="W270" i="6"/>
  <c r="Q271" i="1"/>
  <c r="K271" i="1"/>
  <c r="F147" i="9"/>
  <c r="V143" i="7"/>
  <c r="V144" i="7"/>
  <c r="V145" i="7"/>
  <c r="V146" i="7"/>
  <c r="V147" i="7"/>
  <c r="V142" i="7"/>
  <c r="V141" i="7"/>
  <c r="V140" i="7"/>
  <c r="V137" i="7"/>
  <c r="V136" i="7"/>
  <c r="R147" i="7"/>
  <c r="R146" i="7"/>
  <c r="R144" i="7"/>
  <c r="N147" i="7"/>
  <c r="D147" i="7"/>
  <c r="X147" i="6"/>
  <c r="H146" i="6"/>
  <c r="H145" i="6"/>
  <c r="D147" i="6"/>
  <c r="J146" i="8"/>
  <c r="J145" i="8"/>
  <c r="H148" i="8"/>
  <c r="AX136" i="1"/>
  <c r="AX124" i="1"/>
  <c r="AL136" i="1"/>
  <c r="T148" i="1"/>
  <c r="D148" i="1"/>
  <c r="D147" i="1"/>
  <c r="D146" i="1"/>
  <c r="D145" i="1"/>
  <c r="F147" i="1"/>
  <c r="H147" i="1"/>
  <c r="R147" i="1"/>
  <c r="L142" i="1"/>
  <c r="E271" i="1"/>
  <c r="E270" i="1"/>
  <c r="AD145" i="6"/>
  <c r="E270" i="9"/>
  <c r="F270" i="9" s="1"/>
  <c r="F146" i="9"/>
  <c r="P147" i="9"/>
  <c r="N146" i="7"/>
  <c r="Z147" i="6"/>
  <c r="H147" i="8"/>
  <c r="D147" i="8"/>
  <c r="AN147" i="1"/>
  <c r="T147" i="1"/>
  <c r="L147" i="1"/>
  <c r="D147" i="9"/>
  <c r="AD137" i="6"/>
  <c r="AD138" i="6"/>
  <c r="AD139" i="6"/>
  <c r="AD140" i="6"/>
  <c r="AD141" i="6"/>
  <c r="AD142" i="6"/>
  <c r="AD143" i="6"/>
  <c r="AD144" i="6"/>
  <c r="X146" i="6"/>
  <c r="AP147" i="1"/>
  <c r="AJ145" i="1"/>
  <c r="AB146" i="1"/>
  <c r="V146" i="1"/>
  <c r="T146" i="1"/>
  <c r="P146" i="9"/>
  <c r="AB145" i="1"/>
  <c r="AH124" i="1"/>
  <c r="N145" i="7"/>
  <c r="N144" i="7"/>
  <c r="AN146" i="1"/>
  <c r="Z146" i="6"/>
  <c r="Z145" i="6"/>
  <c r="AP146" i="1"/>
  <c r="H146" i="8"/>
  <c r="X145" i="6"/>
  <c r="H144" i="6"/>
  <c r="J147" i="1"/>
  <c r="D146" i="9"/>
  <c r="D146" i="7"/>
  <c r="D146" i="6"/>
  <c r="D146" i="8"/>
  <c r="F145" i="9"/>
  <c r="J146" i="1"/>
  <c r="J145" i="1"/>
  <c r="V145" i="1"/>
  <c r="L146" i="1"/>
  <c r="R146" i="1"/>
  <c r="F146" i="1"/>
  <c r="H146" i="1"/>
  <c r="AN145" i="1"/>
  <c r="H145" i="1"/>
  <c r="F144" i="9"/>
  <c r="P145" i="9"/>
  <c r="N143" i="7"/>
  <c r="X144" i="6"/>
  <c r="H143" i="6"/>
  <c r="H145" i="8"/>
  <c r="AP145" i="1"/>
  <c r="D145" i="9"/>
  <c r="D145" i="7"/>
  <c r="D145" i="6"/>
  <c r="D145" i="8"/>
  <c r="AB144" i="1"/>
  <c r="T145" i="1"/>
  <c r="L145" i="1"/>
  <c r="F145" i="1"/>
  <c r="R145" i="1"/>
  <c r="AK271" i="1"/>
  <c r="V144" i="1"/>
  <c r="AD124" i="1"/>
  <c r="AD100" i="1"/>
  <c r="AD112" i="1"/>
  <c r="D144" i="9"/>
  <c r="D144" i="7"/>
  <c r="D144" i="6"/>
  <c r="D144" i="8"/>
  <c r="D144" i="1"/>
  <c r="P144" i="9"/>
  <c r="R143" i="7"/>
  <c r="T141" i="7"/>
  <c r="T140" i="7"/>
  <c r="T139" i="7"/>
  <c r="AB143" i="1"/>
  <c r="AB142" i="1"/>
  <c r="N142" i="7"/>
  <c r="AN144" i="1"/>
  <c r="Z144" i="6"/>
  <c r="J144" i="8"/>
  <c r="AJ142" i="1"/>
  <c r="AP144" i="1"/>
  <c r="AP143" i="1"/>
  <c r="H144" i="8"/>
  <c r="X143" i="6"/>
  <c r="F143" i="9"/>
  <c r="H142" i="6"/>
  <c r="L144" i="1"/>
  <c r="V143" i="1"/>
  <c r="T144" i="1"/>
  <c r="R144" i="1"/>
  <c r="F144" i="1"/>
  <c r="H144" i="1"/>
  <c r="P143" i="9"/>
  <c r="R142" i="7"/>
  <c r="J143" i="8"/>
  <c r="H143" i="8"/>
  <c r="AN143" i="1"/>
  <c r="R143" i="1"/>
  <c r="F143" i="1"/>
  <c r="H143" i="1"/>
  <c r="T143" i="1"/>
  <c r="Z143" i="6"/>
  <c r="X142" i="6"/>
  <c r="P142" i="7"/>
  <c r="F142" i="9"/>
  <c r="H141" i="6"/>
  <c r="J144" i="1"/>
  <c r="L143" i="1"/>
  <c r="D143" i="8"/>
  <c r="D142" i="8"/>
  <c r="D143" i="6"/>
  <c r="D142" i="6"/>
  <c r="D143" i="7"/>
  <c r="D142" i="7"/>
  <c r="D143" i="9"/>
  <c r="D142" i="9"/>
  <c r="D142" i="1"/>
  <c r="D143" i="1"/>
  <c r="V142" i="1"/>
  <c r="P142" i="9"/>
  <c r="R141" i="7"/>
  <c r="N141" i="7"/>
  <c r="Z142" i="6"/>
  <c r="X141" i="6"/>
  <c r="H142" i="8"/>
  <c r="J142" i="8"/>
  <c r="J141" i="8"/>
  <c r="AP142" i="1"/>
  <c r="AN142" i="1"/>
  <c r="AB141" i="1"/>
  <c r="J143" i="1"/>
  <c r="V141" i="1"/>
  <c r="T142" i="1"/>
  <c r="F142" i="1"/>
  <c r="F141" i="9"/>
  <c r="H140" i="6"/>
  <c r="J142" i="1"/>
  <c r="L141" i="1"/>
  <c r="R142" i="1"/>
  <c r="H142" i="1"/>
  <c r="H141" i="1"/>
  <c r="P141" i="9"/>
  <c r="V139" i="7"/>
  <c r="R140" i="7"/>
  <c r="P141" i="7"/>
  <c r="N140" i="7"/>
  <c r="Z141" i="6"/>
  <c r="X140" i="6"/>
  <c r="J140" i="8"/>
  <c r="J139" i="8"/>
  <c r="J138" i="8"/>
  <c r="H141" i="8"/>
  <c r="AP141" i="1"/>
  <c r="AP140" i="1"/>
  <c r="AJ139" i="1"/>
  <c r="AB140" i="1"/>
  <c r="AB139" i="1"/>
  <c r="AN141" i="1"/>
  <c r="H139" i="6"/>
  <c r="F140" i="9"/>
  <c r="F139" i="9"/>
  <c r="F138" i="9"/>
  <c r="J141" i="1"/>
  <c r="V140" i="1"/>
  <c r="L140" i="1"/>
  <c r="L139" i="1"/>
  <c r="T141" i="1"/>
  <c r="R141" i="1"/>
  <c r="F141" i="1"/>
  <c r="D141" i="9"/>
  <c r="D141" i="7"/>
  <c r="D141" i="6"/>
  <c r="D141" i="8"/>
  <c r="D141" i="1"/>
  <c r="F137" i="9"/>
  <c r="F136" i="9"/>
  <c r="P140" i="9"/>
  <c r="F140" i="1"/>
  <c r="T138" i="7"/>
  <c r="T137" i="7"/>
  <c r="T136" i="7"/>
  <c r="R139" i="7"/>
  <c r="R138" i="7"/>
  <c r="R137" i="7"/>
  <c r="P140" i="7"/>
  <c r="Z140" i="6"/>
  <c r="X139" i="6"/>
  <c r="H138" i="6"/>
  <c r="H140" i="8"/>
  <c r="AP139" i="1"/>
  <c r="AP138" i="1"/>
  <c r="AP137" i="1"/>
  <c r="AP136" i="1"/>
  <c r="AP135" i="1"/>
  <c r="AP134" i="1"/>
  <c r="AP133" i="1"/>
  <c r="AP132" i="1"/>
  <c r="AP131" i="1"/>
  <c r="AP130" i="1"/>
  <c r="AP129" i="1"/>
  <c r="AP128" i="1"/>
  <c r="AP127" i="1"/>
  <c r="AP126" i="1"/>
  <c r="AP125" i="1"/>
  <c r="AP124" i="1"/>
  <c r="AP123" i="1"/>
  <c r="AP122" i="1"/>
  <c r="V139" i="1"/>
  <c r="AN140" i="1"/>
  <c r="J140" i="1"/>
  <c r="T140" i="1"/>
  <c r="R140" i="1"/>
  <c r="H140" i="1"/>
  <c r="D140" i="9"/>
  <c r="D140" i="7"/>
  <c r="D140" i="6"/>
  <c r="D140" i="8"/>
  <c r="D140" i="1"/>
  <c r="F135" i="9"/>
  <c r="P139" i="7"/>
  <c r="P138" i="7"/>
  <c r="P137" i="7"/>
  <c r="Z139" i="6"/>
  <c r="X138" i="6"/>
  <c r="H139" i="8"/>
  <c r="AN139" i="1"/>
  <c r="H137" i="6"/>
  <c r="V138" i="1"/>
  <c r="AB138" i="1"/>
  <c r="T139" i="1"/>
  <c r="R139" i="1"/>
  <c r="N139" i="7"/>
  <c r="N138" i="7"/>
  <c r="V138" i="7"/>
  <c r="F134" i="9"/>
  <c r="F133" i="9"/>
  <c r="P139" i="9"/>
  <c r="D139" i="9"/>
  <c r="D139" i="7"/>
  <c r="D139" i="6"/>
  <c r="D139" i="8"/>
  <c r="D139" i="1"/>
  <c r="H139" i="1"/>
  <c r="F139" i="1"/>
  <c r="H138" i="1"/>
  <c r="P138" i="9"/>
  <c r="N137" i="7"/>
  <c r="AD135" i="6"/>
  <c r="AD134" i="6"/>
  <c r="Z138" i="6"/>
  <c r="Z137" i="6"/>
  <c r="H136" i="6"/>
  <c r="X137" i="6"/>
  <c r="H138" i="8"/>
  <c r="J137" i="8"/>
  <c r="J136" i="8"/>
  <c r="J135" i="8"/>
  <c r="AZ124" i="1"/>
  <c r="AZ125" i="1"/>
  <c r="AJ136" i="1"/>
  <c r="V137" i="1"/>
  <c r="V136" i="1"/>
  <c r="AB137" i="1"/>
  <c r="AB136" i="1"/>
  <c r="AN138" i="1"/>
  <c r="J139" i="1"/>
  <c r="J138" i="1"/>
  <c r="T138" i="1"/>
  <c r="L138" i="1"/>
  <c r="L137" i="1"/>
  <c r="R138" i="1"/>
  <c r="F138" i="1"/>
  <c r="D138" i="9"/>
  <c r="D138" i="7"/>
  <c r="D138" i="6"/>
  <c r="D138" i="8"/>
  <c r="D138" i="1"/>
  <c r="H137" i="1"/>
  <c r="T137" i="1"/>
  <c r="P137" i="9"/>
  <c r="R136" i="7"/>
  <c r="P136" i="7"/>
  <c r="N136" i="7"/>
  <c r="AD127" i="6"/>
  <c r="AD126" i="6"/>
  <c r="AD125" i="6"/>
  <c r="AD124" i="6"/>
  <c r="Z136" i="6"/>
  <c r="X136" i="6"/>
  <c r="H137" i="8"/>
  <c r="AZ126" i="1"/>
  <c r="AZ127" i="1"/>
  <c r="AZ128" i="1"/>
  <c r="AZ129" i="1"/>
  <c r="AZ130" i="1"/>
  <c r="AZ131" i="1"/>
  <c r="AB135" i="1"/>
  <c r="AN137" i="1"/>
  <c r="J137" i="1"/>
  <c r="L136" i="1"/>
  <c r="R137" i="1"/>
  <c r="D137" i="9"/>
  <c r="D137" i="7"/>
  <c r="D137" i="6"/>
  <c r="D137" i="8"/>
  <c r="D137" i="1"/>
  <c r="F137" i="1"/>
  <c r="P133" i="6"/>
  <c r="H135" i="6"/>
  <c r="H136" i="1"/>
  <c r="T136" i="1"/>
  <c r="P136" i="9"/>
  <c r="X124" i="7"/>
  <c r="X112" i="7"/>
  <c r="X100" i="7"/>
  <c r="X88" i="7"/>
  <c r="X76" i="7"/>
  <c r="X64" i="7"/>
  <c r="X52" i="7"/>
  <c r="X40" i="7"/>
  <c r="X28" i="7"/>
  <c r="X16" i="7"/>
  <c r="V135" i="7"/>
  <c r="V134" i="7"/>
  <c r="V133" i="7"/>
  <c r="V132" i="7"/>
  <c r="V131" i="7"/>
  <c r="V130" i="7"/>
  <c r="V129" i="7"/>
  <c r="T135" i="7"/>
  <c r="T134" i="7"/>
  <c r="T133" i="7"/>
  <c r="T132" i="7"/>
  <c r="T131" i="7"/>
  <c r="T130" i="7"/>
  <c r="P135" i="7"/>
  <c r="N135" i="7"/>
  <c r="AD133" i="6"/>
  <c r="AD132" i="6"/>
  <c r="AD131" i="6"/>
  <c r="AD130" i="6"/>
  <c r="AD129" i="6"/>
  <c r="AD128" i="6"/>
  <c r="X135" i="6"/>
  <c r="H134" i="6"/>
  <c r="J134" i="8"/>
  <c r="J133" i="8"/>
  <c r="H136" i="8"/>
  <c r="H135" i="8"/>
  <c r="H134" i="8"/>
  <c r="H133" i="8"/>
  <c r="AX28" i="1"/>
  <c r="AX40" i="1"/>
  <c r="AX52" i="1"/>
  <c r="AX64" i="1"/>
  <c r="AX76" i="1"/>
  <c r="AX88" i="1"/>
  <c r="AX100" i="1"/>
  <c r="AH112" i="1"/>
  <c r="V135" i="1"/>
  <c r="V134" i="1"/>
  <c r="AB88" i="1"/>
  <c r="AJ133" i="1"/>
  <c r="AN136" i="1"/>
  <c r="AN135" i="1"/>
  <c r="AN134" i="1"/>
  <c r="J136" i="1"/>
  <c r="O270" i="9"/>
  <c r="P270" i="9" s="1"/>
  <c r="O270" i="7"/>
  <c r="M270" i="7"/>
  <c r="AA270" i="6"/>
  <c r="AB270" i="6" s="1"/>
  <c r="Y270" i="6"/>
  <c r="O270" i="6"/>
  <c r="P270" i="6" s="1"/>
  <c r="G270" i="6"/>
  <c r="H270" i="6" s="1"/>
  <c r="I270" i="8"/>
  <c r="G270" i="8"/>
  <c r="AX270" i="1"/>
  <c r="AU270" i="1"/>
  <c r="AC270" i="1"/>
  <c r="AK270" i="1"/>
  <c r="U270" i="1"/>
  <c r="AI270" i="1"/>
  <c r="AA270" i="1"/>
  <c r="AO270" i="1"/>
  <c r="AM270" i="1"/>
  <c r="AS270" i="1"/>
  <c r="I270" i="1"/>
  <c r="S270" i="1"/>
  <c r="K270" i="1"/>
  <c r="R136" i="1"/>
  <c r="H135" i="1"/>
  <c r="O271" i="8"/>
  <c r="I271" i="8"/>
  <c r="G271" i="8"/>
  <c r="U271" i="1"/>
  <c r="AM271" i="1"/>
  <c r="I271" i="1"/>
  <c r="S271" i="1"/>
  <c r="D136" i="9"/>
  <c r="D136" i="7"/>
  <c r="D136" i="6"/>
  <c r="H257" i="6"/>
  <c r="H258" i="6"/>
  <c r="H259" i="6"/>
  <c r="H260" i="6"/>
  <c r="AA260" i="6"/>
  <c r="G261" i="6"/>
  <c r="H261" i="6" s="1"/>
  <c r="O261" i="6"/>
  <c r="AA261" i="6"/>
  <c r="G262" i="6"/>
  <c r="O262" i="6"/>
  <c r="AA262" i="6"/>
  <c r="G263" i="6"/>
  <c r="O263" i="6"/>
  <c r="AA263" i="6"/>
  <c r="G264" i="6"/>
  <c r="O264" i="6"/>
  <c r="AA264" i="6"/>
  <c r="G265" i="6"/>
  <c r="O265" i="6"/>
  <c r="AA265" i="6"/>
  <c r="G266" i="6"/>
  <c r="O266" i="6"/>
  <c r="W266" i="6"/>
  <c r="AA266" i="6"/>
  <c r="G267" i="6"/>
  <c r="O267" i="6"/>
  <c r="W267" i="6"/>
  <c r="AA267" i="6"/>
  <c r="AG267" i="6"/>
  <c r="D136" i="8"/>
  <c r="F136" i="1"/>
  <c r="D136" i="1"/>
  <c r="F135" i="1"/>
  <c r="P135" i="9"/>
  <c r="P134" i="9"/>
  <c r="R135" i="7"/>
  <c r="Z135" i="6"/>
  <c r="X134" i="6"/>
  <c r="H133" i="6"/>
  <c r="AB134" i="1"/>
  <c r="T135" i="1"/>
  <c r="J135" i="1"/>
  <c r="L135" i="1"/>
  <c r="D135" i="9"/>
  <c r="D135" i="7"/>
  <c r="D135" i="6"/>
  <c r="D135" i="8"/>
  <c r="D135" i="1"/>
  <c r="R135" i="1"/>
  <c r="P133" i="9"/>
  <c r="R132" i="7"/>
  <c r="R133" i="7"/>
  <c r="R134" i="7"/>
  <c r="P134" i="7"/>
  <c r="P133" i="7"/>
  <c r="N134" i="7"/>
  <c r="Z134" i="6"/>
  <c r="X133" i="6"/>
  <c r="V132" i="1"/>
  <c r="V133" i="1"/>
  <c r="AJ130" i="1"/>
  <c r="AB133" i="1"/>
  <c r="AB132" i="1"/>
  <c r="AN133" i="1"/>
  <c r="T134" i="1"/>
  <c r="H134" i="1"/>
  <c r="P130" i="6"/>
  <c r="P127" i="6"/>
  <c r="H132" i="6"/>
  <c r="H131" i="6"/>
  <c r="J134" i="1"/>
  <c r="L134" i="1"/>
  <c r="R134" i="1"/>
  <c r="H133" i="1"/>
  <c r="D134" i="9"/>
  <c r="D134" i="7"/>
  <c r="D134" i="6"/>
  <c r="D134" i="8"/>
  <c r="D134" i="1"/>
  <c r="F134" i="1"/>
  <c r="N133" i="7"/>
  <c r="Z133" i="6"/>
  <c r="X132" i="6"/>
  <c r="J131" i="8"/>
  <c r="J132" i="8"/>
  <c r="AN132" i="1"/>
  <c r="J133" i="1"/>
  <c r="T133" i="1"/>
  <c r="R133" i="1"/>
  <c r="F132" i="9"/>
  <c r="L133" i="1"/>
  <c r="F133" i="1"/>
  <c r="D133" i="9"/>
  <c r="D133" i="7"/>
  <c r="D133" i="6"/>
  <c r="D133" i="8"/>
  <c r="D133" i="1"/>
  <c r="P132" i="9"/>
  <c r="P132" i="7"/>
  <c r="N132" i="7"/>
  <c r="Z132" i="6"/>
  <c r="AB131" i="1"/>
  <c r="AN131" i="1"/>
  <c r="D132" i="9"/>
  <c r="D132" i="7"/>
  <c r="D132" i="6"/>
  <c r="D132" i="8"/>
  <c r="D132" i="1"/>
  <c r="P131" i="9"/>
  <c r="F131" i="9"/>
  <c r="F130" i="9"/>
  <c r="P131" i="7"/>
  <c r="X131" i="6"/>
  <c r="H130" i="6"/>
  <c r="H132" i="8"/>
  <c r="V131" i="1"/>
  <c r="J132" i="1"/>
  <c r="T132" i="1"/>
  <c r="T131" i="1"/>
  <c r="L132" i="1"/>
  <c r="R132" i="1"/>
  <c r="F132" i="1"/>
  <c r="H131" i="1"/>
  <c r="H132" i="1"/>
  <c r="R131" i="7"/>
  <c r="Z131" i="6"/>
  <c r="R131" i="1"/>
  <c r="H129" i="6"/>
  <c r="N131" i="7"/>
  <c r="H131" i="8"/>
  <c r="J131" i="1"/>
  <c r="L131" i="1"/>
  <c r="F131" i="1"/>
  <c r="D131" i="9"/>
  <c r="D131" i="7"/>
  <c r="D131" i="6"/>
  <c r="D131" i="8"/>
  <c r="D131" i="1"/>
  <c r="P130" i="9"/>
  <c r="R130" i="7"/>
  <c r="N130" i="7"/>
  <c r="X130" i="6"/>
  <c r="J130" i="8"/>
  <c r="V130" i="1"/>
  <c r="AB130" i="1"/>
  <c r="AN130" i="1"/>
  <c r="R130" i="1"/>
  <c r="V126" i="7"/>
  <c r="V127" i="7"/>
  <c r="V128" i="7"/>
  <c r="V125" i="7"/>
  <c r="V124" i="7"/>
  <c r="T129" i="7"/>
  <c r="T128" i="7"/>
  <c r="T127" i="7"/>
  <c r="Z130" i="6"/>
  <c r="V129" i="1"/>
  <c r="J130" i="1"/>
  <c r="P129" i="9"/>
  <c r="F129" i="9"/>
  <c r="R129" i="7"/>
  <c r="P128" i="7"/>
  <c r="P129" i="7"/>
  <c r="P130" i="7"/>
  <c r="N128" i="7"/>
  <c r="N129" i="7"/>
  <c r="X129" i="6"/>
  <c r="H128" i="6"/>
  <c r="H130" i="8"/>
  <c r="V128" i="1"/>
  <c r="AB129" i="1"/>
  <c r="AN129" i="1"/>
  <c r="T130" i="1"/>
  <c r="L130" i="1"/>
  <c r="R129" i="1"/>
  <c r="H130" i="1"/>
  <c r="F130" i="1"/>
  <c r="D130" i="9"/>
  <c r="D130" i="7"/>
  <c r="D130" i="6"/>
  <c r="D130" i="8"/>
  <c r="D130" i="1"/>
  <c r="P128" i="9"/>
  <c r="N127" i="7"/>
  <c r="Z129" i="6"/>
  <c r="X128" i="6"/>
  <c r="J129" i="8"/>
  <c r="AJ127" i="1"/>
  <c r="F128" i="9"/>
  <c r="T129" i="1"/>
  <c r="H127" i="6"/>
  <c r="J128" i="8"/>
  <c r="H129" i="8"/>
  <c r="AA116" i="1"/>
  <c r="AB128" i="1" s="1"/>
  <c r="AN128" i="1"/>
  <c r="R128" i="1"/>
  <c r="F129" i="1"/>
  <c r="D129" i="9"/>
  <c r="D129" i="7"/>
  <c r="D129" i="6"/>
  <c r="D129" i="8"/>
  <c r="D129" i="1"/>
  <c r="J129" i="1"/>
  <c r="V127" i="1"/>
  <c r="L129" i="1"/>
  <c r="H129" i="1"/>
  <c r="H128" i="1"/>
  <c r="T126" i="7"/>
  <c r="T125" i="7"/>
  <c r="T124" i="7"/>
  <c r="R128" i="7"/>
  <c r="Z128" i="6"/>
  <c r="P100" i="6"/>
  <c r="P88" i="6"/>
  <c r="P76" i="6"/>
  <c r="P64" i="6"/>
  <c r="P124" i="6"/>
  <c r="O269" i="6"/>
  <c r="P269" i="6" s="1"/>
  <c r="O268" i="6"/>
  <c r="P52" i="6"/>
  <c r="P40" i="6"/>
  <c r="P28" i="6"/>
  <c r="H126" i="6"/>
  <c r="T128" i="1"/>
  <c r="F128" i="1"/>
  <c r="D128" i="9"/>
  <c r="D128" i="7"/>
  <c r="D128" i="6"/>
  <c r="D128" i="8"/>
  <c r="D128" i="1"/>
  <c r="P127" i="9"/>
  <c r="P126" i="9"/>
  <c r="P125" i="9"/>
  <c r="F127" i="9"/>
  <c r="N126" i="7"/>
  <c r="X127" i="6"/>
  <c r="H128" i="8"/>
  <c r="V126" i="1"/>
  <c r="V125" i="1"/>
  <c r="V124" i="1"/>
  <c r="AB127" i="1"/>
  <c r="J128" i="1"/>
  <c r="L128" i="1"/>
  <c r="AJ124" i="1"/>
  <c r="R127" i="1"/>
  <c r="P127" i="7"/>
  <c r="Z127" i="6"/>
  <c r="J126" i="8"/>
  <c r="J127" i="8"/>
  <c r="AK116" i="1"/>
  <c r="AL124" i="1" s="1"/>
  <c r="R127" i="7"/>
  <c r="H127" i="8"/>
  <c r="AJ121" i="1"/>
  <c r="AB124" i="1"/>
  <c r="AB125" i="1"/>
  <c r="AB126" i="1"/>
  <c r="AN127" i="1"/>
  <c r="H125" i="6"/>
  <c r="T127" i="1"/>
  <c r="H127" i="1"/>
  <c r="D127" i="9"/>
  <c r="D127" i="8"/>
  <c r="D127" i="1"/>
  <c r="F127" i="1"/>
  <c r="N127" i="9"/>
  <c r="N126" i="9"/>
  <c r="N125" i="9"/>
  <c r="N124" i="9"/>
  <c r="F126" i="9"/>
  <c r="P126" i="7"/>
  <c r="X126" i="6"/>
  <c r="AN126" i="1"/>
  <c r="J127" i="1"/>
  <c r="L127" i="1"/>
  <c r="N123" i="9"/>
  <c r="N122" i="9"/>
  <c r="N121" i="9"/>
  <c r="V123" i="7"/>
  <c r="T123" i="7"/>
  <c r="T122" i="7"/>
  <c r="T121" i="7"/>
  <c r="AD123" i="6"/>
  <c r="AD122" i="6"/>
  <c r="U269" i="1"/>
  <c r="V123" i="1"/>
  <c r="V122" i="1"/>
  <c r="V121" i="1"/>
  <c r="D126" i="9"/>
  <c r="D126" i="7"/>
  <c r="D126" i="6"/>
  <c r="D126" i="8"/>
  <c r="C270" i="1"/>
  <c r="D126" i="1"/>
  <c r="P124" i="9"/>
  <c r="R126" i="7"/>
  <c r="R125" i="7"/>
  <c r="R124" i="7"/>
  <c r="Z126" i="6"/>
  <c r="Z125" i="6"/>
  <c r="J126" i="1"/>
  <c r="T126" i="1"/>
  <c r="R126" i="1"/>
  <c r="H126" i="1"/>
  <c r="F126" i="1"/>
  <c r="P123" i="9"/>
  <c r="P122" i="9"/>
  <c r="P121" i="9"/>
  <c r="P120" i="9"/>
  <c r="P119" i="9"/>
  <c r="F125" i="9"/>
  <c r="N125" i="7"/>
  <c r="X125" i="6"/>
  <c r="X124" i="6"/>
  <c r="J125" i="8"/>
  <c r="H126" i="8"/>
  <c r="H125" i="1"/>
  <c r="L126" i="1"/>
  <c r="F124" i="9"/>
  <c r="P124" i="7"/>
  <c r="P125" i="7"/>
  <c r="N124" i="7"/>
  <c r="AB124" i="6"/>
  <c r="H124" i="6"/>
  <c r="D124" i="6"/>
  <c r="G269" i="6"/>
  <c r="H269" i="6" s="1"/>
  <c r="H125" i="8"/>
  <c r="AB123" i="1"/>
  <c r="AN125" i="1"/>
  <c r="J125" i="1"/>
  <c r="T125" i="1"/>
  <c r="L125" i="1"/>
  <c r="R125" i="1"/>
  <c r="F125" i="1"/>
  <c r="D125" i="9"/>
  <c r="D125" i="7"/>
  <c r="D125" i="6"/>
  <c r="D125" i="8"/>
  <c r="D125" i="1"/>
  <c r="E265" i="1"/>
  <c r="E266" i="1"/>
  <c r="E267" i="1"/>
  <c r="E268" i="1"/>
  <c r="F268" i="1" s="1"/>
  <c r="E269" i="1"/>
  <c r="J124" i="8"/>
  <c r="R112" i="8"/>
  <c r="R123" i="8"/>
  <c r="R122" i="8"/>
  <c r="R121" i="8"/>
  <c r="R120" i="8"/>
  <c r="R119" i="8"/>
  <c r="R118" i="8"/>
  <c r="R117" i="8"/>
  <c r="R116" i="8"/>
  <c r="R115" i="8"/>
  <c r="R114" i="8"/>
  <c r="R113" i="8"/>
  <c r="AN124" i="1"/>
  <c r="T124" i="1"/>
  <c r="F124" i="1"/>
  <c r="D124" i="1"/>
  <c r="Q270" i="1"/>
  <c r="J123" i="8"/>
  <c r="H124" i="8"/>
  <c r="D124" i="8"/>
  <c r="O270" i="8"/>
  <c r="P270" i="8" s="1"/>
  <c r="H123" i="6"/>
  <c r="X123" i="6"/>
  <c r="AB123" i="6"/>
  <c r="AF123" i="6"/>
  <c r="AF114" i="6"/>
  <c r="AF115" i="6"/>
  <c r="AF116" i="6"/>
  <c r="AF117" i="6"/>
  <c r="AF118" i="6"/>
  <c r="AF119" i="6"/>
  <c r="AF120" i="6"/>
  <c r="AF121" i="6"/>
  <c r="AF122" i="6"/>
  <c r="AD121" i="6"/>
  <c r="AD120" i="6"/>
  <c r="AD119" i="6"/>
  <c r="AD118" i="6"/>
  <c r="AD117" i="6"/>
  <c r="AD116" i="6"/>
  <c r="AD115" i="6"/>
  <c r="AD114" i="6"/>
  <c r="AD113" i="6"/>
  <c r="AD112" i="6"/>
  <c r="AD111" i="6"/>
  <c r="AD110" i="6"/>
  <c r="AD109" i="6"/>
  <c r="AD108" i="6"/>
  <c r="AD107" i="6"/>
  <c r="AD106" i="6"/>
  <c r="AD105" i="6"/>
  <c r="AD104" i="6"/>
  <c r="AD103" i="6"/>
  <c r="AD102" i="6"/>
  <c r="AD101" i="6"/>
  <c r="AD100" i="6"/>
  <c r="T269" i="7"/>
  <c r="V122" i="7"/>
  <c r="V121" i="7"/>
  <c r="V120" i="7"/>
  <c r="V119" i="7"/>
  <c r="V118" i="7"/>
  <c r="V117" i="7"/>
  <c r="V116" i="7"/>
  <c r="V115" i="7"/>
  <c r="V114" i="7"/>
  <c r="V113" i="7"/>
  <c r="V112" i="7"/>
  <c r="AB123" i="7"/>
  <c r="AB122" i="7"/>
  <c r="AB121" i="7"/>
  <c r="AB120" i="7"/>
  <c r="R123" i="7"/>
  <c r="P122" i="7"/>
  <c r="P123" i="7"/>
  <c r="P121" i="7"/>
  <c r="N123" i="7"/>
  <c r="D124" i="7"/>
  <c r="F123" i="9"/>
  <c r="O269" i="9"/>
  <c r="P269" i="9" s="1"/>
  <c r="P115" i="9"/>
  <c r="P116" i="9"/>
  <c r="P117" i="9"/>
  <c r="P118" i="9"/>
  <c r="D124" i="9"/>
  <c r="M269" i="9"/>
  <c r="N269" i="9" s="1"/>
  <c r="E269" i="9"/>
  <c r="F269" i="9" s="1"/>
  <c r="I268" i="1"/>
  <c r="J268" i="1" s="1"/>
  <c r="AB122" i="6"/>
  <c r="X122" i="6"/>
  <c r="H122" i="6"/>
  <c r="N122" i="7"/>
  <c r="F122" i="9"/>
  <c r="H123" i="8"/>
  <c r="AN123" i="1"/>
  <c r="J123" i="1"/>
  <c r="J122" i="1"/>
  <c r="T123" i="1"/>
  <c r="R123" i="1"/>
  <c r="V118" i="1"/>
  <c r="V119" i="1"/>
  <c r="V120" i="1"/>
  <c r="H123" i="1"/>
  <c r="F123" i="1"/>
  <c r="D123" i="9"/>
  <c r="D123" i="7"/>
  <c r="D123" i="6"/>
  <c r="D123" i="8"/>
  <c r="D123" i="1"/>
  <c r="L123" i="1"/>
  <c r="AB122" i="1"/>
  <c r="AB121" i="6"/>
  <c r="T122" i="1"/>
  <c r="X121" i="6"/>
  <c r="H121" i="6"/>
  <c r="R121" i="7"/>
  <c r="R122" i="7"/>
  <c r="F121" i="9"/>
  <c r="J122" i="8"/>
  <c r="H122" i="8"/>
  <c r="D122" i="8"/>
  <c r="D122" i="6"/>
  <c r="D122" i="7"/>
  <c r="D122" i="9"/>
  <c r="D122" i="1"/>
  <c r="V117" i="1"/>
  <c r="V116" i="1"/>
  <c r="V115" i="1"/>
  <c r="AB121" i="1"/>
  <c r="AN122" i="1"/>
  <c r="L122" i="1"/>
  <c r="R122" i="1"/>
  <c r="F122" i="1"/>
  <c r="H122" i="1"/>
  <c r="AN121" i="1"/>
  <c r="N120" i="9"/>
  <c r="N119" i="9"/>
  <c r="AB119" i="7"/>
  <c r="AB118" i="7"/>
  <c r="AB117" i="7"/>
  <c r="AB116" i="7"/>
  <c r="AB115" i="7"/>
  <c r="AB114" i="7"/>
  <c r="AB113" i="7"/>
  <c r="AB112" i="7"/>
  <c r="T118" i="7"/>
  <c r="T119" i="7"/>
  <c r="T120" i="7"/>
  <c r="M269" i="7"/>
  <c r="N120" i="7"/>
  <c r="N121" i="7"/>
  <c r="AB120" i="6"/>
  <c r="X120" i="6"/>
  <c r="J121" i="8"/>
  <c r="H121" i="8"/>
  <c r="AX112" i="1"/>
  <c r="AB120" i="1"/>
  <c r="AJ118" i="1"/>
  <c r="AP121" i="1"/>
  <c r="AP120" i="1"/>
  <c r="AP119" i="1"/>
  <c r="L121" i="1"/>
  <c r="H120" i="6"/>
  <c r="F120" i="9"/>
  <c r="J121" i="1"/>
  <c r="T121" i="1"/>
  <c r="R121" i="1"/>
  <c r="H121" i="1"/>
  <c r="F121" i="1"/>
  <c r="D121" i="6"/>
  <c r="D121" i="7"/>
  <c r="D121" i="9"/>
  <c r="D121" i="8"/>
  <c r="D121" i="1"/>
  <c r="R120" i="7"/>
  <c r="Y269" i="6"/>
  <c r="R269" i="7"/>
  <c r="O269" i="7"/>
  <c r="P120" i="7"/>
  <c r="N119" i="7"/>
  <c r="J120" i="8"/>
  <c r="J119" i="8"/>
  <c r="H120" i="8"/>
  <c r="AB119" i="1"/>
  <c r="AB100" i="1"/>
  <c r="T120" i="1"/>
  <c r="N118" i="9"/>
  <c r="F119" i="9"/>
  <c r="E263" i="9"/>
  <c r="F263" i="9" s="1"/>
  <c r="AB118" i="6"/>
  <c r="AB119" i="6"/>
  <c r="X119" i="6"/>
  <c r="H119" i="6"/>
  <c r="N269" i="8"/>
  <c r="G268" i="8"/>
  <c r="H268" i="8" s="1"/>
  <c r="V111" i="1"/>
  <c r="V110" i="1"/>
  <c r="V109" i="1"/>
  <c r="U268" i="1"/>
  <c r="H120" i="1"/>
  <c r="F120" i="1"/>
  <c r="AN120" i="1"/>
  <c r="J120" i="1"/>
  <c r="L120" i="1"/>
  <c r="R120" i="1"/>
  <c r="T63" i="7"/>
  <c r="T62" i="7"/>
  <c r="T61" i="7"/>
  <c r="T60" i="7"/>
  <c r="T59" i="7"/>
  <c r="T58" i="7"/>
  <c r="T57" i="7"/>
  <c r="T56" i="7"/>
  <c r="T55" i="7"/>
  <c r="T54" i="7"/>
  <c r="T53" i="7"/>
  <c r="T52" i="7"/>
  <c r="T51" i="7"/>
  <c r="T50" i="7"/>
  <c r="T49" i="7"/>
  <c r="T48" i="7"/>
  <c r="T47" i="7"/>
  <c r="T46" i="7"/>
  <c r="T45" i="7"/>
  <c r="T44" i="7"/>
  <c r="T43" i="7"/>
  <c r="T42" i="7"/>
  <c r="T41" i="7"/>
  <c r="T40" i="7"/>
  <c r="T39" i="7"/>
  <c r="T38" i="7"/>
  <c r="T37" i="7"/>
  <c r="T36" i="7"/>
  <c r="T35" i="7"/>
  <c r="T34" i="7"/>
  <c r="T33" i="7"/>
  <c r="T32" i="7"/>
  <c r="T31" i="7"/>
  <c r="T30" i="7"/>
  <c r="T29" i="7"/>
  <c r="T28" i="7"/>
  <c r="T111" i="7"/>
  <c r="T110" i="7"/>
  <c r="T109" i="7"/>
  <c r="T108" i="7"/>
  <c r="T107" i="7"/>
  <c r="T106" i="7"/>
  <c r="T105" i="7"/>
  <c r="T104" i="7"/>
  <c r="T103" i="7"/>
  <c r="T102" i="7"/>
  <c r="T101" i="7"/>
  <c r="T100" i="7"/>
  <c r="T99" i="7"/>
  <c r="T98" i="7"/>
  <c r="T97" i="7"/>
  <c r="T96" i="7"/>
  <c r="T95" i="7"/>
  <c r="T94" i="7"/>
  <c r="T93" i="7"/>
  <c r="T92" i="7"/>
  <c r="T91" i="7"/>
  <c r="T90" i="7"/>
  <c r="T89" i="7"/>
  <c r="T88" i="7"/>
  <c r="T87" i="7"/>
  <c r="T86" i="7"/>
  <c r="T85" i="7"/>
  <c r="T84" i="7"/>
  <c r="T83" i="7"/>
  <c r="T82" i="7"/>
  <c r="T81" i="7"/>
  <c r="T80" i="7"/>
  <c r="T79" i="7"/>
  <c r="T78" i="7"/>
  <c r="T77" i="7"/>
  <c r="T76" i="7"/>
  <c r="T75" i="7"/>
  <c r="T74" i="7"/>
  <c r="T73" i="7"/>
  <c r="T72" i="7"/>
  <c r="T71" i="7"/>
  <c r="T70" i="7"/>
  <c r="T69" i="7"/>
  <c r="T68" i="7"/>
  <c r="T67" i="7"/>
  <c r="T66" i="7"/>
  <c r="T65" i="7"/>
  <c r="T64" i="7"/>
  <c r="T117" i="7"/>
  <c r="T116" i="7"/>
  <c r="T115" i="7"/>
  <c r="T114" i="7"/>
  <c r="T113" i="7"/>
  <c r="T112" i="7"/>
  <c r="R119" i="7"/>
  <c r="R118" i="7"/>
  <c r="R117" i="7"/>
  <c r="R116" i="7"/>
  <c r="R115" i="7"/>
  <c r="R114" i="7"/>
  <c r="R113" i="7"/>
  <c r="R112" i="7"/>
  <c r="R111" i="7"/>
  <c r="R110" i="7"/>
  <c r="R109" i="7"/>
  <c r="R108" i="7"/>
  <c r="R107" i="7"/>
  <c r="R106" i="7"/>
  <c r="R105" i="7"/>
  <c r="R104" i="7"/>
  <c r="R103" i="7"/>
  <c r="R102" i="7"/>
  <c r="R101" i="7"/>
  <c r="R100" i="7"/>
  <c r="R99" i="7"/>
  <c r="R98" i="7"/>
  <c r="R97" i="7"/>
  <c r="R96" i="7"/>
  <c r="R95" i="7"/>
  <c r="R94" i="7"/>
  <c r="R93" i="7"/>
  <c r="R92" i="7"/>
  <c r="R91" i="7"/>
  <c r="R90" i="7"/>
  <c r="R89" i="7"/>
  <c r="R88" i="7"/>
  <c r="R87" i="7"/>
  <c r="R86" i="7"/>
  <c r="R85" i="7"/>
  <c r="R84" i="7"/>
  <c r="R83" i="7"/>
  <c r="R82" i="7"/>
  <c r="R81" i="7"/>
  <c r="R80" i="7"/>
  <c r="R79" i="7"/>
  <c r="R78" i="7"/>
  <c r="R77" i="7"/>
  <c r="R76" i="7"/>
  <c r="R75" i="7"/>
  <c r="R74" i="7"/>
  <c r="R73" i="7"/>
  <c r="R72" i="7"/>
  <c r="R71" i="7"/>
  <c r="R70" i="7"/>
  <c r="R69" i="7"/>
  <c r="R68" i="7"/>
  <c r="R67" i="7"/>
  <c r="R66" i="7"/>
  <c r="R65" i="7"/>
  <c r="R64" i="7"/>
  <c r="P119" i="7"/>
  <c r="P84" i="7"/>
  <c r="P83" i="7"/>
  <c r="P82" i="7"/>
  <c r="P81" i="7"/>
  <c r="P80" i="7"/>
  <c r="P79" i="7"/>
  <c r="P78" i="7"/>
  <c r="P77" i="7"/>
  <c r="P76" i="7"/>
  <c r="O265" i="7"/>
  <c r="P265" i="7" s="1"/>
  <c r="P118" i="7"/>
  <c r="P117" i="7"/>
  <c r="P116" i="7"/>
  <c r="P115" i="7"/>
  <c r="P114" i="7"/>
  <c r="P113" i="7"/>
  <c r="P112" i="7"/>
  <c r="P111" i="7"/>
  <c r="P110" i="7"/>
  <c r="P109" i="7"/>
  <c r="P108" i="7"/>
  <c r="P107" i="7"/>
  <c r="P106" i="7"/>
  <c r="P105" i="7"/>
  <c r="P104" i="7"/>
  <c r="P103" i="7"/>
  <c r="P102" i="7"/>
  <c r="P101" i="7"/>
  <c r="P100" i="7"/>
  <c r="P99" i="7"/>
  <c r="P98" i="7"/>
  <c r="P97" i="7"/>
  <c r="P96" i="7"/>
  <c r="P95" i="7"/>
  <c r="P94" i="7"/>
  <c r="P93" i="7"/>
  <c r="P92" i="7"/>
  <c r="P91" i="7"/>
  <c r="P89" i="7"/>
  <c r="P88" i="7"/>
  <c r="O266" i="7"/>
  <c r="O267" i="7"/>
  <c r="O268" i="7"/>
  <c r="AB111" i="7"/>
  <c r="AB110" i="7"/>
  <c r="AB109" i="7"/>
  <c r="AB108" i="7"/>
  <c r="AB107" i="7"/>
  <c r="AB106" i="7"/>
  <c r="AB105" i="7"/>
  <c r="AB104" i="7"/>
  <c r="AB103" i="7"/>
  <c r="AB102" i="7"/>
  <c r="AB101" i="7"/>
  <c r="AB100" i="7"/>
  <c r="AB99" i="7"/>
  <c r="AB98" i="7"/>
  <c r="AB97" i="7"/>
  <c r="AB96" i="7"/>
  <c r="AB95" i="7"/>
  <c r="AB94" i="7"/>
  <c r="AB93" i="7"/>
  <c r="AB92" i="7"/>
  <c r="AB91" i="7"/>
  <c r="AB89" i="7"/>
  <c r="AB88" i="7"/>
  <c r="AB266" i="7"/>
  <c r="D120" i="9"/>
  <c r="D120" i="7"/>
  <c r="D120" i="6"/>
  <c r="D120" i="8"/>
  <c r="D120" i="1"/>
  <c r="AA269" i="6"/>
  <c r="AB269" i="6" s="1"/>
  <c r="G269" i="8"/>
  <c r="I269" i="1"/>
  <c r="J269" i="1" s="1"/>
  <c r="V114" i="1"/>
  <c r="K269" i="1"/>
  <c r="H119" i="1"/>
  <c r="H118" i="6"/>
  <c r="N117" i="7"/>
  <c r="N118" i="7"/>
  <c r="N116" i="7"/>
  <c r="N115" i="7"/>
  <c r="N114" i="7"/>
  <c r="N113" i="7"/>
  <c r="N112" i="7"/>
  <c r="N36" i="7"/>
  <c r="N35" i="7"/>
  <c r="N34" i="7"/>
  <c r="N33" i="7"/>
  <c r="N32" i="7"/>
  <c r="N31" i="7"/>
  <c r="N30" i="7"/>
  <c r="N29" i="7"/>
  <c r="N28" i="7"/>
  <c r="N27" i="7"/>
  <c r="N26" i="7"/>
  <c r="N25" i="7"/>
  <c r="N24" i="7"/>
  <c r="N23" i="7"/>
  <c r="N22" i="7"/>
  <c r="N21" i="7"/>
  <c r="N20" i="7"/>
  <c r="N19" i="7"/>
  <c r="N18" i="7"/>
  <c r="N17" i="7"/>
  <c r="N16" i="7"/>
  <c r="M260" i="7"/>
  <c r="N260" i="7" s="1"/>
  <c r="M261" i="7"/>
  <c r="M263" i="7"/>
  <c r="M262" i="7"/>
  <c r="N40" i="7"/>
  <c r="F40" i="7"/>
  <c r="N51" i="7"/>
  <c r="N50" i="7"/>
  <c r="N49" i="7"/>
  <c r="N48" i="7"/>
  <c r="N47" i="7"/>
  <c r="N46" i="7"/>
  <c r="N45" i="7"/>
  <c r="N44" i="7"/>
  <c r="N43" i="7"/>
  <c r="N42" i="7"/>
  <c r="N41" i="7"/>
  <c r="N75" i="7"/>
  <c r="N74" i="7"/>
  <c r="N73" i="7"/>
  <c r="N72" i="7"/>
  <c r="N71" i="7"/>
  <c r="N70" i="7"/>
  <c r="N69" i="7"/>
  <c r="N68" i="7"/>
  <c r="N67" i="7"/>
  <c r="N66" i="7"/>
  <c r="N65" i="7"/>
  <c r="N64" i="7"/>
  <c r="N63" i="7"/>
  <c r="N62" i="7"/>
  <c r="N61" i="7"/>
  <c r="N60" i="7"/>
  <c r="N59" i="7"/>
  <c r="N58" i="7"/>
  <c r="N57" i="7"/>
  <c r="N56" i="7"/>
  <c r="M264" i="7"/>
  <c r="N264" i="7" s="1"/>
  <c r="N99" i="7"/>
  <c r="N98" i="7"/>
  <c r="N97" i="7"/>
  <c r="N96" i="7"/>
  <c r="N95" i="7"/>
  <c r="N94" i="7"/>
  <c r="N93" i="7"/>
  <c r="N92" i="7"/>
  <c r="N91" i="7"/>
  <c r="N89" i="7"/>
  <c r="N88" i="7"/>
  <c r="N84" i="7"/>
  <c r="N83" i="7"/>
  <c r="N82" i="7"/>
  <c r="N81" i="7"/>
  <c r="N80" i="7"/>
  <c r="N79" i="7"/>
  <c r="N78" i="7"/>
  <c r="N77" i="7"/>
  <c r="N76" i="7"/>
  <c r="M265" i="7"/>
  <c r="M266" i="7"/>
  <c r="N266" i="7" s="1"/>
  <c r="N100" i="7"/>
  <c r="N111" i="7"/>
  <c r="N110" i="7"/>
  <c r="N109" i="7"/>
  <c r="N108" i="7"/>
  <c r="N107" i="7"/>
  <c r="N106" i="7"/>
  <c r="N105" i="7"/>
  <c r="N104" i="7"/>
  <c r="N103" i="7"/>
  <c r="N102" i="7"/>
  <c r="N101" i="7"/>
  <c r="M267" i="7"/>
  <c r="M268" i="7"/>
  <c r="H119" i="8"/>
  <c r="H118" i="8"/>
  <c r="H117" i="8"/>
  <c r="H116" i="8"/>
  <c r="H115" i="8"/>
  <c r="H114" i="8"/>
  <c r="H113" i="8"/>
  <c r="H112" i="8"/>
  <c r="R119" i="1"/>
  <c r="Q269" i="1"/>
  <c r="O268" i="9"/>
  <c r="P268" i="9" s="1"/>
  <c r="O267" i="9"/>
  <c r="P267" i="9" s="1"/>
  <c r="P114" i="9"/>
  <c r="P113" i="9"/>
  <c r="P112" i="9"/>
  <c r="P111" i="9"/>
  <c r="P110" i="9"/>
  <c r="P109" i="9"/>
  <c r="P108" i="9"/>
  <c r="P107" i="9"/>
  <c r="P106" i="9"/>
  <c r="P105" i="9"/>
  <c r="P104" i="9"/>
  <c r="P103" i="9"/>
  <c r="P102" i="9"/>
  <c r="P101" i="9"/>
  <c r="P100" i="9"/>
  <c r="N117" i="9"/>
  <c r="N116" i="9"/>
  <c r="N115" i="9"/>
  <c r="N114" i="9"/>
  <c r="N113" i="9"/>
  <c r="N112" i="9"/>
  <c r="N76" i="9"/>
  <c r="N16" i="9"/>
  <c r="N111" i="9"/>
  <c r="N110" i="9"/>
  <c r="N109" i="9"/>
  <c r="N108" i="9"/>
  <c r="N107" i="9"/>
  <c r="N106" i="9"/>
  <c r="N105" i="9"/>
  <c r="N104" i="9"/>
  <c r="N103" i="9"/>
  <c r="N102" i="9"/>
  <c r="N101" i="9"/>
  <c r="N100" i="9"/>
  <c r="N99" i="9"/>
  <c r="N98" i="9"/>
  <c r="N97" i="9"/>
  <c r="N96" i="9"/>
  <c r="N95" i="9"/>
  <c r="N94" i="9"/>
  <c r="N93" i="9"/>
  <c r="N92" i="9"/>
  <c r="N91" i="9"/>
  <c r="N90" i="9"/>
  <c r="N89" i="9"/>
  <c r="N88" i="9"/>
  <c r="N87" i="9"/>
  <c r="N85" i="9"/>
  <c r="N84" i="9"/>
  <c r="N83" i="9"/>
  <c r="N82" i="9"/>
  <c r="N81" i="9"/>
  <c r="N80" i="9"/>
  <c r="N79" i="9"/>
  <c r="N78" i="9"/>
  <c r="N77" i="9"/>
  <c r="N75" i="9"/>
  <c r="N74" i="9"/>
  <c r="N73" i="9"/>
  <c r="N72" i="9"/>
  <c r="N71" i="9"/>
  <c r="N70" i="9"/>
  <c r="N69" i="9"/>
  <c r="N68" i="9"/>
  <c r="N67" i="9"/>
  <c r="N66" i="9"/>
  <c r="N65" i="9"/>
  <c r="N64" i="9"/>
  <c r="N63" i="9"/>
  <c r="N62" i="9"/>
  <c r="N61" i="9"/>
  <c r="N60" i="9"/>
  <c r="N59" i="9"/>
  <c r="N58" i="9"/>
  <c r="N57" i="9"/>
  <c r="N56" i="9"/>
  <c r="N55" i="9"/>
  <c r="N54" i="9"/>
  <c r="N53" i="9"/>
  <c r="N52" i="9"/>
  <c r="N51" i="9"/>
  <c r="N50" i="9"/>
  <c r="N49" i="9"/>
  <c r="N48" i="9"/>
  <c r="N47" i="9"/>
  <c r="N46" i="9"/>
  <c r="N45" i="9"/>
  <c r="N44" i="9"/>
  <c r="N43" i="9"/>
  <c r="N42" i="9"/>
  <c r="N41" i="9"/>
  <c r="N40" i="9"/>
  <c r="N39" i="9"/>
  <c r="N38" i="9"/>
  <c r="N37" i="9"/>
  <c r="N36" i="9"/>
  <c r="N35" i="9"/>
  <c r="N34" i="9"/>
  <c r="N33" i="9"/>
  <c r="N32" i="9"/>
  <c r="N31" i="9"/>
  <c r="N30" i="9"/>
  <c r="N29" i="9"/>
  <c r="N28" i="9"/>
  <c r="N27" i="9"/>
  <c r="N26" i="9"/>
  <c r="N25" i="9"/>
  <c r="N24" i="9"/>
  <c r="N23" i="9"/>
  <c r="N22" i="9"/>
  <c r="N21" i="9"/>
  <c r="N20" i="9"/>
  <c r="N19" i="9"/>
  <c r="N18" i="9"/>
  <c r="N17" i="9"/>
  <c r="M266" i="9"/>
  <c r="M265" i="9"/>
  <c r="M264" i="9"/>
  <c r="M263" i="9"/>
  <c r="M262" i="9"/>
  <c r="M261" i="9"/>
  <c r="M260" i="9"/>
  <c r="N260" i="9" s="1"/>
  <c r="M268" i="9"/>
  <c r="N268" i="9" s="1"/>
  <c r="M267" i="9"/>
  <c r="F118" i="9"/>
  <c r="X118" i="6"/>
  <c r="AN119" i="1"/>
  <c r="AZ119" i="1"/>
  <c r="J119" i="1"/>
  <c r="T119" i="1"/>
  <c r="L119" i="1"/>
  <c r="F119" i="1"/>
  <c r="D119" i="9"/>
  <c r="D119" i="7"/>
  <c r="D119" i="6"/>
  <c r="D119" i="8"/>
  <c r="D119" i="1"/>
  <c r="H118" i="1"/>
  <c r="AH111" i="6"/>
  <c r="AH110" i="6"/>
  <c r="AH109" i="6"/>
  <c r="AH108" i="6"/>
  <c r="AH107" i="6"/>
  <c r="AH106" i="6"/>
  <c r="AH116" i="6"/>
  <c r="AH115" i="6"/>
  <c r="AH114" i="6"/>
  <c r="AH112" i="6"/>
  <c r="AG269" i="6"/>
  <c r="AH269" i="6" s="1"/>
  <c r="AS269" i="1"/>
  <c r="AU269" i="1"/>
  <c r="AV269" i="1" s="1"/>
  <c r="AC269" i="1"/>
  <c r="AD269" i="1" s="1"/>
  <c r="AG269" i="1"/>
  <c r="AM269" i="1"/>
  <c r="AO269" i="1"/>
  <c r="S269" i="1"/>
  <c r="F117" i="9"/>
  <c r="AB117" i="6"/>
  <c r="X112" i="6"/>
  <c r="X117" i="6"/>
  <c r="H117" i="6"/>
  <c r="J118" i="8"/>
  <c r="V113" i="1"/>
  <c r="V112" i="1"/>
  <c r="AF28" i="6"/>
  <c r="AF29" i="6"/>
  <c r="AF30" i="6"/>
  <c r="AF31" i="6"/>
  <c r="AF32" i="6"/>
  <c r="AF33" i="6"/>
  <c r="AF34" i="6"/>
  <c r="AF35" i="6"/>
  <c r="AF36" i="6"/>
  <c r="AF37" i="6"/>
  <c r="AF38" i="6"/>
  <c r="AF39" i="6"/>
  <c r="AF40" i="6"/>
  <c r="AF41" i="6"/>
  <c r="AF42" i="6"/>
  <c r="AF43" i="6"/>
  <c r="AF44" i="6"/>
  <c r="AF45" i="6"/>
  <c r="AF46" i="6"/>
  <c r="AF47" i="6"/>
  <c r="AF48" i="6"/>
  <c r="AF49" i="6"/>
  <c r="AF50" i="6"/>
  <c r="AF51" i="6"/>
  <c r="AF52" i="6"/>
  <c r="AF53" i="6"/>
  <c r="AF54" i="6"/>
  <c r="AF55" i="6"/>
  <c r="AF56" i="6"/>
  <c r="AF57" i="6"/>
  <c r="AF58" i="6"/>
  <c r="AF59" i="6"/>
  <c r="AF60" i="6"/>
  <c r="AF61" i="6"/>
  <c r="AF62" i="6"/>
  <c r="AF63" i="6"/>
  <c r="AF64" i="6"/>
  <c r="AF65" i="6"/>
  <c r="AF66" i="6"/>
  <c r="AF67" i="6"/>
  <c r="AF68" i="6"/>
  <c r="AF69" i="6"/>
  <c r="AF70" i="6"/>
  <c r="AF71" i="6"/>
  <c r="AF72" i="6"/>
  <c r="AF73" i="6"/>
  <c r="AF74" i="6"/>
  <c r="AF75" i="6"/>
  <c r="AF76" i="6"/>
  <c r="AF77" i="6"/>
  <c r="AF78" i="6"/>
  <c r="AF79" i="6"/>
  <c r="AF80" i="6"/>
  <c r="AF81" i="6"/>
  <c r="AF82" i="6"/>
  <c r="AF83" i="6"/>
  <c r="AF84" i="6"/>
  <c r="AF85" i="6"/>
  <c r="AF86" i="6"/>
  <c r="AF87" i="6"/>
  <c r="AF88" i="6"/>
  <c r="AF89" i="6"/>
  <c r="AF90" i="6"/>
  <c r="AF91" i="6"/>
  <c r="AF92" i="6"/>
  <c r="AF93" i="6"/>
  <c r="AF94" i="6"/>
  <c r="AF95" i="6"/>
  <c r="AF96" i="6"/>
  <c r="AF97" i="6"/>
  <c r="AF98" i="6"/>
  <c r="AF99" i="6"/>
  <c r="AF100" i="6"/>
  <c r="AF101" i="6"/>
  <c r="AF102" i="6"/>
  <c r="AF103" i="6"/>
  <c r="AF104" i="6"/>
  <c r="AF105" i="6"/>
  <c r="AF106" i="6"/>
  <c r="AF107" i="6"/>
  <c r="AF108" i="6"/>
  <c r="AF109" i="6"/>
  <c r="AF110" i="6"/>
  <c r="AF111" i="6"/>
  <c r="AF112" i="6"/>
  <c r="AF113" i="6"/>
  <c r="AN118" i="1"/>
  <c r="AP118" i="1"/>
  <c r="AZ118" i="1"/>
  <c r="J118" i="1"/>
  <c r="T118" i="1"/>
  <c r="L118" i="1"/>
  <c r="R118" i="1"/>
  <c r="D118" i="9"/>
  <c r="D118" i="7"/>
  <c r="D118" i="6"/>
  <c r="D118" i="8"/>
  <c r="C269" i="1"/>
  <c r="D118" i="1"/>
  <c r="F118" i="1"/>
  <c r="F117" i="1"/>
  <c r="AA268" i="6"/>
  <c r="AB116" i="6"/>
  <c r="AB115" i="6"/>
  <c r="AB114" i="6"/>
  <c r="AB113" i="6"/>
  <c r="AB112" i="6"/>
  <c r="AB111" i="6"/>
  <c r="AB110" i="6"/>
  <c r="AB109" i="6"/>
  <c r="AB108" i="6"/>
  <c r="AB107" i="6"/>
  <c r="AB106" i="6"/>
  <c r="AB105" i="6"/>
  <c r="AB104" i="6"/>
  <c r="AB103" i="6"/>
  <c r="AB102" i="6"/>
  <c r="AB101" i="6"/>
  <c r="AB100" i="6"/>
  <c r="AB99" i="6"/>
  <c r="AB98" i="6"/>
  <c r="AB97" i="6"/>
  <c r="AB96" i="6"/>
  <c r="AB95" i="6"/>
  <c r="AB94" i="6"/>
  <c r="AB93" i="6"/>
  <c r="AB92" i="6"/>
  <c r="AB91" i="6"/>
  <c r="AB90" i="6"/>
  <c r="AB89" i="6"/>
  <c r="AB88" i="6"/>
  <c r="AB87" i="6"/>
  <c r="AB86" i="6"/>
  <c r="AB85" i="6"/>
  <c r="AB84" i="6"/>
  <c r="AB83" i="6"/>
  <c r="AB82" i="6"/>
  <c r="AB81" i="6"/>
  <c r="AB80" i="6"/>
  <c r="AB79" i="6"/>
  <c r="AB78" i="6"/>
  <c r="AB77" i="6"/>
  <c r="AB76" i="6"/>
  <c r="AB75" i="6"/>
  <c r="AB74" i="6"/>
  <c r="AB73" i="6"/>
  <c r="AB72" i="6"/>
  <c r="AB71" i="6"/>
  <c r="AB70" i="6"/>
  <c r="AB69" i="6"/>
  <c r="AB68" i="6"/>
  <c r="AB67" i="6"/>
  <c r="AB66" i="6"/>
  <c r="AB65" i="6"/>
  <c r="AB64" i="6"/>
  <c r="AB63" i="6"/>
  <c r="AB62" i="6"/>
  <c r="AB61" i="6"/>
  <c r="AB60" i="6"/>
  <c r="AB59" i="6"/>
  <c r="AB58" i="6"/>
  <c r="AB57" i="6"/>
  <c r="AB56" i="6"/>
  <c r="AB55" i="6"/>
  <c r="AB54" i="6"/>
  <c r="AB53" i="6"/>
  <c r="AB52" i="6"/>
  <c r="AB51" i="6"/>
  <c r="AB50" i="6"/>
  <c r="AB49" i="6"/>
  <c r="AB48" i="6"/>
  <c r="AB47" i="6"/>
  <c r="AB46" i="6"/>
  <c r="AB45" i="6"/>
  <c r="AB44" i="6"/>
  <c r="AB43" i="6"/>
  <c r="AB42" i="6"/>
  <c r="AB41" i="6"/>
  <c r="AB40" i="6"/>
  <c r="AB39" i="6"/>
  <c r="AB38" i="6"/>
  <c r="AB37" i="6"/>
  <c r="AB36" i="6"/>
  <c r="AB35" i="6"/>
  <c r="AB34" i="6"/>
  <c r="AB33" i="6"/>
  <c r="AB32" i="6"/>
  <c r="AB31" i="6"/>
  <c r="AB30" i="6"/>
  <c r="AB29" i="6"/>
  <c r="AB28" i="6"/>
  <c r="AB16" i="6"/>
  <c r="AB27" i="6"/>
  <c r="AB26" i="6"/>
  <c r="AB25" i="6"/>
  <c r="AB24" i="6"/>
  <c r="AB23" i="6"/>
  <c r="AB22" i="6"/>
  <c r="AB21" i="6"/>
  <c r="AB20" i="6"/>
  <c r="AB19" i="6"/>
  <c r="AB18" i="6"/>
  <c r="AB17" i="6"/>
  <c r="F116" i="9"/>
  <c r="AX262" i="1"/>
  <c r="X116" i="6"/>
  <c r="H116" i="6"/>
  <c r="J117" i="8"/>
  <c r="AJ115" i="1"/>
  <c r="AN117" i="1"/>
  <c r="AP117" i="1"/>
  <c r="AZ117" i="1"/>
  <c r="J117" i="1"/>
  <c r="T117" i="1"/>
  <c r="L117" i="1"/>
  <c r="R117" i="1"/>
  <c r="H117" i="1"/>
  <c r="D117" i="8"/>
  <c r="D117" i="6"/>
  <c r="D117" i="7"/>
  <c r="D117" i="9"/>
  <c r="D117" i="1"/>
  <c r="AG268" i="6"/>
  <c r="F115" i="9"/>
  <c r="X115" i="6"/>
  <c r="H115" i="6"/>
  <c r="J116" i="8"/>
  <c r="J115" i="8"/>
  <c r="AN116" i="1"/>
  <c r="AN115" i="1"/>
  <c r="H114" i="6"/>
  <c r="AP116" i="1"/>
  <c r="AZ116" i="1"/>
  <c r="H116" i="1"/>
  <c r="T116" i="1"/>
  <c r="L116" i="1"/>
  <c r="D116" i="9"/>
  <c r="D116" i="7"/>
  <c r="D116" i="6"/>
  <c r="D116" i="8"/>
  <c r="D116" i="1"/>
  <c r="F116" i="1"/>
  <c r="R116" i="1"/>
  <c r="J116" i="1"/>
  <c r="AL51" i="1"/>
  <c r="AL50" i="1"/>
  <c r="AL49" i="1"/>
  <c r="AL48" i="1"/>
  <c r="AL47" i="1"/>
  <c r="AL46" i="1"/>
  <c r="AL45" i="1"/>
  <c r="AL44" i="1"/>
  <c r="AL43" i="1"/>
  <c r="AL42" i="1"/>
  <c r="AL41" i="1"/>
  <c r="AL40" i="1"/>
  <c r="AL115" i="1"/>
  <c r="AL114" i="1"/>
  <c r="AL113" i="1"/>
  <c r="AL112" i="1"/>
  <c r="AL111" i="1"/>
  <c r="AL110" i="1"/>
  <c r="AL109" i="1"/>
  <c r="AL108" i="1"/>
  <c r="AL107" i="1"/>
  <c r="AL106" i="1"/>
  <c r="AL105" i="1"/>
  <c r="AL104" i="1"/>
  <c r="AL103" i="1"/>
  <c r="AL102" i="1"/>
  <c r="AL101" i="1"/>
  <c r="AL100" i="1"/>
  <c r="AL63" i="1"/>
  <c r="AL62" i="1"/>
  <c r="AL61" i="1"/>
  <c r="AL60" i="1"/>
  <c r="AL59" i="1"/>
  <c r="AL58" i="1"/>
  <c r="AL57" i="1"/>
  <c r="AL56" i="1"/>
  <c r="AL55" i="1"/>
  <c r="AL54" i="1"/>
  <c r="AL53" i="1"/>
  <c r="AL52" i="1"/>
  <c r="AL75" i="1"/>
  <c r="AL74" i="1"/>
  <c r="AL73" i="1"/>
  <c r="AL72" i="1"/>
  <c r="AL71" i="1"/>
  <c r="AL70" i="1"/>
  <c r="AL69" i="1"/>
  <c r="AL68" i="1"/>
  <c r="AL67" i="1"/>
  <c r="AL66" i="1"/>
  <c r="AL65" i="1"/>
  <c r="AL64" i="1"/>
  <c r="AL87" i="1"/>
  <c r="AL86" i="1"/>
  <c r="AL85" i="1"/>
  <c r="AL84" i="1"/>
  <c r="AL83" i="1"/>
  <c r="AL82" i="1"/>
  <c r="AL81" i="1"/>
  <c r="AL80" i="1"/>
  <c r="AL79" i="1"/>
  <c r="AL78" i="1"/>
  <c r="AL77" i="1"/>
  <c r="AL76" i="1"/>
  <c r="AL99" i="1"/>
  <c r="AL98" i="1"/>
  <c r="AL97" i="1"/>
  <c r="AL96" i="1"/>
  <c r="AL95" i="1"/>
  <c r="AL94" i="1"/>
  <c r="AL93" i="1"/>
  <c r="AL92" i="1"/>
  <c r="AL91" i="1"/>
  <c r="AL90" i="1"/>
  <c r="AL89" i="1"/>
  <c r="AL88" i="1"/>
  <c r="AK268" i="1"/>
  <c r="AK267" i="1"/>
  <c r="AK266" i="1"/>
  <c r="AL266" i="1" s="1"/>
  <c r="AK265" i="1"/>
  <c r="AL265" i="1" s="1"/>
  <c r="AK264" i="1"/>
  <c r="AK263" i="1"/>
  <c r="AK262" i="1"/>
  <c r="AD99" i="6"/>
  <c r="AD98" i="6"/>
  <c r="AD97" i="6"/>
  <c r="AD96" i="6"/>
  <c r="AD95" i="6"/>
  <c r="AD94" i="6"/>
  <c r="AD93" i="6"/>
  <c r="AD92" i="6"/>
  <c r="AD91" i="6"/>
  <c r="AD90" i="6"/>
  <c r="AD89" i="6"/>
  <c r="AD88" i="6"/>
  <c r="AD86" i="6"/>
  <c r="AD85" i="6"/>
  <c r="AD84" i="6"/>
  <c r="AD83" i="6"/>
  <c r="AD82" i="6"/>
  <c r="AD81" i="6"/>
  <c r="AD80" i="6"/>
  <c r="AD76" i="6"/>
  <c r="AD75" i="6"/>
  <c r="AD74" i="6"/>
  <c r="AD73" i="6"/>
  <c r="AD72" i="6"/>
  <c r="AD71" i="6"/>
  <c r="AD70" i="6"/>
  <c r="AD69" i="6"/>
  <c r="AD68" i="6"/>
  <c r="AD67" i="6"/>
  <c r="AD66" i="6"/>
  <c r="AD65" i="6"/>
  <c r="AD64" i="6"/>
  <c r="AD63" i="6"/>
  <c r="AD62" i="6"/>
  <c r="AD61" i="6"/>
  <c r="AD60" i="6"/>
  <c r="AD59" i="6"/>
  <c r="AD58" i="6"/>
  <c r="AD57" i="6"/>
  <c r="AD56" i="6"/>
  <c r="AD54" i="6"/>
  <c r="AD53" i="6"/>
  <c r="AD52" i="6"/>
  <c r="AD41" i="6"/>
  <c r="AD42" i="6"/>
  <c r="AD43" i="6"/>
  <c r="AD44" i="6"/>
  <c r="AD45" i="6"/>
  <c r="AD46" i="6"/>
  <c r="AD47" i="6"/>
  <c r="AD48" i="6"/>
  <c r="AD49" i="6"/>
  <c r="AD50" i="6"/>
  <c r="AD51" i="6"/>
  <c r="AD40" i="6"/>
  <c r="AD39" i="6"/>
  <c r="AD29" i="6"/>
  <c r="AD30" i="6"/>
  <c r="AD31" i="6"/>
  <c r="AD32" i="6"/>
  <c r="AD33" i="6"/>
  <c r="AD34" i="6"/>
  <c r="AD35" i="6"/>
  <c r="AD36" i="6"/>
  <c r="AD37" i="6"/>
  <c r="AD38" i="6"/>
  <c r="AD16" i="6"/>
  <c r="AD26" i="6"/>
  <c r="AD25" i="6"/>
  <c r="AD24" i="6"/>
  <c r="AD23" i="6"/>
  <c r="AD22" i="6"/>
  <c r="AD21" i="6"/>
  <c r="AD20" i="6"/>
  <c r="AD19" i="6"/>
  <c r="AD18" i="6"/>
  <c r="AD17" i="6"/>
  <c r="AS261" i="1"/>
  <c r="AT261" i="1" s="1"/>
  <c r="AS262" i="1"/>
  <c r="AS263" i="1"/>
  <c r="AS265" i="1"/>
  <c r="AS266" i="1"/>
  <c r="AS267" i="1"/>
  <c r="AS268" i="1"/>
  <c r="AD261" i="1"/>
  <c r="X99" i="6"/>
  <c r="X98" i="6"/>
  <c r="X97" i="6"/>
  <c r="X96" i="6"/>
  <c r="X95" i="6"/>
  <c r="X94" i="6"/>
  <c r="X93" i="6"/>
  <c r="X92" i="6"/>
  <c r="X91" i="6"/>
  <c r="X90" i="6"/>
  <c r="X89" i="6"/>
  <c r="X88" i="6"/>
  <c r="X111" i="6"/>
  <c r="X110" i="6"/>
  <c r="X109" i="6"/>
  <c r="X108" i="6"/>
  <c r="X107" i="6"/>
  <c r="X106" i="6"/>
  <c r="X105" i="6"/>
  <c r="X104" i="6"/>
  <c r="X103" i="6"/>
  <c r="X102" i="6"/>
  <c r="X101" i="6"/>
  <c r="X100" i="6"/>
  <c r="W268" i="6"/>
  <c r="W269" i="6"/>
  <c r="X114" i="6"/>
  <c r="X113" i="6"/>
  <c r="H113" i="6"/>
  <c r="H112" i="6"/>
  <c r="H111" i="6"/>
  <c r="H108" i="6"/>
  <c r="H109" i="6"/>
  <c r="H110" i="6"/>
  <c r="H101" i="6"/>
  <c r="H102" i="6"/>
  <c r="H103" i="6"/>
  <c r="H104" i="6"/>
  <c r="H105" i="6"/>
  <c r="H106" i="6"/>
  <c r="H107" i="6"/>
  <c r="H100" i="6"/>
  <c r="F114" i="9"/>
  <c r="AZ114" i="1"/>
  <c r="AZ115" i="1"/>
  <c r="R115" i="1"/>
  <c r="F115" i="1"/>
  <c r="T115" i="1"/>
  <c r="F112" i="1"/>
  <c r="F114" i="1"/>
  <c r="O267" i="8"/>
  <c r="L257" i="1"/>
  <c r="R257" i="1"/>
  <c r="H257" i="1"/>
  <c r="F257" i="1"/>
  <c r="T258" i="1"/>
  <c r="AB264" i="1"/>
  <c r="AV261" i="1"/>
  <c r="J102" i="8"/>
  <c r="J106" i="8"/>
  <c r="J112" i="8"/>
  <c r="J114" i="8"/>
  <c r="J113" i="8"/>
  <c r="J69" i="8"/>
  <c r="J111" i="8"/>
  <c r="J110" i="8"/>
  <c r="J109" i="8"/>
  <c r="J108" i="8"/>
  <c r="J107" i="8"/>
  <c r="J105" i="8"/>
  <c r="J104" i="8"/>
  <c r="J103" i="8"/>
  <c r="J101" i="8"/>
  <c r="J100" i="8"/>
  <c r="J99" i="8"/>
  <c r="J98" i="8"/>
  <c r="J97" i="8"/>
  <c r="J96" i="8"/>
  <c r="J95" i="8"/>
  <c r="J94" i="8"/>
  <c r="J93" i="8"/>
  <c r="J91" i="8"/>
  <c r="J90" i="8"/>
  <c r="J89" i="8"/>
  <c r="J88" i="8"/>
  <c r="J87" i="8"/>
  <c r="J86" i="8"/>
  <c r="J85" i="8"/>
  <c r="J84" i="8"/>
  <c r="J83" i="8"/>
  <c r="J82" i="8"/>
  <c r="J81" i="8"/>
  <c r="J80" i="8"/>
  <c r="J79" i="8"/>
  <c r="J78" i="8"/>
  <c r="J77" i="8"/>
  <c r="J76" i="8"/>
  <c r="J75" i="8"/>
  <c r="J74" i="8"/>
  <c r="J73" i="8"/>
  <c r="J72" i="8"/>
  <c r="J71" i="8"/>
  <c r="J70" i="8"/>
  <c r="J67" i="8"/>
  <c r="J66" i="8"/>
  <c r="J65" i="8"/>
  <c r="J64" i="8"/>
  <c r="J63" i="8"/>
  <c r="J62" i="8"/>
  <c r="J61" i="8"/>
  <c r="J60" i="8"/>
  <c r="J59" i="8"/>
  <c r="J58" i="8"/>
  <c r="J57" i="8"/>
  <c r="J56" i="8"/>
  <c r="J55" i="8"/>
  <c r="J54" i="8"/>
  <c r="J53" i="8"/>
  <c r="J52" i="8"/>
  <c r="J40" i="8"/>
  <c r="J51" i="8"/>
  <c r="J50" i="8"/>
  <c r="J49" i="8"/>
  <c r="J48" i="8"/>
  <c r="J47" i="8"/>
  <c r="J46" i="8"/>
  <c r="J45" i="8"/>
  <c r="J43" i="8"/>
  <c r="J42" i="8"/>
  <c r="J41" i="8"/>
  <c r="J28" i="8"/>
  <c r="J39" i="8"/>
  <c r="J38" i="8"/>
  <c r="J37" i="8"/>
  <c r="J36" i="8"/>
  <c r="J35" i="8"/>
  <c r="J34" i="8"/>
  <c r="J33" i="8"/>
  <c r="J32" i="8"/>
  <c r="J31" i="8"/>
  <c r="J30" i="8"/>
  <c r="J29" i="8"/>
  <c r="I264" i="8"/>
  <c r="I263" i="8"/>
  <c r="J263" i="8" s="1"/>
  <c r="I262" i="8"/>
  <c r="I265" i="8"/>
  <c r="I266" i="8"/>
  <c r="I267" i="8"/>
  <c r="I261" i="8"/>
  <c r="J261" i="8" s="1"/>
  <c r="I268" i="8"/>
  <c r="I269" i="8"/>
  <c r="D115" i="8"/>
  <c r="D115" i="9"/>
  <c r="C115" i="7"/>
  <c r="C269" i="7" s="1"/>
  <c r="C115" i="6"/>
  <c r="C269" i="6" s="1"/>
  <c r="D115" i="1"/>
  <c r="AP115" i="1"/>
  <c r="L115" i="1"/>
  <c r="R114" i="1"/>
  <c r="H115" i="1"/>
  <c r="D114" i="8"/>
  <c r="D113" i="8"/>
  <c r="D112" i="8"/>
  <c r="D111" i="8"/>
  <c r="D110" i="8"/>
  <c r="D109" i="8"/>
  <c r="D108" i="8"/>
  <c r="D107" i="8"/>
  <c r="D106" i="8"/>
  <c r="D105" i="8"/>
  <c r="D104" i="8"/>
  <c r="D103" i="8"/>
  <c r="D102" i="8"/>
  <c r="D101" i="8"/>
  <c r="D100" i="8"/>
  <c r="D99" i="8"/>
  <c r="D98" i="8"/>
  <c r="D97" i="8"/>
  <c r="D96" i="8"/>
  <c r="D95" i="8"/>
  <c r="D94" i="8"/>
  <c r="D93" i="8"/>
  <c r="D92" i="8"/>
  <c r="D91" i="8"/>
  <c r="D90" i="8"/>
  <c r="D89" i="8"/>
  <c r="D41" i="8"/>
  <c r="D40" i="8"/>
  <c r="D39" i="8"/>
  <c r="D38" i="8"/>
  <c r="D37" i="8"/>
  <c r="D36" i="8"/>
  <c r="D35" i="8"/>
  <c r="D34" i="8"/>
  <c r="D33" i="8"/>
  <c r="D32" i="8"/>
  <c r="D31" i="8"/>
  <c r="D30" i="8"/>
  <c r="D29" i="8"/>
  <c r="D28" i="8"/>
  <c r="D27" i="8"/>
  <c r="D26" i="8"/>
  <c r="D25" i="8"/>
  <c r="D24" i="8"/>
  <c r="D23" i="8"/>
  <c r="D22" i="8"/>
  <c r="D21" i="8"/>
  <c r="D20" i="8"/>
  <c r="D19" i="8"/>
  <c r="D18" i="8"/>
  <c r="D17" i="8"/>
  <c r="D16" i="8"/>
  <c r="AN114" i="1"/>
  <c r="AN113" i="1"/>
  <c r="AN112" i="1"/>
  <c r="AN111" i="1"/>
  <c r="AN110" i="1"/>
  <c r="AN109" i="1"/>
  <c r="AN108" i="1"/>
  <c r="AN107" i="1"/>
  <c r="AN106" i="1"/>
  <c r="AN105" i="1"/>
  <c r="AN104" i="1"/>
  <c r="AN103" i="1"/>
  <c r="AN102" i="1"/>
  <c r="AN101" i="1"/>
  <c r="AN100" i="1"/>
  <c r="AN99" i="1"/>
  <c r="AN98" i="1"/>
  <c r="AN97" i="1"/>
  <c r="AN96" i="1"/>
  <c r="AN95" i="1"/>
  <c r="AN94" i="1"/>
  <c r="AN93" i="1"/>
  <c r="AN92" i="1"/>
  <c r="AN91" i="1"/>
  <c r="AN90" i="1"/>
  <c r="AN89" i="1"/>
  <c r="AN88" i="1"/>
  <c r="AM267" i="1"/>
  <c r="AM268" i="1"/>
  <c r="AN268" i="1" s="1"/>
  <c r="AM266" i="1"/>
  <c r="AM265" i="1"/>
  <c r="AN265" i="1" s="1"/>
  <c r="AM264" i="1"/>
  <c r="AM263" i="1"/>
  <c r="AM262" i="1"/>
  <c r="AM261" i="1"/>
  <c r="AM260" i="1"/>
  <c r="AN87" i="1"/>
  <c r="AN86" i="1"/>
  <c r="AN85" i="1"/>
  <c r="AN84" i="1"/>
  <c r="AN83" i="1"/>
  <c r="AN82" i="1"/>
  <c r="AN81" i="1"/>
  <c r="AN80" i="1"/>
  <c r="AN79" i="1"/>
  <c r="AN78" i="1"/>
  <c r="AN77" i="1"/>
  <c r="AN76" i="1"/>
  <c r="AN75" i="1"/>
  <c r="AN74" i="1"/>
  <c r="AN73" i="1"/>
  <c r="AN72" i="1"/>
  <c r="AN71" i="1"/>
  <c r="AN70" i="1"/>
  <c r="AN69" i="1"/>
  <c r="AN68" i="1"/>
  <c r="AN67" i="1"/>
  <c r="AN66" i="1"/>
  <c r="AN65" i="1"/>
  <c r="AN64" i="1"/>
  <c r="AN63" i="1"/>
  <c r="AN62" i="1"/>
  <c r="AN61" i="1"/>
  <c r="AN60" i="1"/>
  <c r="AN59" i="1"/>
  <c r="AN58" i="1"/>
  <c r="AN57" i="1"/>
  <c r="AN56" i="1"/>
  <c r="AN55" i="1"/>
  <c r="AN54" i="1"/>
  <c r="AN53" i="1"/>
  <c r="AN52" i="1"/>
  <c r="AN51" i="1"/>
  <c r="AN50" i="1"/>
  <c r="AN49" i="1"/>
  <c r="AN48" i="1"/>
  <c r="AN47" i="1"/>
  <c r="AN46" i="1"/>
  <c r="AN45" i="1"/>
  <c r="AN44" i="1"/>
  <c r="AN43" i="1"/>
  <c r="AN42" i="1"/>
  <c r="AN41" i="1"/>
  <c r="AN40" i="1"/>
  <c r="AN39" i="1"/>
  <c r="AN38" i="1"/>
  <c r="AN37" i="1"/>
  <c r="AN36" i="1"/>
  <c r="AN35" i="1"/>
  <c r="AN34" i="1"/>
  <c r="AN33" i="1"/>
  <c r="AN32" i="1"/>
  <c r="AN31" i="1"/>
  <c r="AN30" i="1"/>
  <c r="AN29" i="1"/>
  <c r="AN28" i="1"/>
  <c r="AN27" i="1"/>
  <c r="AN26" i="1"/>
  <c r="AN25" i="1"/>
  <c r="AN24" i="1"/>
  <c r="AN23" i="1"/>
  <c r="AN22" i="1"/>
  <c r="AN21" i="1"/>
  <c r="AN20" i="1"/>
  <c r="AN19" i="1"/>
  <c r="AN18" i="1"/>
  <c r="AN17" i="1"/>
  <c r="AN16" i="1"/>
  <c r="AP263" i="1"/>
  <c r="BB63" i="1"/>
  <c r="BB62" i="1"/>
  <c r="BB61" i="1"/>
  <c r="BB60" i="1"/>
  <c r="BB59" i="1"/>
  <c r="BB58" i="1"/>
  <c r="BB57" i="1"/>
  <c r="AD99" i="1"/>
  <c r="AD98" i="1"/>
  <c r="AD97" i="1"/>
  <c r="AD96" i="1"/>
  <c r="AD95" i="1"/>
  <c r="AD94" i="1"/>
  <c r="AD93" i="1"/>
  <c r="AD92" i="1"/>
  <c r="AD91" i="1"/>
  <c r="AD90" i="1"/>
  <c r="AD89" i="1"/>
  <c r="AD88" i="1"/>
  <c r="AD87" i="1"/>
  <c r="AD86" i="1"/>
  <c r="AD85" i="1"/>
  <c r="AD84" i="1"/>
  <c r="AD83" i="1"/>
  <c r="AD82" i="1"/>
  <c r="AD81" i="1"/>
  <c r="AD80" i="1"/>
  <c r="AD79" i="1"/>
  <c r="AD78" i="1"/>
  <c r="AD77" i="1"/>
  <c r="AD76" i="1"/>
  <c r="AT260" i="1"/>
  <c r="AT259" i="1"/>
  <c r="AT258" i="1"/>
  <c r="AT257" i="1"/>
  <c r="AH257" i="1"/>
  <c r="J115" i="1"/>
  <c r="AJ103" i="1"/>
  <c r="AI262" i="1"/>
  <c r="AJ262" i="1" s="1"/>
  <c r="AI263" i="1"/>
  <c r="AJ76" i="1"/>
  <c r="AJ82" i="1"/>
  <c r="AI265" i="1"/>
  <c r="AJ85" i="1"/>
  <c r="AI264" i="1"/>
  <c r="AJ97" i="1"/>
  <c r="AJ94" i="1"/>
  <c r="AJ91" i="1"/>
  <c r="AJ88" i="1"/>
  <c r="AI266" i="1"/>
  <c r="AI267" i="1"/>
  <c r="AJ267" i="1" s="1"/>
  <c r="AI268" i="1"/>
  <c r="AJ109" i="1"/>
  <c r="AJ106" i="1"/>
  <c r="AJ100" i="1"/>
  <c r="AJ112" i="1"/>
  <c r="AP108" i="1"/>
  <c r="AO265" i="1"/>
  <c r="AP265" i="1" s="1"/>
  <c r="AO266" i="1"/>
  <c r="AP266" i="1" s="1"/>
  <c r="AO267" i="1"/>
  <c r="AO268" i="1"/>
  <c r="AZ261" i="1"/>
  <c r="AZ268" i="1"/>
  <c r="AZ263" i="1"/>
  <c r="AP100" i="1"/>
  <c r="AP101" i="1"/>
  <c r="AP102" i="1"/>
  <c r="AP103" i="1"/>
  <c r="AP104" i="1"/>
  <c r="AP105" i="1"/>
  <c r="AP106" i="1"/>
  <c r="AP107" i="1"/>
  <c r="AP109" i="1"/>
  <c r="AP110" i="1"/>
  <c r="AP111" i="1"/>
  <c r="AP113" i="1"/>
  <c r="AP114" i="1"/>
  <c r="AP81" i="1"/>
  <c r="AP82" i="1"/>
  <c r="AP83" i="1"/>
  <c r="AP84" i="1"/>
  <c r="AP85" i="1"/>
  <c r="AP86" i="1"/>
  <c r="AP87" i="1"/>
  <c r="AP88" i="1"/>
  <c r="AP89" i="1"/>
  <c r="AP90" i="1"/>
  <c r="AP91" i="1"/>
  <c r="AP92" i="1"/>
  <c r="AP93" i="1"/>
  <c r="AP94" i="1"/>
  <c r="AP95" i="1"/>
  <c r="AP96" i="1"/>
  <c r="AP97" i="1"/>
  <c r="AP98" i="1"/>
  <c r="AP99" i="1"/>
  <c r="AP80" i="1"/>
  <c r="AP79" i="1"/>
  <c r="AP78" i="1"/>
  <c r="AP77" i="1"/>
  <c r="AP76" i="1"/>
  <c r="E268" i="9"/>
  <c r="F268" i="9" s="1"/>
  <c r="E267" i="9"/>
  <c r="F267" i="9" s="1"/>
  <c r="E266" i="9"/>
  <c r="F266" i="9" s="1"/>
  <c r="E265" i="9"/>
  <c r="E264" i="9"/>
  <c r="E262" i="9"/>
  <c r="F262" i="9" s="1"/>
  <c r="E261" i="9"/>
  <c r="E260" i="9"/>
  <c r="D114" i="9"/>
  <c r="F113" i="9"/>
  <c r="D113" i="9"/>
  <c r="F112" i="9"/>
  <c r="D112" i="9"/>
  <c r="F111" i="9"/>
  <c r="D111" i="9"/>
  <c r="F110" i="9"/>
  <c r="D110" i="9"/>
  <c r="F109" i="9"/>
  <c r="D109" i="9"/>
  <c r="F108" i="9"/>
  <c r="D108" i="9"/>
  <c r="F107" i="9"/>
  <c r="D107" i="9"/>
  <c r="F106" i="9"/>
  <c r="D106" i="9"/>
  <c r="F105" i="9"/>
  <c r="D105" i="9"/>
  <c r="F104" i="9"/>
  <c r="D104" i="9"/>
  <c r="F103" i="9"/>
  <c r="D103" i="9"/>
  <c r="F102" i="9"/>
  <c r="D102" i="9"/>
  <c r="F101" i="9"/>
  <c r="D101" i="9"/>
  <c r="F100" i="9"/>
  <c r="D100" i="9"/>
  <c r="F99" i="9"/>
  <c r="D99" i="9"/>
  <c r="F98" i="9"/>
  <c r="D98" i="9"/>
  <c r="F97" i="9"/>
  <c r="D97" i="9"/>
  <c r="F96" i="9"/>
  <c r="D96" i="9"/>
  <c r="F95" i="9"/>
  <c r="D95" i="9"/>
  <c r="F94" i="9"/>
  <c r="D94" i="9"/>
  <c r="F93" i="9"/>
  <c r="D93" i="9"/>
  <c r="F92" i="9"/>
  <c r="D92" i="9"/>
  <c r="F91" i="9"/>
  <c r="D91" i="9"/>
  <c r="F90" i="9"/>
  <c r="D90" i="9"/>
  <c r="F89" i="9"/>
  <c r="D89" i="9"/>
  <c r="F88" i="9"/>
  <c r="F87" i="9"/>
  <c r="F85" i="9"/>
  <c r="F84" i="9"/>
  <c r="F83" i="9"/>
  <c r="F82" i="9"/>
  <c r="F81" i="9"/>
  <c r="F80" i="9"/>
  <c r="F79" i="9"/>
  <c r="F78" i="9"/>
  <c r="F77" i="9"/>
  <c r="F76" i="9"/>
  <c r="F75" i="9"/>
  <c r="F74" i="9"/>
  <c r="F73" i="9"/>
  <c r="F72" i="9"/>
  <c r="F71" i="9"/>
  <c r="F70" i="9"/>
  <c r="F69" i="9"/>
  <c r="F68" i="9"/>
  <c r="F67" i="9"/>
  <c r="F66" i="9"/>
  <c r="F65" i="9"/>
  <c r="F64" i="9"/>
  <c r="F63" i="9"/>
  <c r="F62" i="9"/>
  <c r="F61" i="9"/>
  <c r="F60" i="9"/>
  <c r="F59" i="9"/>
  <c r="F58" i="9"/>
  <c r="F57" i="9"/>
  <c r="F53" i="9"/>
  <c r="F52" i="9"/>
  <c r="F51" i="9"/>
  <c r="F50" i="9"/>
  <c r="F49" i="9"/>
  <c r="F48" i="9"/>
  <c r="F47" i="9"/>
  <c r="F46" i="9"/>
  <c r="F45" i="9"/>
  <c r="F44" i="9"/>
  <c r="F43" i="9"/>
  <c r="F42" i="9"/>
  <c r="F41" i="9"/>
  <c r="D41" i="9"/>
  <c r="F40" i="9"/>
  <c r="D40" i="9"/>
  <c r="F39" i="9"/>
  <c r="D39" i="9"/>
  <c r="F38" i="9"/>
  <c r="D38" i="9"/>
  <c r="F37" i="9"/>
  <c r="D37" i="9"/>
  <c r="F36" i="9"/>
  <c r="D36" i="9"/>
  <c r="F35" i="9"/>
  <c r="D35" i="9"/>
  <c r="F34" i="9"/>
  <c r="D34" i="9"/>
  <c r="F33" i="9"/>
  <c r="D33" i="9"/>
  <c r="F32" i="9"/>
  <c r="D32" i="9"/>
  <c r="F31" i="9"/>
  <c r="D31" i="9"/>
  <c r="F30" i="9"/>
  <c r="D30" i="9"/>
  <c r="F29" i="9"/>
  <c r="D29" i="9"/>
  <c r="F28" i="9"/>
  <c r="D28" i="9"/>
  <c r="F27" i="9"/>
  <c r="D27" i="9"/>
  <c r="F26" i="9"/>
  <c r="D26" i="9"/>
  <c r="F25" i="9"/>
  <c r="D25" i="9"/>
  <c r="F24" i="9"/>
  <c r="D24" i="9"/>
  <c r="F23" i="9"/>
  <c r="D23" i="9"/>
  <c r="F22" i="9"/>
  <c r="D22" i="9"/>
  <c r="F21" i="9"/>
  <c r="D21" i="9"/>
  <c r="F20" i="9"/>
  <c r="D20" i="9"/>
  <c r="F19" i="9"/>
  <c r="D19" i="9"/>
  <c r="F18" i="9"/>
  <c r="D18" i="9"/>
  <c r="F17" i="9"/>
  <c r="D17" i="9"/>
  <c r="F16" i="9"/>
  <c r="D16" i="9"/>
  <c r="D114" i="7"/>
  <c r="D113" i="7"/>
  <c r="D112" i="7"/>
  <c r="D111" i="7"/>
  <c r="D110" i="7"/>
  <c r="D109" i="7"/>
  <c r="D108" i="7"/>
  <c r="D107" i="7"/>
  <c r="D106" i="7"/>
  <c r="D105" i="7"/>
  <c r="D104" i="7"/>
  <c r="D103" i="7"/>
  <c r="D102" i="7"/>
  <c r="D101" i="7"/>
  <c r="D100" i="7"/>
  <c r="D99" i="7"/>
  <c r="D98" i="7"/>
  <c r="D97" i="7"/>
  <c r="D96" i="7"/>
  <c r="D95" i="7"/>
  <c r="D94" i="7"/>
  <c r="D93" i="7"/>
  <c r="D92" i="7"/>
  <c r="D91" i="7"/>
  <c r="D90" i="7"/>
  <c r="D89" i="7"/>
  <c r="F84" i="7"/>
  <c r="F83" i="7"/>
  <c r="F82" i="7"/>
  <c r="F81" i="7"/>
  <c r="F80" i="7"/>
  <c r="F79" i="7"/>
  <c r="F78" i="7"/>
  <c r="F77" i="7"/>
  <c r="F76" i="7"/>
  <c r="F75" i="7"/>
  <c r="F74" i="7"/>
  <c r="F73" i="7"/>
  <c r="F72" i="7"/>
  <c r="F71" i="7"/>
  <c r="F70" i="7"/>
  <c r="F69" i="7"/>
  <c r="F68" i="7"/>
  <c r="F67" i="7"/>
  <c r="F66" i="7"/>
  <c r="F65" i="7"/>
  <c r="F64" i="7"/>
  <c r="F63" i="7"/>
  <c r="F62" i="7"/>
  <c r="F61" i="7"/>
  <c r="F60" i="7"/>
  <c r="F59" i="7"/>
  <c r="F58" i="7"/>
  <c r="F57" i="7"/>
  <c r="F56" i="7"/>
  <c r="F51" i="7"/>
  <c r="F50" i="7"/>
  <c r="F49" i="7"/>
  <c r="F48" i="7"/>
  <c r="F47" i="7"/>
  <c r="F46" i="7"/>
  <c r="F45" i="7"/>
  <c r="F44" i="7"/>
  <c r="F43" i="7"/>
  <c r="F42" i="7"/>
  <c r="F41" i="7"/>
  <c r="D41" i="7"/>
  <c r="D40" i="7"/>
  <c r="D39" i="7"/>
  <c r="D38" i="7"/>
  <c r="D37" i="7"/>
  <c r="F36" i="7"/>
  <c r="D36" i="7"/>
  <c r="F35" i="7"/>
  <c r="D35" i="7"/>
  <c r="F34" i="7"/>
  <c r="D34" i="7"/>
  <c r="F33" i="7"/>
  <c r="D33" i="7"/>
  <c r="F32" i="7"/>
  <c r="D32" i="7"/>
  <c r="F31" i="7"/>
  <c r="D31" i="7"/>
  <c r="F30" i="7"/>
  <c r="D30" i="7"/>
  <c r="F29" i="7"/>
  <c r="D29" i="7"/>
  <c r="F28" i="7"/>
  <c r="D28" i="7"/>
  <c r="F27" i="7"/>
  <c r="D27" i="7"/>
  <c r="F26" i="7"/>
  <c r="D26" i="7"/>
  <c r="F25" i="7"/>
  <c r="D25" i="7"/>
  <c r="F24" i="7"/>
  <c r="D24" i="7"/>
  <c r="F23" i="7"/>
  <c r="D23" i="7"/>
  <c r="F22" i="7"/>
  <c r="D22" i="7"/>
  <c r="F21" i="7"/>
  <c r="D21" i="7"/>
  <c r="F20" i="7"/>
  <c r="D20" i="7"/>
  <c r="F19" i="7"/>
  <c r="D19" i="7"/>
  <c r="F18" i="7"/>
  <c r="D18" i="7"/>
  <c r="F17" i="7"/>
  <c r="D17" i="7"/>
  <c r="F16" i="7"/>
  <c r="D16" i="7"/>
  <c r="G268" i="6"/>
  <c r="H268" i="6" s="1"/>
  <c r="D114" i="6"/>
  <c r="D113" i="6"/>
  <c r="D112" i="6"/>
  <c r="D111" i="6"/>
  <c r="D110" i="6"/>
  <c r="D109" i="6"/>
  <c r="D108" i="6"/>
  <c r="D107" i="6"/>
  <c r="D106" i="6"/>
  <c r="D105" i="6"/>
  <c r="D104" i="6"/>
  <c r="D103" i="6"/>
  <c r="D102" i="6"/>
  <c r="D101" i="6"/>
  <c r="D100" i="6"/>
  <c r="H99" i="6"/>
  <c r="D99" i="6"/>
  <c r="H98" i="6"/>
  <c r="D98" i="6"/>
  <c r="H97" i="6"/>
  <c r="D97" i="6"/>
  <c r="H96" i="6"/>
  <c r="D96" i="6"/>
  <c r="H95" i="6"/>
  <c r="D95" i="6"/>
  <c r="H94" i="6"/>
  <c r="D94" i="6"/>
  <c r="H93" i="6"/>
  <c r="D93" i="6"/>
  <c r="H92" i="6"/>
  <c r="D92" i="6"/>
  <c r="H91" i="6"/>
  <c r="D91" i="6"/>
  <c r="H90" i="6"/>
  <c r="D90" i="6"/>
  <c r="H89" i="6"/>
  <c r="D89" i="6"/>
  <c r="H88" i="6"/>
  <c r="H84" i="6"/>
  <c r="H83" i="6"/>
  <c r="H82" i="6"/>
  <c r="H81" i="6"/>
  <c r="H80" i="6"/>
  <c r="H79" i="6"/>
  <c r="H78" i="6"/>
  <c r="H77" i="6"/>
  <c r="H76" i="6"/>
  <c r="H75" i="6"/>
  <c r="H74" i="6"/>
  <c r="H73" i="6"/>
  <c r="H72" i="6"/>
  <c r="H71" i="6"/>
  <c r="H70" i="6"/>
  <c r="H69" i="6"/>
  <c r="H68" i="6"/>
  <c r="H67" i="6"/>
  <c r="H66" i="6"/>
  <c r="H65" i="6"/>
  <c r="H64" i="6"/>
  <c r="H63" i="6"/>
  <c r="H62" i="6"/>
  <c r="H61" i="6"/>
  <c r="H60" i="6"/>
  <c r="H59" i="6"/>
  <c r="H58" i="6"/>
  <c r="H57" i="6"/>
  <c r="H56" i="6"/>
  <c r="H55" i="6"/>
  <c r="H54" i="6"/>
  <c r="H53" i="6"/>
  <c r="H52" i="6"/>
  <c r="H51" i="6"/>
  <c r="H50" i="6"/>
  <c r="H49" i="6"/>
  <c r="H48" i="6"/>
  <c r="H47" i="6"/>
  <c r="H46" i="6"/>
  <c r="H45" i="6"/>
  <c r="H44" i="6"/>
  <c r="H43" i="6"/>
  <c r="H42" i="6"/>
  <c r="H41" i="6"/>
  <c r="D41" i="6"/>
  <c r="H40" i="6"/>
  <c r="D40" i="6"/>
  <c r="H39" i="6"/>
  <c r="D39" i="6"/>
  <c r="H38" i="6"/>
  <c r="D38" i="6"/>
  <c r="H37" i="6"/>
  <c r="D37" i="6"/>
  <c r="H36" i="6"/>
  <c r="D36" i="6"/>
  <c r="H35" i="6"/>
  <c r="D35" i="6"/>
  <c r="H34" i="6"/>
  <c r="D34" i="6"/>
  <c r="H33" i="6"/>
  <c r="D33" i="6"/>
  <c r="H32" i="6"/>
  <c r="D32" i="6"/>
  <c r="H31" i="6"/>
  <c r="D31" i="6"/>
  <c r="H30" i="6"/>
  <c r="D30" i="6"/>
  <c r="H29" i="6"/>
  <c r="D29" i="6"/>
  <c r="H28" i="6"/>
  <c r="D28" i="6"/>
  <c r="H27" i="6"/>
  <c r="D27" i="6"/>
  <c r="H26" i="6"/>
  <c r="D26" i="6"/>
  <c r="H25" i="6"/>
  <c r="D25" i="6"/>
  <c r="H24" i="6"/>
  <c r="D24" i="6"/>
  <c r="H23" i="6"/>
  <c r="D23" i="6"/>
  <c r="H22" i="6"/>
  <c r="D22" i="6"/>
  <c r="H21" i="6"/>
  <c r="D21" i="6"/>
  <c r="H20" i="6"/>
  <c r="D20" i="6"/>
  <c r="H19" i="6"/>
  <c r="D19" i="6"/>
  <c r="H18" i="6"/>
  <c r="D18" i="6"/>
  <c r="H17" i="6"/>
  <c r="D17" i="6"/>
  <c r="H16" i="6"/>
  <c r="D16" i="6"/>
  <c r="AZ54" i="1"/>
  <c r="AZ63" i="1"/>
  <c r="AZ62" i="1"/>
  <c r="AZ61" i="1"/>
  <c r="AZ60" i="1"/>
  <c r="AZ59" i="1"/>
  <c r="AZ58" i="1"/>
  <c r="AZ57" i="1"/>
  <c r="AZ56" i="1"/>
  <c r="AZ55" i="1"/>
  <c r="AZ53" i="1"/>
  <c r="AZ52" i="1"/>
  <c r="AZ75" i="1"/>
  <c r="AZ74" i="1"/>
  <c r="AZ73" i="1"/>
  <c r="AZ72" i="1"/>
  <c r="AZ71" i="1"/>
  <c r="AZ70" i="1"/>
  <c r="AZ69" i="1"/>
  <c r="AZ68" i="1"/>
  <c r="AZ67" i="1"/>
  <c r="AZ66" i="1"/>
  <c r="AZ65" i="1"/>
  <c r="AZ64" i="1"/>
  <c r="AZ76" i="1"/>
  <c r="AZ87" i="1"/>
  <c r="AZ86" i="1"/>
  <c r="AZ85" i="1"/>
  <c r="AZ84" i="1"/>
  <c r="AZ83" i="1"/>
  <c r="AZ82" i="1"/>
  <c r="AZ81" i="1"/>
  <c r="AZ80" i="1"/>
  <c r="AZ79" i="1"/>
  <c r="AZ78" i="1"/>
  <c r="AZ77" i="1"/>
  <c r="AZ100" i="1"/>
  <c r="AZ101" i="1"/>
  <c r="AZ102" i="1"/>
  <c r="AZ111" i="1"/>
  <c r="AZ110" i="1"/>
  <c r="AZ109" i="1"/>
  <c r="AZ108" i="1"/>
  <c r="AZ107" i="1"/>
  <c r="AZ106" i="1"/>
  <c r="AZ105" i="1"/>
  <c r="AZ104" i="1"/>
  <c r="AZ103" i="1"/>
  <c r="AZ112" i="1"/>
  <c r="AZ113" i="1"/>
  <c r="AZ97" i="1"/>
  <c r="AZ88" i="1"/>
  <c r="AZ96" i="1"/>
  <c r="AZ89" i="1"/>
  <c r="AZ90" i="1"/>
  <c r="AZ91" i="1"/>
  <c r="AZ92" i="1"/>
  <c r="AZ93" i="1"/>
  <c r="AZ94" i="1"/>
  <c r="AZ95" i="1"/>
  <c r="AZ98" i="1"/>
  <c r="AZ99" i="1"/>
  <c r="J88" i="1"/>
  <c r="H114" i="1"/>
  <c r="F113" i="1"/>
  <c r="C268" i="1"/>
  <c r="D268" i="1" s="1"/>
  <c r="J114" i="1"/>
  <c r="T114" i="1"/>
  <c r="V106" i="1"/>
  <c r="V107" i="1"/>
  <c r="V108" i="1"/>
  <c r="L114" i="1"/>
  <c r="D114" i="1"/>
  <c r="D113" i="1"/>
  <c r="J113" i="1"/>
  <c r="T113" i="1"/>
  <c r="T112" i="1"/>
  <c r="L113" i="1"/>
  <c r="R113" i="1"/>
  <c r="R112" i="1"/>
  <c r="H113" i="1"/>
  <c r="H112" i="1"/>
  <c r="AB111" i="1"/>
  <c r="J112" i="1"/>
  <c r="L112" i="1"/>
  <c r="D112" i="1"/>
  <c r="F111" i="1"/>
  <c r="AB110" i="1"/>
  <c r="AB109" i="1"/>
  <c r="AB108" i="1"/>
  <c r="AB107" i="1"/>
  <c r="AB97" i="1"/>
  <c r="AB96" i="1"/>
  <c r="T111" i="1"/>
  <c r="L111" i="1"/>
  <c r="R111" i="1"/>
  <c r="H111" i="1"/>
  <c r="J38" i="1"/>
  <c r="D111" i="1"/>
  <c r="J110" i="1"/>
  <c r="T110" i="1"/>
  <c r="L110" i="1"/>
  <c r="R110" i="1"/>
  <c r="D110" i="1"/>
  <c r="H110" i="1"/>
  <c r="F110" i="1"/>
  <c r="J109" i="1"/>
  <c r="T109" i="1"/>
  <c r="L108" i="1"/>
  <c r="L109" i="1"/>
  <c r="D109" i="1"/>
  <c r="R109" i="1"/>
  <c r="H109" i="1"/>
  <c r="H108" i="1"/>
  <c r="F109" i="1"/>
  <c r="D108" i="1"/>
  <c r="J108" i="1"/>
  <c r="V105" i="1"/>
  <c r="T108" i="1"/>
  <c r="R108" i="1"/>
  <c r="F108" i="1"/>
  <c r="D107" i="1"/>
  <c r="J107" i="1"/>
  <c r="T107" i="1"/>
  <c r="L107" i="1"/>
  <c r="R107" i="1"/>
  <c r="H107" i="1"/>
  <c r="F107" i="1"/>
  <c r="L106" i="1"/>
  <c r="T106" i="1"/>
  <c r="D106" i="1"/>
  <c r="F106" i="1"/>
  <c r="R106" i="1"/>
  <c r="H106" i="1"/>
  <c r="H105" i="1"/>
  <c r="L105" i="1"/>
  <c r="J105" i="1"/>
  <c r="J106" i="1"/>
  <c r="J104" i="1"/>
  <c r="V104" i="1"/>
  <c r="T105" i="1"/>
  <c r="D105" i="1"/>
  <c r="R105" i="1"/>
  <c r="F105" i="1"/>
  <c r="T104" i="1"/>
  <c r="V103" i="1"/>
  <c r="D104" i="1"/>
  <c r="L104" i="1"/>
  <c r="R104" i="1"/>
  <c r="H103" i="1"/>
  <c r="H104" i="1"/>
  <c r="F104" i="1"/>
  <c r="F103" i="1"/>
  <c r="J103" i="1"/>
  <c r="T102" i="1"/>
  <c r="T103" i="1"/>
  <c r="V102" i="1"/>
  <c r="L103" i="1"/>
  <c r="R102" i="1"/>
  <c r="R103" i="1"/>
  <c r="H102" i="1"/>
  <c r="D103" i="1"/>
  <c r="L102" i="1"/>
  <c r="L101" i="1"/>
  <c r="L100" i="1"/>
  <c r="L99" i="1"/>
  <c r="D102" i="1"/>
  <c r="AA266" i="1"/>
  <c r="AB266" i="1" s="1"/>
  <c r="F102" i="1"/>
  <c r="J102" i="1"/>
  <c r="AB85" i="1"/>
  <c r="AB84" i="1"/>
  <c r="AB81" i="1"/>
  <c r="AB79" i="1"/>
  <c r="AB76" i="1"/>
  <c r="V101" i="1"/>
  <c r="T101" i="1"/>
  <c r="H101" i="1"/>
  <c r="D101" i="1"/>
  <c r="J101" i="1"/>
  <c r="V100" i="1"/>
  <c r="R101" i="1"/>
  <c r="R100" i="1"/>
  <c r="H100" i="1"/>
  <c r="F101" i="1"/>
  <c r="T100" i="1"/>
  <c r="D100" i="1"/>
  <c r="F100" i="1"/>
  <c r="J100" i="1"/>
  <c r="AA268" i="1"/>
  <c r="S268" i="1"/>
  <c r="K268" i="1"/>
  <c r="Q268" i="1"/>
  <c r="G267" i="1"/>
  <c r="V99" i="1"/>
  <c r="V98" i="1"/>
  <c r="V97" i="1"/>
  <c r="V96" i="1"/>
  <c r="J99" i="1"/>
  <c r="U267" i="1"/>
  <c r="Q267" i="1"/>
  <c r="K267" i="1"/>
  <c r="D99" i="1"/>
  <c r="T99" i="1"/>
  <c r="R99" i="1"/>
  <c r="H99" i="1"/>
  <c r="F99" i="1"/>
  <c r="H98" i="1"/>
  <c r="V94" i="1"/>
  <c r="V92" i="1"/>
  <c r="V90" i="1"/>
  <c r="V89" i="1"/>
  <c r="V91" i="1"/>
  <c r="V93" i="1"/>
  <c r="V95" i="1"/>
  <c r="T98" i="1"/>
  <c r="R98" i="1"/>
  <c r="D98" i="1"/>
  <c r="F98" i="1"/>
  <c r="J98" i="1"/>
  <c r="H97" i="1"/>
  <c r="L98" i="1"/>
  <c r="T97" i="1"/>
  <c r="J97" i="1"/>
  <c r="L97" i="1"/>
  <c r="R97" i="1"/>
  <c r="F97" i="1"/>
  <c r="D97" i="1"/>
  <c r="T96" i="1"/>
  <c r="H96" i="1"/>
  <c r="F96" i="1"/>
  <c r="L96" i="1"/>
  <c r="R96" i="1"/>
  <c r="D96" i="1"/>
  <c r="J96" i="1"/>
  <c r="J95" i="1"/>
  <c r="T95" i="1"/>
  <c r="D95" i="1"/>
  <c r="H95" i="1"/>
  <c r="L95" i="1"/>
  <c r="R95" i="1"/>
  <c r="F95" i="1"/>
  <c r="J94" i="1"/>
  <c r="T94" i="1"/>
  <c r="L94" i="1"/>
  <c r="R94" i="1"/>
  <c r="H94" i="1"/>
  <c r="F94" i="1"/>
  <c r="D94" i="1"/>
  <c r="T93" i="1"/>
  <c r="L93" i="1"/>
  <c r="H93" i="1"/>
  <c r="D93" i="1"/>
  <c r="R93" i="1"/>
  <c r="J93" i="1"/>
  <c r="J92" i="1"/>
  <c r="T92" i="1"/>
  <c r="H92" i="1"/>
  <c r="F93" i="1"/>
  <c r="D92" i="1"/>
  <c r="D16" i="1"/>
  <c r="F16" i="1"/>
  <c r="H16" i="1"/>
  <c r="R16" i="1"/>
  <c r="L16" i="1"/>
  <c r="V16" i="1"/>
  <c r="T16" i="1"/>
  <c r="D17" i="1"/>
  <c r="F17" i="1"/>
  <c r="H17" i="1"/>
  <c r="R17" i="1"/>
  <c r="L17" i="1"/>
  <c r="V17" i="1"/>
  <c r="T17" i="1"/>
  <c r="D18" i="1"/>
  <c r="F18" i="1"/>
  <c r="H18" i="1"/>
  <c r="R18" i="1"/>
  <c r="L18" i="1"/>
  <c r="V18" i="1"/>
  <c r="T18" i="1"/>
  <c r="D19" i="1"/>
  <c r="F19" i="1"/>
  <c r="H19" i="1"/>
  <c r="R19" i="1"/>
  <c r="L19" i="1"/>
  <c r="V19" i="1"/>
  <c r="T19" i="1"/>
  <c r="D20" i="1"/>
  <c r="F20" i="1"/>
  <c r="H20" i="1"/>
  <c r="R20" i="1"/>
  <c r="L20" i="1"/>
  <c r="V20" i="1"/>
  <c r="T20" i="1"/>
  <c r="D21" i="1"/>
  <c r="F21" i="1"/>
  <c r="H21" i="1"/>
  <c r="R21" i="1"/>
  <c r="L21" i="1"/>
  <c r="V21" i="1"/>
  <c r="T21" i="1"/>
  <c r="D22" i="1"/>
  <c r="F22" i="1"/>
  <c r="H22" i="1"/>
  <c r="R22" i="1"/>
  <c r="L22" i="1"/>
  <c r="V22" i="1"/>
  <c r="T22" i="1"/>
  <c r="D23" i="1"/>
  <c r="F23" i="1"/>
  <c r="H23" i="1"/>
  <c r="R23" i="1"/>
  <c r="L23" i="1"/>
  <c r="V23" i="1"/>
  <c r="T23" i="1"/>
  <c r="D24" i="1"/>
  <c r="F24" i="1"/>
  <c r="H24" i="1"/>
  <c r="R24" i="1"/>
  <c r="L24" i="1"/>
  <c r="V24" i="1"/>
  <c r="T24" i="1"/>
  <c r="D25" i="1"/>
  <c r="F25" i="1"/>
  <c r="H25" i="1"/>
  <c r="R25" i="1"/>
  <c r="L25" i="1"/>
  <c r="V25" i="1"/>
  <c r="T25" i="1"/>
  <c r="D26" i="1"/>
  <c r="F26" i="1"/>
  <c r="H26" i="1"/>
  <c r="R26" i="1"/>
  <c r="L26" i="1"/>
  <c r="V26" i="1"/>
  <c r="T26" i="1"/>
  <c r="D27" i="1"/>
  <c r="F27" i="1"/>
  <c r="H27" i="1"/>
  <c r="R27" i="1"/>
  <c r="L27" i="1"/>
  <c r="V27" i="1"/>
  <c r="T27" i="1"/>
  <c r="D28" i="1"/>
  <c r="F28" i="1"/>
  <c r="V28" i="1"/>
  <c r="T28" i="1"/>
  <c r="D29" i="1"/>
  <c r="F29" i="1"/>
  <c r="H29" i="1"/>
  <c r="R29" i="1"/>
  <c r="L29" i="1"/>
  <c r="V29" i="1"/>
  <c r="T29" i="1"/>
  <c r="J29" i="1"/>
  <c r="D30" i="1"/>
  <c r="F30" i="1"/>
  <c r="H30" i="1"/>
  <c r="R30" i="1"/>
  <c r="L30" i="1"/>
  <c r="V30" i="1"/>
  <c r="T30" i="1"/>
  <c r="J30" i="1"/>
  <c r="D31" i="1"/>
  <c r="F31" i="1"/>
  <c r="H31" i="1"/>
  <c r="R31" i="1"/>
  <c r="L31" i="1"/>
  <c r="V31" i="1"/>
  <c r="T31" i="1"/>
  <c r="J31" i="1"/>
  <c r="D32" i="1"/>
  <c r="F32" i="1"/>
  <c r="H32" i="1"/>
  <c r="R32" i="1"/>
  <c r="L32" i="1"/>
  <c r="V32" i="1"/>
  <c r="T32" i="1"/>
  <c r="J32" i="1"/>
  <c r="D33" i="1"/>
  <c r="F33" i="1"/>
  <c r="H33" i="1"/>
  <c r="R33" i="1"/>
  <c r="L33" i="1"/>
  <c r="V33" i="1"/>
  <c r="T33" i="1"/>
  <c r="J33" i="1"/>
  <c r="D34" i="1"/>
  <c r="F34" i="1"/>
  <c r="H34" i="1"/>
  <c r="R34" i="1"/>
  <c r="L34" i="1"/>
  <c r="V34" i="1"/>
  <c r="T34" i="1"/>
  <c r="J34" i="1"/>
  <c r="D35" i="1"/>
  <c r="F35" i="1"/>
  <c r="H35" i="1"/>
  <c r="R35" i="1"/>
  <c r="L35" i="1"/>
  <c r="V35" i="1"/>
  <c r="T35" i="1"/>
  <c r="J35" i="1"/>
  <c r="D36" i="1"/>
  <c r="F36" i="1"/>
  <c r="H36" i="1"/>
  <c r="R36" i="1"/>
  <c r="L36" i="1"/>
  <c r="V36" i="1"/>
  <c r="T36" i="1"/>
  <c r="J36" i="1"/>
  <c r="D37" i="1"/>
  <c r="F37" i="1"/>
  <c r="H37" i="1"/>
  <c r="R37" i="1"/>
  <c r="L37" i="1"/>
  <c r="V37" i="1"/>
  <c r="T37" i="1"/>
  <c r="J37" i="1"/>
  <c r="D38" i="1"/>
  <c r="F38" i="1"/>
  <c r="H38" i="1"/>
  <c r="R38" i="1"/>
  <c r="L38" i="1"/>
  <c r="V38" i="1"/>
  <c r="T38" i="1"/>
  <c r="D39" i="1"/>
  <c r="F39" i="1"/>
  <c r="H39" i="1"/>
  <c r="R39" i="1"/>
  <c r="L39" i="1"/>
  <c r="V39" i="1"/>
  <c r="T39" i="1"/>
  <c r="J39" i="1"/>
  <c r="D40" i="1"/>
  <c r="F40" i="1"/>
  <c r="H40" i="1"/>
  <c r="R40" i="1"/>
  <c r="L40" i="1"/>
  <c r="V40" i="1"/>
  <c r="T40" i="1"/>
  <c r="J40" i="1"/>
  <c r="D41" i="1"/>
  <c r="F41" i="1"/>
  <c r="H41" i="1"/>
  <c r="R41" i="1"/>
  <c r="L41" i="1"/>
  <c r="V41" i="1"/>
  <c r="T41" i="1"/>
  <c r="J41" i="1"/>
  <c r="F42" i="1"/>
  <c r="H42" i="1"/>
  <c r="R42" i="1"/>
  <c r="L42" i="1"/>
  <c r="V42" i="1"/>
  <c r="T42" i="1"/>
  <c r="J42" i="1"/>
  <c r="F43" i="1"/>
  <c r="H43" i="1"/>
  <c r="R43" i="1"/>
  <c r="L43" i="1"/>
  <c r="V43" i="1"/>
  <c r="T43" i="1"/>
  <c r="J43" i="1"/>
  <c r="F44" i="1"/>
  <c r="H44" i="1"/>
  <c r="R44" i="1"/>
  <c r="L44" i="1"/>
  <c r="V44" i="1"/>
  <c r="T44" i="1"/>
  <c r="J44" i="1"/>
  <c r="F45" i="1"/>
  <c r="H45" i="1"/>
  <c r="R45" i="1"/>
  <c r="L45" i="1"/>
  <c r="V45" i="1"/>
  <c r="T45" i="1"/>
  <c r="J45" i="1"/>
  <c r="F46" i="1"/>
  <c r="H46" i="1"/>
  <c r="R46" i="1"/>
  <c r="L46" i="1"/>
  <c r="V46" i="1"/>
  <c r="T46" i="1"/>
  <c r="J46" i="1"/>
  <c r="F47" i="1"/>
  <c r="H47" i="1"/>
  <c r="R47" i="1"/>
  <c r="L47" i="1"/>
  <c r="V47" i="1"/>
  <c r="T47" i="1"/>
  <c r="J47" i="1"/>
  <c r="F48" i="1"/>
  <c r="H48" i="1"/>
  <c r="R48" i="1"/>
  <c r="L48" i="1"/>
  <c r="V48" i="1"/>
  <c r="T48" i="1"/>
  <c r="J48" i="1"/>
  <c r="F49" i="1"/>
  <c r="H49" i="1"/>
  <c r="R49" i="1"/>
  <c r="L49" i="1"/>
  <c r="V49" i="1"/>
  <c r="T49" i="1"/>
  <c r="J49" i="1"/>
  <c r="F50" i="1"/>
  <c r="H50" i="1"/>
  <c r="R50" i="1"/>
  <c r="L50" i="1"/>
  <c r="V50" i="1"/>
  <c r="T50" i="1"/>
  <c r="J50" i="1"/>
  <c r="F51" i="1"/>
  <c r="H51" i="1"/>
  <c r="R51" i="1"/>
  <c r="L51" i="1"/>
  <c r="V51" i="1"/>
  <c r="T51" i="1"/>
  <c r="J51" i="1"/>
  <c r="F52" i="1"/>
  <c r="R52" i="1"/>
  <c r="L52" i="1"/>
  <c r="V52" i="1"/>
  <c r="T52" i="1"/>
  <c r="AB52" i="1"/>
  <c r="J52" i="1"/>
  <c r="F53" i="1"/>
  <c r="R53" i="1"/>
  <c r="L53" i="1"/>
  <c r="V53" i="1"/>
  <c r="T53" i="1"/>
  <c r="AB53" i="1"/>
  <c r="J53" i="1"/>
  <c r="F54" i="1"/>
  <c r="R54" i="1"/>
  <c r="L54" i="1"/>
  <c r="V54" i="1"/>
  <c r="T54" i="1"/>
  <c r="AB54" i="1"/>
  <c r="J54" i="1"/>
  <c r="F55" i="1"/>
  <c r="H55" i="1"/>
  <c r="L55" i="1"/>
  <c r="V55" i="1"/>
  <c r="AB55" i="1"/>
  <c r="J55" i="1"/>
  <c r="F56" i="1"/>
  <c r="H56" i="1"/>
  <c r="L56" i="1"/>
  <c r="V56" i="1"/>
  <c r="AB56" i="1"/>
  <c r="J56" i="1"/>
  <c r="F57" i="1"/>
  <c r="H57" i="1"/>
  <c r="R57" i="1"/>
  <c r="L57" i="1"/>
  <c r="V57" i="1"/>
  <c r="T57" i="1"/>
  <c r="AB57" i="1"/>
  <c r="J57" i="1"/>
  <c r="F58" i="1"/>
  <c r="H58" i="1"/>
  <c r="R58" i="1"/>
  <c r="L58" i="1"/>
  <c r="V58" i="1"/>
  <c r="T58" i="1"/>
  <c r="AB58" i="1"/>
  <c r="J58" i="1"/>
  <c r="F59" i="1"/>
  <c r="H59" i="1"/>
  <c r="R59" i="1"/>
  <c r="L59" i="1"/>
  <c r="V59" i="1"/>
  <c r="T59" i="1"/>
  <c r="AB59" i="1"/>
  <c r="J59" i="1"/>
  <c r="F60" i="1"/>
  <c r="H60" i="1"/>
  <c r="R60" i="1"/>
  <c r="L60" i="1"/>
  <c r="V60" i="1"/>
  <c r="T60" i="1"/>
  <c r="AB60" i="1"/>
  <c r="J60" i="1"/>
  <c r="F61" i="1"/>
  <c r="H61" i="1"/>
  <c r="R61" i="1"/>
  <c r="L61" i="1"/>
  <c r="V61" i="1"/>
  <c r="T61" i="1"/>
  <c r="AB61" i="1"/>
  <c r="J61" i="1"/>
  <c r="F62" i="1"/>
  <c r="H62" i="1"/>
  <c r="R62" i="1"/>
  <c r="L62" i="1"/>
  <c r="V62" i="1"/>
  <c r="T62" i="1"/>
  <c r="AB62" i="1"/>
  <c r="J62" i="1"/>
  <c r="F63" i="1"/>
  <c r="H63" i="1"/>
  <c r="R63" i="1"/>
  <c r="L63" i="1"/>
  <c r="V63" i="1"/>
  <c r="T63" i="1"/>
  <c r="AB63" i="1"/>
  <c r="J63" i="1"/>
  <c r="F64" i="1"/>
  <c r="H64" i="1"/>
  <c r="R64" i="1"/>
  <c r="L64" i="1"/>
  <c r="V64" i="1"/>
  <c r="T64" i="1"/>
  <c r="AB64" i="1"/>
  <c r="J64" i="1"/>
  <c r="F65" i="1"/>
  <c r="H65" i="1"/>
  <c r="R65" i="1"/>
  <c r="L65" i="1"/>
  <c r="V65" i="1"/>
  <c r="T65" i="1"/>
  <c r="AB65" i="1"/>
  <c r="J65" i="1"/>
  <c r="F66" i="1"/>
  <c r="H66" i="1"/>
  <c r="R66" i="1"/>
  <c r="L66" i="1"/>
  <c r="V66" i="1"/>
  <c r="T66" i="1"/>
  <c r="AB66" i="1"/>
  <c r="J66" i="1"/>
  <c r="F67" i="1"/>
  <c r="H67" i="1"/>
  <c r="R67" i="1"/>
  <c r="L67" i="1"/>
  <c r="V67" i="1"/>
  <c r="T67" i="1"/>
  <c r="AB67" i="1"/>
  <c r="J67" i="1"/>
  <c r="F68" i="1"/>
  <c r="H68" i="1"/>
  <c r="R68" i="1"/>
  <c r="L68" i="1"/>
  <c r="V68" i="1"/>
  <c r="T68" i="1"/>
  <c r="AB68" i="1"/>
  <c r="J68" i="1"/>
  <c r="F69" i="1"/>
  <c r="H69" i="1"/>
  <c r="R69" i="1"/>
  <c r="L69" i="1"/>
  <c r="V69" i="1"/>
  <c r="T69" i="1"/>
  <c r="AB69" i="1"/>
  <c r="J69" i="1"/>
  <c r="F70" i="1"/>
  <c r="H70" i="1"/>
  <c r="R70" i="1"/>
  <c r="L70" i="1"/>
  <c r="V70" i="1"/>
  <c r="T70" i="1"/>
  <c r="AB70" i="1"/>
  <c r="J70" i="1"/>
  <c r="F71" i="1"/>
  <c r="H71" i="1"/>
  <c r="R71" i="1"/>
  <c r="L71" i="1"/>
  <c r="V71" i="1"/>
  <c r="T71" i="1"/>
  <c r="AB71" i="1"/>
  <c r="J71" i="1"/>
  <c r="F72" i="1"/>
  <c r="H72" i="1"/>
  <c r="R72" i="1"/>
  <c r="L72" i="1"/>
  <c r="V72" i="1"/>
  <c r="T72" i="1"/>
  <c r="AB72" i="1"/>
  <c r="J72" i="1"/>
  <c r="F73" i="1"/>
  <c r="H73" i="1"/>
  <c r="R73" i="1"/>
  <c r="L73" i="1"/>
  <c r="V73" i="1"/>
  <c r="T73" i="1"/>
  <c r="AB73" i="1"/>
  <c r="J73" i="1"/>
  <c r="F74" i="1"/>
  <c r="H74" i="1"/>
  <c r="R74" i="1"/>
  <c r="L74" i="1"/>
  <c r="V74" i="1"/>
  <c r="T74" i="1"/>
  <c r="AB74" i="1"/>
  <c r="J74" i="1"/>
  <c r="F75" i="1"/>
  <c r="H75" i="1"/>
  <c r="R75" i="1"/>
  <c r="L75" i="1"/>
  <c r="V75" i="1"/>
  <c r="T75" i="1"/>
  <c r="AB75" i="1"/>
  <c r="J75" i="1"/>
  <c r="F76" i="1"/>
  <c r="H76" i="1"/>
  <c r="R76" i="1"/>
  <c r="L76" i="1"/>
  <c r="V76" i="1"/>
  <c r="T76" i="1"/>
  <c r="J76" i="1"/>
  <c r="F77" i="1"/>
  <c r="H77" i="1"/>
  <c r="R77" i="1"/>
  <c r="L77" i="1"/>
  <c r="V77" i="1"/>
  <c r="T77" i="1"/>
  <c r="J77" i="1"/>
  <c r="F78" i="1"/>
  <c r="H78" i="1"/>
  <c r="R78" i="1"/>
  <c r="L78" i="1"/>
  <c r="V78" i="1"/>
  <c r="T78" i="1"/>
  <c r="J78" i="1"/>
  <c r="F79" i="1"/>
  <c r="H79" i="1"/>
  <c r="R79" i="1"/>
  <c r="L79" i="1"/>
  <c r="V79" i="1"/>
  <c r="T79" i="1"/>
  <c r="J79" i="1"/>
  <c r="F80" i="1"/>
  <c r="H80" i="1"/>
  <c r="R80" i="1"/>
  <c r="L80" i="1"/>
  <c r="V80" i="1"/>
  <c r="T80" i="1"/>
  <c r="J80" i="1"/>
  <c r="F81" i="1"/>
  <c r="H81" i="1"/>
  <c r="R81" i="1"/>
  <c r="L81" i="1"/>
  <c r="V81" i="1"/>
  <c r="T81" i="1"/>
  <c r="J81" i="1"/>
  <c r="F82" i="1"/>
  <c r="H82" i="1"/>
  <c r="R82" i="1"/>
  <c r="L82" i="1"/>
  <c r="V82" i="1"/>
  <c r="T82" i="1"/>
  <c r="J82" i="1"/>
  <c r="F83" i="1"/>
  <c r="H83" i="1"/>
  <c r="R83" i="1"/>
  <c r="L83" i="1"/>
  <c r="V83" i="1"/>
  <c r="T83" i="1"/>
  <c r="J83" i="1"/>
  <c r="F84" i="1"/>
  <c r="H84" i="1"/>
  <c r="R84" i="1"/>
  <c r="L84" i="1"/>
  <c r="V84" i="1"/>
  <c r="T84" i="1"/>
  <c r="J84" i="1"/>
  <c r="F85" i="1"/>
  <c r="H85" i="1"/>
  <c r="R85" i="1"/>
  <c r="L85" i="1"/>
  <c r="T85" i="1"/>
  <c r="J85" i="1"/>
  <c r="L86" i="1"/>
  <c r="V86" i="1"/>
  <c r="L87" i="1"/>
  <c r="V87" i="1"/>
  <c r="F88" i="1"/>
  <c r="H88" i="1"/>
  <c r="L88" i="1"/>
  <c r="V88" i="1"/>
  <c r="D89" i="1"/>
  <c r="F89" i="1"/>
  <c r="R89" i="1"/>
  <c r="L89" i="1"/>
  <c r="T89" i="1"/>
  <c r="J89" i="1"/>
  <c r="D90" i="1"/>
  <c r="F90" i="1"/>
  <c r="R90" i="1"/>
  <c r="L90" i="1"/>
  <c r="T90" i="1"/>
  <c r="J90" i="1"/>
  <c r="D91" i="1"/>
  <c r="F91" i="1"/>
  <c r="H91" i="1"/>
  <c r="R91" i="1"/>
  <c r="L91" i="1"/>
  <c r="T91" i="1"/>
  <c r="J91" i="1"/>
  <c r="L92" i="1"/>
  <c r="D257" i="1"/>
  <c r="E260" i="1"/>
  <c r="F260" i="1" s="1"/>
  <c r="G260" i="1"/>
  <c r="Q260" i="1"/>
  <c r="R260" i="1" s="1"/>
  <c r="K260" i="1"/>
  <c r="U260" i="1"/>
  <c r="S260" i="1"/>
  <c r="T260" i="1" s="1"/>
  <c r="C261" i="1"/>
  <c r="D261" i="1" s="1"/>
  <c r="E261" i="1"/>
  <c r="Q261" i="1"/>
  <c r="R261" i="1" s="1"/>
  <c r="U261" i="1"/>
  <c r="S261" i="1"/>
  <c r="I261" i="1"/>
  <c r="C262" i="1"/>
  <c r="D262" i="1" s="1"/>
  <c r="E262" i="1"/>
  <c r="F262" i="1" s="1"/>
  <c r="Q262" i="1"/>
  <c r="U262" i="1"/>
  <c r="S262" i="1"/>
  <c r="T262" i="1" s="1"/>
  <c r="C263" i="1"/>
  <c r="E263" i="1"/>
  <c r="G263" i="1"/>
  <c r="H263" i="1" s="1"/>
  <c r="Q263" i="1"/>
  <c r="R263" i="1" s="1"/>
  <c r="K263" i="1"/>
  <c r="L263" i="1" s="1"/>
  <c r="U263" i="1"/>
  <c r="S263" i="1"/>
  <c r="C264" i="1"/>
  <c r="E264" i="1"/>
  <c r="F264" i="1" s="1"/>
  <c r="G264" i="1"/>
  <c r="H264" i="1" s="1"/>
  <c r="Q264" i="1"/>
  <c r="K264" i="1"/>
  <c r="U264" i="1"/>
  <c r="S264" i="1"/>
  <c r="T264" i="1" s="1"/>
  <c r="I264" i="1"/>
  <c r="J264" i="1" s="1"/>
  <c r="C265" i="1"/>
  <c r="D265" i="1" s="1"/>
  <c r="G265" i="1"/>
  <c r="H265" i="1" s="1"/>
  <c r="Q265" i="1"/>
  <c r="R265" i="1" s="1"/>
  <c r="K265" i="1"/>
  <c r="U265" i="1"/>
  <c r="S265" i="1"/>
  <c r="T265" i="1" s="1"/>
  <c r="I265" i="1"/>
  <c r="J265" i="1" s="1"/>
  <c r="C266" i="1"/>
  <c r="G266" i="1"/>
  <c r="Q266" i="1"/>
  <c r="R266" i="1" s="1"/>
  <c r="K266" i="1"/>
  <c r="L266" i="1" s="1"/>
  <c r="U266" i="1"/>
  <c r="S266" i="1"/>
  <c r="I266" i="1"/>
  <c r="S267" i="1"/>
  <c r="AA267" i="1"/>
  <c r="AB267" i="1" s="1"/>
  <c r="AI269" i="1"/>
  <c r="C271" i="1"/>
  <c r="D271" i="1" s="1"/>
  <c r="AZ267" i="1" l="1"/>
  <c r="Z273" i="6"/>
  <c r="Z272" i="6"/>
  <c r="V263" i="1"/>
  <c r="AJ265" i="1"/>
  <c r="J268" i="8"/>
  <c r="J265" i="8"/>
  <c r="P267" i="7"/>
  <c r="V264" i="1"/>
  <c r="AJ269" i="1"/>
  <c r="H266" i="1"/>
  <c r="D264" i="1"/>
  <c r="AZ264" i="1"/>
  <c r="AN262" i="1"/>
  <c r="AL264" i="1"/>
  <c r="T266" i="1"/>
  <c r="V265" i="1"/>
  <c r="L264" i="1"/>
  <c r="R267" i="1"/>
  <c r="AN266" i="1"/>
  <c r="AN264" i="1"/>
  <c r="T269" i="1"/>
  <c r="V268" i="1"/>
  <c r="F269" i="1"/>
  <c r="F265" i="1"/>
  <c r="AN270" i="1"/>
  <c r="V270" i="1"/>
  <c r="R268" i="1"/>
  <c r="R269" i="1"/>
  <c r="V266" i="1"/>
  <c r="D266" i="1"/>
  <c r="D267" i="1"/>
  <c r="L265" i="1"/>
  <c r="R264" i="1"/>
  <c r="T263" i="1"/>
  <c r="V262" i="1"/>
  <c r="J261" i="1"/>
  <c r="J262" i="1"/>
  <c r="F261" i="1"/>
  <c r="L260" i="1"/>
  <c r="L261" i="1"/>
  <c r="V267" i="1"/>
  <c r="L268" i="1"/>
  <c r="AJ266" i="1"/>
  <c r="AN263" i="1"/>
  <c r="AL267" i="1"/>
  <c r="D269" i="1"/>
  <c r="AP269" i="1"/>
  <c r="AZ269" i="1"/>
  <c r="P266" i="7"/>
  <c r="AN271" i="1"/>
  <c r="AN272" i="1"/>
  <c r="J270" i="1"/>
  <c r="AP270" i="1"/>
  <c r="AL271" i="1"/>
  <c r="AL272" i="1"/>
  <c r="F271" i="1"/>
  <c r="L271" i="1"/>
  <c r="AP271" i="1"/>
  <c r="D272" i="1"/>
  <c r="D273" i="1"/>
  <c r="T272" i="1"/>
  <c r="T273" i="1"/>
  <c r="H272" i="6"/>
  <c r="H273" i="6"/>
  <c r="J271" i="1"/>
  <c r="J272" i="1"/>
  <c r="T270" i="1"/>
  <c r="F270" i="1"/>
  <c r="AB271" i="1"/>
  <c r="AB272" i="1"/>
  <c r="T267" i="1"/>
  <c r="F263" i="1"/>
  <c r="R262" i="1"/>
  <c r="T261" i="1"/>
  <c r="T268" i="1"/>
  <c r="AZ266" i="1"/>
  <c r="AP268" i="1"/>
  <c r="AJ264" i="1"/>
  <c r="AN267" i="1"/>
  <c r="J267" i="8"/>
  <c r="AL268" i="1"/>
  <c r="AN269" i="1"/>
  <c r="L269" i="1"/>
  <c r="H269" i="8"/>
  <c r="AB267" i="7"/>
  <c r="F267" i="1"/>
  <c r="V271" i="1"/>
  <c r="V272" i="1"/>
  <c r="AZ270" i="1"/>
  <c r="AD270" i="1"/>
  <c r="AD271" i="1"/>
  <c r="AZ271" i="1"/>
  <c r="AZ272" i="1"/>
  <c r="R271" i="1"/>
  <c r="F272" i="1"/>
  <c r="F273" i="1"/>
  <c r="AJ272" i="1"/>
  <c r="AJ273" i="1"/>
  <c r="L272" i="1"/>
  <c r="L273" i="1"/>
  <c r="J266" i="1"/>
  <c r="J267" i="1"/>
  <c r="D263" i="1"/>
  <c r="H260" i="1"/>
  <c r="H261" i="1"/>
  <c r="L267" i="1"/>
  <c r="H267" i="1"/>
  <c r="H268" i="1"/>
  <c r="AB268" i="1"/>
  <c r="AZ265" i="1"/>
  <c r="AP267" i="1"/>
  <c r="AJ268" i="1"/>
  <c r="AJ263" i="1"/>
  <c r="D269" i="6"/>
  <c r="D270" i="6"/>
  <c r="J269" i="8"/>
  <c r="AH269" i="1"/>
  <c r="AH270" i="1"/>
  <c r="R270" i="1"/>
  <c r="F266" i="1"/>
  <c r="D270" i="1"/>
  <c r="V269" i="1"/>
  <c r="T271" i="1"/>
  <c r="L270" i="1"/>
  <c r="AJ270" i="1"/>
  <c r="AV270" i="1"/>
  <c r="AV271" i="1"/>
  <c r="AX271" i="1"/>
  <c r="AX272" i="1"/>
  <c r="R272" i="1"/>
  <c r="R273" i="1"/>
  <c r="AP272" i="1"/>
  <c r="AP273" i="1"/>
  <c r="AB268" i="7"/>
  <c r="N262" i="7"/>
  <c r="N265" i="7"/>
  <c r="J266" i="8"/>
  <c r="N268" i="7"/>
  <c r="N261" i="7"/>
  <c r="AF270" i="6"/>
  <c r="AF271" i="6"/>
  <c r="N263" i="7"/>
  <c r="N270" i="7"/>
  <c r="N267" i="7"/>
  <c r="AB269" i="7"/>
  <c r="AB270" i="7"/>
  <c r="T272" i="7"/>
  <c r="T271" i="7"/>
  <c r="P270" i="7"/>
  <c r="P271" i="7"/>
  <c r="N271" i="7"/>
  <c r="R270" i="7"/>
  <c r="R271" i="7"/>
  <c r="R272" i="7"/>
  <c r="T270" i="7"/>
  <c r="N272" i="7"/>
  <c r="N273" i="7"/>
  <c r="P268" i="7"/>
  <c r="N269" i="7"/>
  <c r="P269" i="7"/>
  <c r="J264" i="8"/>
  <c r="Z269" i="7"/>
  <c r="Z270" i="7"/>
  <c r="D269" i="7"/>
  <c r="D270" i="7"/>
  <c r="H264" i="6"/>
  <c r="N271" i="8"/>
  <c r="N272" i="8"/>
  <c r="N270" i="8"/>
  <c r="P271" i="8"/>
  <c r="P272" i="8"/>
  <c r="J272" i="8"/>
  <c r="J271" i="8"/>
  <c r="J262" i="8"/>
  <c r="P268" i="8"/>
  <c r="P267" i="8"/>
  <c r="H270" i="8"/>
  <c r="J270" i="8"/>
  <c r="H271" i="8"/>
  <c r="H272" i="8"/>
  <c r="AD262" i="6"/>
  <c r="H262" i="6"/>
  <c r="AD263" i="6"/>
  <c r="AD267" i="6"/>
  <c r="P264" i="6"/>
  <c r="AB268" i="6"/>
  <c r="AD265" i="6"/>
  <c r="P265" i="6"/>
  <c r="AF264" i="6"/>
  <c r="AH70" i="1"/>
  <c r="AH49" i="1"/>
  <c r="AH58" i="1"/>
  <c r="AB265" i="6"/>
  <c r="AF267" i="6"/>
  <c r="P267" i="6"/>
  <c r="AB261" i="6"/>
  <c r="AH76" i="1"/>
  <c r="AD266" i="6"/>
  <c r="AB266" i="6"/>
  <c r="H266" i="6"/>
  <c r="D127" i="6"/>
  <c r="P263" i="6"/>
  <c r="H271" i="6"/>
  <c r="AF269" i="6"/>
  <c r="AD269" i="6"/>
  <c r="AF265" i="6"/>
  <c r="AH85" i="1"/>
  <c r="F264" i="9"/>
  <c r="AB262" i="6"/>
  <c r="AF268" i="6"/>
  <c r="AD264" i="6"/>
  <c r="AB263" i="6"/>
  <c r="H263" i="6"/>
  <c r="AD261" i="6"/>
  <c r="AD268" i="6"/>
  <c r="P268" i="6"/>
  <c r="AB267" i="6"/>
  <c r="AB264" i="6"/>
  <c r="AD270" i="6"/>
  <c r="AD271" i="6"/>
  <c r="AH52" i="1"/>
  <c r="AH64" i="1"/>
  <c r="AT270" i="1"/>
  <c r="P266" i="6"/>
  <c r="H265" i="6"/>
  <c r="AF262" i="6"/>
  <c r="P262" i="6"/>
  <c r="V261" i="1"/>
  <c r="AT262" i="1"/>
  <c r="AB112" i="1"/>
  <c r="AH97" i="1"/>
  <c r="AT266" i="1"/>
  <c r="AH79" i="1"/>
  <c r="AK269" i="1"/>
  <c r="AL269" i="1" s="1"/>
  <c r="AH91" i="1"/>
  <c r="AT263" i="1"/>
  <c r="AF263" i="6"/>
  <c r="AF266" i="6"/>
  <c r="H267" i="6"/>
  <c r="N265" i="9"/>
  <c r="F265" i="9"/>
  <c r="N261" i="9"/>
  <c r="N263" i="9"/>
  <c r="N266" i="9"/>
  <c r="F271" i="9"/>
  <c r="N264" i="9"/>
  <c r="P271" i="9"/>
  <c r="N262" i="9"/>
  <c r="F261" i="9"/>
  <c r="N267" i="9"/>
  <c r="AN261" i="1"/>
  <c r="AT268" i="1"/>
  <c r="AT264" i="1"/>
  <c r="AT267" i="1"/>
  <c r="AH67" i="1"/>
  <c r="AL263" i="1"/>
  <c r="AH73" i="1"/>
  <c r="AA269" i="1"/>
  <c r="AB269" i="1" s="1"/>
  <c r="AH94" i="1"/>
  <c r="AT271" i="1"/>
  <c r="AH43" i="1"/>
  <c r="AH40" i="1"/>
  <c r="AH88" i="1"/>
  <c r="AH82" i="1"/>
  <c r="AH61" i="1"/>
  <c r="AH100" i="1"/>
  <c r="AH55" i="1"/>
  <c r="AT269" i="1"/>
  <c r="AL116" i="1"/>
  <c r="AH46" i="1"/>
  <c r="D115" i="6"/>
  <c r="D115" i="7"/>
  <c r="D127" i="7"/>
  <c r="AL270" i="1" l="1"/>
  <c r="AB270" i="1"/>
</calcChain>
</file>

<file path=xl/sharedStrings.xml><?xml version="1.0" encoding="utf-8"?>
<sst xmlns="http://schemas.openxmlformats.org/spreadsheetml/2006/main" count="2231" uniqueCount="510">
  <si>
    <t>명수</t>
  </si>
  <si>
    <t>전년대비</t>
  </si>
  <si>
    <t>누계</t>
  </si>
  <si>
    <t>-</t>
  </si>
  <si>
    <t>2004년</t>
  </si>
  <si>
    <t>2005년</t>
  </si>
  <si>
    <t>2006년</t>
  </si>
  <si>
    <t>3월</t>
  </si>
  <si>
    <t>4월</t>
  </si>
  <si>
    <t>5월</t>
  </si>
  <si>
    <t>6월</t>
  </si>
  <si>
    <t>7월</t>
  </si>
  <si>
    <t>8월</t>
  </si>
  <si>
    <t>9월</t>
  </si>
  <si>
    <t>10월</t>
  </si>
  <si>
    <t>11월</t>
  </si>
  <si>
    <t>12월</t>
  </si>
  <si>
    <t>2002년</t>
  </si>
  <si>
    <t>2003년</t>
  </si>
  <si>
    <t>2007년</t>
  </si>
  <si>
    <t>2월</t>
  </si>
  <si>
    <t>10월</t>
    <phoneticPr fontId="4" type="noConversion"/>
  </si>
  <si>
    <t>전년대비</t>
    <phoneticPr fontId="4" type="noConversion"/>
  </si>
  <si>
    <t>법무부・KTO</t>
  </si>
  <si>
    <t>2004년</t>
    <phoneticPr fontId="4" type="noConversion"/>
  </si>
  <si>
    <t>1월</t>
    <phoneticPr fontId="4" type="noConversion"/>
  </si>
  <si>
    <t>2월</t>
    <phoneticPr fontId="4" type="noConversion"/>
  </si>
  <si>
    <t>2009년</t>
    <phoneticPr fontId="4" type="noConversion"/>
  </si>
  <si>
    <t>2010년</t>
    <phoneticPr fontId="4" type="noConversion"/>
  </si>
  <si>
    <t>2011년</t>
    <phoneticPr fontId="4" type="noConversion"/>
  </si>
  <si>
    <t>2001년</t>
    <phoneticPr fontId="4" type="noConversion"/>
  </si>
  <si>
    <t>2018년</t>
    <phoneticPr fontId="4" type="noConversion"/>
  </si>
  <si>
    <t>12월</t>
    <phoneticPr fontId="4" type="noConversion"/>
  </si>
  <si>
    <t>2008년</t>
    <phoneticPr fontId="4" type="noConversion"/>
  </si>
  <si>
    <t>11월</t>
    <phoneticPr fontId="4" type="noConversion"/>
  </si>
  <si>
    <t>2012년</t>
    <phoneticPr fontId="4" type="noConversion"/>
  </si>
  <si>
    <t>2013년</t>
    <phoneticPr fontId="4" type="noConversion"/>
  </si>
  <si>
    <t>2014년</t>
    <phoneticPr fontId="4" type="noConversion"/>
  </si>
  <si>
    <t>2015년</t>
    <phoneticPr fontId="4" type="noConversion"/>
  </si>
  <si>
    <t>2016년</t>
    <phoneticPr fontId="4" type="noConversion"/>
  </si>
  <si>
    <t>2017년</t>
    <phoneticPr fontId="4" type="noConversion"/>
  </si>
  <si>
    <t>2019년</t>
    <phoneticPr fontId="4" type="noConversion"/>
  </si>
  <si>
    <t>명수</t>
    <phoneticPr fontId="4" type="noConversion"/>
  </si>
  <si>
    <t>누계</t>
    <phoneticPr fontId="4" type="noConversion"/>
  </si>
  <si>
    <t>파나마</t>
    <phoneticPr fontId="4" type="noConversion"/>
  </si>
  <si>
    <t>2000년</t>
    <phoneticPr fontId="4" type="noConversion"/>
  </si>
  <si>
    <t>홍콩</t>
    <phoneticPr fontId="4" type="noConversion"/>
  </si>
  <si>
    <t>베트남</t>
    <phoneticPr fontId="4" type="noConversion"/>
  </si>
  <si>
    <t>싱가포르</t>
    <phoneticPr fontId="4" type="noConversion"/>
  </si>
  <si>
    <t>스리랑카</t>
    <phoneticPr fontId="4" type="noConversion"/>
  </si>
  <si>
    <t>필리핀</t>
    <phoneticPr fontId="4" type="noConversion"/>
  </si>
  <si>
    <t>인도네시아</t>
    <phoneticPr fontId="4" type="noConversion"/>
  </si>
  <si>
    <t>말레이시아</t>
    <phoneticPr fontId="4" type="noConversion"/>
  </si>
  <si>
    <t>일본</t>
    <phoneticPr fontId="4" type="noConversion"/>
  </si>
  <si>
    <t>중국</t>
    <phoneticPr fontId="4" type="noConversion"/>
  </si>
  <si>
    <t>China</t>
    <phoneticPr fontId="4" type="noConversion"/>
  </si>
  <si>
    <t>Vietnam</t>
    <phoneticPr fontId="4" type="noConversion"/>
  </si>
  <si>
    <t>대만</t>
    <phoneticPr fontId="4" type="noConversion"/>
  </si>
  <si>
    <t>Taiwan</t>
    <phoneticPr fontId="4" type="noConversion"/>
  </si>
  <si>
    <t>Singapore</t>
    <phoneticPr fontId="4" type="noConversion"/>
  </si>
  <si>
    <t>Indonesia</t>
    <phoneticPr fontId="4" type="noConversion"/>
  </si>
  <si>
    <t>Sri Lanka</t>
    <phoneticPr fontId="4" type="noConversion"/>
  </si>
  <si>
    <t>이스라엘</t>
    <phoneticPr fontId="4" type="noConversion"/>
  </si>
  <si>
    <t>Israel</t>
    <phoneticPr fontId="4" type="noConversion"/>
  </si>
  <si>
    <t>몽골</t>
    <phoneticPr fontId="4" type="noConversion"/>
  </si>
  <si>
    <t>Mongolia</t>
    <phoneticPr fontId="4" type="noConversion"/>
  </si>
  <si>
    <t>Maldives</t>
    <phoneticPr fontId="4" type="noConversion"/>
  </si>
  <si>
    <t>미얀마</t>
    <phoneticPr fontId="4" type="noConversion"/>
  </si>
  <si>
    <t>* Republic of the Union of Myanmar</t>
    <phoneticPr fontId="4" type="noConversion"/>
  </si>
  <si>
    <t>Myanmar</t>
    <phoneticPr fontId="4" type="noConversion"/>
  </si>
  <si>
    <t>인도</t>
    <phoneticPr fontId="4" type="noConversion"/>
  </si>
  <si>
    <t>라오스</t>
    <phoneticPr fontId="4" type="noConversion"/>
  </si>
  <si>
    <t>Laos</t>
    <phoneticPr fontId="4" type="noConversion"/>
  </si>
  <si>
    <t>영국</t>
    <phoneticPr fontId="4" type="noConversion"/>
  </si>
  <si>
    <t>세르비아</t>
    <phoneticPr fontId="4" type="noConversion"/>
  </si>
  <si>
    <t>핀란드</t>
    <phoneticPr fontId="4" type="noConversion"/>
  </si>
  <si>
    <t>산마리노</t>
    <phoneticPr fontId="4" type="noConversion"/>
  </si>
  <si>
    <t>캐나다</t>
    <phoneticPr fontId="4" type="noConversion"/>
  </si>
  <si>
    <t>자메이카</t>
    <phoneticPr fontId="4" type="noConversion"/>
  </si>
  <si>
    <t>과테말라</t>
    <phoneticPr fontId="4" type="noConversion"/>
  </si>
  <si>
    <t>칠레</t>
    <phoneticPr fontId="4" type="noConversion"/>
  </si>
  <si>
    <t>호주</t>
    <phoneticPr fontId="4" type="noConversion"/>
  </si>
  <si>
    <t>뉴질랜드</t>
    <phoneticPr fontId="4" type="noConversion"/>
  </si>
  <si>
    <t>팔라우</t>
    <phoneticPr fontId="4" type="noConversion"/>
  </si>
  <si>
    <t>피지</t>
    <phoneticPr fontId="4" type="noConversion"/>
  </si>
  <si>
    <t>모리셔스</t>
    <phoneticPr fontId="4" type="noConversion"/>
  </si>
  <si>
    <t>스와질랜드</t>
    <phoneticPr fontId="4" type="noConversion"/>
  </si>
  <si>
    <t>세이쉘</t>
    <phoneticPr fontId="4" type="noConversion"/>
  </si>
  <si>
    <t>짐바브웨</t>
    <phoneticPr fontId="4" type="noConversion"/>
  </si>
  <si>
    <t>우간다</t>
    <phoneticPr fontId="4" type="noConversion"/>
  </si>
  <si>
    <t>시에라리온</t>
    <phoneticPr fontId="4" type="noConversion"/>
  </si>
  <si>
    <t>Bosnia</t>
    <phoneticPr fontId="4" type="noConversion"/>
  </si>
  <si>
    <t>Slovakia</t>
    <phoneticPr fontId="4" type="noConversion"/>
  </si>
  <si>
    <t>*Republic of South Africa</t>
    <phoneticPr fontId="4" type="noConversion"/>
  </si>
  <si>
    <t>Mauritius</t>
    <phoneticPr fontId="4" type="noConversion"/>
  </si>
  <si>
    <t>Zimbabwe</t>
    <phoneticPr fontId="4" type="noConversion"/>
  </si>
  <si>
    <t>Sierra Leone</t>
    <phoneticPr fontId="4" type="noConversion"/>
  </si>
  <si>
    <t>New Zealand</t>
    <phoneticPr fontId="4" type="noConversion"/>
  </si>
  <si>
    <t>Fiji</t>
    <phoneticPr fontId="4" type="noConversion"/>
  </si>
  <si>
    <t>Palau</t>
    <phoneticPr fontId="4" type="noConversion"/>
  </si>
  <si>
    <t>Canada</t>
    <phoneticPr fontId="4" type="noConversion"/>
  </si>
  <si>
    <t>멕시코</t>
    <phoneticPr fontId="4" type="noConversion"/>
  </si>
  <si>
    <t>에콰도르</t>
    <phoneticPr fontId="4" type="noConversion"/>
  </si>
  <si>
    <t>U.S.A</t>
    <phoneticPr fontId="4" type="noConversion"/>
  </si>
  <si>
    <t>Brazil</t>
    <phoneticPr fontId="4" type="noConversion"/>
  </si>
  <si>
    <t>Jamaica</t>
    <phoneticPr fontId="4" type="noConversion"/>
  </si>
  <si>
    <t>Panama</t>
    <phoneticPr fontId="4" type="noConversion"/>
  </si>
  <si>
    <t>도미니카공화국</t>
    <phoneticPr fontId="4" type="noConversion"/>
  </si>
  <si>
    <t>* Dominican Republic</t>
    <phoneticPr fontId="4" type="noConversion"/>
  </si>
  <si>
    <t>Ecuador</t>
    <phoneticPr fontId="4" type="noConversion"/>
  </si>
  <si>
    <t>리히텐슈타인</t>
    <phoneticPr fontId="4" type="noConversion"/>
  </si>
  <si>
    <t>Serbia</t>
    <phoneticPr fontId="4" type="noConversion"/>
  </si>
  <si>
    <t>Sweden</t>
    <phoneticPr fontId="4" type="noConversion"/>
  </si>
  <si>
    <t>Liechtenstein</t>
    <phoneticPr fontId="4" type="noConversion"/>
  </si>
  <si>
    <t>Georgia</t>
    <phoneticPr fontId="4" type="noConversion"/>
  </si>
  <si>
    <t>San Marino</t>
    <phoneticPr fontId="4" type="noConversion"/>
  </si>
  <si>
    <t>국가</t>
    <phoneticPr fontId="4" type="noConversion"/>
  </si>
  <si>
    <t>기관명</t>
    <phoneticPr fontId="4" type="noConversion"/>
  </si>
  <si>
    <t>URL</t>
    <phoneticPr fontId="4" type="noConversion"/>
  </si>
  <si>
    <t>아시아</t>
    <phoneticPr fontId="4" type="noConversion"/>
  </si>
  <si>
    <t>일본</t>
    <phoneticPr fontId="4" type="noConversion"/>
  </si>
  <si>
    <t>https://www.jnto.go.jp/jpn/statistics/data_info_listing/index.html</t>
    <phoneticPr fontId="4" type="noConversion"/>
  </si>
  <si>
    <t>베트남</t>
    <phoneticPr fontId="4" type="noConversion"/>
  </si>
  <si>
    <t>태국</t>
    <phoneticPr fontId="4" type="noConversion"/>
  </si>
  <si>
    <t>필리핀</t>
    <phoneticPr fontId="4" type="noConversion"/>
  </si>
  <si>
    <t>홍콩</t>
    <phoneticPr fontId="4" type="noConversion"/>
  </si>
  <si>
    <t>대만</t>
    <phoneticPr fontId="4" type="noConversion"/>
  </si>
  <si>
    <t>마카오</t>
    <phoneticPr fontId="4" type="noConversion"/>
  </si>
  <si>
    <t>싱가포르</t>
    <phoneticPr fontId="4" type="noConversion"/>
  </si>
  <si>
    <t>캄보디아</t>
    <phoneticPr fontId="4" type="noConversion"/>
  </si>
  <si>
    <t>인도네시아</t>
    <phoneticPr fontId="4" type="noConversion"/>
  </si>
  <si>
    <t>말레이시아</t>
    <phoneticPr fontId="4" type="noConversion"/>
  </si>
  <si>
    <t>몽골</t>
    <phoneticPr fontId="4" type="noConversion"/>
  </si>
  <si>
    <t>미얀마</t>
    <phoneticPr fontId="4" type="noConversion"/>
  </si>
  <si>
    <t>인도</t>
    <phoneticPr fontId="4" type="noConversion"/>
  </si>
  <si>
    <t>http://tourism.gov.in/market-research-and-statistics</t>
    <phoneticPr fontId="4" type="noConversion"/>
  </si>
  <si>
    <t>부탄</t>
    <phoneticPr fontId="4" type="noConversion"/>
  </si>
  <si>
    <t>유럽</t>
    <phoneticPr fontId="4" type="noConversion"/>
  </si>
  <si>
    <t>오스트리아</t>
    <phoneticPr fontId="4" type="noConversion"/>
  </si>
  <si>
    <t>Statistics Austria</t>
    <phoneticPr fontId="4" type="noConversion"/>
  </si>
  <si>
    <t>영국</t>
    <phoneticPr fontId="4" type="noConversion"/>
  </si>
  <si>
    <t>VisitEngland</t>
    <phoneticPr fontId="4" type="noConversion"/>
  </si>
  <si>
    <t>https://www.visitbritain.org/latest-quarterly-data-uk-overall</t>
    <phoneticPr fontId="4" type="noConversion"/>
  </si>
  <si>
    <t>슬로베니아</t>
    <phoneticPr fontId="4" type="noConversion"/>
  </si>
  <si>
    <t>보스니아</t>
    <phoneticPr fontId="4" type="noConversion"/>
  </si>
  <si>
    <t>마케도니아</t>
    <phoneticPr fontId="4" type="noConversion"/>
  </si>
  <si>
    <t>Republic of Notrh Macedonia State Statistical Office</t>
    <phoneticPr fontId="4" type="noConversion"/>
  </si>
  <si>
    <t>세르비아</t>
    <phoneticPr fontId="4" type="noConversion"/>
  </si>
  <si>
    <t>Republic of Srpska Institue of Statistics</t>
    <phoneticPr fontId="4" type="noConversion"/>
  </si>
  <si>
    <t>http://www.rzs.rs.ba/front/category/18/154/?page=1</t>
    <phoneticPr fontId="4" type="noConversion"/>
  </si>
  <si>
    <t>아프리카</t>
    <phoneticPr fontId="4" type="noConversion"/>
  </si>
  <si>
    <t>남아프리카공화국</t>
    <phoneticPr fontId="4" type="noConversion"/>
  </si>
  <si>
    <t xml:space="preserve">South African Tourism </t>
    <phoneticPr fontId="4" type="noConversion"/>
  </si>
  <si>
    <t>https://www.southafrica.net/gl/en/corporate/category/strategic-research-and-reports</t>
    <phoneticPr fontId="4" type="noConversion"/>
  </si>
  <si>
    <t>모리셔스</t>
    <phoneticPr fontId="4" type="noConversion"/>
  </si>
  <si>
    <t xml:space="preserve">Statistics Mauritius  </t>
    <phoneticPr fontId="4" type="noConversion"/>
  </si>
  <si>
    <t>스와질랜드</t>
    <phoneticPr fontId="4" type="noConversion"/>
  </si>
  <si>
    <t>Eswatini Tourism office</t>
    <phoneticPr fontId="4" type="noConversion"/>
  </si>
  <si>
    <t>세이쉘</t>
    <phoneticPr fontId="4" type="noConversion"/>
  </si>
  <si>
    <t>아메리카</t>
    <phoneticPr fontId="4" type="noConversion"/>
  </si>
  <si>
    <t>캐나다</t>
    <phoneticPr fontId="4" type="noConversion"/>
  </si>
  <si>
    <t>미국</t>
    <phoneticPr fontId="4" type="noConversion"/>
  </si>
  <si>
    <t>자메이카</t>
    <phoneticPr fontId="4" type="noConversion"/>
  </si>
  <si>
    <t>http://www.jtbonline.org/report-and-statistics/monthly-statistics</t>
    <phoneticPr fontId="4" type="noConversion"/>
  </si>
  <si>
    <t>브라질</t>
    <phoneticPr fontId="4" type="noConversion"/>
  </si>
  <si>
    <t>오세아니아</t>
    <phoneticPr fontId="4" type="noConversion"/>
  </si>
  <si>
    <t>호주</t>
    <phoneticPr fontId="4" type="noConversion"/>
  </si>
  <si>
    <t>뉴질랜드</t>
    <phoneticPr fontId="4" type="noConversion"/>
  </si>
  <si>
    <t>피지</t>
    <phoneticPr fontId="4" type="noConversion"/>
  </si>
  <si>
    <t>대륙</t>
    <phoneticPr fontId="4" type="noConversion"/>
  </si>
  <si>
    <t xml:space="preserve">공사는 통계 이용 고객의 편의를 위해 주요국 관광부/관광공사에서 집계, 발표하는 한국인 입국(우리 입장에서는 출국)통계를 수집하여 제공하오니 참고하시기 바랍니다. 
</t>
    <phoneticPr fontId="4" type="noConversion"/>
  </si>
  <si>
    <t xml:space="preserve">
첨부 파일 이외의 행선지는 지속 확대할 계획이나, 해당국 통계의 한계로 자료 확보에 어려움이 있는 점 널리 양해해 주시기 바랍니다. </t>
    <phoneticPr fontId="4" type="noConversion"/>
  </si>
  <si>
    <t>Vietnam National Administration of Tourism</t>
    <phoneticPr fontId="4" type="noConversion"/>
  </si>
  <si>
    <t>Ministry of Tourism and Sports</t>
    <phoneticPr fontId="4" type="noConversion"/>
  </si>
  <si>
    <t>REPUBLIC OF THE PHILIPPINES, DEPARTMENT OF TOURISM</t>
    <phoneticPr fontId="4" type="noConversion"/>
  </si>
  <si>
    <t>Hong Kong Tourism Board</t>
    <phoneticPr fontId="4" type="noConversion"/>
  </si>
  <si>
    <t xml:space="preserve">Tourism Bureau, M.O.T.C. Republic of China(Taiwan) </t>
    <phoneticPr fontId="4" type="noConversion"/>
  </si>
  <si>
    <t>DSEC</t>
    <phoneticPr fontId="4" type="noConversion"/>
  </si>
  <si>
    <t>Tourism of Cambodia</t>
    <phoneticPr fontId="4" type="noConversion"/>
  </si>
  <si>
    <t>Badan Pusat Statistik</t>
    <phoneticPr fontId="4" type="noConversion"/>
  </si>
  <si>
    <t>Tourism Malaysia</t>
    <phoneticPr fontId="4" type="noConversion"/>
  </si>
  <si>
    <t>Ministry of Hotels and Tourism</t>
    <phoneticPr fontId="4" type="noConversion"/>
  </si>
  <si>
    <t>Department of Tourism, Ministry of Tourism</t>
    <phoneticPr fontId="4" type="noConversion"/>
  </si>
  <si>
    <t>NATIONAL STATISTICS OFFICE OF MONGOLIA</t>
    <phoneticPr fontId="4" type="noConversion"/>
  </si>
  <si>
    <t>National Statistics Bureau, Bhutan</t>
    <phoneticPr fontId="4" type="noConversion"/>
  </si>
  <si>
    <t>Statistical Office of the Republic of Slovenia</t>
    <phoneticPr fontId="4" type="noConversion"/>
  </si>
  <si>
    <t>ITA National Travel &amp; Tourism Office</t>
    <phoneticPr fontId="4" type="noConversion"/>
  </si>
  <si>
    <t>Statistics Canada</t>
    <phoneticPr fontId="4" type="noConversion"/>
  </si>
  <si>
    <t>Jamaica Tourist Board</t>
    <phoneticPr fontId="4" type="noConversion"/>
  </si>
  <si>
    <t>Banco Central de la Republica Dominicana</t>
    <phoneticPr fontId="4" type="noConversion"/>
  </si>
  <si>
    <t>Governo do  Brasil</t>
    <phoneticPr fontId="4" type="noConversion"/>
  </si>
  <si>
    <t>NewZealand Government</t>
    <phoneticPr fontId="4" type="noConversion"/>
  </si>
  <si>
    <t>Fiji Bureau of Statistics</t>
    <phoneticPr fontId="4" type="noConversion"/>
  </si>
  <si>
    <t>Tourism Australia</t>
    <phoneticPr fontId="4" type="noConversion"/>
  </si>
  <si>
    <t>National Bureau of Statistics</t>
    <phoneticPr fontId="4" type="noConversion"/>
  </si>
  <si>
    <t>도미니카 공화국</t>
    <phoneticPr fontId="4" type="noConversion"/>
  </si>
  <si>
    <t>Japan</t>
    <phoneticPr fontId="4" type="noConversion"/>
  </si>
  <si>
    <t>마카오</t>
    <phoneticPr fontId="4" type="noConversion"/>
  </si>
  <si>
    <t>Macau</t>
    <phoneticPr fontId="4" type="noConversion"/>
  </si>
  <si>
    <t>Malaysia</t>
    <phoneticPr fontId="4" type="noConversion"/>
  </si>
  <si>
    <t>Cambodia</t>
    <phoneticPr fontId="4" type="noConversion"/>
  </si>
  <si>
    <t>India</t>
    <phoneticPr fontId="4" type="noConversion"/>
  </si>
  <si>
    <t>몰디브</t>
    <phoneticPr fontId="4" type="noConversion"/>
  </si>
  <si>
    <t>사이프러스</t>
    <phoneticPr fontId="4" type="noConversion"/>
  </si>
  <si>
    <t>Cyprus</t>
    <phoneticPr fontId="4" type="noConversion"/>
  </si>
  <si>
    <t>부탄</t>
    <phoneticPr fontId="4" type="noConversion"/>
  </si>
  <si>
    <t>Bhutan</t>
    <phoneticPr fontId="4" type="noConversion"/>
  </si>
  <si>
    <t>요르단</t>
    <phoneticPr fontId="4" type="noConversion"/>
  </si>
  <si>
    <t>Jordan</t>
    <phoneticPr fontId="4" type="noConversion"/>
  </si>
  <si>
    <t>네팔</t>
    <phoneticPr fontId="4" type="noConversion"/>
  </si>
  <si>
    <t>Nepal</t>
    <phoneticPr fontId="4" type="noConversion"/>
  </si>
  <si>
    <t>예멘</t>
    <phoneticPr fontId="4" type="noConversion"/>
  </si>
  <si>
    <t>Yemen</t>
    <phoneticPr fontId="4" type="noConversion"/>
  </si>
  <si>
    <t>명수</t>
    <phoneticPr fontId="4" type="noConversion"/>
  </si>
  <si>
    <t>전년대비</t>
    <phoneticPr fontId="4" type="noConversion"/>
  </si>
  <si>
    <t>전년대비</t>
    <phoneticPr fontId="4" type="noConversion"/>
  </si>
  <si>
    <t>2004년</t>
    <phoneticPr fontId="4" type="noConversion"/>
  </si>
  <si>
    <t>1월</t>
    <phoneticPr fontId="4" type="noConversion"/>
  </si>
  <si>
    <t>2월</t>
    <phoneticPr fontId="4" type="noConversion"/>
  </si>
  <si>
    <t xml:space="preserve"> </t>
    <phoneticPr fontId="4" type="noConversion"/>
  </si>
  <si>
    <t>2005년</t>
    <phoneticPr fontId="4" type="noConversion"/>
  </si>
  <si>
    <t>2006년</t>
    <phoneticPr fontId="4" type="noConversion"/>
  </si>
  <si>
    <t>2007년</t>
    <phoneticPr fontId="4" type="noConversion"/>
  </si>
  <si>
    <t>3월</t>
    <phoneticPr fontId="4" type="noConversion"/>
  </si>
  <si>
    <t>4월</t>
    <phoneticPr fontId="4" type="noConversion"/>
  </si>
  <si>
    <t>5월</t>
    <phoneticPr fontId="4" type="noConversion"/>
  </si>
  <si>
    <t>6월</t>
    <phoneticPr fontId="4" type="noConversion"/>
  </si>
  <si>
    <t>7월</t>
    <phoneticPr fontId="4" type="noConversion"/>
  </si>
  <si>
    <t>8월</t>
    <phoneticPr fontId="4" type="noConversion"/>
  </si>
  <si>
    <t>9월</t>
    <phoneticPr fontId="4" type="noConversion"/>
  </si>
  <si>
    <t>10월</t>
    <phoneticPr fontId="4" type="noConversion"/>
  </si>
  <si>
    <t>12월</t>
    <phoneticPr fontId="4" type="noConversion"/>
  </si>
  <si>
    <t>2008년</t>
    <phoneticPr fontId="4" type="noConversion"/>
  </si>
  <si>
    <t>1월</t>
    <phoneticPr fontId="4" type="noConversion"/>
  </si>
  <si>
    <t>2월</t>
    <phoneticPr fontId="4" type="noConversion"/>
  </si>
  <si>
    <t>2009년</t>
    <phoneticPr fontId="4" type="noConversion"/>
  </si>
  <si>
    <t>2010년</t>
    <phoneticPr fontId="4" type="noConversion"/>
  </si>
  <si>
    <t>3월</t>
    <phoneticPr fontId="4" type="noConversion"/>
  </si>
  <si>
    <t>4월</t>
    <phoneticPr fontId="4" type="noConversion"/>
  </si>
  <si>
    <t>5월</t>
    <phoneticPr fontId="4" type="noConversion"/>
  </si>
  <si>
    <t>6월</t>
    <phoneticPr fontId="4" type="noConversion"/>
  </si>
  <si>
    <t>7월</t>
    <phoneticPr fontId="4" type="noConversion"/>
  </si>
  <si>
    <t>8월</t>
    <phoneticPr fontId="4" type="noConversion"/>
  </si>
  <si>
    <t>9월</t>
    <phoneticPr fontId="4" type="noConversion"/>
  </si>
  <si>
    <t>10월</t>
    <phoneticPr fontId="4" type="noConversion"/>
  </si>
  <si>
    <t>11월</t>
    <phoneticPr fontId="4" type="noConversion"/>
  </si>
  <si>
    <t>2011년</t>
    <phoneticPr fontId="4" type="noConversion"/>
  </si>
  <si>
    <t>2012년</t>
    <phoneticPr fontId="4" type="noConversion"/>
  </si>
  <si>
    <t>2013년</t>
    <phoneticPr fontId="4" type="noConversion"/>
  </si>
  <si>
    <t>-</t>
    <phoneticPr fontId="4" type="noConversion"/>
  </si>
  <si>
    <t>2014년</t>
    <phoneticPr fontId="4" type="noConversion"/>
  </si>
  <si>
    <t>1월</t>
    <phoneticPr fontId="4" type="noConversion"/>
  </si>
  <si>
    <t>2월</t>
    <phoneticPr fontId="4" type="noConversion"/>
  </si>
  <si>
    <t>2015년</t>
    <phoneticPr fontId="4" type="noConversion"/>
  </si>
  <si>
    <t>2016년</t>
    <phoneticPr fontId="4" type="noConversion"/>
  </si>
  <si>
    <t>2017년</t>
    <phoneticPr fontId="4" type="noConversion"/>
  </si>
  <si>
    <t>3월</t>
    <phoneticPr fontId="4" type="noConversion"/>
  </si>
  <si>
    <t>6월</t>
    <phoneticPr fontId="4" type="noConversion"/>
  </si>
  <si>
    <t>7월</t>
    <phoneticPr fontId="4" type="noConversion"/>
  </si>
  <si>
    <t>8월</t>
    <phoneticPr fontId="4" type="noConversion"/>
  </si>
  <si>
    <t>9월</t>
    <phoneticPr fontId="4" type="noConversion"/>
  </si>
  <si>
    <t>10월</t>
    <phoneticPr fontId="4" type="noConversion"/>
  </si>
  <si>
    <t>11월</t>
    <phoneticPr fontId="4" type="noConversion"/>
  </si>
  <si>
    <t>12월</t>
    <phoneticPr fontId="4" type="noConversion"/>
  </si>
  <si>
    <t>2018년</t>
    <phoneticPr fontId="4" type="noConversion"/>
  </si>
  <si>
    <t>2019년</t>
    <phoneticPr fontId="4" type="noConversion"/>
  </si>
  <si>
    <t>2008년</t>
    <phoneticPr fontId="4" type="noConversion"/>
  </si>
  <si>
    <t>누계</t>
    <phoneticPr fontId="4" type="noConversion"/>
  </si>
  <si>
    <t>2009년</t>
    <phoneticPr fontId="4" type="noConversion"/>
  </si>
  <si>
    <t>2010년</t>
    <phoneticPr fontId="4" type="noConversion"/>
  </si>
  <si>
    <t>2011년</t>
    <phoneticPr fontId="4" type="noConversion"/>
  </si>
  <si>
    <t>2012년</t>
    <phoneticPr fontId="4" type="noConversion"/>
  </si>
  <si>
    <t>2013년</t>
    <phoneticPr fontId="4" type="noConversion"/>
  </si>
  <si>
    <t>2014년</t>
    <phoneticPr fontId="4" type="noConversion"/>
  </si>
  <si>
    <t>2015년</t>
    <phoneticPr fontId="4" type="noConversion"/>
  </si>
  <si>
    <t>2016년</t>
    <phoneticPr fontId="4" type="noConversion"/>
  </si>
  <si>
    <t>2017년</t>
    <phoneticPr fontId="4" type="noConversion"/>
  </si>
  <si>
    <t>* 보스니아헤르체고비나(Bosnia and Herzegovina)</t>
    <phoneticPr fontId="4" type="noConversion"/>
  </si>
  <si>
    <t>독일</t>
    <phoneticPr fontId="4" type="noConversion"/>
  </si>
  <si>
    <t>Germany</t>
    <phoneticPr fontId="4" type="noConversion"/>
  </si>
  <si>
    <t>Austria</t>
    <phoneticPr fontId="4" type="noConversion"/>
  </si>
  <si>
    <t>U.K</t>
    <phoneticPr fontId="4" type="noConversion"/>
  </si>
  <si>
    <t>슬로베니아</t>
    <phoneticPr fontId="4" type="noConversion"/>
  </si>
  <si>
    <t>Slovenia</t>
    <phoneticPr fontId="4" type="noConversion"/>
  </si>
  <si>
    <t>Russia</t>
    <phoneticPr fontId="4" type="noConversion"/>
  </si>
  <si>
    <t>Finland</t>
    <phoneticPr fontId="4" type="noConversion"/>
  </si>
  <si>
    <t>슬로바키아</t>
    <phoneticPr fontId="4" type="noConversion"/>
  </si>
  <si>
    <t>스웨덴</t>
    <phoneticPr fontId="4" type="noConversion"/>
  </si>
  <si>
    <t>조지아</t>
    <phoneticPr fontId="4" type="noConversion"/>
  </si>
  <si>
    <t>2018년</t>
    <phoneticPr fontId="4" type="noConversion"/>
  </si>
  <si>
    <t>2019년</t>
    <phoneticPr fontId="4" type="noConversion"/>
  </si>
  <si>
    <t>2000년</t>
    <phoneticPr fontId="4" type="noConversion"/>
  </si>
  <si>
    <t>누계</t>
    <phoneticPr fontId="4" type="noConversion"/>
  </si>
  <si>
    <t>2001년</t>
    <phoneticPr fontId="4" type="noConversion"/>
  </si>
  <si>
    <t>* Kingdom of eSwatini</t>
    <phoneticPr fontId="4" type="noConversion"/>
  </si>
  <si>
    <t>남아프리카공화국</t>
    <phoneticPr fontId="4" type="noConversion"/>
  </si>
  <si>
    <t>Seychelles</t>
    <phoneticPr fontId="4" type="noConversion"/>
  </si>
  <si>
    <t>Uganda</t>
    <phoneticPr fontId="4" type="noConversion"/>
  </si>
  <si>
    <t>Guatemala</t>
    <phoneticPr fontId="4" type="noConversion"/>
  </si>
  <si>
    <t>Chile</t>
    <phoneticPr fontId="4" type="noConversion"/>
  </si>
  <si>
    <t>코스타리카</t>
    <phoneticPr fontId="4" type="noConversion"/>
  </si>
  <si>
    <t>Costa Rica</t>
    <phoneticPr fontId="4" type="noConversion"/>
  </si>
  <si>
    <t>페루</t>
    <phoneticPr fontId="4" type="noConversion"/>
  </si>
  <si>
    <t>Peru</t>
    <phoneticPr fontId="4" type="noConversion"/>
  </si>
  <si>
    <t>Mexico</t>
    <phoneticPr fontId="4" type="noConversion"/>
  </si>
  <si>
    <t>* Northern Mariana Is(Saipan)</t>
    <phoneticPr fontId="4" type="noConversion"/>
  </si>
  <si>
    <t xml:space="preserve"> Australia</t>
    <phoneticPr fontId="4" type="noConversion"/>
  </si>
  <si>
    <t>2008년</t>
    <phoneticPr fontId="4" type="noConversion"/>
  </si>
  <si>
    <t>누계</t>
    <phoneticPr fontId="4" type="noConversion"/>
  </si>
  <si>
    <t>2009년</t>
    <phoneticPr fontId="4" type="noConversion"/>
  </si>
  <si>
    <t>2010년</t>
    <phoneticPr fontId="4" type="noConversion"/>
  </si>
  <si>
    <t>2011년</t>
    <phoneticPr fontId="4" type="noConversion"/>
  </si>
  <si>
    <t>2012년</t>
    <phoneticPr fontId="4" type="noConversion"/>
  </si>
  <si>
    <t>2013년</t>
    <phoneticPr fontId="4" type="noConversion"/>
  </si>
  <si>
    <t>2014년</t>
    <phoneticPr fontId="4" type="noConversion"/>
  </si>
  <si>
    <t>2015년</t>
    <phoneticPr fontId="4" type="noConversion"/>
  </si>
  <si>
    <t>2016년</t>
    <phoneticPr fontId="4" type="noConversion"/>
  </si>
  <si>
    <t>2017년</t>
    <phoneticPr fontId="4" type="noConversion"/>
  </si>
  <si>
    <t>2018년</t>
    <phoneticPr fontId="4" type="noConversion"/>
  </si>
  <si>
    <t>2019년</t>
    <phoneticPr fontId="4" type="noConversion"/>
  </si>
  <si>
    <t>명수</t>
    <phoneticPr fontId="4" type="noConversion"/>
  </si>
  <si>
    <t>9월</t>
    <phoneticPr fontId="4" type="noConversion"/>
  </si>
  <si>
    <t>JNTO(Japan National Tourism Organization)</t>
    <phoneticPr fontId="4" type="noConversion"/>
  </si>
  <si>
    <t>비고</t>
    <phoneticPr fontId="4" type="noConversion"/>
  </si>
  <si>
    <t>중국</t>
    <phoneticPr fontId="4" type="noConversion"/>
  </si>
  <si>
    <t>아시아</t>
    <phoneticPr fontId="4" type="noConversion"/>
  </si>
  <si>
    <t>이스라엘</t>
    <phoneticPr fontId="4" type="noConversion"/>
  </si>
  <si>
    <t>아시아</t>
    <phoneticPr fontId="4" type="noConversion"/>
  </si>
  <si>
    <t>네팔</t>
    <phoneticPr fontId="4" type="noConversion"/>
  </si>
  <si>
    <t>Government of Nepal Ministry of Culture, Tourism &amp; Civil Aviation</t>
  </si>
  <si>
    <t>아프리카</t>
    <phoneticPr fontId="4" type="noConversion"/>
  </si>
  <si>
    <t>짐바브웨</t>
    <phoneticPr fontId="4" type="noConversion"/>
  </si>
  <si>
    <t>Zimbabwe A World Of Wonders</t>
  </si>
  <si>
    <t>아프리카</t>
    <phoneticPr fontId="4" type="noConversion"/>
  </si>
  <si>
    <t>우간다</t>
    <phoneticPr fontId="4" type="noConversion"/>
  </si>
  <si>
    <t>MINISTRY OF TOURISM, WILDLIFE AND ANTIQUITES THE REPUBLIC OF UGANDA</t>
  </si>
  <si>
    <t>아메리카</t>
    <phoneticPr fontId="4" type="noConversion"/>
  </si>
  <si>
    <t>코스타리카</t>
    <phoneticPr fontId="4" type="noConversion"/>
  </si>
  <si>
    <t>INSTITUTO CONSTARRICENSE DE TURISMO(ICT)</t>
  </si>
  <si>
    <t>아메리카</t>
    <phoneticPr fontId="4" type="noConversion"/>
  </si>
  <si>
    <t>에콰도르</t>
    <phoneticPr fontId="4" type="noConversion"/>
  </si>
  <si>
    <t>NICOLAS LARENAS(NL)</t>
  </si>
  <si>
    <t>오세아니아</t>
    <phoneticPr fontId="4" type="noConversion"/>
  </si>
  <si>
    <t>팔라우</t>
    <phoneticPr fontId="4" type="noConversion"/>
  </si>
  <si>
    <t>스페인</t>
    <phoneticPr fontId="4" type="noConversion"/>
  </si>
  <si>
    <t>Spain</t>
    <phoneticPr fontId="4" type="noConversion"/>
  </si>
  <si>
    <t>Thailand</t>
    <phoneticPr fontId="4" type="noConversion"/>
  </si>
  <si>
    <t>Philippines</t>
    <phoneticPr fontId="4" type="noConversion"/>
  </si>
  <si>
    <t>Hong Kong</t>
    <phoneticPr fontId="4" type="noConversion"/>
  </si>
  <si>
    <t>http://mytourismdata.tourism.gov.my/?page_id=420</t>
    <phoneticPr fontId="4" type="noConversion"/>
  </si>
  <si>
    <t>https://tourism.gov.mm/statistics</t>
    <phoneticPr fontId="4" type="noConversion"/>
  </si>
  <si>
    <t>https://www.tourism.gov.bt/resources/annual-reports</t>
    <phoneticPr fontId="4" type="noConversion"/>
  </si>
  <si>
    <t>http://www.thekingdomofeswatini.com/sta-resources/research</t>
    <phoneticPr fontId="4" type="noConversion"/>
  </si>
  <si>
    <t>https://www.nbs.gov.sc/statistics/tourism</t>
    <phoneticPr fontId="4" type="noConversion"/>
  </si>
  <si>
    <t>https://www.tourism.go.ug/statistics1</t>
    <phoneticPr fontId="4" type="noConversion"/>
  </si>
  <si>
    <t>http://www.dadosefatos.turismo.gov.br/2016-02-04-11-53-05.html</t>
    <phoneticPr fontId="4" type="noConversion"/>
  </si>
  <si>
    <t>https://www.ict.go.cr/en/statistics/statistical-reports.html</t>
    <phoneticPr fontId="4" type="noConversion"/>
  </si>
  <si>
    <t>https://www.nlarenas.com/en/2019/01/statistics-ecuador-foreign-tourists-in-2018/</t>
    <phoneticPr fontId="4" type="noConversion"/>
  </si>
  <si>
    <t>https://www.stats.govt.nz/information-releases/?filters=Tourism</t>
    <phoneticPr fontId="4" type="noConversion"/>
  </si>
  <si>
    <t>https://www.statsfiji.gov.fj/index.php/latest-releases/tourism-and-migration</t>
    <phoneticPr fontId="4" type="noConversion"/>
  </si>
  <si>
    <t>National Bureau of Statistics of China</t>
    <phoneticPr fontId="4" type="noConversion"/>
  </si>
  <si>
    <t>Department of Statistics Singapore</t>
    <phoneticPr fontId="4" type="noConversion"/>
  </si>
  <si>
    <t>2020년</t>
    <phoneticPr fontId="4" type="noConversion"/>
  </si>
  <si>
    <t>2020년</t>
    <phoneticPr fontId="4" type="noConversion"/>
  </si>
  <si>
    <t>2020년</t>
    <phoneticPr fontId="4" type="noConversion"/>
  </si>
  <si>
    <t>2020년</t>
    <phoneticPr fontId="4" type="noConversion"/>
  </si>
  <si>
    <t>2020년</t>
    <phoneticPr fontId="4" type="noConversion"/>
  </si>
  <si>
    <t>1월</t>
    <phoneticPr fontId="4" type="noConversion"/>
  </si>
  <si>
    <t>유럽</t>
    <phoneticPr fontId="4" type="noConversion"/>
  </si>
  <si>
    <t>독일</t>
    <phoneticPr fontId="4" type="noConversion"/>
  </si>
  <si>
    <t>Guam</t>
    <phoneticPr fontId="4" type="noConversion"/>
  </si>
  <si>
    <t>괌</t>
    <phoneticPr fontId="4" type="noConversion"/>
  </si>
  <si>
    <t>https://www.guamvisitorsbureau.com/research/statistics/visitor-arrival-statistics</t>
    <phoneticPr fontId="4" type="noConversion"/>
  </si>
  <si>
    <t>https://www.dsec.gov.mo/en-US/Statistic?id=402</t>
    <phoneticPr fontId="4" type="noConversion"/>
  </si>
  <si>
    <t>guam visitors bureau</t>
    <phoneticPr fontId="4" type="noConversion"/>
  </si>
  <si>
    <t>PalauGov</t>
    <phoneticPr fontId="4" type="noConversion"/>
  </si>
  <si>
    <t>Statistischen Amter</t>
    <phoneticPr fontId="4" type="noConversion"/>
  </si>
  <si>
    <t>아메리카</t>
    <phoneticPr fontId="4" type="noConversion"/>
  </si>
  <si>
    <t>멕시코</t>
    <phoneticPr fontId="4" type="noConversion"/>
  </si>
  <si>
    <t>http://www.datatur.sectur.gob.mx/SitePages/Visitantes%20por%20Nacionalidad.aspx</t>
    <phoneticPr fontId="4" type="noConversion"/>
  </si>
  <si>
    <t xml:space="preserve">     * 영국 '20.5.22 2019년 연도 통계 발표 및 과거(2009-2018년도) 통계 일부 보정 </t>
    <phoneticPr fontId="4" type="noConversion"/>
  </si>
  <si>
    <t>괌(미국령)</t>
    <phoneticPr fontId="4" type="noConversion"/>
  </si>
  <si>
    <t>ホ一ム&gt; 統計·デ一タ&gt;  訪日外客統計（報道?表資料）&gt; 月別推計値</t>
    <phoneticPr fontId="4" type="noConversion"/>
  </si>
  <si>
    <r>
      <t xml:space="preserve">Home &gt; </t>
    </r>
    <r>
      <rPr>
        <sz val="10"/>
        <rFont val="맑은 고딕"/>
        <family val="2"/>
        <scheme val="minor"/>
      </rPr>
      <t>สถิตินักท่องเที่ยว</t>
    </r>
    <r>
      <rPr>
        <sz val="10"/>
        <rFont val="맑은 고딕"/>
        <family val="3"/>
        <charset val="129"/>
        <scheme val="minor"/>
      </rPr>
      <t xml:space="preserve"> &gt; </t>
    </r>
    <r>
      <rPr>
        <sz val="10"/>
        <rFont val="맑은 고딕"/>
        <family val="2"/>
        <scheme val="minor"/>
      </rPr>
      <t>สถิติด้านการท่องเที่ยว</t>
    </r>
    <r>
      <rPr>
        <sz val="10"/>
        <rFont val="맑은 고딕"/>
        <family val="3"/>
        <charset val="129"/>
        <scheme val="minor"/>
      </rPr>
      <t xml:space="preserve"> </t>
    </r>
    <r>
      <rPr>
        <sz val="10"/>
        <rFont val="맑은 고딕"/>
        <family val="2"/>
        <scheme val="minor"/>
      </rPr>
      <t>ปี</t>
    </r>
    <r>
      <rPr>
        <sz val="10"/>
        <rFont val="맑은 고딕"/>
        <family val="3"/>
        <charset val="129"/>
        <scheme val="minor"/>
      </rPr>
      <t xml:space="preserve"> 2563 (Tourism Statistics 2020) &gt;</t>
    </r>
    <r>
      <rPr>
        <sz val="10"/>
        <rFont val="맑은 고딕"/>
        <family val="2"/>
        <scheme val="minor"/>
      </rPr>
      <t>สถิตินักท่องเที่ยวชาวต่างชาติที่เดินทางเข้าประเทศไทย</t>
    </r>
    <r>
      <rPr>
        <sz val="10"/>
        <rFont val="맑은 고딕"/>
        <family val="3"/>
        <charset val="129"/>
        <scheme val="minor"/>
      </rPr>
      <t xml:space="preserve"> ( International Tourist Arrivals to Thailand) &gt; B열</t>
    </r>
    <phoneticPr fontId="4" type="noConversion"/>
  </si>
  <si>
    <t>2020년 4월부터 베트남 입국 금지 정책을 실행하여 현재까지 베트남 관광청은 입국 통계를 발표하지 않음</t>
    <phoneticPr fontId="4" type="noConversion"/>
  </si>
  <si>
    <t>Home &gt; Research &amp; Statistics &gt; Latest Statistics &gt; Visitor Arrivals To Hong Kong In~</t>
    <phoneticPr fontId="4" type="noConversion"/>
  </si>
  <si>
    <t>오세아니아</t>
    <phoneticPr fontId="4" type="noConversion"/>
  </si>
  <si>
    <t>Information &gt; Statistic &gt; Tourism Statistics &gt; Monthly Statistics &gt; Visitor Arrivals by Gender and by Purpose of Visit</t>
    <phoneticPr fontId="4" type="noConversion"/>
  </si>
  <si>
    <t>Tourism, MICE and Gaming &gt; Visitor Arrivals &gt; 엑셀파일 sheet 1</t>
    <phoneticPr fontId="4" type="noConversion"/>
  </si>
  <si>
    <t>Directory &gt; Industry &gt; Tourism &gt; International Visitor Arrivals &gt; International Visitor Arrivals By Inbound Tourism Markets, Monthly</t>
    <phoneticPr fontId="4" type="noConversion"/>
  </si>
  <si>
    <t>Tourism statistics &gt; Border statistics &gt;  Monthly Bulletlns &gt; Number of Arriving Departing Foreigners and Citizens &gt; 엑셀파일 Nationality sheet</t>
    <phoneticPr fontId="4" type="noConversion"/>
  </si>
  <si>
    <t xml:space="preserve">Juzna Koreja = 대한민국 </t>
    <phoneticPr fontId="4" type="noConversion"/>
  </si>
  <si>
    <t>엑셀파일 sheet T-03</t>
    <phoneticPr fontId="4" type="noConversion"/>
  </si>
  <si>
    <t xml:space="preserve">visitor arrivals data series </t>
    <phoneticPr fontId="4" type="noConversion"/>
  </si>
  <si>
    <t xml:space="preserve">Country : South Korea 필터 적용 후 apply 클릭 </t>
    <phoneticPr fontId="4" type="noConversion"/>
  </si>
  <si>
    <t>우측 상단 EN 클릭 (영어전환) &gt; STATISTICS &gt; TOURISM &gt; TABLES &gt; NUMBER OF INBOUND TOURISTS, by country &gt; Country : Korea, Time, OUTPUT : table</t>
    <phoneticPr fontId="4" type="noConversion"/>
  </si>
  <si>
    <t>OUR ROLE &gt; Statistics &gt; Arrival 2019</t>
    <phoneticPr fontId="4" type="noConversion"/>
  </si>
  <si>
    <t>우측상단 English 전환 &gt; 엑셀파일 sheet Tabela2</t>
    <phoneticPr fontId="4" type="noConversion"/>
  </si>
  <si>
    <t xml:space="preserve">우측상단 English 전환 &gt; Economic statistics &gt; tourism sector-monthly tourists arrival by air, according to nationality </t>
    <phoneticPr fontId="4" type="noConversion"/>
  </si>
  <si>
    <t>International visitor arrivals to Newzealand &gt; monthly visitor arrivals &gt; table3</t>
    <phoneticPr fontId="4" type="noConversion"/>
  </si>
  <si>
    <t>1. 아시아</t>
    <phoneticPr fontId="48" type="noConversion"/>
  </si>
  <si>
    <t>2. 유럽</t>
    <phoneticPr fontId="48" type="noConversion"/>
  </si>
  <si>
    <t>3. 아프리카</t>
    <phoneticPr fontId="48" type="noConversion"/>
  </si>
  <si>
    <t>4. 아메리카</t>
    <phoneticPr fontId="48" type="noConversion"/>
  </si>
  <si>
    <t>5. 오세아니아</t>
    <phoneticPr fontId="48" type="noConversion"/>
  </si>
  <si>
    <t>국민 해외관광객(아시아)</t>
    <phoneticPr fontId="4" type="noConversion"/>
  </si>
  <si>
    <t>국민 해외관광객(유럽)</t>
    <phoneticPr fontId="4" type="noConversion"/>
  </si>
  <si>
    <t>국민 해외관광객(아프리카)</t>
    <phoneticPr fontId="4" type="noConversion"/>
  </si>
  <si>
    <t>국민 해외관광객(아메리카)</t>
    <phoneticPr fontId="4" type="noConversion"/>
  </si>
  <si>
    <t>국민 해외관광객(오세아니아)</t>
    <phoneticPr fontId="4" type="noConversion"/>
  </si>
  <si>
    <t>유럽</t>
    <phoneticPr fontId="4" type="noConversion"/>
  </si>
  <si>
    <t>스페인</t>
    <phoneticPr fontId="4" type="noConversion"/>
  </si>
  <si>
    <t>https://ine.es/dynt3/inebase/en/index.htm?padre=3616&amp;capsel=3616</t>
    <phoneticPr fontId="4" type="noConversion"/>
  </si>
  <si>
    <t xml:space="preserve">Tourist Movement on Borders - national results - number of tourists by country of residence - country of residence에서 전체 선택해제 후 korea 검색 </t>
  </si>
  <si>
    <t xml:space="preserve">https://pxweb.stat.si/SiStat/en/Podrocja/Index/155/tourism </t>
    <phoneticPr fontId="4" type="noConversion"/>
  </si>
  <si>
    <t xml:space="preserve">tourism &gt; Arrivals and overnight stays by countries, municipalities, Solovenia, monthly 선택, municipalities -&gt; slovenia 선택, country - republic of Korea 선택  - tourist arrivals 선택 </t>
  </si>
  <si>
    <t>https://statsmauritius.govmu.org/Pages/Statistics/Monthly/Monthly-Tourists.aspx</t>
    <phoneticPr fontId="4" type="noConversion"/>
  </si>
  <si>
    <t xml:space="preserve">national statistics institute </t>
    <phoneticPr fontId="4" type="noConversion"/>
  </si>
  <si>
    <t>Home&gt;Data&gt;Subject : Travel and tourism&gt;International travel&gt;2. International Travel: Advance Information&gt;PDF version</t>
    <phoneticPr fontId="4" type="noConversion"/>
  </si>
  <si>
    <t>https://www.destatis.de/DE/Themen/Branchen-Unternehmen/Gastgewerbe-Tourismus/Publikationen/_publikationen-innen-tourismus-monat.html?nn=206104</t>
    <phoneticPr fontId="4" type="noConversion"/>
  </si>
  <si>
    <t>러시아</t>
    <phoneticPr fontId="4" type="noConversion"/>
  </si>
  <si>
    <t>fedstat</t>
    <phoneticPr fontId="4" type="noConversion"/>
  </si>
  <si>
    <t>https://www.fedstat.ru/indicator/38479</t>
    <phoneticPr fontId="4" type="noConversion"/>
  </si>
  <si>
    <t>https://data.stats.gov.cn/english/easyquery.htm?cn=C01</t>
    <phoneticPr fontId="4" type="noConversion"/>
  </si>
  <si>
    <t>Annual &gt; Tourism &gt; Number of Overseas Visitor Arrivals by Country/Region</t>
    <phoneticPr fontId="4" type="noConversion"/>
  </si>
  <si>
    <t>아시아</t>
    <phoneticPr fontId="4" type="noConversion"/>
  </si>
  <si>
    <t>스리랑카</t>
    <phoneticPr fontId="4" type="noConversion"/>
  </si>
  <si>
    <t>Sri Lanka Tourism Development Authority</t>
    <phoneticPr fontId="4" type="noConversion"/>
  </si>
  <si>
    <t>오류(2021.1.6 기준)</t>
    <phoneticPr fontId="4" type="noConversion"/>
  </si>
  <si>
    <t xml:space="preserve">2006년 7월부터 국민 출국카드가 폐지되어 국민 해외관광객의 목적지 파악이 어려워졌습니다. </t>
    <phoneticPr fontId="4" type="noConversion"/>
  </si>
  <si>
    <t>2021년</t>
    <phoneticPr fontId="4" type="noConversion"/>
  </si>
  <si>
    <t>https://www.trade.gov/i-94-arrivals-program</t>
    <phoneticPr fontId="4" type="noConversion"/>
  </si>
  <si>
    <t>https://www.bancentral.gov.do/a/d/2537-sector-turismo</t>
    <phoneticPr fontId="4" type="noConversion"/>
  </si>
  <si>
    <t>https://sltda.gov.lk/en/monthly-tourist-arrivals-reports</t>
    <phoneticPr fontId="4" type="noConversion"/>
  </si>
  <si>
    <t>https://partnernet.hktb.com/korea/kr/research_statistics/latest_statistics/index.html</t>
    <phoneticPr fontId="4" type="noConversion"/>
  </si>
  <si>
    <t>북마리아나(사이판)</t>
    <phoneticPr fontId="4" type="noConversion"/>
  </si>
  <si>
    <t>-</t>
    <phoneticPr fontId="4" type="noConversion"/>
  </si>
  <si>
    <t>브루나이</t>
    <phoneticPr fontId="4" type="noConversion"/>
  </si>
  <si>
    <t>Tourism Development Department</t>
    <phoneticPr fontId="4" type="noConversion"/>
  </si>
  <si>
    <t>http://www.tourism.gov.bn/SitePages/Statistic.aspx</t>
    <phoneticPr fontId="4" type="noConversion"/>
  </si>
  <si>
    <t>http://tourism.gov.ph/tourism_dem_sup_pub.aspx</t>
    <phoneticPr fontId="4" type="noConversion"/>
  </si>
  <si>
    <t>https://www.ktb.gov.tr/EN-249300/monthly-bulletins.html</t>
    <phoneticPr fontId="4" type="noConversion"/>
  </si>
  <si>
    <t>https://www.nagacorp.com/eng/ir/tourism.php</t>
    <phoneticPr fontId="4" type="noConversion"/>
  </si>
  <si>
    <t>https://tablebuilder.singstat.gov.sg/table/TS/M550001</t>
    <phoneticPr fontId="4" type="noConversion"/>
  </si>
  <si>
    <t>https://www.palaugov.pw/executive-branch/ministries/finance/budgetandplanning/immigration-tourism-statistics/</t>
    <phoneticPr fontId="4" type="noConversion"/>
  </si>
  <si>
    <t>라오스</t>
    <phoneticPr fontId="4" type="noConversion"/>
  </si>
  <si>
    <t>The European Chamber of Commerce and Industry in Lao PDR (ECCIL)</t>
    <phoneticPr fontId="4" type="noConversion"/>
  </si>
  <si>
    <t>https://eccil.org/wp-content/uploads/2021/06/Statistical-Report-on-Tourism-2020.pdf</t>
    <phoneticPr fontId="4" type="noConversion"/>
  </si>
  <si>
    <t>2022년</t>
    <phoneticPr fontId="4" type="noConversion"/>
  </si>
  <si>
    <t>https://www.stat.gov.mk/PrikaziSoopstenie.aspx?rbrtxt=69</t>
    <phoneticPr fontId="4" type="noConversion"/>
  </si>
  <si>
    <t>-93.1%*</t>
    <phoneticPr fontId="4" type="noConversion"/>
  </si>
  <si>
    <t>-93.8%*</t>
    <phoneticPr fontId="4" type="noConversion"/>
  </si>
  <si>
    <t>* 21/19</t>
    <phoneticPr fontId="4" type="noConversion"/>
  </si>
  <si>
    <t>아시아</t>
    <phoneticPr fontId="4" type="noConversion"/>
  </si>
  <si>
    <t>몰디브</t>
    <phoneticPr fontId="4" type="noConversion"/>
  </si>
  <si>
    <t>Ministry of Tourism</t>
    <phoneticPr fontId="4" type="noConversion"/>
  </si>
  <si>
    <t>https://www.statistik.gv.at/en/statistics/tourism-and-transport/tourism/accommodation/arrivals-overnight-stays</t>
    <phoneticPr fontId="4" type="noConversion"/>
  </si>
  <si>
    <t>Further data - Table: Arrivals and overnight stays in April 2022 by countries of origin</t>
    <phoneticPr fontId="4" type="noConversion"/>
  </si>
  <si>
    <t>Marianas Visitors Authority</t>
    <phoneticPr fontId="4" type="noConversion"/>
  </si>
  <si>
    <t>사이판(북마리아나)</t>
    <phoneticPr fontId="4" type="noConversion"/>
  </si>
  <si>
    <t>https://bhas.gov.ba/Calendar/Category?id=19&amp;page=1&amp;statGroup=19&amp;tabId=0</t>
    <phoneticPr fontId="4" type="noConversion"/>
  </si>
  <si>
    <t>Agency for Statistics of Bosnia and Herzegovina</t>
    <phoneticPr fontId="4" type="noConversion"/>
  </si>
  <si>
    <t>핀란드</t>
    <phoneticPr fontId="4" type="noConversion"/>
  </si>
  <si>
    <t>Visit Finland</t>
    <phoneticPr fontId="4" type="noConversion"/>
  </si>
  <si>
    <t>Accommodation statistics &gt; 116n-Monthly nights spent and arrivals by country of residence</t>
    <phoneticPr fontId="4" type="noConversion"/>
  </si>
  <si>
    <t>220.9%</t>
    <phoneticPr fontId="4" type="noConversion"/>
  </si>
  <si>
    <t>Statistical Publications 선택</t>
    <phoneticPr fontId="4" type="noConversion"/>
  </si>
  <si>
    <t>338.5%</t>
    <phoneticPr fontId="4" type="noConversion"/>
  </si>
  <si>
    <t>https://www150.statcan.gc.ca/t1/tbl1/en/cv.action?pid=2410005001</t>
    <phoneticPr fontId="4" type="noConversion"/>
  </si>
  <si>
    <t>튀르키예</t>
    <phoneticPr fontId="4" type="noConversion"/>
  </si>
  <si>
    <t>Turkiye</t>
  </si>
  <si>
    <t>Secretaria De Turismo</t>
    <phoneticPr fontId="4" type="noConversion"/>
  </si>
  <si>
    <t>393.8%</t>
    <phoneticPr fontId="4" type="noConversion"/>
  </si>
  <si>
    <t>529.9%</t>
    <phoneticPr fontId="4" type="noConversion"/>
  </si>
  <si>
    <t>* 베트남은 8월부터 국가별로 발표 재개</t>
    <phoneticPr fontId="4" type="noConversion"/>
  </si>
  <si>
    <t>https://vietnamtourism.gov.vn/statistic/international</t>
    <phoneticPr fontId="4" type="noConversion"/>
  </si>
  <si>
    <t>https://www.tourism.gov.mv/en/statistics/publications</t>
    <phoneticPr fontId="4" type="noConversion"/>
  </si>
  <si>
    <t>https://www.tourism.australia.com/en/markets-and-stats/tourism-statistics/international-market-performance.html</t>
    <phoneticPr fontId="4" type="noConversion"/>
  </si>
  <si>
    <t>https://www.cbs.gov.il/en/subjects/Pages/Tourism-and-Hotels.aspx</t>
    <phoneticPr fontId="4" type="noConversion"/>
  </si>
  <si>
    <t>http://www.jsta.org.jo/EN/List/Tourist_Statistics</t>
  </si>
  <si>
    <t>아시아</t>
    <phoneticPr fontId="4" type="noConversion"/>
  </si>
  <si>
    <t>요르단</t>
    <phoneticPr fontId="4" type="noConversion"/>
  </si>
  <si>
    <t>Jordan Society of Tourism &amp; Travel Agents</t>
    <phoneticPr fontId="4" type="noConversion"/>
  </si>
  <si>
    <t>North Macedonia</t>
    <phoneticPr fontId="4" type="noConversion"/>
  </si>
  <si>
    <t>북마케도니아</t>
    <phoneticPr fontId="4" type="noConversion"/>
  </si>
  <si>
    <t>303.3%</t>
    <phoneticPr fontId="4" type="noConversion"/>
  </si>
  <si>
    <r>
      <t>Republic Of T</t>
    </r>
    <r>
      <rPr>
        <sz val="10"/>
        <rFont val="맑은 고딕"/>
        <family val="3"/>
        <charset val="129"/>
      </rPr>
      <t>ü</t>
    </r>
    <r>
      <rPr>
        <sz val="10"/>
        <rFont val="맑은 고딕"/>
        <family val="3"/>
        <charset val="129"/>
        <scheme val="minor"/>
      </rPr>
      <t>rkiye Ministry Of Culture and Tourism</t>
    </r>
    <phoneticPr fontId="4" type="noConversion"/>
  </si>
  <si>
    <t>347.3%</t>
    <phoneticPr fontId="4" type="noConversion"/>
  </si>
  <si>
    <t>* 러시아 2016~2020년 통계는 UNWTO 자료로 대체</t>
    <phoneticPr fontId="4" type="noConversion"/>
  </si>
  <si>
    <t>https://www.1212.mn/en/statistic/statcate/573068/table-view/DT_NSO_1800_003V2</t>
    <phoneticPr fontId="4" type="noConversion"/>
  </si>
  <si>
    <t>2023년</t>
    <phoneticPr fontId="4" type="noConversion"/>
  </si>
  <si>
    <t>http://visitfinland.stat.fi/PXWeb/pxweb/fi/VisitFinland</t>
    <phoneticPr fontId="4" type="noConversion"/>
  </si>
  <si>
    <t>* 오류 수정(2023.3.3)</t>
    <phoneticPr fontId="4" type="noConversion"/>
  </si>
  <si>
    <t xml:space="preserve">TOURISM STATISTICS &gt; INDUSTRY PERFORMANCE </t>
    <phoneticPr fontId="4" type="noConversion"/>
  </si>
  <si>
    <t>* 2023년 2월부터 residence와 nationality로 구분 발표. 기존의 nationality 기준을 유지</t>
    <phoneticPr fontId="4" type="noConversion"/>
  </si>
  <si>
    <t>https://admin.taiwan.net.tw/businessinfo/FilePage?a=12124</t>
    <phoneticPr fontId="4" type="noConversion"/>
  </si>
  <si>
    <t>Central Bureau of Statistics</t>
    <phoneticPr fontId="4" type="noConversion"/>
  </si>
  <si>
    <t>CBS Site &gt; Subjects &gt; Tourism and Accomodation Services</t>
    <phoneticPr fontId="4" type="noConversion"/>
  </si>
  <si>
    <t>https://www.mots.go.th/news/category/411</t>
    <phoneticPr fontId="4" type="noConversion"/>
  </si>
  <si>
    <t>-</t>
    <phoneticPr fontId="4" type="noConversion"/>
  </si>
  <si>
    <t>https://www.bps.go.id/en/statistics-table/2/MTQ3MCMy/tourist-visits-abroad-by-month--visit-.html</t>
    <phoneticPr fontId="4" type="noConversion"/>
  </si>
  <si>
    <t>-</t>
    <phoneticPr fontId="4" type="noConversion"/>
  </si>
  <si>
    <t>-</t>
    <phoneticPr fontId="4" type="noConversion"/>
  </si>
  <si>
    <t>2024년</t>
    <phoneticPr fontId="4" type="noConversion"/>
  </si>
  <si>
    <t>https://www.tourism.gov.np/</t>
    <phoneticPr fontId="4" type="noConversion"/>
  </si>
  <si>
    <t>Notices 게시판(2022년) 및 Publications 게시판(2021년 이전)에 연도별 자료</t>
    <phoneticPr fontId="4" type="noConversion"/>
  </si>
  <si>
    <t>https://zimbabwetourism.net/statistics_dashboard/</t>
    <phoneticPr fontId="4" type="noConversion"/>
  </si>
  <si>
    <t>https://mva.mymarianas.com/press-release-reports/</t>
    <phoneticPr fontId="4" type="noConversion"/>
  </si>
  <si>
    <t>국민 해외관광객 주요 목적지별 통계(2024년 7월)</t>
    <phoneticPr fontId="48" type="noConversion"/>
  </si>
  <si>
    <t>(관광데이터서비스팀, 최종 수정일 2024.9.5.)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</si>
</sst>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#,##0_ "/>
    <numFmt numFmtId="178" formatCode="#,##0_);\(#,##0\)"/>
    <numFmt numFmtId="179" formatCode="0_);[Red]\(0\)"/>
    <numFmt numFmtId="180" formatCode="_(* #,##0_);_(* \(#,##0\);_(* &quot;-&quot;??_);_(@_)"/>
    <numFmt numFmtId="181" formatCode="#,##0_);[Red]\(#,##0\)"/>
    <numFmt numFmtId="182" formatCode="#,##0.0_ "/>
    <numFmt numFmtId="183" formatCode="0.0"/>
  </numFmts>
  <fonts count="63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굴림"/>
      <family val="3"/>
      <charset val="129"/>
    </font>
    <font>
      <sz val="10"/>
      <name val="Arial"/>
      <family val="2"/>
    </font>
    <font>
      <sz val="10"/>
      <name val="Arial Tur"/>
      <family val="2"/>
      <charset val="162"/>
    </font>
    <font>
      <sz val="12"/>
      <name val="Times New Roman"/>
      <family val="1"/>
    </font>
    <font>
      <sz val="1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u/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5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name val="돋움"/>
      <family val="3"/>
      <charset val="129"/>
    </font>
    <font>
      <sz val="11"/>
      <name val="ＭＳ Ｐゴシック"/>
      <family val="3"/>
      <charset val="128"/>
    </font>
    <font>
      <sz val="11"/>
      <color theme="1"/>
      <name val="맑은 고딕"/>
      <family val="2"/>
      <charset val="128"/>
      <scheme val="minor"/>
    </font>
    <font>
      <sz val="12"/>
      <name val="Osaka"/>
      <family val="2"/>
    </font>
    <font>
      <sz val="10"/>
      <color theme="1"/>
      <name val="Tahoma"/>
      <family val="2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0"/>
      <color indexed="8"/>
      <name val="Tahoma"/>
      <family val="2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明朝"/>
      <family val="1"/>
      <charset val="128"/>
    </font>
    <font>
      <sz val="11"/>
      <color theme="1"/>
      <name val="맑은 고딕"/>
      <family val="3"/>
      <charset val="128"/>
      <scheme val="minor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4"/>
      <name val="Terminal"/>
      <family val="3"/>
      <charset val="255"/>
    </font>
    <font>
      <sz val="12"/>
      <name val="Osaka"/>
      <family val="3"/>
      <charset val="128"/>
    </font>
    <font>
      <b/>
      <sz val="14"/>
      <name val="中ゴシック体"/>
      <family val="2"/>
    </font>
    <font>
      <sz val="11"/>
      <color indexed="17"/>
      <name val="ＭＳ Ｐゴシック"/>
      <family val="3"/>
      <charset val="128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3"/>
      <charset val="129"/>
    </font>
    <font>
      <sz val="11"/>
      <color indexed="8"/>
      <name val="돋움"/>
      <family val="3"/>
      <charset val="129"/>
    </font>
    <font>
      <sz val="11"/>
      <color indexed="8"/>
      <name val="맑은 고딕"/>
      <family val="3"/>
      <charset val="129"/>
    </font>
    <font>
      <sz val="7"/>
      <color theme="1"/>
      <name val="맑은 고딕"/>
      <family val="2"/>
      <charset val="129"/>
      <scheme val="minor"/>
    </font>
    <font>
      <sz val="7"/>
      <color theme="1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10"/>
      <name val="맑은 고딕"/>
      <family val="2"/>
      <scheme val="minor"/>
    </font>
    <font>
      <sz val="10"/>
      <color rgb="FF0000FF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10"/>
      <name val="돋움"/>
      <family val="3"/>
      <charset val="129"/>
    </font>
    <font>
      <u/>
      <sz val="10"/>
      <color rgb="FF0000FF"/>
      <name val="맑은 고딕"/>
      <family val="3"/>
      <charset val="129"/>
    </font>
    <font>
      <sz val="10"/>
      <color rgb="FFFF0000"/>
      <name val="돋움"/>
      <family val="3"/>
      <charset val="129"/>
    </font>
    <font>
      <sz val="10"/>
      <color rgb="FF0000FF"/>
      <name val="돋움"/>
      <family val="3"/>
      <charset val="129"/>
    </font>
  </fonts>
  <fills count="2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 tint="-0.14999847407452621"/>
        <bgColor indexed="64"/>
      </patternFill>
    </fill>
  </fills>
  <borders count="9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8"/>
      </right>
      <top/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theme="0" tint="-0.14996795556505021"/>
      </bottom>
      <diagonal/>
    </border>
    <border>
      <left style="hair">
        <color indexed="64"/>
      </left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hair">
        <color indexed="64"/>
      </left>
      <right style="medium">
        <color indexed="64"/>
      </right>
      <top style="thin">
        <color theme="0" tint="-0.14996795556505021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theme="0" tint="-0.14996795556505021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theme="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80">
    <xf numFmtId="0" fontId="0" fillId="0" borderId="0">
      <alignment vertical="center"/>
    </xf>
    <xf numFmtId="0" fontId="6" fillId="0" borderId="0"/>
    <xf numFmtId="0" fontId="6" fillId="0" borderId="0"/>
    <xf numFmtId="0" fontId="7" fillId="0" borderId="0"/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8" fillId="0" borderId="0"/>
    <xf numFmtId="0" fontId="11" fillId="0" borderId="0">
      <alignment vertical="center"/>
    </xf>
    <xf numFmtId="0" fontId="10" fillId="0" borderId="0">
      <alignment vertical="center"/>
    </xf>
    <xf numFmtId="0" fontId="20" fillId="0" borderId="0">
      <alignment vertical="center"/>
    </xf>
    <xf numFmtId="9" fontId="22" fillId="0" borderId="0" applyFont="0" applyFill="0" applyBorder="0" applyAlignment="0" applyProtection="0"/>
    <xf numFmtId="0" fontId="22" fillId="0" borderId="0"/>
    <xf numFmtId="0" fontId="20" fillId="0" borderId="0">
      <alignment vertical="center"/>
    </xf>
    <xf numFmtId="0" fontId="22" fillId="0" borderId="0"/>
    <xf numFmtId="38" fontId="20" fillId="0" borderId="0" applyFont="0" applyFill="0" applyBorder="0" applyAlignment="0" applyProtection="0">
      <alignment vertical="center"/>
    </xf>
    <xf numFmtId="0" fontId="23" fillId="0" borderId="0"/>
    <xf numFmtId="38" fontId="21" fillId="0" borderId="0" applyFont="0" applyFill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3" borderId="73" applyNumberFormat="0" applyAlignment="0" applyProtection="0">
      <alignment vertical="center"/>
    </xf>
    <xf numFmtId="0" fontId="27" fillId="23" borderId="73" applyNumberFormat="0" applyAlignment="0" applyProtection="0">
      <alignment vertical="center"/>
    </xf>
    <xf numFmtId="0" fontId="27" fillId="23" borderId="73" applyNumberFormat="0" applyAlignment="0" applyProtection="0">
      <alignment vertical="center"/>
    </xf>
    <xf numFmtId="0" fontId="27" fillId="23" borderId="73" applyNumberFormat="0" applyAlignment="0" applyProtection="0">
      <alignment vertical="center"/>
    </xf>
    <xf numFmtId="0" fontId="27" fillId="23" borderId="73" applyNumberFormat="0" applyAlignment="0" applyProtection="0">
      <alignment vertical="center"/>
    </xf>
    <xf numFmtId="0" fontId="27" fillId="23" borderId="73" applyNumberFormat="0" applyAlignment="0" applyProtection="0">
      <alignment vertical="center"/>
    </xf>
    <xf numFmtId="0" fontId="27" fillId="23" borderId="73" applyNumberFormat="0" applyAlignment="0" applyProtection="0">
      <alignment vertical="center"/>
    </xf>
    <xf numFmtId="0" fontId="27" fillId="23" borderId="73" applyNumberFormat="0" applyAlignment="0" applyProtection="0">
      <alignment vertical="center"/>
    </xf>
    <xf numFmtId="0" fontId="27" fillId="23" borderId="73" applyNumberFormat="0" applyAlignment="0" applyProtection="0">
      <alignment vertical="center"/>
    </xf>
    <xf numFmtId="0" fontId="27" fillId="23" borderId="73" applyNumberFormat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9" fillId="25" borderId="74" applyNumberFormat="0" applyFont="0" applyAlignment="0" applyProtection="0">
      <alignment vertical="center"/>
    </xf>
    <xf numFmtId="0" fontId="29" fillId="25" borderId="74" applyNumberFormat="0" applyFont="0" applyAlignment="0" applyProtection="0">
      <alignment vertical="center"/>
    </xf>
    <xf numFmtId="0" fontId="29" fillId="25" borderId="74" applyNumberFormat="0" applyFont="0" applyAlignment="0" applyProtection="0">
      <alignment vertical="center"/>
    </xf>
    <xf numFmtId="0" fontId="29" fillId="25" borderId="74" applyNumberFormat="0" applyFont="0" applyAlignment="0" applyProtection="0">
      <alignment vertical="center"/>
    </xf>
    <xf numFmtId="0" fontId="29" fillId="25" borderId="74" applyNumberFormat="0" applyFont="0" applyAlignment="0" applyProtection="0">
      <alignment vertical="center"/>
    </xf>
    <xf numFmtId="0" fontId="29" fillId="25" borderId="74" applyNumberFormat="0" applyFont="0" applyAlignment="0" applyProtection="0">
      <alignment vertical="center"/>
    </xf>
    <xf numFmtId="0" fontId="29" fillId="25" borderId="74" applyNumberFormat="0" applyFont="0" applyAlignment="0" applyProtection="0">
      <alignment vertical="center"/>
    </xf>
    <xf numFmtId="0" fontId="29" fillId="25" borderId="74" applyNumberFormat="0" applyFont="0" applyAlignment="0" applyProtection="0">
      <alignment vertical="center"/>
    </xf>
    <xf numFmtId="0" fontId="29" fillId="25" borderId="74" applyNumberFormat="0" applyFont="0" applyAlignment="0" applyProtection="0">
      <alignment vertical="center"/>
    </xf>
    <xf numFmtId="0" fontId="29" fillId="25" borderId="74" applyNumberFormat="0" applyFont="0" applyAlignment="0" applyProtection="0">
      <alignment vertical="center"/>
    </xf>
    <xf numFmtId="0" fontId="30" fillId="0" borderId="75" applyNumberFormat="0" applyFill="0" applyAlignment="0" applyProtection="0">
      <alignment vertical="center"/>
    </xf>
    <xf numFmtId="0" fontId="30" fillId="0" borderId="75" applyNumberFormat="0" applyFill="0" applyAlignment="0" applyProtection="0">
      <alignment vertical="center"/>
    </xf>
    <xf numFmtId="0" fontId="30" fillId="0" borderId="75" applyNumberFormat="0" applyFill="0" applyAlignment="0" applyProtection="0">
      <alignment vertical="center"/>
    </xf>
    <xf numFmtId="0" fontId="30" fillId="0" borderId="75" applyNumberFormat="0" applyFill="0" applyAlignment="0" applyProtection="0">
      <alignment vertical="center"/>
    </xf>
    <xf numFmtId="0" fontId="30" fillId="0" borderId="75" applyNumberFormat="0" applyFill="0" applyAlignment="0" applyProtection="0">
      <alignment vertical="center"/>
    </xf>
    <xf numFmtId="0" fontId="30" fillId="0" borderId="75" applyNumberFormat="0" applyFill="0" applyAlignment="0" applyProtection="0">
      <alignment vertical="center"/>
    </xf>
    <xf numFmtId="0" fontId="30" fillId="0" borderId="75" applyNumberFormat="0" applyFill="0" applyAlignment="0" applyProtection="0">
      <alignment vertical="center"/>
    </xf>
    <xf numFmtId="0" fontId="30" fillId="0" borderId="75" applyNumberFormat="0" applyFill="0" applyAlignment="0" applyProtection="0">
      <alignment vertical="center"/>
    </xf>
    <xf numFmtId="0" fontId="30" fillId="0" borderId="75" applyNumberFormat="0" applyFill="0" applyAlignment="0" applyProtection="0">
      <alignment vertical="center"/>
    </xf>
    <xf numFmtId="0" fontId="30" fillId="0" borderId="75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26" borderId="76" applyNumberFormat="0" applyAlignment="0" applyProtection="0">
      <alignment vertical="center"/>
    </xf>
    <xf numFmtId="0" fontId="32" fillId="26" borderId="76" applyNumberFormat="0" applyAlignment="0" applyProtection="0">
      <alignment vertical="center"/>
    </xf>
    <xf numFmtId="0" fontId="32" fillId="26" borderId="76" applyNumberFormat="0" applyAlignment="0" applyProtection="0">
      <alignment vertical="center"/>
    </xf>
    <xf numFmtId="0" fontId="32" fillId="26" borderId="76" applyNumberFormat="0" applyAlignment="0" applyProtection="0">
      <alignment vertical="center"/>
    </xf>
    <xf numFmtId="0" fontId="32" fillId="26" borderId="76" applyNumberFormat="0" applyAlignment="0" applyProtection="0">
      <alignment vertical="center"/>
    </xf>
    <xf numFmtId="0" fontId="32" fillId="26" borderId="76" applyNumberFormat="0" applyAlignment="0" applyProtection="0">
      <alignment vertical="center"/>
    </xf>
    <xf numFmtId="0" fontId="32" fillId="26" borderId="76" applyNumberFormat="0" applyAlignment="0" applyProtection="0">
      <alignment vertical="center"/>
    </xf>
    <xf numFmtId="0" fontId="32" fillId="26" borderId="76" applyNumberFormat="0" applyAlignment="0" applyProtection="0">
      <alignment vertical="center"/>
    </xf>
    <xf numFmtId="0" fontId="32" fillId="26" borderId="76" applyNumberFormat="0" applyAlignment="0" applyProtection="0">
      <alignment vertical="center"/>
    </xf>
    <xf numFmtId="0" fontId="32" fillId="26" borderId="76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38" fontId="20" fillId="0" borderId="0" applyFont="0" applyFill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  <xf numFmtId="38" fontId="20" fillId="0" borderId="0" applyFont="0" applyFill="0" applyBorder="0" applyAlignment="0" applyProtection="0">
      <alignment vertical="center"/>
    </xf>
    <xf numFmtId="38" fontId="22" fillId="0" borderId="0" applyFont="0" applyFill="0" applyBorder="0" applyAlignment="0" applyProtection="0"/>
    <xf numFmtId="38" fontId="20" fillId="0" borderId="0" applyFont="0" applyFill="0" applyBorder="0" applyAlignment="0" applyProtection="0"/>
    <xf numFmtId="38" fontId="34" fillId="0" borderId="0" applyFont="0" applyFill="0" applyBorder="0" applyAlignment="0" applyProtection="0"/>
    <xf numFmtId="38" fontId="20" fillId="0" borderId="0" applyFont="0" applyFill="0" applyBorder="0" applyAlignment="0" applyProtection="0"/>
    <xf numFmtId="38" fontId="20" fillId="0" borderId="0" applyFont="0" applyFill="0" applyBorder="0" applyAlignment="0" applyProtection="0"/>
    <xf numFmtId="38" fontId="34" fillId="0" borderId="0" applyFont="0" applyFill="0" applyBorder="0" applyAlignment="0" applyProtection="0"/>
    <xf numFmtId="38" fontId="20" fillId="0" borderId="0" applyFont="0" applyFill="0" applyBorder="0" applyAlignment="0" applyProtection="0">
      <alignment vertical="center"/>
    </xf>
    <xf numFmtId="38" fontId="35" fillId="0" borderId="0" applyFont="0" applyFill="0" applyBorder="0" applyAlignment="0" applyProtection="0">
      <alignment vertical="center"/>
    </xf>
    <xf numFmtId="38" fontId="34" fillId="0" borderId="0" applyFont="0" applyFill="0" applyBorder="0" applyAlignment="0" applyProtection="0"/>
    <xf numFmtId="38" fontId="35" fillId="0" borderId="0" applyFont="0" applyFill="0" applyBorder="0" applyAlignment="0" applyProtection="0">
      <alignment vertical="center"/>
    </xf>
    <xf numFmtId="38" fontId="20" fillId="0" borderId="0" applyFont="0" applyFill="0" applyBorder="0" applyAlignment="0" applyProtection="0">
      <alignment vertical="center"/>
    </xf>
    <xf numFmtId="38" fontId="34" fillId="0" borderId="0" applyFont="0" applyFill="0" applyBorder="0" applyAlignment="0" applyProtection="0"/>
    <xf numFmtId="38" fontId="20" fillId="0" borderId="0" applyFont="0" applyFill="0" applyBorder="0" applyAlignment="0" applyProtection="0">
      <alignment vertical="center"/>
    </xf>
    <xf numFmtId="38" fontId="35" fillId="0" borderId="0" applyFont="0" applyFill="0" applyBorder="0" applyAlignment="0" applyProtection="0">
      <alignment vertical="center"/>
    </xf>
    <xf numFmtId="38" fontId="35" fillId="0" borderId="0" applyFont="0" applyFill="0" applyBorder="0" applyAlignment="0" applyProtection="0">
      <alignment vertical="center"/>
    </xf>
    <xf numFmtId="38" fontId="20" fillId="0" borderId="0" applyFont="0" applyFill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  <xf numFmtId="38" fontId="34" fillId="0" borderId="0" applyFont="0" applyFill="0" applyBorder="0" applyAlignment="0" applyProtection="0"/>
    <xf numFmtId="38" fontId="35" fillId="0" borderId="0" applyFont="0" applyFill="0" applyBorder="0" applyAlignment="0" applyProtection="0">
      <alignment vertical="center"/>
    </xf>
    <xf numFmtId="38" fontId="20" fillId="0" borderId="0" applyFont="0" applyFill="0" applyBorder="0" applyAlignment="0" applyProtection="0">
      <alignment vertical="center"/>
    </xf>
    <xf numFmtId="38" fontId="34" fillId="0" borderId="0" applyFont="0" applyFill="0" applyBorder="0" applyAlignment="0" applyProtection="0"/>
    <xf numFmtId="38" fontId="20" fillId="0" borderId="0" applyFont="0" applyFill="0" applyBorder="0" applyAlignment="0" applyProtection="0">
      <alignment vertical="center"/>
    </xf>
    <xf numFmtId="38" fontId="20" fillId="0" borderId="0" applyFont="0" applyFill="0" applyBorder="0" applyAlignment="0" applyProtection="0">
      <alignment vertical="center"/>
    </xf>
    <xf numFmtId="38" fontId="20" fillId="0" borderId="0" applyFont="0" applyFill="0" applyBorder="0" applyAlignment="0" applyProtection="0">
      <alignment vertical="center"/>
    </xf>
    <xf numFmtId="0" fontId="36" fillId="0" borderId="77" applyNumberFormat="0" applyFill="0" applyAlignment="0" applyProtection="0">
      <alignment vertical="center"/>
    </xf>
    <xf numFmtId="0" fontId="36" fillId="0" borderId="77" applyNumberFormat="0" applyFill="0" applyAlignment="0" applyProtection="0">
      <alignment vertical="center"/>
    </xf>
    <xf numFmtId="0" fontId="36" fillId="0" borderId="77" applyNumberFormat="0" applyFill="0" applyAlignment="0" applyProtection="0">
      <alignment vertical="center"/>
    </xf>
    <xf numFmtId="0" fontId="36" fillId="0" borderId="77" applyNumberFormat="0" applyFill="0" applyAlignment="0" applyProtection="0">
      <alignment vertical="center"/>
    </xf>
    <xf numFmtId="0" fontId="36" fillId="0" borderId="77" applyNumberFormat="0" applyFill="0" applyAlignment="0" applyProtection="0">
      <alignment vertical="center"/>
    </xf>
    <xf numFmtId="0" fontId="36" fillId="0" borderId="77" applyNumberFormat="0" applyFill="0" applyAlignment="0" applyProtection="0">
      <alignment vertical="center"/>
    </xf>
    <xf numFmtId="0" fontId="36" fillId="0" borderId="77" applyNumberFormat="0" applyFill="0" applyAlignment="0" applyProtection="0">
      <alignment vertical="center"/>
    </xf>
    <xf numFmtId="0" fontId="36" fillId="0" borderId="77" applyNumberFormat="0" applyFill="0" applyAlignment="0" applyProtection="0">
      <alignment vertical="center"/>
    </xf>
    <xf numFmtId="0" fontId="36" fillId="0" borderId="77" applyNumberFormat="0" applyFill="0" applyAlignment="0" applyProtection="0">
      <alignment vertical="center"/>
    </xf>
    <xf numFmtId="0" fontId="36" fillId="0" borderId="77" applyNumberFormat="0" applyFill="0" applyAlignment="0" applyProtection="0">
      <alignment vertical="center"/>
    </xf>
    <xf numFmtId="0" fontId="37" fillId="0" borderId="78" applyNumberFormat="0" applyFill="0" applyAlignment="0" applyProtection="0">
      <alignment vertical="center"/>
    </xf>
    <xf numFmtId="0" fontId="37" fillId="0" borderId="78" applyNumberFormat="0" applyFill="0" applyAlignment="0" applyProtection="0">
      <alignment vertical="center"/>
    </xf>
    <xf numFmtId="0" fontId="37" fillId="0" borderId="78" applyNumberFormat="0" applyFill="0" applyAlignment="0" applyProtection="0">
      <alignment vertical="center"/>
    </xf>
    <xf numFmtId="0" fontId="37" fillId="0" borderId="78" applyNumberFormat="0" applyFill="0" applyAlignment="0" applyProtection="0">
      <alignment vertical="center"/>
    </xf>
    <xf numFmtId="0" fontId="37" fillId="0" borderId="78" applyNumberFormat="0" applyFill="0" applyAlignment="0" applyProtection="0">
      <alignment vertical="center"/>
    </xf>
    <xf numFmtId="0" fontId="37" fillId="0" borderId="78" applyNumberFormat="0" applyFill="0" applyAlignment="0" applyProtection="0">
      <alignment vertical="center"/>
    </xf>
    <xf numFmtId="0" fontId="37" fillId="0" borderId="78" applyNumberFormat="0" applyFill="0" applyAlignment="0" applyProtection="0">
      <alignment vertical="center"/>
    </xf>
    <xf numFmtId="0" fontId="37" fillId="0" borderId="78" applyNumberFormat="0" applyFill="0" applyAlignment="0" applyProtection="0">
      <alignment vertical="center"/>
    </xf>
    <xf numFmtId="0" fontId="37" fillId="0" borderId="78" applyNumberFormat="0" applyFill="0" applyAlignment="0" applyProtection="0">
      <alignment vertical="center"/>
    </xf>
    <xf numFmtId="0" fontId="37" fillId="0" borderId="78" applyNumberFormat="0" applyFill="0" applyAlignment="0" applyProtection="0">
      <alignment vertical="center"/>
    </xf>
    <xf numFmtId="0" fontId="38" fillId="0" borderId="79" applyNumberFormat="0" applyFill="0" applyAlignment="0" applyProtection="0">
      <alignment vertical="center"/>
    </xf>
    <xf numFmtId="0" fontId="38" fillId="0" borderId="79" applyNumberFormat="0" applyFill="0" applyAlignment="0" applyProtection="0">
      <alignment vertical="center"/>
    </xf>
    <xf numFmtId="0" fontId="38" fillId="0" borderId="79" applyNumberFormat="0" applyFill="0" applyAlignment="0" applyProtection="0">
      <alignment vertical="center"/>
    </xf>
    <xf numFmtId="0" fontId="38" fillId="0" borderId="79" applyNumberFormat="0" applyFill="0" applyAlignment="0" applyProtection="0">
      <alignment vertical="center"/>
    </xf>
    <xf numFmtId="0" fontId="38" fillId="0" borderId="79" applyNumberFormat="0" applyFill="0" applyAlignment="0" applyProtection="0">
      <alignment vertical="center"/>
    </xf>
    <xf numFmtId="0" fontId="38" fillId="0" borderId="79" applyNumberFormat="0" applyFill="0" applyAlignment="0" applyProtection="0">
      <alignment vertical="center"/>
    </xf>
    <xf numFmtId="0" fontId="38" fillId="0" borderId="79" applyNumberFormat="0" applyFill="0" applyAlignment="0" applyProtection="0">
      <alignment vertical="center"/>
    </xf>
    <xf numFmtId="0" fontId="38" fillId="0" borderId="79" applyNumberFormat="0" applyFill="0" applyAlignment="0" applyProtection="0">
      <alignment vertical="center"/>
    </xf>
    <xf numFmtId="0" fontId="38" fillId="0" borderId="79" applyNumberFormat="0" applyFill="0" applyAlignment="0" applyProtection="0">
      <alignment vertical="center"/>
    </xf>
    <xf numFmtId="0" fontId="38" fillId="0" borderId="79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80" applyNumberFormat="0" applyFill="0" applyAlignment="0" applyProtection="0">
      <alignment vertical="center"/>
    </xf>
    <xf numFmtId="0" fontId="39" fillId="0" borderId="80" applyNumberFormat="0" applyFill="0" applyAlignment="0" applyProtection="0">
      <alignment vertical="center"/>
    </xf>
    <xf numFmtId="0" fontId="39" fillId="0" borderId="80" applyNumberFormat="0" applyFill="0" applyAlignment="0" applyProtection="0">
      <alignment vertical="center"/>
    </xf>
    <xf numFmtId="0" fontId="39" fillId="0" borderId="80" applyNumberFormat="0" applyFill="0" applyAlignment="0" applyProtection="0">
      <alignment vertical="center"/>
    </xf>
    <xf numFmtId="0" fontId="39" fillId="0" borderId="80" applyNumberFormat="0" applyFill="0" applyAlignment="0" applyProtection="0">
      <alignment vertical="center"/>
    </xf>
    <xf numFmtId="0" fontId="39" fillId="0" borderId="80" applyNumberFormat="0" applyFill="0" applyAlignment="0" applyProtection="0">
      <alignment vertical="center"/>
    </xf>
    <xf numFmtId="0" fontId="39" fillId="0" borderId="80" applyNumberFormat="0" applyFill="0" applyAlignment="0" applyProtection="0">
      <alignment vertical="center"/>
    </xf>
    <xf numFmtId="0" fontId="39" fillId="0" borderId="80" applyNumberFormat="0" applyFill="0" applyAlignment="0" applyProtection="0">
      <alignment vertical="center"/>
    </xf>
    <xf numFmtId="0" fontId="39" fillId="0" borderId="80" applyNumberFormat="0" applyFill="0" applyAlignment="0" applyProtection="0">
      <alignment vertical="center"/>
    </xf>
    <xf numFmtId="0" fontId="39" fillId="0" borderId="80" applyNumberFormat="0" applyFill="0" applyAlignment="0" applyProtection="0">
      <alignment vertical="center"/>
    </xf>
    <xf numFmtId="0" fontId="40" fillId="26" borderId="81" applyNumberFormat="0" applyAlignment="0" applyProtection="0">
      <alignment vertical="center"/>
    </xf>
    <xf numFmtId="0" fontId="40" fillId="26" borderId="81" applyNumberFormat="0" applyAlignment="0" applyProtection="0">
      <alignment vertical="center"/>
    </xf>
    <xf numFmtId="0" fontId="40" fillId="26" borderId="81" applyNumberFormat="0" applyAlignment="0" applyProtection="0">
      <alignment vertical="center"/>
    </xf>
    <xf numFmtId="0" fontId="40" fillId="26" borderId="81" applyNumberFormat="0" applyAlignment="0" applyProtection="0">
      <alignment vertical="center"/>
    </xf>
    <xf numFmtId="0" fontId="40" fillId="26" borderId="81" applyNumberFormat="0" applyAlignment="0" applyProtection="0">
      <alignment vertical="center"/>
    </xf>
    <xf numFmtId="0" fontId="40" fillId="26" borderId="81" applyNumberFormat="0" applyAlignment="0" applyProtection="0">
      <alignment vertical="center"/>
    </xf>
    <xf numFmtId="0" fontId="40" fillId="26" borderId="81" applyNumberFormat="0" applyAlignment="0" applyProtection="0">
      <alignment vertical="center"/>
    </xf>
    <xf numFmtId="0" fontId="40" fillId="26" borderId="81" applyNumberFormat="0" applyAlignment="0" applyProtection="0">
      <alignment vertical="center"/>
    </xf>
    <xf numFmtId="0" fontId="40" fillId="26" borderId="81" applyNumberFormat="0" applyAlignment="0" applyProtection="0">
      <alignment vertical="center"/>
    </xf>
    <xf numFmtId="0" fontId="40" fillId="26" borderId="81" applyNumberForma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10" borderId="76" applyNumberFormat="0" applyAlignment="0" applyProtection="0">
      <alignment vertical="center"/>
    </xf>
    <xf numFmtId="0" fontId="42" fillId="10" borderId="76" applyNumberFormat="0" applyAlignment="0" applyProtection="0">
      <alignment vertical="center"/>
    </xf>
    <xf numFmtId="0" fontId="42" fillId="10" borderId="76" applyNumberFormat="0" applyAlignment="0" applyProtection="0">
      <alignment vertical="center"/>
    </xf>
    <xf numFmtId="0" fontId="42" fillId="10" borderId="76" applyNumberFormat="0" applyAlignment="0" applyProtection="0">
      <alignment vertical="center"/>
    </xf>
    <xf numFmtId="0" fontId="42" fillId="10" borderId="76" applyNumberFormat="0" applyAlignment="0" applyProtection="0">
      <alignment vertical="center"/>
    </xf>
    <xf numFmtId="0" fontId="42" fillId="10" borderId="76" applyNumberFormat="0" applyAlignment="0" applyProtection="0">
      <alignment vertical="center"/>
    </xf>
    <xf numFmtId="0" fontId="42" fillId="10" borderId="76" applyNumberFormat="0" applyAlignment="0" applyProtection="0">
      <alignment vertical="center"/>
    </xf>
    <xf numFmtId="0" fontId="42" fillId="10" borderId="76" applyNumberFormat="0" applyAlignment="0" applyProtection="0">
      <alignment vertical="center"/>
    </xf>
    <xf numFmtId="0" fontId="42" fillId="10" borderId="76" applyNumberFormat="0" applyAlignment="0" applyProtection="0">
      <alignment vertical="center"/>
    </xf>
    <xf numFmtId="0" fontId="42" fillId="10" borderId="76" applyNumberFormat="0" applyAlignment="0" applyProtection="0">
      <alignment vertical="center"/>
    </xf>
    <xf numFmtId="0" fontId="43" fillId="0" borderId="0"/>
    <xf numFmtId="0" fontId="20" fillId="0" borderId="0"/>
    <xf numFmtId="0" fontId="35" fillId="0" borderId="0">
      <alignment vertical="center"/>
    </xf>
    <xf numFmtId="0" fontId="20" fillId="0" borderId="0"/>
    <xf numFmtId="0" fontId="21" fillId="0" borderId="0">
      <alignment vertical="center"/>
    </xf>
    <xf numFmtId="0" fontId="21" fillId="0" borderId="0">
      <alignment vertical="center"/>
    </xf>
    <xf numFmtId="0" fontId="35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5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/>
    <xf numFmtId="0" fontId="21" fillId="0" borderId="0">
      <alignment vertical="center"/>
    </xf>
    <xf numFmtId="0" fontId="23" fillId="0" borderId="0"/>
    <xf numFmtId="0" fontId="35" fillId="0" borderId="0">
      <alignment vertical="center"/>
    </xf>
    <xf numFmtId="0" fontId="23" fillId="0" borderId="0"/>
    <xf numFmtId="0" fontId="23" fillId="0" borderId="0"/>
    <xf numFmtId="0" fontId="20" fillId="0" borderId="0"/>
    <xf numFmtId="0" fontId="43" fillId="0" borderId="0"/>
    <xf numFmtId="0" fontId="20" fillId="0" borderId="0"/>
    <xf numFmtId="0" fontId="20" fillId="0" borderId="0"/>
    <xf numFmtId="0" fontId="20" fillId="0" borderId="0"/>
    <xf numFmtId="0" fontId="24" fillId="0" borderId="0">
      <alignment vertical="center"/>
    </xf>
    <xf numFmtId="0" fontId="20" fillId="0" borderId="0"/>
    <xf numFmtId="0" fontId="20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0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3" fillId="0" borderId="0"/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20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35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0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0" fillId="0" borderId="0">
      <alignment vertical="center"/>
    </xf>
    <xf numFmtId="0" fontId="21" fillId="0" borderId="0">
      <alignment vertical="center"/>
    </xf>
    <xf numFmtId="0" fontId="23" fillId="0" borderId="0"/>
    <xf numFmtId="0" fontId="20" fillId="0" borderId="0">
      <alignment vertical="center"/>
    </xf>
    <xf numFmtId="0" fontId="20" fillId="0" borderId="0">
      <alignment vertical="center"/>
    </xf>
    <xf numFmtId="0" fontId="43" fillId="0" borderId="0"/>
    <xf numFmtId="0" fontId="20" fillId="0" borderId="0">
      <alignment vertical="center"/>
    </xf>
    <xf numFmtId="0" fontId="20" fillId="0" borderId="0">
      <alignment vertical="center"/>
    </xf>
    <xf numFmtId="0" fontId="44" fillId="0" borderId="0"/>
    <xf numFmtId="0" fontId="45" fillId="0" borderId="0"/>
    <xf numFmtId="0" fontId="20" fillId="0" borderId="0"/>
    <xf numFmtId="0" fontId="20" fillId="0" borderId="0"/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20" fillId="0" borderId="0"/>
    <xf numFmtId="0" fontId="43" fillId="0" borderId="0"/>
    <xf numFmtId="0" fontId="43" fillId="0" borderId="0"/>
    <xf numFmtId="0" fontId="43" fillId="0" borderId="0"/>
    <xf numFmtId="0" fontId="35" fillId="0" borderId="0">
      <alignment vertical="center"/>
    </xf>
    <xf numFmtId="0" fontId="35" fillId="0" borderId="0">
      <alignment vertical="center"/>
    </xf>
    <xf numFmtId="0" fontId="20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21" fillId="0" borderId="0">
      <alignment vertical="center"/>
    </xf>
    <xf numFmtId="0" fontId="46" fillId="7" borderId="0" applyNumberFormat="0" applyBorder="0" applyAlignment="0" applyProtection="0">
      <alignment vertical="center"/>
    </xf>
    <xf numFmtId="0" fontId="46" fillId="7" borderId="0" applyNumberFormat="0" applyBorder="0" applyAlignment="0" applyProtection="0">
      <alignment vertical="center"/>
    </xf>
    <xf numFmtId="0" fontId="46" fillId="7" borderId="0" applyNumberFormat="0" applyBorder="0" applyAlignment="0" applyProtection="0">
      <alignment vertical="center"/>
    </xf>
    <xf numFmtId="0" fontId="46" fillId="7" borderId="0" applyNumberFormat="0" applyBorder="0" applyAlignment="0" applyProtection="0">
      <alignment vertical="center"/>
    </xf>
    <xf numFmtId="0" fontId="46" fillId="7" borderId="0" applyNumberFormat="0" applyBorder="0" applyAlignment="0" applyProtection="0">
      <alignment vertical="center"/>
    </xf>
    <xf numFmtId="0" fontId="46" fillId="7" borderId="0" applyNumberFormat="0" applyBorder="0" applyAlignment="0" applyProtection="0">
      <alignment vertical="center"/>
    </xf>
    <xf numFmtId="0" fontId="46" fillId="7" borderId="0" applyNumberFormat="0" applyBorder="0" applyAlignment="0" applyProtection="0">
      <alignment vertical="center"/>
    </xf>
    <xf numFmtId="0" fontId="46" fillId="7" borderId="0" applyNumberFormat="0" applyBorder="0" applyAlignment="0" applyProtection="0">
      <alignment vertical="center"/>
    </xf>
    <xf numFmtId="0" fontId="46" fillId="7" borderId="0" applyNumberFormat="0" applyBorder="0" applyAlignment="0" applyProtection="0">
      <alignment vertical="center"/>
    </xf>
    <xf numFmtId="0" fontId="46" fillId="7" borderId="0" applyNumberFormat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" fillId="0" borderId="0">
      <alignment vertical="center"/>
    </xf>
    <xf numFmtId="0" fontId="4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6" fillId="0" borderId="0"/>
    <xf numFmtId="41" fontId="5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5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6" fillId="0" borderId="0"/>
    <xf numFmtId="0" fontId="3" fillId="0" borderId="0">
      <alignment vertical="center"/>
    </xf>
    <xf numFmtId="0" fontId="3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54" fillId="0" borderId="0">
      <alignment vertical="center"/>
    </xf>
  </cellStyleXfs>
  <cellXfs count="501">
    <xf numFmtId="0" fontId="0" fillId="0" borderId="0" xfId="0">
      <alignment vertical="center"/>
    </xf>
    <xf numFmtId="0" fontId="12" fillId="0" borderId="0" xfId="0" applyFont="1" applyBorder="1">
      <alignment vertical="center"/>
    </xf>
    <xf numFmtId="0" fontId="12" fillId="0" borderId="1" xfId="0" applyFont="1" applyBorder="1" applyAlignment="1">
      <alignment horizontal="center" vertical="center"/>
    </xf>
    <xf numFmtId="177" fontId="12" fillId="0" borderId="2" xfId="0" applyNumberFormat="1" applyFont="1" applyBorder="1">
      <alignment vertical="center"/>
    </xf>
    <xf numFmtId="0" fontId="12" fillId="0" borderId="3" xfId="0" applyFont="1" applyBorder="1">
      <alignment vertical="center"/>
    </xf>
    <xf numFmtId="0" fontId="12" fillId="0" borderId="5" xfId="0" applyFont="1" applyBorder="1">
      <alignment vertical="center"/>
    </xf>
    <xf numFmtId="177" fontId="12" fillId="0" borderId="0" xfId="0" applyNumberFormat="1" applyFont="1" applyBorder="1">
      <alignment vertical="center"/>
    </xf>
    <xf numFmtId="0" fontId="12" fillId="0" borderId="6" xfId="0" applyFont="1" applyBorder="1">
      <alignment vertical="center"/>
    </xf>
    <xf numFmtId="0" fontId="12" fillId="0" borderId="4" xfId="0" applyFont="1" applyBorder="1">
      <alignment vertical="center"/>
    </xf>
    <xf numFmtId="41" fontId="12" fillId="0" borderId="0" xfId="5" applyFont="1" applyBorder="1">
      <alignment vertical="center"/>
    </xf>
    <xf numFmtId="0" fontId="12" fillId="0" borderId="7" xfId="0" applyFont="1" applyBorder="1" applyAlignment="1">
      <alignment horizontal="center" vertical="center"/>
    </xf>
    <xf numFmtId="41" fontId="12" fillId="0" borderId="4" xfId="5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177" fontId="12" fillId="0" borderId="8" xfId="0" applyNumberFormat="1" applyFont="1" applyBorder="1">
      <alignment vertical="center"/>
    </xf>
    <xf numFmtId="41" fontId="12" fillId="0" borderId="10" xfId="5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177" fontId="12" fillId="0" borderId="11" xfId="0" applyNumberFormat="1" applyFont="1" applyBorder="1">
      <alignment vertical="center"/>
    </xf>
    <xf numFmtId="177" fontId="12" fillId="0" borderId="13" xfId="0" applyNumberFormat="1" applyFont="1" applyBorder="1">
      <alignment vertical="center"/>
    </xf>
    <xf numFmtId="176" fontId="12" fillId="0" borderId="14" xfId="0" applyNumberFormat="1" applyFont="1" applyBorder="1">
      <alignment vertical="center"/>
    </xf>
    <xf numFmtId="177" fontId="12" fillId="0" borderId="15" xfId="0" applyNumberFormat="1" applyFont="1" applyBorder="1">
      <alignment vertical="center"/>
    </xf>
    <xf numFmtId="176" fontId="12" fillId="0" borderId="16" xfId="0" applyNumberFormat="1" applyFont="1" applyBorder="1">
      <alignment vertical="center"/>
    </xf>
    <xf numFmtId="177" fontId="12" fillId="0" borderId="13" xfId="0" applyNumberFormat="1" applyFont="1" applyBorder="1" applyAlignment="1">
      <alignment vertical="center"/>
    </xf>
    <xf numFmtId="176" fontId="12" fillId="0" borderId="12" xfId="0" applyNumberFormat="1" applyFont="1" applyBorder="1" applyAlignment="1">
      <alignment vertical="center"/>
    </xf>
    <xf numFmtId="41" fontId="12" fillId="0" borderId="15" xfId="5" applyFont="1" applyBorder="1">
      <alignment vertical="center"/>
    </xf>
    <xf numFmtId="41" fontId="12" fillId="0" borderId="14" xfId="5" applyFont="1" applyBorder="1">
      <alignment vertical="center"/>
    </xf>
    <xf numFmtId="41" fontId="12" fillId="0" borderId="13" xfId="5" applyFont="1" applyBorder="1" applyAlignment="1">
      <alignment vertical="center"/>
    </xf>
    <xf numFmtId="176" fontId="12" fillId="0" borderId="5" xfId="0" applyNumberFormat="1" applyFont="1" applyBorder="1">
      <alignment vertical="center"/>
    </xf>
    <xf numFmtId="176" fontId="12" fillId="0" borderId="6" xfId="0" applyNumberFormat="1" applyFont="1" applyBorder="1">
      <alignment vertical="center"/>
    </xf>
    <xf numFmtId="41" fontId="12" fillId="0" borderId="5" xfId="5" applyFont="1" applyBorder="1">
      <alignment vertical="center"/>
    </xf>
    <xf numFmtId="0" fontId="12" fillId="0" borderId="17" xfId="0" applyFont="1" applyBorder="1" applyAlignment="1">
      <alignment horizontal="center" vertical="center"/>
    </xf>
    <xf numFmtId="176" fontId="12" fillId="0" borderId="18" xfId="0" applyNumberFormat="1" applyFont="1" applyBorder="1">
      <alignment vertical="center"/>
    </xf>
    <xf numFmtId="177" fontId="12" fillId="0" borderId="19" xfId="0" applyNumberFormat="1" applyFont="1" applyBorder="1">
      <alignment vertical="center"/>
    </xf>
    <xf numFmtId="176" fontId="12" fillId="0" borderId="20" xfId="0" applyNumberFormat="1" applyFont="1" applyBorder="1">
      <alignment vertical="center"/>
    </xf>
    <xf numFmtId="177" fontId="12" fillId="0" borderId="10" xfId="0" applyNumberFormat="1" applyFont="1" applyBorder="1" applyAlignment="1">
      <alignment vertical="center"/>
    </xf>
    <xf numFmtId="41" fontId="12" fillId="0" borderId="19" xfId="5" applyFont="1" applyBorder="1">
      <alignment vertical="center"/>
    </xf>
    <xf numFmtId="41" fontId="12" fillId="0" borderId="18" xfId="5" applyFont="1" applyBorder="1">
      <alignment vertical="center"/>
    </xf>
    <xf numFmtId="177" fontId="12" fillId="0" borderId="21" xfId="0" applyNumberFormat="1" applyFont="1" applyBorder="1">
      <alignment vertical="center"/>
    </xf>
    <xf numFmtId="177" fontId="12" fillId="0" borderId="22" xfId="0" applyNumberFormat="1" applyFont="1" applyBorder="1">
      <alignment vertical="center"/>
    </xf>
    <xf numFmtId="177" fontId="12" fillId="0" borderId="23" xfId="0" applyNumberFormat="1" applyFont="1" applyBorder="1">
      <alignment vertical="center"/>
    </xf>
    <xf numFmtId="0" fontId="12" fillId="0" borderId="0" xfId="0" applyFont="1" applyBorder="1" applyAlignment="1">
      <alignment horizontal="center" vertical="center"/>
    </xf>
    <xf numFmtId="177" fontId="12" fillId="0" borderId="2" xfId="0" quotePrefix="1" applyNumberFormat="1" applyFont="1" applyBorder="1">
      <alignment vertical="center"/>
    </xf>
    <xf numFmtId="176" fontId="12" fillId="0" borderId="58" xfId="0" applyNumberFormat="1" applyFont="1" applyBorder="1">
      <alignment vertical="center"/>
    </xf>
    <xf numFmtId="176" fontId="12" fillId="0" borderId="59" xfId="0" applyNumberFormat="1" applyFont="1" applyBorder="1">
      <alignment vertical="center"/>
    </xf>
    <xf numFmtId="176" fontId="12" fillId="0" borderId="60" xfId="0" applyNumberFormat="1" applyFont="1" applyBorder="1">
      <alignment vertical="center"/>
    </xf>
    <xf numFmtId="176" fontId="12" fillId="0" borderId="61" xfId="0" applyNumberFormat="1" applyFont="1" applyBorder="1">
      <alignment vertical="center"/>
    </xf>
    <xf numFmtId="0" fontId="12" fillId="0" borderId="7" xfId="0" applyFont="1" applyFill="1" applyBorder="1" applyAlignment="1">
      <alignment horizontal="center" vertical="center"/>
    </xf>
    <xf numFmtId="176" fontId="12" fillId="0" borderId="3" xfId="0" applyNumberFormat="1" applyFont="1" applyFill="1" applyBorder="1">
      <alignment vertical="center"/>
    </xf>
    <xf numFmtId="177" fontId="12" fillId="0" borderId="21" xfId="0" applyNumberFormat="1" applyFont="1" applyFill="1" applyBorder="1">
      <alignment vertical="center"/>
    </xf>
    <xf numFmtId="176" fontId="12" fillId="0" borderId="6" xfId="0" applyNumberFormat="1" applyFont="1" applyFill="1" applyBorder="1">
      <alignment vertical="center"/>
    </xf>
    <xf numFmtId="177" fontId="12" fillId="0" borderId="2" xfId="0" applyNumberFormat="1" applyFont="1" applyFill="1" applyBorder="1">
      <alignment vertical="center"/>
    </xf>
    <xf numFmtId="176" fontId="12" fillId="0" borderId="61" xfId="0" applyNumberFormat="1" applyFont="1" applyFill="1" applyBorder="1">
      <alignment vertical="center"/>
    </xf>
    <xf numFmtId="41" fontId="12" fillId="0" borderId="21" xfId="5" applyFont="1" applyFill="1" applyBorder="1" applyAlignment="1">
      <alignment vertical="center"/>
    </xf>
    <xf numFmtId="176" fontId="12" fillId="0" borderId="0" xfId="4" applyNumberFormat="1" applyFont="1" applyBorder="1">
      <alignment vertical="center"/>
    </xf>
    <xf numFmtId="41" fontId="12" fillId="0" borderId="21" xfId="5" applyFont="1" applyFill="1" applyBorder="1">
      <alignment vertical="center"/>
    </xf>
    <xf numFmtId="41" fontId="12" fillId="0" borderId="21" xfId="5" applyFont="1" applyBorder="1">
      <alignment vertical="center"/>
    </xf>
    <xf numFmtId="176" fontId="12" fillId="0" borderId="9" xfId="0" applyNumberFormat="1" applyFont="1" applyFill="1" applyBorder="1">
      <alignment vertical="center"/>
    </xf>
    <xf numFmtId="0" fontId="12" fillId="0" borderId="2" xfId="0" applyFont="1" applyBorder="1">
      <alignment vertical="center"/>
    </xf>
    <xf numFmtId="177" fontId="12" fillId="0" borderId="2" xfId="0" applyNumberFormat="1" applyFont="1" applyBorder="1" applyAlignment="1">
      <alignment vertical="center"/>
    </xf>
    <xf numFmtId="0" fontId="12" fillId="0" borderId="25" xfId="0" applyFont="1" applyBorder="1" applyAlignment="1">
      <alignment horizontal="center" vertical="center"/>
    </xf>
    <xf numFmtId="176" fontId="12" fillId="0" borderId="26" xfId="0" applyNumberFormat="1" applyFont="1" applyBorder="1">
      <alignment vertical="center"/>
    </xf>
    <xf numFmtId="177" fontId="12" fillId="0" borderId="27" xfId="0" applyNumberFormat="1" applyFont="1" applyBorder="1">
      <alignment vertical="center"/>
    </xf>
    <xf numFmtId="177" fontId="12" fillId="0" borderId="2" xfId="0" applyNumberFormat="1" applyFont="1" applyBorder="1" applyAlignment="1">
      <alignment horizontal="right" vertical="center"/>
    </xf>
    <xf numFmtId="0" fontId="12" fillId="0" borderId="28" xfId="0" applyFont="1" applyFill="1" applyBorder="1" applyAlignment="1">
      <alignment horizontal="center" vertical="center"/>
    </xf>
    <xf numFmtId="0" fontId="14" fillId="0" borderId="0" xfId="0" applyFont="1">
      <alignment vertical="center"/>
    </xf>
    <xf numFmtId="0" fontId="12" fillId="0" borderId="29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12" fillId="0" borderId="33" xfId="0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177" fontId="12" fillId="0" borderId="33" xfId="0" applyNumberFormat="1" applyFont="1" applyBorder="1" applyAlignment="1">
      <alignment horizontal="center" vertical="center"/>
    </xf>
    <xf numFmtId="177" fontId="12" fillId="0" borderId="39" xfId="0" applyNumberFormat="1" applyFont="1" applyFill="1" applyBorder="1">
      <alignment vertical="center"/>
    </xf>
    <xf numFmtId="176" fontId="12" fillId="0" borderId="40" xfId="4" applyNumberFormat="1" applyFont="1" applyFill="1" applyBorder="1">
      <alignment vertical="center"/>
    </xf>
    <xf numFmtId="177" fontId="12" fillId="0" borderId="11" xfId="0" applyNumberFormat="1" applyFont="1" applyBorder="1" applyAlignment="1">
      <alignment horizontal="right" vertical="center"/>
    </xf>
    <xf numFmtId="0" fontId="14" fillId="3" borderId="0" xfId="0" applyFont="1" applyFill="1">
      <alignment vertical="center"/>
    </xf>
    <xf numFmtId="0" fontId="12" fillId="3" borderId="0" xfId="0" applyFont="1" applyFill="1">
      <alignment vertical="center"/>
    </xf>
    <xf numFmtId="0" fontId="14" fillId="3" borderId="0" xfId="0" applyFont="1" applyFill="1" applyBorder="1">
      <alignment vertical="center"/>
    </xf>
    <xf numFmtId="0" fontId="5" fillId="3" borderId="0" xfId="0" applyFont="1" applyFill="1">
      <alignment vertical="center"/>
    </xf>
    <xf numFmtId="0" fontId="5" fillId="3" borderId="0" xfId="0" applyFont="1" applyFill="1" applyBorder="1">
      <alignment vertical="center"/>
    </xf>
    <xf numFmtId="41" fontId="12" fillId="3" borderId="0" xfId="5" applyFont="1" applyFill="1">
      <alignment vertical="center"/>
    </xf>
    <xf numFmtId="0" fontId="12" fillId="3" borderId="0" xfId="0" applyFont="1" applyFill="1" applyBorder="1">
      <alignment vertical="center"/>
    </xf>
    <xf numFmtId="0" fontId="14" fillId="3" borderId="0" xfId="0" applyFont="1" applyFill="1" applyAlignment="1">
      <alignment horizontal="right" vertical="center"/>
    </xf>
    <xf numFmtId="0" fontId="16" fillId="3" borderId="0" xfId="0" applyFont="1" applyFill="1">
      <alignment vertical="center"/>
    </xf>
    <xf numFmtId="3" fontId="12" fillId="0" borderId="2" xfId="0" applyNumberFormat="1" applyFont="1" applyBorder="1">
      <alignment vertical="center"/>
    </xf>
    <xf numFmtId="180" fontId="12" fillId="0" borderId="2" xfId="0" applyNumberFormat="1" applyFont="1" applyBorder="1">
      <alignment vertical="center"/>
    </xf>
    <xf numFmtId="3" fontId="12" fillId="0" borderId="8" xfId="0" applyNumberFormat="1" applyFont="1" applyBorder="1">
      <alignment vertical="center"/>
    </xf>
    <xf numFmtId="0" fontId="14" fillId="3" borderId="0" xfId="0" applyFont="1" applyFill="1" applyBorder="1" applyAlignment="1">
      <alignment vertical="center" wrapText="1"/>
    </xf>
    <xf numFmtId="0" fontId="14" fillId="3" borderId="0" xfId="0" applyFont="1" applyFill="1" applyBorder="1" applyAlignment="1">
      <alignment vertical="center"/>
    </xf>
    <xf numFmtId="0" fontId="14" fillId="3" borderId="0" xfId="0" applyFont="1" applyFill="1" applyBorder="1" applyAlignment="1">
      <alignment horizontal="left" vertical="center"/>
    </xf>
    <xf numFmtId="0" fontId="14" fillId="3" borderId="0" xfId="0" applyFont="1" applyFill="1" applyBorder="1" applyAlignment="1">
      <alignment horizontal="center" vertical="center"/>
    </xf>
    <xf numFmtId="0" fontId="12" fillId="0" borderId="27" xfId="0" applyFont="1" applyBorder="1">
      <alignment vertical="center"/>
    </xf>
    <xf numFmtId="0" fontId="12" fillId="0" borderId="53" xfId="0" applyFont="1" applyBorder="1">
      <alignment vertical="center"/>
    </xf>
    <xf numFmtId="176" fontId="12" fillId="0" borderId="16" xfId="0" applyNumberFormat="1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177" fontId="12" fillId="0" borderId="2" xfId="0" applyNumberFormat="1" applyFont="1" applyFill="1" applyBorder="1" applyAlignment="1">
      <alignment vertical="center"/>
    </xf>
    <xf numFmtId="177" fontId="12" fillId="0" borderId="0" xfId="0" applyNumberFormat="1" applyFont="1" applyFill="1" applyBorder="1" applyAlignment="1">
      <alignment vertical="center"/>
    </xf>
    <xf numFmtId="176" fontId="12" fillId="0" borderId="6" xfId="0" applyNumberFormat="1" applyFont="1" applyFill="1" applyBorder="1" applyAlignment="1">
      <alignment vertical="center"/>
    </xf>
    <xf numFmtId="0" fontId="12" fillId="0" borderId="28" xfId="0" applyFont="1" applyBorder="1" applyAlignment="1">
      <alignment horizontal="center" vertical="center"/>
    </xf>
    <xf numFmtId="0" fontId="14" fillId="0" borderId="0" xfId="0" applyFont="1" applyFill="1">
      <alignment vertical="center"/>
    </xf>
    <xf numFmtId="176" fontId="12" fillId="0" borderId="12" xfId="0" applyNumberFormat="1" applyFont="1" applyFill="1" applyBorder="1">
      <alignment vertical="center"/>
    </xf>
    <xf numFmtId="177" fontId="12" fillId="0" borderId="11" xfId="0" applyNumberFormat="1" applyFont="1" applyFill="1" applyBorder="1">
      <alignment vertical="center"/>
    </xf>
    <xf numFmtId="0" fontId="12" fillId="3" borderId="15" xfId="0" applyFont="1" applyFill="1" applyBorder="1">
      <alignment vertical="center"/>
    </xf>
    <xf numFmtId="177" fontId="12" fillId="0" borderId="11" xfId="0" applyNumberFormat="1" applyFont="1" applyFill="1" applyBorder="1" applyAlignment="1">
      <alignment vertical="center"/>
    </xf>
    <xf numFmtId="0" fontId="12" fillId="0" borderId="54" xfId="0" applyFont="1" applyFill="1" applyBorder="1" applyAlignment="1">
      <alignment horizontal="center" vertical="center"/>
    </xf>
    <xf numFmtId="177" fontId="12" fillId="0" borderId="15" xfId="0" applyNumberFormat="1" applyFont="1" applyFill="1" applyBorder="1">
      <alignment vertical="center"/>
    </xf>
    <xf numFmtId="0" fontId="12" fillId="0" borderId="0" xfId="0" applyFont="1" applyFill="1">
      <alignment vertical="center"/>
    </xf>
    <xf numFmtId="0" fontId="5" fillId="0" borderId="0" xfId="0" applyFont="1" applyFill="1">
      <alignment vertical="center"/>
    </xf>
    <xf numFmtId="177" fontId="12" fillId="0" borderId="15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177" fontId="12" fillId="0" borderId="0" xfId="0" applyNumberFormat="1" applyFont="1" applyFill="1" applyBorder="1">
      <alignment vertical="center"/>
    </xf>
    <xf numFmtId="41" fontId="12" fillId="0" borderId="2" xfId="5" applyFont="1" applyBorder="1" applyAlignment="1">
      <alignment horizontal="right" vertical="center"/>
    </xf>
    <xf numFmtId="9" fontId="12" fillId="0" borderId="12" xfId="4" applyFont="1" applyBorder="1" applyAlignment="1">
      <alignment horizontal="right" vertical="center"/>
    </xf>
    <xf numFmtId="176" fontId="12" fillId="0" borderId="5" xfId="0" applyNumberFormat="1" applyFont="1" applyFill="1" applyBorder="1" applyAlignment="1">
      <alignment horizontal="right" vertical="center"/>
    </xf>
    <xf numFmtId="176" fontId="12" fillId="0" borderId="18" xfId="0" applyNumberFormat="1" applyFont="1" applyFill="1" applyBorder="1" applyAlignment="1">
      <alignment horizontal="right" vertical="center"/>
    </xf>
    <xf numFmtId="176" fontId="12" fillId="0" borderId="14" xfId="0" applyNumberFormat="1" applyFont="1" applyFill="1" applyBorder="1" applyAlignment="1">
      <alignment horizontal="right" vertical="center"/>
    </xf>
    <xf numFmtId="0" fontId="12" fillId="0" borderId="54" xfId="0" applyFont="1" applyBorder="1" applyAlignment="1">
      <alignment horizontal="center" vertical="center"/>
    </xf>
    <xf numFmtId="176" fontId="12" fillId="0" borderId="9" xfId="0" applyNumberFormat="1" applyFont="1" applyBorder="1" applyAlignment="1">
      <alignment vertical="center"/>
    </xf>
    <xf numFmtId="41" fontId="12" fillId="0" borderId="23" xfId="5" applyFont="1" applyBorder="1">
      <alignment vertical="center"/>
    </xf>
    <xf numFmtId="41" fontId="12" fillId="0" borderId="22" xfId="5" applyFont="1" applyBorder="1">
      <alignment vertical="center"/>
    </xf>
    <xf numFmtId="177" fontId="12" fillId="0" borderId="19" xfId="0" applyNumberFormat="1" applyFont="1" applyFill="1" applyBorder="1">
      <alignment vertical="center"/>
    </xf>
    <xf numFmtId="177" fontId="12" fillId="0" borderId="21" xfId="0" applyNumberFormat="1" applyFont="1" applyBorder="1" applyAlignment="1">
      <alignment vertical="center"/>
    </xf>
    <xf numFmtId="41" fontId="12" fillId="3" borderId="0" xfId="5" applyFont="1" applyFill="1" applyBorder="1">
      <alignment vertical="center"/>
    </xf>
    <xf numFmtId="177" fontId="13" fillId="0" borderId="22" xfId="0" applyNumberFormat="1" applyFont="1" applyBorder="1">
      <alignment vertical="center"/>
    </xf>
    <xf numFmtId="177" fontId="12" fillId="0" borderId="22" xfId="0" applyNumberFormat="1" applyFont="1" applyBorder="1" applyAlignment="1">
      <alignment vertical="center"/>
    </xf>
    <xf numFmtId="177" fontId="12" fillId="0" borderId="23" xfId="0" applyNumberFormat="1" applyFont="1" applyBorder="1" applyAlignment="1">
      <alignment vertical="center"/>
    </xf>
    <xf numFmtId="177" fontId="12" fillId="0" borderId="23" xfId="0" applyNumberFormat="1" applyFont="1" applyFill="1" applyBorder="1" applyAlignment="1">
      <alignment vertical="center"/>
    </xf>
    <xf numFmtId="177" fontId="12" fillId="0" borderId="21" xfId="0" applyNumberFormat="1" applyFont="1" applyFill="1" applyBorder="1" applyAlignment="1">
      <alignment vertical="center"/>
    </xf>
    <xf numFmtId="177" fontId="12" fillId="0" borderId="8" xfId="0" applyNumberFormat="1" applyFont="1" applyBorder="1" applyAlignment="1">
      <alignment horizontal="right" vertical="center"/>
    </xf>
    <xf numFmtId="0" fontId="12" fillId="3" borderId="50" xfId="0" applyFont="1" applyFill="1" applyBorder="1">
      <alignment vertical="center"/>
    </xf>
    <xf numFmtId="41" fontId="12" fillId="0" borderId="8" xfId="5" applyFont="1" applyBorder="1" applyAlignment="1">
      <alignment horizontal="right" vertical="center"/>
    </xf>
    <xf numFmtId="177" fontId="12" fillId="0" borderId="27" xfId="0" applyNumberFormat="1" applyFont="1" applyFill="1" applyBorder="1">
      <alignment vertical="center"/>
    </xf>
    <xf numFmtId="176" fontId="12" fillId="0" borderId="26" xfId="0" applyNumberFormat="1" applyFont="1" applyFill="1" applyBorder="1">
      <alignment vertical="center"/>
    </xf>
    <xf numFmtId="41" fontId="12" fillId="0" borderId="62" xfId="5" applyFont="1" applyFill="1" applyBorder="1" applyAlignment="1">
      <alignment horizontal="right" vertical="center"/>
    </xf>
    <xf numFmtId="41" fontId="12" fillId="0" borderId="27" xfId="5" applyFont="1" applyFill="1" applyBorder="1" applyAlignment="1">
      <alignment horizontal="right" vertical="center"/>
    </xf>
    <xf numFmtId="176" fontId="12" fillId="0" borderId="26" xfId="0" quotePrefix="1" applyNumberFormat="1" applyFont="1" applyFill="1" applyBorder="1" applyAlignment="1">
      <alignment horizontal="right" vertical="center"/>
    </xf>
    <xf numFmtId="176" fontId="12" fillId="0" borderId="52" xfId="0" applyNumberFormat="1" applyFont="1" applyFill="1" applyBorder="1" applyAlignment="1">
      <alignment horizontal="right" vertical="center"/>
    </xf>
    <xf numFmtId="176" fontId="12" fillId="0" borderId="53" xfId="0" applyNumberFormat="1" applyFont="1" applyFill="1" applyBorder="1" applyAlignment="1">
      <alignment horizontal="right" vertical="center"/>
    </xf>
    <xf numFmtId="177" fontId="12" fillId="0" borderId="62" xfId="0" applyNumberFormat="1" applyFont="1" applyFill="1" applyBorder="1" applyAlignment="1">
      <alignment horizontal="right" vertical="center"/>
    </xf>
    <xf numFmtId="41" fontId="12" fillId="0" borderId="21" xfId="5" applyFont="1" applyFill="1" applyBorder="1" applyAlignment="1">
      <alignment horizontal="right" vertical="center"/>
    </xf>
    <xf numFmtId="176" fontId="12" fillId="0" borderId="6" xfId="0" applyNumberFormat="1" applyFont="1" applyFill="1" applyBorder="1" applyAlignment="1">
      <alignment horizontal="right" vertical="center"/>
    </xf>
    <xf numFmtId="177" fontId="12" fillId="0" borderId="2" xfId="0" applyNumberFormat="1" applyFont="1" applyFill="1" applyBorder="1" applyAlignment="1">
      <alignment horizontal="right" vertical="center"/>
    </xf>
    <xf numFmtId="176" fontId="12" fillId="0" borderId="5" xfId="0" applyNumberFormat="1" applyFont="1" applyFill="1" applyBorder="1">
      <alignment vertical="center"/>
    </xf>
    <xf numFmtId="177" fontId="12" fillId="0" borderId="21" xfId="0" applyNumberFormat="1" applyFont="1" applyFill="1" applyBorder="1" applyAlignment="1">
      <alignment horizontal="right" vertical="center"/>
    </xf>
    <xf numFmtId="41" fontId="12" fillId="0" borderId="4" xfId="5" applyFont="1" applyFill="1" applyBorder="1">
      <alignment vertical="center"/>
    </xf>
    <xf numFmtId="0" fontId="12" fillId="0" borderId="4" xfId="0" applyFont="1" applyFill="1" applyBorder="1">
      <alignment vertical="center"/>
    </xf>
    <xf numFmtId="0" fontId="5" fillId="0" borderId="67" xfId="0" applyFont="1" applyFill="1" applyBorder="1" applyAlignment="1">
      <alignment vertical="center"/>
    </xf>
    <xf numFmtId="0" fontId="5" fillId="0" borderId="68" xfId="0" applyFont="1" applyFill="1" applyBorder="1" applyAlignment="1">
      <alignment vertical="center"/>
    </xf>
    <xf numFmtId="0" fontId="12" fillId="3" borderId="67" xfId="0" applyFont="1" applyFill="1" applyBorder="1">
      <alignment vertical="center"/>
    </xf>
    <xf numFmtId="0" fontId="14" fillId="0" borderId="67" xfId="0" applyFont="1" applyFill="1" applyBorder="1">
      <alignment vertical="center"/>
    </xf>
    <xf numFmtId="0" fontId="14" fillId="3" borderId="67" xfId="0" applyFont="1" applyFill="1" applyBorder="1">
      <alignment vertical="center"/>
    </xf>
    <xf numFmtId="0" fontId="12" fillId="3" borderId="68" xfId="0" applyFont="1" applyFill="1" applyBorder="1">
      <alignment vertical="center"/>
    </xf>
    <xf numFmtId="0" fontId="12" fillId="0" borderId="67" xfId="0" applyFont="1" applyFill="1" applyBorder="1">
      <alignment vertical="center"/>
    </xf>
    <xf numFmtId="0" fontId="12" fillId="0" borderId="68" xfId="0" applyFont="1" applyFill="1" applyBorder="1">
      <alignment vertical="center"/>
    </xf>
    <xf numFmtId="0" fontId="5" fillId="3" borderId="67" xfId="0" applyFont="1" applyFill="1" applyBorder="1">
      <alignment vertical="center"/>
    </xf>
    <xf numFmtId="0" fontId="5" fillId="0" borderId="67" xfId="0" applyFont="1" applyFill="1" applyBorder="1">
      <alignment vertical="center"/>
    </xf>
    <xf numFmtId="177" fontId="12" fillId="0" borderId="8" xfId="0" applyNumberFormat="1" applyFont="1" applyFill="1" applyBorder="1" applyAlignment="1">
      <alignment vertical="center"/>
    </xf>
    <xf numFmtId="177" fontId="12" fillId="0" borderId="19" xfId="0" applyNumberFormat="1" applyFont="1" applyFill="1" applyBorder="1" applyAlignment="1">
      <alignment vertical="center"/>
    </xf>
    <xf numFmtId="177" fontId="12" fillId="0" borderId="22" xfId="0" applyNumberFormat="1" applyFont="1" applyFill="1" applyBorder="1" applyAlignment="1">
      <alignment vertical="center"/>
    </xf>
    <xf numFmtId="0" fontId="12" fillId="0" borderId="70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vertical="center"/>
    </xf>
    <xf numFmtId="3" fontId="12" fillId="0" borderId="4" xfId="0" applyNumberFormat="1" applyFont="1" applyBorder="1" applyAlignment="1">
      <alignment horizontal="right" vertical="center"/>
    </xf>
    <xf numFmtId="177" fontId="12" fillId="0" borderId="24" xfId="0" applyNumberFormat="1" applyFont="1" applyBorder="1" applyAlignment="1">
      <alignment vertical="center"/>
    </xf>
    <xf numFmtId="178" fontId="12" fillId="0" borderId="24" xfId="0" applyNumberFormat="1" applyFont="1" applyBorder="1" applyAlignment="1">
      <alignment vertical="center"/>
    </xf>
    <xf numFmtId="41" fontId="12" fillId="0" borderId="21" xfId="5" applyFont="1" applyBorder="1" applyAlignment="1">
      <alignment vertical="center"/>
    </xf>
    <xf numFmtId="176" fontId="12" fillId="0" borderId="6" xfId="0" applyNumberFormat="1" applyFont="1" applyBorder="1" applyAlignment="1">
      <alignment vertical="center"/>
    </xf>
    <xf numFmtId="41" fontId="12" fillId="0" borderId="22" xfId="5" applyFont="1" applyBorder="1" applyAlignment="1">
      <alignment vertical="center"/>
    </xf>
    <xf numFmtId="3" fontId="12" fillId="0" borderId="0" xfId="0" applyNumberFormat="1" applyFont="1" applyFill="1" applyAlignment="1">
      <alignment vertical="center"/>
    </xf>
    <xf numFmtId="3" fontId="12" fillId="0" borderId="15" xfId="0" applyNumberFormat="1" applyFont="1" applyFill="1" applyBorder="1" applyAlignment="1">
      <alignment vertical="center"/>
    </xf>
    <xf numFmtId="3" fontId="12" fillId="0" borderId="0" xfId="0" applyNumberFormat="1" applyFont="1" applyFill="1" applyBorder="1" applyAlignment="1">
      <alignment vertical="center"/>
    </xf>
    <xf numFmtId="3" fontId="12" fillId="0" borderId="19" xfId="0" applyNumberFormat="1" applyFont="1" applyFill="1" applyBorder="1" applyAlignment="1">
      <alignment vertical="center"/>
    </xf>
    <xf numFmtId="0" fontId="0" fillId="3" borderId="0" xfId="0" applyFont="1" applyFill="1">
      <alignment vertical="center"/>
    </xf>
    <xf numFmtId="0" fontId="0" fillId="0" borderId="0" xfId="0" applyFont="1" applyFill="1">
      <alignment vertical="center"/>
    </xf>
    <xf numFmtId="41" fontId="0" fillId="3" borderId="0" xfId="5" applyFont="1" applyFill="1">
      <alignment vertical="center"/>
    </xf>
    <xf numFmtId="3" fontId="12" fillId="0" borderId="0" xfId="0" applyNumberFormat="1" applyFont="1" applyAlignment="1">
      <alignment vertical="center"/>
    </xf>
    <xf numFmtId="3" fontId="12" fillId="0" borderId="0" xfId="0" applyNumberFormat="1" applyFont="1" applyBorder="1" applyAlignment="1">
      <alignment vertical="center"/>
    </xf>
    <xf numFmtId="3" fontId="12" fillId="0" borderId="8" xfId="0" applyNumberFormat="1" applyFont="1" applyFill="1" applyBorder="1" applyAlignment="1">
      <alignment vertical="center"/>
    </xf>
    <xf numFmtId="41" fontId="12" fillId="0" borderId="0" xfId="5" applyFont="1" applyAlignment="1">
      <alignment horizontal="right" vertical="center"/>
    </xf>
    <xf numFmtId="3" fontId="12" fillId="0" borderId="21" xfId="0" applyNumberFormat="1" applyFont="1" applyFill="1" applyBorder="1" applyAlignment="1">
      <alignment vertical="center"/>
    </xf>
    <xf numFmtId="177" fontId="12" fillId="3" borderId="0" xfId="0" applyNumberFormat="1" applyFont="1" applyFill="1" applyBorder="1">
      <alignment vertical="center"/>
    </xf>
    <xf numFmtId="0" fontId="5" fillId="0" borderId="0" xfId="0" applyFont="1" applyFill="1" applyBorder="1">
      <alignment vertical="center"/>
    </xf>
    <xf numFmtId="177" fontId="0" fillId="0" borderId="0" xfId="0" applyNumberFormat="1" applyFont="1" applyFill="1">
      <alignment vertical="center"/>
    </xf>
    <xf numFmtId="41" fontId="0" fillId="0" borderId="0" xfId="5" applyFont="1" applyFill="1">
      <alignment vertical="center"/>
    </xf>
    <xf numFmtId="0" fontId="12" fillId="0" borderId="25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66" xfId="0" applyFont="1" applyFill="1" applyBorder="1">
      <alignment vertical="center"/>
    </xf>
    <xf numFmtId="41" fontId="12" fillId="0" borderId="2" xfId="5" applyFont="1" applyBorder="1">
      <alignment vertical="center"/>
    </xf>
    <xf numFmtId="41" fontId="12" fillId="0" borderId="11" xfId="5" applyFont="1" applyBorder="1">
      <alignment vertical="center"/>
    </xf>
    <xf numFmtId="41" fontId="12" fillId="0" borderId="8" xfId="5" applyFont="1" applyBorder="1">
      <alignment vertical="center"/>
    </xf>
    <xf numFmtId="0" fontId="2" fillId="0" borderId="0" xfId="654">
      <alignment vertical="center"/>
    </xf>
    <xf numFmtId="0" fontId="2" fillId="2" borderId="0" xfId="654" applyFill="1">
      <alignment vertical="center"/>
    </xf>
    <xf numFmtId="0" fontId="2" fillId="2" borderId="0" xfId="654" applyFill="1" applyAlignment="1">
      <alignment horizontal="left" vertical="center"/>
    </xf>
    <xf numFmtId="0" fontId="49" fillId="2" borderId="0" xfId="655" applyFill="1" applyAlignment="1" applyProtection="1">
      <alignment horizontal="left" vertical="center"/>
    </xf>
    <xf numFmtId="0" fontId="17" fillId="0" borderId="0" xfId="0" applyFont="1" applyAlignment="1">
      <alignment horizontal="left" vertical="center"/>
    </xf>
    <xf numFmtId="0" fontId="17" fillId="0" borderId="50" xfId="0" applyFont="1" applyBorder="1" applyAlignment="1">
      <alignment horizontal="left" vertical="center"/>
    </xf>
    <xf numFmtId="0" fontId="5" fillId="3" borderId="0" xfId="0" applyFont="1" applyFill="1" applyAlignment="1">
      <alignment horizontal="center" vertical="center"/>
    </xf>
    <xf numFmtId="0" fontId="15" fillId="0" borderId="50" xfId="0" applyFont="1" applyBorder="1" applyAlignment="1">
      <alignment vertical="center"/>
    </xf>
    <xf numFmtId="0" fontId="12" fillId="0" borderId="26" xfId="0" applyFont="1" applyBorder="1">
      <alignment vertical="center"/>
    </xf>
    <xf numFmtId="0" fontId="16" fillId="4" borderId="55" xfId="0" applyFont="1" applyFill="1" applyBorder="1" applyAlignment="1">
      <alignment horizontal="center" vertical="center" wrapText="1"/>
    </xf>
    <xf numFmtId="0" fontId="16" fillId="4" borderId="8" xfId="0" applyFont="1" applyFill="1" applyBorder="1" applyAlignment="1">
      <alignment horizontal="center" vertical="center"/>
    </xf>
    <xf numFmtId="0" fontId="16" fillId="4" borderId="18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12" fillId="0" borderId="41" xfId="0" applyFont="1" applyFill="1" applyBorder="1" applyAlignment="1">
      <alignment vertical="center"/>
    </xf>
    <xf numFmtId="0" fontId="16" fillId="3" borderId="0" xfId="0" applyFont="1" applyFill="1" applyBorder="1">
      <alignment vertical="center"/>
    </xf>
    <xf numFmtId="0" fontId="12" fillId="0" borderId="0" xfId="0" applyFont="1">
      <alignment vertical="center"/>
    </xf>
    <xf numFmtId="0" fontId="12" fillId="0" borderId="0" xfId="0" applyFont="1" applyBorder="1" applyAlignment="1">
      <alignment horizontal="left" vertical="center"/>
    </xf>
    <xf numFmtId="0" fontId="47" fillId="2" borderId="0" xfId="654" applyFont="1" applyFill="1" applyBorder="1" applyAlignment="1">
      <alignment horizontal="center" vertical="center"/>
    </xf>
    <xf numFmtId="0" fontId="52" fillId="0" borderId="0" xfId="654" applyFont="1">
      <alignment vertical="center"/>
    </xf>
    <xf numFmtId="0" fontId="53" fillId="0" borderId="0" xfId="654" applyFont="1" applyAlignment="1">
      <alignment vertical="center"/>
    </xf>
    <xf numFmtId="0" fontId="12" fillId="0" borderId="0" xfId="0" applyFont="1" applyFill="1" applyBorder="1" applyAlignment="1">
      <alignment horizontal="left" vertical="center"/>
    </xf>
    <xf numFmtId="41" fontId="12" fillId="0" borderId="13" xfId="5" applyFont="1" applyBorder="1">
      <alignment vertical="center"/>
    </xf>
    <xf numFmtId="41" fontId="12" fillId="0" borderId="4" xfId="5" applyFont="1" applyBorder="1">
      <alignment vertical="center"/>
    </xf>
    <xf numFmtId="41" fontId="12" fillId="0" borderId="10" xfId="5" applyFont="1" applyBorder="1">
      <alignment vertical="center"/>
    </xf>
    <xf numFmtId="177" fontId="12" fillId="0" borderId="10" xfId="0" applyNumberFormat="1" applyFont="1" applyBorder="1">
      <alignment vertical="center"/>
    </xf>
    <xf numFmtId="177" fontId="12" fillId="0" borderId="13" xfId="0" applyNumberFormat="1" applyFont="1" applyFill="1" applyBorder="1">
      <alignment vertical="center"/>
    </xf>
    <xf numFmtId="177" fontId="12" fillId="0" borderId="10" xfId="0" applyNumberFormat="1" applyFont="1" applyFill="1" applyBorder="1">
      <alignment vertical="center"/>
    </xf>
    <xf numFmtId="176" fontId="12" fillId="0" borderId="9" xfId="4" applyNumberFormat="1" applyFont="1" applyBorder="1" applyAlignment="1">
      <alignment vertical="center"/>
    </xf>
    <xf numFmtId="177" fontId="12" fillId="0" borderId="4" xfId="0" applyNumberFormat="1" applyFont="1" applyBorder="1" applyAlignment="1">
      <alignment vertical="center"/>
    </xf>
    <xf numFmtId="176" fontId="12" fillId="0" borderId="3" xfId="0" applyNumberFormat="1" applyFont="1" applyBorder="1" applyAlignment="1">
      <alignment vertical="center"/>
    </xf>
    <xf numFmtId="176" fontId="12" fillId="0" borderId="12" xfId="0" applyNumberFormat="1" applyFont="1" applyBorder="1">
      <alignment vertical="center"/>
    </xf>
    <xf numFmtId="176" fontId="12" fillId="0" borderId="9" xfId="0" applyNumberFormat="1" applyFont="1" applyBorder="1">
      <alignment vertical="center"/>
    </xf>
    <xf numFmtId="0" fontId="16" fillId="4" borderId="83" xfId="0" applyFont="1" applyFill="1" applyBorder="1" applyAlignment="1">
      <alignment horizontal="center" vertical="center"/>
    </xf>
    <xf numFmtId="41" fontId="12" fillId="0" borderId="0" xfId="0" applyNumberFormat="1" applyFont="1" applyBorder="1">
      <alignment vertical="center"/>
    </xf>
    <xf numFmtId="41" fontId="12" fillId="0" borderId="19" xfId="0" applyNumberFormat="1" applyFont="1" applyBorder="1">
      <alignment vertical="center"/>
    </xf>
    <xf numFmtId="0" fontId="5" fillId="3" borderId="19" xfId="0" applyFont="1" applyFill="1" applyBorder="1">
      <alignment vertical="center"/>
    </xf>
    <xf numFmtId="0" fontId="5" fillId="3" borderId="19" xfId="0" applyFont="1" applyFill="1" applyBorder="1" applyAlignment="1">
      <alignment vertical="center"/>
    </xf>
    <xf numFmtId="176" fontId="12" fillId="0" borderId="3" xfId="0" applyNumberFormat="1" applyFont="1" applyBorder="1">
      <alignment vertical="center"/>
    </xf>
    <xf numFmtId="176" fontId="12" fillId="0" borderId="3" xfId="4" applyNumberFormat="1" applyFont="1" applyFill="1" applyBorder="1">
      <alignment vertical="center"/>
    </xf>
    <xf numFmtId="177" fontId="12" fillId="0" borderId="4" xfId="0" applyNumberFormat="1" applyFont="1" applyBorder="1">
      <alignment vertical="center"/>
    </xf>
    <xf numFmtId="177" fontId="12" fillId="0" borderId="4" xfId="0" applyNumberFormat="1" applyFont="1" applyFill="1" applyBorder="1">
      <alignment vertical="center"/>
    </xf>
    <xf numFmtId="0" fontId="12" fillId="0" borderId="44" xfId="0" applyFont="1" applyBorder="1" applyAlignment="1">
      <alignment horizontal="right" vertical="center"/>
    </xf>
    <xf numFmtId="0" fontId="12" fillId="0" borderId="5" xfId="0" applyFont="1" applyBorder="1" applyAlignment="1">
      <alignment horizontal="right" vertical="center"/>
    </xf>
    <xf numFmtId="0" fontId="12" fillId="0" borderId="45" xfId="0" applyFont="1" applyBorder="1" applyAlignment="1">
      <alignment horizontal="right" vertical="center"/>
    </xf>
    <xf numFmtId="176" fontId="12" fillId="0" borderId="44" xfId="0" applyNumberFormat="1" applyFont="1" applyBorder="1" applyAlignment="1">
      <alignment horizontal="right" vertical="center"/>
    </xf>
    <xf numFmtId="176" fontId="12" fillId="0" borderId="14" xfId="0" applyNumberFormat="1" applyFont="1" applyBorder="1" applyAlignment="1">
      <alignment horizontal="right" vertical="center"/>
    </xf>
    <xf numFmtId="176" fontId="12" fillId="0" borderId="5" xfId="0" applyNumberFormat="1" applyFont="1" applyBorder="1" applyAlignment="1">
      <alignment horizontal="right" vertical="center"/>
    </xf>
    <xf numFmtId="176" fontId="12" fillId="0" borderId="18" xfId="0" applyNumberFormat="1" applyFont="1" applyBorder="1" applyAlignment="1">
      <alignment horizontal="right" vertical="center"/>
    </xf>
    <xf numFmtId="176" fontId="12" fillId="0" borderId="46" xfId="0" applyNumberFormat="1" applyFont="1" applyBorder="1" applyAlignment="1">
      <alignment horizontal="right" vertical="center"/>
    </xf>
    <xf numFmtId="176" fontId="12" fillId="0" borderId="45" xfId="0" applyNumberFormat="1" applyFont="1" applyBorder="1" applyAlignment="1">
      <alignment horizontal="right" vertical="center"/>
    </xf>
    <xf numFmtId="177" fontId="12" fillId="0" borderId="21" xfId="0" applyNumberFormat="1" applyFont="1" applyBorder="1" applyAlignment="1">
      <alignment horizontal="right" vertical="center"/>
    </xf>
    <xf numFmtId="41" fontId="12" fillId="0" borderId="3" xfId="5" applyFont="1" applyBorder="1" applyAlignment="1">
      <alignment horizontal="right" vertical="center"/>
    </xf>
    <xf numFmtId="176" fontId="12" fillId="0" borderId="16" xfId="0" applyNumberFormat="1" applyFont="1" applyBorder="1" applyAlignment="1">
      <alignment horizontal="right" vertical="center"/>
    </xf>
    <xf numFmtId="176" fontId="12" fillId="0" borderId="20" xfId="0" applyNumberFormat="1" applyFont="1" applyFill="1" applyBorder="1" applyAlignment="1">
      <alignment horizontal="right" vertical="center"/>
    </xf>
    <xf numFmtId="177" fontId="12" fillId="0" borderId="8" xfId="0" applyNumberFormat="1" applyFont="1" applyFill="1" applyBorder="1" applyAlignment="1">
      <alignment horizontal="right" vertical="center"/>
    </xf>
    <xf numFmtId="176" fontId="12" fillId="0" borderId="6" xfId="0" applyNumberFormat="1" applyFont="1" applyBorder="1" applyAlignment="1">
      <alignment horizontal="right" vertical="center"/>
    </xf>
    <xf numFmtId="177" fontId="12" fillId="0" borderId="0" xfId="0" applyNumberFormat="1" applyFont="1" applyBorder="1" applyAlignment="1">
      <alignment horizontal="right" vertical="center"/>
    </xf>
    <xf numFmtId="3" fontId="12" fillId="0" borderId="0" xfId="0" applyNumberFormat="1" applyFont="1" applyAlignment="1">
      <alignment horizontal="right" vertical="center"/>
    </xf>
    <xf numFmtId="3" fontId="12" fillId="0" borderId="15" xfId="0" applyNumberFormat="1" applyFont="1" applyFill="1" applyBorder="1" applyAlignment="1">
      <alignment horizontal="right" vertical="center"/>
    </xf>
    <xf numFmtId="177" fontId="12" fillId="0" borderId="11" xfId="0" applyNumberFormat="1" applyFont="1" applyFill="1" applyBorder="1" applyAlignment="1">
      <alignment horizontal="right" vertical="center"/>
    </xf>
    <xf numFmtId="176" fontId="12" fillId="0" borderId="16" xfId="0" applyNumberFormat="1" applyFont="1" applyFill="1" applyBorder="1" applyAlignment="1">
      <alignment horizontal="right" vertical="center"/>
    </xf>
    <xf numFmtId="177" fontId="12" fillId="0" borderId="15" xfId="0" applyNumberFormat="1" applyFont="1" applyFill="1" applyBorder="1" applyAlignment="1">
      <alignment horizontal="right" vertical="center"/>
    </xf>
    <xf numFmtId="3" fontId="12" fillId="0" borderId="0" xfId="0" applyNumberFormat="1" applyFont="1" applyBorder="1" applyAlignment="1">
      <alignment horizontal="right" vertical="center"/>
    </xf>
    <xf numFmtId="177" fontId="12" fillId="0" borderId="0" xfId="0" applyNumberFormat="1" applyFont="1" applyFill="1" applyBorder="1" applyAlignment="1">
      <alignment horizontal="right" vertical="center"/>
    </xf>
    <xf numFmtId="3" fontId="12" fillId="0" borderId="0" xfId="0" applyNumberFormat="1" applyFont="1" applyFill="1" applyBorder="1" applyAlignment="1">
      <alignment horizontal="right" vertical="center"/>
    </xf>
    <xf numFmtId="3" fontId="12" fillId="0" borderId="8" xfId="0" applyNumberFormat="1" applyFont="1" applyFill="1" applyBorder="1" applyAlignment="1">
      <alignment horizontal="right" vertical="center"/>
    </xf>
    <xf numFmtId="177" fontId="12" fillId="0" borderId="19" xfId="0" applyNumberFormat="1" applyFont="1" applyFill="1" applyBorder="1" applyAlignment="1">
      <alignment horizontal="right" vertical="center"/>
    </xf>
    <xf numFmtId="3" fontId="12" fillId="0" borderId="19" xfId="0" applyNumberFormat="1" applyFont="1" applyFill="1" applyBorder="1" applyAlignment="1">
      <alignment horizontal="right" vertical="center"/>
    </xf>
    <xf numFmtId="177" fontId="12" fillId="0" borderId="31" xfId="0" applyNumberFormat="1" applyFont="1" applyFill="1" applyBorder="1" applyAlignment="1">
      <alignment horizontal="right" vertical="center"/>
    </xf>
    <xf numFmtId="0" fontId="12" fillId="0" borderId="4" xfId="0" applyFont="1" applyFill="1" applyBorder="1" applyAlignment="1">
      <alignment horizontal="right" vertical="center"/>
    </xf>
    <xf numFmtId="0" fontId="18" fillId="4" borderId="56" xfId="0" applyFont="1" applyFill="1" applyBorder="1" applyAlignment="1">
      <alignment horizontal="center" vertical="center"/>
    </xf>
    <xf numFmtId="0" fontId="12" fillId="0" borderId="6" xfId="0" applyFont="1" applyBorder="1" applyAlignment="1">
      <alignment horizontal="right" vertical="center"/>
    </xf>
    <xf numFmtId="176" fontId="12" fillId="0" borderId="20" xfId="0" applyNumberFormat="1" applyFont="1" applyBorder="1" applyAlignment="1">
      <alignment horizontal="right" vertical="center"/>
    </xf>
    <xf numFmtId="0" fontId="14" fillId="0" borderId="0" xfId="0" applyFont="1" applyBorder="1" applyAlignment="1">
      <alignment horizontal="right" vertical="center"/>
    </xf>
    <xf numFmtId="177" fontId="12" fillId="0" borderId="15" xfId="0" applyNumberFormat="1" applyFont="1" applyBorder="1" applyAlignment="1">
      <alignment horizontal="right" vertical="center"/>
    </xf>
    <xf numFmtId="176" fontId="12" fillId="0" borderId="26" xfId="0" applyNumberFormat="1" applyFont="1" applyBorder="1" applyAlignment="1">
      <alignment horizontal="right" vertical="center"/>
    </xf>
    <xf numFmtId="0" fontId="12" fillId="0" borderId="85" xfId="0" applyFont="1" applyFill="1" applyBorder="1" applyAlignment="1">
      <alignment horizontal="center" vertical="center"/>
    </xf>
    <xf numFmtId="0" fontId="14" fillId="0" borderId="69" xfId="0" applyFont="1" applyFill="1" applyBorder="1">
      <alignment vertical="center"/>
    </xf>
    <xf numFmtId="0" fontId="14" fillId="3" borderId="69" xfId="0" applyFont="1" applyFill="1" applyBorder="1">
      <alignment vertical="center"/>
    </xf>
    <xf numFmtId="176" fontId="12" fillId="0" borderId="5" xfId="4" applyNumberFormat="1" applyFont="1" applyFill="1" applyBorder="1">
      <alignment vertical="center"/>
    </xf>
    <xf numFmtId="176" fontId="12" fillId="0" borderId="6" xfId="4" applyNumberFormat="1" applyFont="1" applyFill="1" applyBorder="1">
      <alignment vertical="center"/>
    </xf>
    <xf numFmtId="0" fontId="12" fillId="0" borderId="84" xfId="0" applyFont="1" applyFill="1" applyBorder="1" applyAlignment="1">
      <alignment horizontal="center" vertical="center"/>
    </xf>
    <xf numFmtId="177" fontId="12" fillId="0" borderId="72" xfId="0" applyNumberFormat="1" applyFont="1" applyFill="1" applyBorder="1">
      <alignment vertical="center"/>
    </xf>
    <xf numFmtId="176" fontId="12" fillId="0" borderId="32" xfId="4" applyNumberFormat="1" applyFont="1" applyFill="1" applyBorder="1">
      <alignment vertical="center"/>
    </xf>
    <xf numFmtId="0" fontId="0" fillId="3" borderId="86" xfId="0" applyFont="1" applyFill="1" applyBorder="1">
      <alignment vertical="center"/>
    </xf>
    <xf numFmtId="0" fontId="0" fillId="0" borderId="2" xfId="0" applyFont="1" applyFill="1" applyBorder="1">
      <alignment vertical="center"/>
    </xf>
    <xf numFmtId="181" fontId="12" fillId="0" borderId="0" xfId="0" applyNumberFormat="1" applyFont="1" applyFill="1" applyBorder="1" applyAlignment="1">
      <alignment vertical="center"/>
    </xf>
    <xf numFmtId="0" fontId="12" fillId="4" borderId="31" xfId="0" applyFont="1" applyFill="1" applyBorder="1" applyAlignment="1">
      <alignment horizontal="center" vertical="center"/>
    </xf>
    <xf numFmtId="0" fontId="12" fillId="4" borderId="57" xfId="0" applyFont="1" applyFill="1" applyBorder="1" applyAlignment="1">
      <alignment horizontal="center" vertical="center"/>
    </xf>
    <xf numFmtId="0" fontId="12" fillId="4" borderId="29" xfId="0" applyFont="1" applyFill="1" applyBorder="1" applyAlignment="1">
      <alignment horizontal="center" vertical="center"/>
    </xf>
    <xf numFmtId="0" fontId="12" fillId="4" borderId="30" xfId="0" applyFont="1" applyFill="1" applyBorder="1" applyAlignment="1">
      <alignment horizontal="center" vertical="center"/>
    </xf>
    <xf numFmtId="0" fontId="12" fillId="4" borderId="32" xfId="0" applyFont="1" applyFill="1" applyBorder="1" applyAlignment="1">
      <alignment horizontal="center" vertical="center"/>
    </xf>
    <xf numFmtId="0" fontId="12" fillId="4" borderId="33" xfId="0" applyFont="1" applyFill="1" applyBorder="1" applyAlignment="1">
      <alignment horizontal="center" vertical="center"/>
    </xf>
    <xf numFmtId="0" fontId="12" fillId="4" borderId="34" xfId="0" applyFont="1" applyFill="1" applyBorder="1" applyAlignment="1">
      <alignment horizontal="center" vertical="center"/>
    </xf>
    <xf numFmtId="177" fontId="12" fillId="4" borderId="33" xfId="0" applyNumberFormat="1" applyFont="1" applyFill="1" applyBorder="1" applyAlignment="1">
      <alignment horizontal="center" vertical="center"/>
    </xf>
    <xf numFmtId="0" fontId="12" fillId="4" borderId="35" xfId="0" applyFont="1" applyFill="1" applyBorder="1" applyAlignment="1">
      <alignment horizontal="center" vertical="center"/>
    </xf>
    <xf numFmtId="0" fontId="12" fillId="4" borderId="36" xfId="0" applyFont="1" applyFill="1" applyBorder="1" applyAlignment="1">
      <alignment horizontal="center" vertical="center"/>
    </xf>
    <xf numFmtId="41" fontId="12" fillId="4" borderId="38" xfId="5" applyFont="1" applyFill="1" applyBorder="1" applyAlignment="1">
      <alignment horizontal="center" vertical="center"/>
    </xf>
    <xf numFmtId="0" fontId="12" fillId="4" borderId="38" xfId="0" applyFont="1" applyFill="1" applyBorder="1" applyAlignment="1">
      <alignment horizontal="center" vertical="center"/>
    </xf>
    <xf numFmtId="0" fontId="12" fillId="4" borderId="63" xfId="0" applyFont="1" applyFill="1" applyBorder="1" applyAlignment="1">
      <alignment horizontal="center" vertical="center"/>
    </xf>
    <xf numFmtId="0" fontId="12" fillId="4" borderId="37" xfId="0" applyFont="1" applyFill="1" applyBorder="1" applyAlignment="1">
      <alignment horizontal="center" vertical="center"/>
    </xf>
    <xf numFmtId="0" fontId="12" fillId="4" borderId="9" xfId="0" applyFont="1" applyFill="1" applyBorder="1" applyAlignment="1">
      <alignment horizontal="center" vertical="center"/>
    </xf>
    <xf numFmtId="0" fontId="12" fillId="4" borderId="51" xfId="0" applyFont="1" applyFill="1" applyBorder="1" applyAlignment="1">
      <alignment horizontal="center" vertical="center"/>
    </xf>
    <xf numFmtId="0" fontId="12" fillId="4" borderId="49" xfId="0" applyFont="1" applyFill="1" applyBorder="1" applyAlignment="1">
      <alignment horizontal="center" vertical="center"/>
    </xf>
    <xf numFmtId="0" fontId="12" fillId="4" borderId="47" xfId="0" applyFont="1" applyFill="1" applyBorder="1" applyAlignment="1">
      <alignment horizontal="center" vertical="center"/>
    </xf>
    <xf numFmtId="0" fontId="12" fillId="4" borderId="48" xfId="0" applyFont="1" applyFill="1" applyBorder="1" applyAlignment="1">
      <alignment horizontal="center" vertical="center"/>
    </xf>
    <xf numFmtId="182" fontId="0" fillId="0" borderId="0" xfId="0" applyNumberFormat="1" applyFont="1" applyFill="1">
      <alignment vertical="center"/>
    </xf>
    <xf numFmtId="183" fontId="0" fillId="0" borderId="0" xfId="0" applyNumberFormat="1" applyFont="1" applyFill="1">
      <alignment vertical="center"/>
    </xf>
    <xf numFmtId="0" fontId="12" fillId="0" borderId="0" xfId="0" applyFont="1" applyAlignment="1">
      <alignment vertical="center" shrinkToFit="1"/>
    </xf>
    <xf numFmtId="0" fontId="12" fillId="0" borderId="0" xfId="0" applyFont="1" applyFill="1" applyBorder="1" applyAlignment="1">
      <alignment horizontal="left" vertical="center" shrinkToFit="1"/>
    </xf>
    <xf numFmtId="0" fontId="12" fillId="0" borderId="0" xfId="0" applyFont="1" applyBorder="1" applyAlignment="1">
      <alignment horizontal="left" vertical="center" shrinkToFit="1"/>
    </xf>
    <xf numFmtId="0" fontId="56" fillId="0" borderId="0" xfId="0" applyFont="1" applyAlignment="1">
      <alignment horizontal="left" vertical="center" shrinkToFit="1"/>
    </xf>
    <xf numFmtId="0" fontId="18" fillId="27" borderId="0" xfId="0" applyFont="1" applyFill="1" applyBorder="1" applyAlignment="1">
      <alignment horizontal="center" vertical="center"/>
    </xf>
    <xf numFmtId="0" fontId="18" fillId="27" borderId="0" xfId="0" applyFont="1" applyFill="1" applyBorder="1" applyAlignment="1">
      <alignment horizontal="center" vertical="center" shrinkToFit="1"/>
    </xf>
    <xf numFmtId="183" fontId="14" fillId="3" borderId="0" xfId="0" applyNumberFormat="1" applyFont="1" applyFill="1">
      <alignment vertical="center"/>
    </xf>
    <xf numFmtId="183" fontId="0" fillId="3" borderId="0" xfId="0" applyNumberFormat="1" applyFont="1" applyFill="1">
      <alignment vertical="center"/>
    </xf>
    <xf numFmtId="0" fontId="9" fillId="0" borderId="0" xfId="0" applyFont="1" applyAlignment="1">
      <alignment horizontal="left" vertical="center"/>
    </xf>
    <xf numFmtId="176" fontId="19" fillId="0" borderId="0" xfId="4" applyNumberFormat="1" applyFont="1" applyFill="1">
      <alignment vertical="center"/>
    </xf>
    <xf numFmtId="0" fontId="17" fillId="2" borderId="0" xfId="654" applyFont="1" applyFill="1" applyBorder="1" applyAlignment="1">
      <alignment horizontal="center" vertical="center"/>
    </xf>
    <xf numFmtId="0" fontId="18" fillId="2" borderId="0" xfId="654" applyFont="1" applyFill="1" applyBorder="1" applyAlignment="1">
      <alignment horizontal="right" vertical="center"/>
    </xf>
    <xf numFmtId="0" fontId="57" fillId="2" borderId="0" xfId="654" applyFont="1" applyFill="1" applyBorder="1" applyAlignment="1">
      <alignment horizontal="right" vertical="center"/>
    </xf>
    <xf numFmtId="3" fontId="12" fillId="0" borderId="2" xfId="0" applyNumberFormat="1" applyFont="1" applyFill="1" applyBorder="1" applyAlignment="1">
      <alignment vertical="center"/>
    </xf>
    <xf numFmtId="181" fontId="12" fillId="0" borderId="19" xfId="0" applyNumberFormat="1" applyFont="1" applyFill="1" applyBorder="1" applyAlignment="1">
      <alignment vertical="center"/>
    </xf>
    <xf numFmtId="0" fontId="49" fillId="0" borderId="0" xfId="655" applyBorder="1" applyAlignment="1" applyProtection="1">
      <alignment horizontal="left" vertical="center" shrinkToFit="1"/>
    </xf>
    <xf numFmtId="177" fontId="12" fillId="0" borderId="27" xfId="0" applyNumberFormat="1" applyFont="1" applyFill="1" applyBorder="1" applyAlignment="1">
      <alignment horizontal="right" vertical="center"/>
    </xf>
    <xf numFmtId="176" fontId="12" fillId="0" borderId="26" xfId="0" applyNumberFormat="1" applyFont="1" applyFill="1" applyBorder="1" applyAlignment="1">
      <alignment horizontal="right" vertical="center"/>
    </xf>
    <xf numFmtId="176" fontId="12" fillId="0" borderId="32" xfId="0" applyNumberFormat="1" applyFont="1" applyFill="1" applyBorder="1" applyAlignment="1">
      <alignment horizontal="right" vertical="center"/>
    </xf>
    <xf numFmtId="0" fontId="12" fillId="0" borderId="42" xfId="0" applyFont="1" applyFill="1" applyBorder="1" applyAlignment="1">
      <alignment horizontal="center" vertical="center"/>
    </xf>
    <xf numFmtId="0" fontId="12" fillId="0" borderId="87" xfId="0" applyFont="1" applyFill="1" applyBorder="1" applyAlignment="1">
      <alignment horizontal="center" vertical="center"/>
    </xf>
    <xf numFmtId="0" fontId="12" fillId="0" borderId="88" xfId="0" applyFont="1" applyFill="1" applyBorder="1" applyAlignment="1">
      <alignment horizontal="center" vertical="center"/>
    </xf>
    <xf numFmtId="181" fontId="12" fillId="0" borderId="15" xfId="0" applyNumberFormat="1" applyFont="1" applyFill="1" applyBorder="1" applyAlignment="1">
      <alignment vertical="center"/>
    </xf>
    <xf numFmtId="183" fontId="12" fillId="3" borderId="0" xfId="0" applyNumberFormat="1" applyFont="1" applyFill="1" applyAlignment="1">
      <alignment horizontal="right" vertical="center"/>
    </xf>
    <xf numFmtId="183" fontId="12" fillId="3" borderId="0" xfId="0" applyNumberFormat="1" applyFont="1" applyFill="1" applyAlignment="1">
      <alignment horizontal="center" vertical="center"/>
    </xf>
    <xf numFmtId="176" fontId="12" fillId="0" borderId="3" xfId="0" quotePrefix="1" applyNumberFormat="1" applyFont="1" applyFill="1" applyBorder="1" applyAlignment="1">
      <alignment horizontal="right" vertical="center"/>
    </xf>
    <xf numFmtId="0" fontId="19" fillId="0" borderId="0" xfId="0" applyFont="1">
      <alignment vertical="center"/>
    </xf>
    <xf numFmtId="0" fontId="59" fillId="0" borderId="0" xfId="0" applyFont="1">
      <alignment vertical="center"/>
    </xf>
    <xf numFmtId="0" fontId="60" fillId="0" borderId="0" xfId="655" applyFont="1" applyBorder="1" applyAlignment="1" applyProtection="1">
      <alignment horizontal="left" vertical="center" shrinkToFit="1"/>
    </xf>
    <xf numFmtId="0" fontId="59" fillId="0" borderId="0" xfId="0" applyFont="1" applyFill="1">
      <alignment vertical="center"/>
    </xf>
    <xf numFmtId="0" fontId="19" fillId="0" borderId="0" xfId="0" applyFont="1" applyAlignment="1">
      <alignment vertical="center" shrinkToFit="1"/>
    </xf>
    <xf numFmtId="0" fontId="19" fillId="0" borderId="0" xfId="0" applyFont="1" applyAlignment="1">
      <alignment horizontal="left" vertical="center" shrinkToFit="1"/>
    </xf>
    <xf numFmtId="0" fontId="61" fillId="0" borderId="0" xfId="0" applyFont="1" applyAlignment="1">
      <alignment vertical="center" shrinkToFit="1"/>
    </xf>
    <xf numFmtId="0" fontId="61" fillId="0" borderId="0" xfId="0" applyFont="1" applyAlignment="1">
      <alignment horizontal="left" vertical="center" shrinkToFit="1"/>
    </xf>
    <xf numFmtId="0" fontId="58" fillId="0" borderId="0" xfId="0" applyFont="1">
      <alignment vertical="center"/>
    </xf>
    <xf numFmtId="0" fontId="61" fillId="0" borderId="0" xfId="0" applyFont="1">
      <alignment vertical="center"/>
    </xf>
    <xf numFmtId="0" fontId="62" fillId="0" borderId="0" xfId="0" applyFont="1" applyAlignment="1">
      <alignment horizontal="left" vertical="center" shrinkToFit="1"/>
    </xf>
    <xf numFmtId="0" fontId="16" fillId="4" borderId="56" xfId="0" applyFont="1" applyFill="1" applyBorder="1" applyAlignment="1">
      <alignment horizontal="center" vertical="center" shrinkToFit="1"/>
    </xf>
    <xf numFmtId="176" fontId="12" fillId="0" borderId="3" xfId="4" applyNumberFormat="1" applyFont="1" applyFill="1" applyBorder="1" applyAlignment="1">
      <alignment vertical="center"/>
    </xf>
    <xf numFmtId="0" fontId="12" fillId="0" borderId="71" xfId="0" applyFont="1" applyFill="1" applyBorder="1" applyAlignment="1">
      <alignment horizontal="center" vertical="center"/>
    </xf>
    <xf numFmtId="176" fontId="12" fillId="0" borderId="5" xfId="0" applyNumberFormat="1" applyFont="1" applyFill="1" applyBorder="1" applyAlignment="1">
      <alignment vertical="center"/>
    </xf>
    <xf numFmtId="176" fontId="12" fillId="0" borderId="0" xfId="4" applyNumberFormat="1" applyFont="1" applyFill="1" applyBorder="1">
      <alignment vertical="center"/>
    </xf>
    <xf numFmtId="0" fontId="0" fillId="3" borderId="89" xfId="0" applyFont="1" applyFill="1" applyBorder="1">
      <alignment vertical="center"/>
    </xf>
    <xf numFmtId="0" fontId="12" fillId="0" borderId="90" xfId="0" applyFont="1" applyFill="1" applyBorder="1" applyAlignment="1">
      <alignment horizontal="center" vertical="center"/>
    </xf>
    <xf numFmtId="41" fontId="12" fillId="0" borderId="4" xfId="5" applyFont="1" applyFill="1" applyBorder="1" applyAlignment="1">
      <alignment horizontal="right" vertical="center"/>
    </xf>
    <xf numFmtId="3" fontId="58" fillId="0" borderId="0" xfId="0" applyNumberFormat="1" applyFont="1" applyFill="1" applyBorder="1" applyAlignment="1">
      <alignment vertical="center"/>
    </xf>
    <xf numFmtId="3" fontId="58" fillId="0" borderId="0" xfId="0" applyNumberFormat="1" applyFont="1" applyFill="1" applyBorder="1" applyAlignment="1">
      <alignment horizontal="right" vertical="center"/>
    </xf>
    <xf numFmtId="179" fontId="12" fillId="0" borderId="13" xfId="0" applyNumberFormat="1" applyFont="1" applyFill="1" applyBorder="1" applyAlignment="1">
      <alignment horizontal="center" vertical="center"/>
    </xf>
    <xf numFmtId="179" fontId="12" fillId="0" borderId="4" xfId="0" applyNumberFormat="1" applyFont="1" applyFill="1" applyBorder="1" applyAlignment="1">
      <alignment horizontal="center" vertical="center"/>
    </xf>
    <xf numFmtId="179" fontId="12" fillId="0" borderId="10" xfId="0" applyNumberFormat="1" applyFont="1" applyFill="1" applyBorder="1" applyAlignment="1">
      <alignment horizontal="center" vertical="center"/>
    </xf>
    <xf numFmtId="176" fontId="12" fillId="0" borderId="14" xfId="0" applyNumberFormat="1" applyFont="1" applyFill="1" applyBorder="1" applyAlignment="1">
      <alignment vertical="center"/>
    </xf>
    <xf numFmtId="176" fontId="12" fillId="0" borderId="18" xfId="0" applyNumberFormat="1" applyFont="1" applyFill="1" applyBorder="1" applyAlignment="1">
      <alignment vertical="center"/>
    </xf>
    <xf numFmtId="176" fontId="12" fillId="0" borderId="20" xfId="0" applyNumberFormat="1" applyFont="1" applyFill="1" applyBorder="1" applyAlignment="1">
      <alignment vertical="center"/>
    </xf>
    <xf numFmtId="177" fontId="58" fillId="0" borderId="2" xfId="0" applyNumberFormat="1" applyFont="1" applyFill="1" applyBorder="1" applyAlignment="1">
      <alignment vertical="center"/>
    </xf>
    <xf numFmtId="177" fontId="58" fillId="0" borderId="0" xfId="0" applyNumberFormat="1" applyFont="1" applyFill="1" applyBorder="1" applyAlignment="1">
      <alignment vertical="center"/>
    </xf>
    <xf numFmtId="177" fontId="58" fillId="0" borderId="4" xfId="0" applyNumberFormat="1" applyFont="1" applyFill="1" applyBorder="1" applyAlignment="1">
      <alignment vertical="center"/>
    </xf>
    <xf numFmtId="176" fontId="58" fillId="0" borderId="3" xfId="0" applyNumberFormat="1" applyFont="1" applyFill="1" applyBorder="1" applyAlignment="1">
      <alignment vertical="center"/>
    </xf>
    <xf numFmtId="177" fontId="58" fillId="0" borderId="2" xfId="0" applyNumberFormat="1" applyFont="1" applyFill="1" applyBorder="1" applyAlignment="1">
      <alignment horizontal="right" vertical="center"/>
    </xf>
    <xf numFmtId="41" fontId="12" fillId="0" borderId="13" xfId="5" applyFont="1" applyBorder="1" applyAlignment="1">
      <alignment horizontal="right" vertical="center"/>
    </xf>
    <xf numFmtId="41" fontId="12" fillId="0" borderId="4" xfId="5" applyFont="1" applyBorder="1" applyAlignment="1">
      <alignment horizontal="right" vertical="center"/>
    </xf>
    <xf numFmtId="41" fontId="12" fillId="0" borderId="10" xfId="5" applyFont="1" applyBorder="1" applyAlignment="1">
      <alignment horizontal="right" vertical="center"/>
    </xf>
    <xf numFmtId="177" fontId="12" fillId="0" borderId="4" xfId="0" applyNumberFormat="1" applyFont="1" applyFill="1" applyBorder="1" applyAlignment="1">
      <alignment horizontal="right" vertical="center"/>
    </xf>
    <xf numFmtId="177" fontId="12" fillId="0" borderId="10" xfId="0" applyNumberFormat="1" applyFont="1" applyFill="1" applyBorder="1" applyAlignment="1">
      <alignment horizontal="right" vertical="center"/>
    </xf>
    <xf numFmtId="176" fontId="12" fillId="0" borderId="3" xfId="0" applyNumberFormat="1" applyFont="1" applyFill="1" applyBorder="1" applyAlignment="1">
      <alignment horizontal="right" vertical="center"/>
    </xf>
    <xf numFmtId="176" fontId="12" fillId="0" borderId="9" xfId="0" applyNumberFormat="1" applyFont="1" applyFill="1" applyBorder="1" applyAlignment="1">
      <alignment horizontal="right" vertical="center"/>
    </xf>
    <xf numFmtId="41" fontId="12" fillId="0" borderId="4" xfId="5" applyFont="1" applyFill="1" applyBorder="1" applyAlignment="1">
      <alignment horizontal="center" vertical="center"/>
    </xf>
    <xf numFmtId="41" fontId="12" fillId="0" borderId="10" xfId="5" applyFont="1" applyFill="1" applyBorder="1" applyAlignment="1">
      <alignment horizontal="center" vertical="center"/>
    </xf>
    <xf numFmtId="177" fontId="12" fillId="0" borderId="13" xfId="0" applyNumberFormat="1" applyFont="1" applyFill="1" applyBorder="1" applyAlignment="1">
      <alignment horizontal="right" vertical="center"/>
    </xf>
    <xf numFmtId="177" fontId="12" fillId="0" borderId="13" xfId="0" applyNumberFormat="1" applyFont="1" applyFill="1" applyBorder="1" applyAlignment="1">
      <alignment horizontal="center" vertical="center"/>
    </xf>
    <xf numFmtId="177" fontId="12" fillId="0" borderId="4" xfId="0" applyNumberFormat="1" applyFont="1" applyFill="1" applyBorder="1" applyAlignment="1">
      <alignment horizontal="center" vertical="center"/>
    </xf>
    <xf numFmtId="177" fontId="12" fillId="0" borderId="10" xfId="0" applyNumberFormat="1" applyFont="1" applyFill="1" applyBorder="1" applyAlignment="1">
      <alignment horizontal="center" vertical="center"/>
    </xf>
    <xf numFmtId="0" fontId="12" fillId="0" borderId="43" xfId="0" applyFont="1" applyFill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0" fontId="16" fillId="4" borderId="55" xfId="0" applyFont="1" applyFill="1" applyBorder="1" applyAlignment="1">
      <alignment horizontal="center" vertical="center"/>
    </xf>
    <xf numFmtId="0" fontId="16" fillId="4" borderId="56" xfId="0" applyFont="1" applyFill="1" applyBorder="1" applyAlignment="1">
      <alignment horizontal="center" vertical="center"/>
    </xf>
    <xf numFmtId="176" fontId="12" fillId="0" borderId="12" xfId="0" applyNumberFormat="1" applyFont="1" applyFill="1" applyBorder="1" applyAlignment="1">
      <alignment horizontal="right" vertical="center"/>
    </xf>
    <xf numFmtId="177" fontId="12" fillId="0" borderId="13" xfId="0" applyNumberFormat="1" applyFont="1" applyFill="1" applyBorder="1" applyAlignment="1">
      <alignment vertical="center"/>
    </xf>
    <xf numFmtId="177" fontId="12" fillId="0" borderId="4" xfId="0" applyNumberFormat="1" applyFont="1" applyFill="1" applyBorder="1" applyAlignment="1">
      <alignment vertical="center"/>
    </xf>
    <xf numFmtId="177" fontId="12" fillId="0" borderId="10" xfId="0" applyNumberFormat="1" applyFont="1" applyFill="1" applyBorder="1" applyAlignment="1">
      <alignment vertical="center"/>
    </xf>
    <xf numFmtId="177" fontId="12" fillId="0" borderId="13" xfId="0" applyNumberFormat="1" applyFont="1" applyBorder="1" applyAlignment="1">
      <alignment horizontal="right" vertical="center"/>
    </xf>
    <xf numFmtId="177" fontId="12" fillId="0" borderId="4" xfId="0" applyNumberFormat="1" applyFont="1" applyBorder="1" applyAlignment="1">
      <alignment horizontal="right" vertical="center"/>
    </xf>
    <xf numFmtId="176" fontId="12" fillId="0" borderId="3" xfId="4" applyNumberFormat="1" applyFont="1" applyFill="1" applyBorder="1" applyAlignment="1">
      <alignment horizontal="right" vertical="center"/>
    </xf>
    <xf numFmtId="176" fontId="12" fillId="0" borderId="12" xfId="0" applyNumberFormat="1" applyFont="1" applyBorder="1" applyAlignment="1">
      <alignment horizontal="right" vertical="center"/>
    </xf>
    <xf numFmtId="176" fontId="12" fillId="0" borderId="3" xfId="0" applyNumberFormat="1" applyFont="1" applyBorder="1" applyAlignment="1">
      <alignment horizontal="right" vertical="center"/>
    </xf>
    <xf numFmtId="177" fontId="12" fillId="0" borderId="10" xfId="0" applyNumberFormat="1" applyFont="1" applyBorder="1" applyAlignment="1">
      <alignment horizontal="right" vertical="center"/>
    </xf>
    <xf numFmtId="176" fontId="12" fillId="0" borderId="9" xfId="0" applyNumberFormat="1" applyFont="1" applyBorder="1" applyAlignment="1">
      <alignment horizontal="right" vertical="center"/>
    </xf>
    <xf numFmtId="0" fontId="12" fillId="4" borderId="2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center" vertical="center"/>
    </xf>
    <xf numFmtId="176" fontId="12" fillId="0" borderId="3" xfId="0" applyNumberFormat="1" applyFont="1" applyFill="1" applyBorder="1" applyAlignment="1">
      <alignment vertical="center"/>
    </xf>
    <xf numFmtId="176" fontId="12" fillId="0" borderId="12" xfId="0" applyNumberFormat="1" applyFont="1" applyFill="1" applyBorder="1" applyAlignment="1">
      <alignment vertical="center"/>
    </xf>
    <xf numFmtId="176" fontId="12" fillId="0" borderId="12" xfId="4" applyNumberFormat="1" applyFont="1" applyBorder="1" applyAlignment="1">
      <alignment vertical="center"/>
    </xf>
    <xf numFmtId="176" fontId="12" fillId="0" borderId="3" xfId="4" applyNumberFormat="1" applyFont="1" applyBorder="1" applyAlignment="1">
      <alignment vertical="center"/>
    </xf>
    <xf numFmtId="176" fontId="12" fillId="0" borderId="9" xfId="0" applyNumberFormat="1" applyFont="1" applyFill="1" applyBorder="1" applyAlignment="1">
      <alignment vertical="center"/>
    </xf>
    <xf numFmtId="176" fontId="58" fillId="0" borderId="3" xfId="0" applyNumberFormat="1" applyFont="1" applyFill="1" applyBorder="1" applyAlignment="1">
      <alignment horizontal="right" vertical="center"/>
    </xf>
    <xf numFmtId="0" fontId="12" fillId="0" borderId="12" xfId="0" applyFont="1" applyBorder="1" applyAlignment="1">
      <alignment horizontal="right" vertical="center"/>
    </xf>
    <xf numFmtId="0" fontId="12" fillId="0" borderId="3" xfId="0" applyFont="1" applyBorder="1" applyAlignment="1">
      <alignment horizontal="right" vertical="center"/>
    </xf>
    <xf numFmtId="177" fontId="58" fillId="0" borderId="4" xfId="0" applyNumberFormat="1" applyFont="1" applyFill="1" applyBorder="1" applyAlignment="1">
      <alignment horizontal="right" vertical="center"/>
    </xf>
    <xf numFmtId="176" fontId="58" fillId="0" borderId="6" xfId="0" applyNumberFormat="1" applyFont="1" applyFill="1" applyBorder="1" applyAlignment="1">
      <alignment vertical="center"/>
    </xf>
    <xf numFmtId="177" fontId="58" fillId="0" borderId="0" xfId="0" applyNumberFormat="1" applyFont="1" applyFill="1" applyBorder="1" applyAlignment="1">
      <alignment horizontal="right" vertical="center"/>
    </xf>
    <xf numFmtId="0" fontId="49" fillId="2" borderId="0" xfId="655" applyFill="1" applyAlignment="1" applyProtection="1">
      <alignment horizontal="left" vertical="center"/>
    </xf>
    <xf numFmtId="0" fontId="47" fillId="2" borderId="15" xfId="654" applyFont="1" applyFill="1" applyBorder="1" applyAlignment="1">
      <alignment horizontal="center" vertical="center"/>
    </xf>
    <xf numFmtId="0" fontId="47" fillId="2" borderId="82" xfId="654" applyFont="1" applyFill="1" applyBorder="1" applyAlignment="1">
      <alignment horizontal="center" vertical="center"/>
    </xf>
    <xf numFmtId="0" fontId="12" fillId="0" borderId="65" xfId="0" applyFont="1" applyFill="1" applyBorder="1" applyAlignment="1">
      <alignment horizontal="center" vertical="center"/>
    </xf>
    <xf numFmtId="0" fontId="12" fillId="0" borderId="43" xfId="0" applyFont="1" applyFill="1" applyBorder="1" applyAlignment="1">
      <alignment horizontal="center" vertical="center"/>
    </xf>
    <xf numFmtId="0" fontId="12" fillId="0" borderId="64" xfId="0" applyFont="1" applyFill="1" applyBorder="1" applyAlignment="1">
      <alignment horizontal="center" vertical="center"/>
    </xf>
    <xf numFmtId="177" fontId="12" fillId="0" borderId="13" xfId="0" applyNumberFormat="1" applyFont="1" applyFill="1" applyBorder="1" applyAlignment="1">
      <alignment horizontal="right" vertical="center"/>
    </xf>
    <xf numFmtId="177" fontId="12" fillId="0" borderId="4" xfId="0" applyNumberFormat="1" applyFont="1" applyFill="1" applyBorder="1" applyAlignment="1">
      <alignment horizontal="right" vertical="center"/>
    </xf>
    <xf numFmtId="177" fontId="12" fillId="0" borderId="10" xfId="0" applyNumberFormat="1" applyFont="1" applyFill="1" applyBorder="1" applyAlignment="1">
      <alignment horizontal="right" vertical="center"/>
    </xf>
    <xf numFmtId="176" fontId="12" fillId="0" borderId="12" xfId="0" applyNumberFormat="1" applyFont="1" applyFill="1" applyBorder="1" applyAlignment="1">
      <alignment horizontal="right" vertical="center"/>
    </xf>
    <xf numFmtId="176" fontId="12" fillId="0" borderId="3" xfId="0" applyNumberFormat="1" applyFont="1" applyFill="1" applyBorder="1" applyAlignment="1">
      <alignment horizontal="right" vertical="center"/>
    </xf>
    <xf numFmtId="176" fontId="12" fillId="0" borderId="9" xfId="0" applyNumberFormat="1" applyFont="1" applyFill="1" applyBorder="1" applyAlignment="1">
      <alignment horizontal="right" vertical="center"/>
    </xf>
    <xf numFmtId="176" fontId="12" fillId="0" borderId="12" xfId="0" applyNumberFormat="1" applyFont="1" applyFill="1" applyBorder="1" applyAlignment="1">
      <alignment horizontal="center" vertical="center"/>
    </xf>
    <xf numFmtId="176" fontId="12" fillId="0" borderId="3" xfId="0" applyNumberFormat="1" applyFont="1" applyFill="1" applyBorder="1" applyAlignment="1">
      <alignment horizontal="center" vertical="center"/>
    </xf>
    <xf numFmtId="176" fontId="12" fillId="0" borderId="9" xfId="0" applyNumberFormat="1" applyFont="1" applyFill="1" applyBorder="1" applyAlignment="1">
      <alignment horizontal="center" vertical="center"/>
    </xf>
    <xf numFmtId="181" fontId="12" fillId="0" borderId="13" xfId="0" applyNumberFormat="1" applyFont="1" applyFill="1" applyBorder="1" applyAlignment="1">
      <alignment horizontal="center" vertical="center"/>
    </xf>
    <xf numFmtId="181" fontId="12" fillId="0" borderId="4" xfId="0" applyNumberFormat="1" applyFont="1" applyFill="1" applyBorder="1" applyAlignment="1">
      <alignment horizontal="center" vertical="center"/>
    </xf>
    <xf numFmtId="181" fontId="12" fillId="0" borderId="10" xfId="0" applyNumberFormat="1" applyFont="1" applyFill="1" applyBorder="1" applyAlignment="1">
      <alignment horizontal="center" vertical="center"/>
    </xf>
    <xf numFmtId="176" fontId="12" fillId="0" borderId="12" xfId="4" applyNumberFormat="1" applyFont="1" applyFill="1" applyBorder="1" applyAlignment="1">
      <alignment horizontal="center" vertical="center"/>
    </xf>
    <xf numFmtId="176" fontId="12" fillId="0" borderId="3" xfId="4" applyNumberFormat="1" applyFont="1" applyFill="1" applyBorder="1" applyAlignment="1">
      <alignment horizontal="center" vertical="center"/>
    </xf>
    <xf numFmtId="176" fontId="12" fillId="0" borderId="9" xfId="4" applyNumberFormat="1" applyFont="1" applyFill="1" applyBorder="1" applyAlignment="1">
      <alignment horizontal="center" vertical="center"/>
    </xf>
    <xf numFmtId="41" fontId="12" fillId="0" borderId="13" xfId="5" applyFont="1" applyFill="1" applyBorder="1" applyAlignment="1">
      <alignment horizontal="center" vertical="center"/>
    </xf>
    <xf numFmtId="41" fontId="12" fillId="0" borderId="4" xfId="5" applyFont="1" applyFill="1" applyBorder="1" applyAlignment="1">
      <alignment horizontal="center" vertical="center"/>
    </xf>
    <xf numFmtId="41" fontId="12" fillId="0" borderId="10" xfId="5" applyFont="1" applyFill="1" applyBorder="1" applyAlignment="1">
      <alignment horizontal="center" vertical="center"/>
    </xf>
    <xf numFmtId="177" fontId="12" fillId="0" borderId="13" xfId="0" applyNumberFormat="1" applyFont="1" applyFill="1" applyBorder="1" applyAlignment="1">
      <alignment horizontal="center" vertical="center"/>
    </xf>
    <xf numFmtId="177" fontId="12" fillId="0" borderId="4" xfId="0" applyNumberFormat="1" applyFont="1" applyFill="1" applyBorder="1" applyAlignment="1">
      <alignment horizontal="center" vertical="center"/>
    </xf>
    <xf numFmtId="177" fontId="12" fillId="0" borderId="10" xfId="0" applyNumberFormat="1" applyFont="1" applyFill="1" applyBorder="1" applyAlignment="1">
      <alignment horizontal="center" vertical="center"/>
    </xf>
    <xf numFmtId="176" fontId="12" fillId="0" borderId="12" xfId="0" applyNumberFormat="1" applyFont="1" applyBorder="1" applyAlignment="1">
      <alignment horizontal="center" vertical="center"/>
    </xf>
    <xf numFmtId="176" fontId="12" fillId="0" borderId="3" xfId="0" applyNumberFormat="1" applyFont="1" applyBorder="1" applyAlignment="1">
      <alignment horizontal="center" vertical="center"/>
    </xf>
    <xf numFmtId="176" fontId="12" fillId="0" borderId="9" xfId="0" applyNumberFormat="1" applyFont="1" applyBorder="1" applyAlignment="1">
      <alignment horizontal="center" vertical="center"/>
    </xf>
    <xf numFmtId="176" fontId="12" fillId="0" borderId="12" xfId="4" applyNumberFormat="1" applyFont="1" applyBorder="1" applyAlignment="1">
      <alignment horizontal="center" vertical="center"/>
    </xf>
    <xf numFmtId="176" fontId="12" fillId="0" borderId="3" xfId="4" applyNumberFormat="1" applyFont="1" applyBorder="1" applyAlignment="1">
      <alignment horizontal="center" vertical="center"/>
    </xf>
    <xf numFmtId="176" fontId="12" fillId="0" borderId="9" xfId="4" applyNumberFormat="1" applyFont="1" applyBorder="1" applyAlignment="1">
      <alignment horizontal="center" vertical="center"/>
    </xf>
    <xf numFmtId="177" fontId="12" fillId="0" borderId="13" xfId="0" applyNumberFormat="1" applyFont="1" applyBorder="1" applyAlignment="1">
      <alignment horizontal="center" vertical="center"/>
    </xf>
    <xf numFmtId="177" fontId="12" fillId="0" borderId="4" xfId="0" applyNumberFormat="1" applyFont="1" applyBorder="1" applyAlignment="1">
      <alignment horizontal="center" vertical="center"/>
    </xf>
    <xf numFmtId="177" fontId="12" fillId="0" borderId="10" xfId="0" applyNumberFormat="1" applyFont="1" applyBorder="1" applyAlignment="1">
      <alignment horizontal="center" vertical="center"/>
    </xf>
    <xf numFmtId="41" fontId="12" fillId="0" borderId="4" xfId="5" applyFont="1" applyBorder="1" applyAlignment="1">
      <alignment horizontal="center" vertical="center"/>
    </xf>
    <xf numFmtId="41" fontId="12" fillId="0" borderId="10" xfId="5" applyFont="1" applyBorder="1" applyAlignment="1">
      <alignment horizontal="center" vertical="center"/>
    </xf>
    <xf numFmtId="41" fontId="12" fillId="0" borderId="13" xfId="5" applyFont="1" applyBorder="1" applyAlignment="1">
      <alignment horizontal="center" vertical="center"/>
    </xf>
    <xf numFmtId="41" fontId="12" fillId="0" borderId="27" xfId="5" applyFont="1" applyBorder="1" applyAlignment="1">
      <alignment horizontal="center" vertical="center"/>
    </xf>
    <xf numFmtId="176" fontId="12" fillId="0" borderId="26" xfId="0" applyNumberFormat="1" applyFont="1" applyBorder="1" applyAlignment="1">
      <alignment horizontal="center" vertical="center"/>
    </xf>
    <xf numFmtId="0" fontId="16" fillId="4" borderId="55" xfId="0" applyFont="1" applyFill="1" applyBorder="1" applyAlignment="1">
      <alignment horizontal="center" vertical="center"/>
    </xf>
    <xf numFmtId="0" fontId="16" fillId="4" borderId="56" xfId="0" applyFont="1" applyFill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0" fillId="0" borderId="43" xfId="0" applyFont="1" applyBorder="1">
      <alignment vertical="center"/>
    </xf>
    <xf numFmtId="0" fontId="0" fillId="0" borderId="64" xfId="0" applyFont="1" applyBorder="1">
      <alignment vertical="center"/>
    </xf>
    <xf numFmtId="0" fontId="0" fillId="0" borderId="43" xfId="0" applyFont="1" applyFill="1" applyBorder="1" applyAlignment="1">
      <alignment vertical="center"/>
    </xf>
    <xf numFmtId="0" fontId="12" fillId="0" borderId="65" xfId="0" applyFont="1" applyBorder="1" applyAlignment="1">
      <alignment horizontal="center" vertical="center"/>
    </xf>
    <xf numFmtId="0" fontId="12" fillId="0" borderId="64" xfId="0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177" fontId="12" fillId="0" borderId="27" xfId="0" applyNumberFormat="1" applyFont="1" applyBorder="1" applyAlignment="1">
      <alignment horizontal="right" vertical="center" indent="1"/>
    </xf>
    <xf numFmtId="177" fontId="12" fillId="0" borderId="4" xfId="0" applyNumberFormat="1" applyFont="1" applyBorder="1" applyAlignment="1">
      <alignment horizontal="right" vertical="center" indent="1"/>
    </xf>
    <xf numFmtId="177" fontId="12" fillId="0" borderId="10" xfId="0" applyNumberFormat="1" applyFont="1" applyBorder="1" applyAlignment="1">
      <alignment horizontal="right" vertical="center" indent="1"/>
    </xf>
    <xf numFmtId="41" fontId="12" fillId="0" borderId="13" xfId="5" applyFont="1" applyBorder="1" applyAlignment="1">
      <alignment horizontal="right" vertical="center"/>
    </xf>
    <xf numFmtId="41" fontId="12" fillId="0" borderId="4" xfId="5" applyFont="1" applyBorder="1" applyAlignment="1">
      <alignment horizontal="right" vertical="center"/>
    </xf>
    <xf numFmtId="41" fontId="12" fillId="0" borderId="10" xfId="5" applyFont="1" applyBorder="1" applyAlignment="1">
      <alignment horizontal="right" vertical="center"/>
    </xf>
    <xf numFmtId="177" fontId="12" fillId="0" borderId="72" xfId="0" applyNumberFormat="1" applyFont="1" applyFill="1" applyBorder="1" applyAlignment="1">
      <alignment horizontal="center" vertical="center"/>
    </xf>
    <xf numFmtId="177" fontId="12" fillId="0" borderId="4" xfId="0" applyNumberFormat="1" applyFont="1" applyFill="1" applyBorder="1" applyAlignment="1">
      <alignment vertical="center"/>
    </xf>
    <xf numFmtId="176" fontId="12" fillId="0" borderId="3" xfId="4" applyNumberFormat="1" applyFont="1" applyBorder="1" applyAlignment="1">
      <alignment vertical="center"/>
    </xf>
    <xf numFmtId="176" fontId="12" fillId="0" borderId="3" xfId="0" applyNumberFormat="1" applyFont="1" applyFill="1" applyBorder="1" applyAlignment="1">
      <alignment vertical="center"/>
    </xf>
    <xf numFmtId="177" fontId="12" fillId="0" borderId="13" xfId="0" applyNumberFormat="1" applyFont="1" applyFill="1" applyBorder="1" applyAlignment="1">
      <alignment vertical="center"/>
    </xf>
    <xf numFmtId="176" fontId="12" fillId="0" borderId="12" xfId="0" applyNumberFormat="1" applyFont="1" applyFill="1" applyBorder="1" applyAlignment="1">
      <alignment vertical="center"/>
    </xf>
    <xf numFmtId="176" fontId="12" fillId="0" borderId="12" xfId="4" applyNumberFormat="1" applyFont="1" applyBorder="1" applyAlignment="1">
      <alignment vertical="center"/>
    </xf>
    <xf numFmtId="176" fontId="12" fillId="0" borderId="9" xfId="0" applyNumberFormat="1" applyFont="1" applyFill="1" applyBorder="1" applyAlignment="1">
      <alignment vertical="center"/>
    </xf>
    <xf numFmtId="177" fontId="12" fillId="0" borderId="10" xfId="0" applyNumberFormat="1" applyFont="1" applyFill="1" applyBorder="1" applyAlignment="1">
      <alignment vertical="center"/>
    </xf>
    <xf numFmtId="176" fontId="12" fillId="0" borderId="3" xfId="4" applyNumberFormat="1" applyFont="1" applyBorder="1" applyAlignment="1">
      <alignment horizontal="right" vertical="center"/>
    </xf>
    <xf numFmtId="176" fontId="12" fillId="0" borderId="9" xfId="4" applyNumberFormat="1" applyFont="1" applyBorder="1" applyAlignment="1">
      <alignment horizontal="right" vertical="center"/>
    </xf>
    <xf numFmtId="177" fontId="12" fillId="0" borderId="4" xfId="0" applyNumberFormat="1" applyFont="1" applyBorder="1" applyAlignment="1">
      <alignment horizontal="right" vertical="center"/>
    </xf>
    <xf numFmtId="176" fontId="12" fillId="0" borderId="3" xfId="4" applyNumberFormat="1" applyFont="1" applyFill="1" applyBorder="1" applyAlignment="1">
      <alignment horizontal="right" vertical="center"/>
    </xf>
    <xf numFmtId="0" fontId="0" fillId="0" borderId="4" xfId="0" applyFont="1" applyBorder="1" applyAlignment="1">
      <alignment horizontal="right" vertical="center"/>
    </xf>
    <xf numFmtId="177" fontId="12" fillId="0" borderId="10" xfId="0" applyNumberFormat="1" applyFont="1" applyBorder="1" applyAlignment="1">
      <alignment horizontal="right" vertical="center"/>
    </xf>
    <xf numFmtId="41" fontId="12" fillId="0" borderId="13" xfId="5" applyFont="1" applyBorder="1" applyAlignment="1">
      <alignment horizontal="right" vertical="center" wrapText="1"/>
    </xf>
    <xf numFmtId="41" fontId="12" fillId="0" borderId="4" xfId="5" applyFont="1" applyBorder="1" applyAlignment="1">
      <alignment horizontal="right" vertical="center" wrapText="1"/>
    </xf>
    <xf numFmtId="41" fontId="12" fillId="0" borderId="10" xfId="5" applyFont="1" applyBorder="1" applyAlignment="1">
      <alignment horizontal="right" vertical="center" wrapText="1"/>
    </xf>
    <xf numFmtId="176" fontId="12" fillId="0" borderId="12" xfId="4" applyNumberFormat="1" applyFont="1" applyBorder="1" applyAlignment="1">
      <alignment horizontal="right" vertical="center"/>
    </xf>
    <xf numFmtId="177" fontId="12" fillId="0" borderId="13" xfId="0" applyNumberFormat="1" applyFont="1" applyBorder="1" applyAlignment="1">
      <alignment horizontal="right" vertical="center"/>
    </xf>
    <xf numFmtId="176" fontId="12" fillId="0" borderId="12" xfId="0" applyNumberFormat="1" applyFont="1" applyBorder="1" applyAlignment="1">
      <alignment horizontal="right" vertical="center"/>
    </xf>
    <xf numFmtId="176" fontId="12" fillId="0" borderId="3" xfId="0" applyNumberFormat="1" applyFont="1" applyBorder="1" applyAlignment="1">
      <alignment horizontal="right" vertical="center"/>
    </xf>
    <xf numFmtId="176" fontId="12" fillId="0" borderId="9" xfId="0" applyNumberFormat="1" applyFont="1" applyBorder="1" applyAlignment="1">
      <alignment horizontal="right" vertical="center"/>
    </xf>
    <xf numFmtId="176" fontId="12" fillId="0" borderId="12" xfId="4" applyNumberFormat="1" applyFont="1" applyFill="1" applyBorder="1" applyAlignment="1">
      <alignment horizontal="right" vertical="center"/>
    </xf>
    <xf numFmtId="176" fontId="12" fillId="0" borderId="9" xfId="4" applyNumberFormat="1" applyFont="1" applyFill="1" applyBorder="1" applyAlignment="1">
      <alignment horizontal="right" vertical="center"/>
    </xf>
    <xf numFmtId="176" fontId="12" fillId="0" borderId="6" xfId="4" applyNumberFormat="1" applyFont="1" applyFill="1" applyBorder="1" applyAlignment="1">
      <alignment horizontal="right" vertical="center"/>
    </xf>
    <xf numFmtId="0" fontId="12" fillId="4" borderId="2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center" vertical="center"/>
    </xf>
    <xf numFmtId="0" fontId="12" fillId="4" borderId="18" xfId="0" applyFont="1" applyFill="1" applyBorder="1" applyAlignment="1">
      <alignment horizontal="center" vertical="center"/>
    </xf>
    <xf numFmtId="41" fontId="12" fillId="0" borderId="13" xfId="5" applyFont="1" applyFill="1" applyBorder="1" applyAlignment="1">
      <alignment horizontal="right" vertical="center" wrapText="1"/>
    </xf>
    <xf numFmtId="41" fontId="12" fillId="0" borderId="4" xfId="5" applyFont="1" applyFill="1" applyBorder="1" applyAlignment="1">
      <alignment horizontal="right" vertical="center" wrapText="1"/>
    </xf>
    <xf numFmtId="41" fontId="12" fillId="0" borderId="10" xfId="5" applyFont="1" applyFill="1" applyBorder="1" applyAlignment="1">
      <alignment horizontal="right" vertical="center" wrapText="1"/>
    </xf>
    <xf numFmtId="0" fontId="14" fillId="0" borderId="3" xfId="0" applyFont="1" applyBorder="1" applyAlignment="1">
      <alignment horizontal="right" vertical="center"/>
    </xf>
    <xf numFmtId="176" fontId="12" fillId="0" borderId="32" xfId="0" applyNumberFormat="1" applyFont="1" applyFill="1" applyBorder="1" applyAlignment="1">
      <alignment horizontal="center" vertical="center"/>
    </xf>
    <xf numFmtId="0" fontId="12" fillId="0" borderId="3" xfId="0" quotePrefix="1" applyNumberFormat="1" applyFont="1" applyFill="1" applyBorder="1" applyAlignment="1">
      <alignment horizontal="right" vertical="center"/>
    </xf>
    <xf numFmtId="0" fontId="12" fillId="0" borderId="3" xfId="0" applyNumberFormat="1" applyFont="1" applyFill="1" applyBorder="1" applyAlignment="1">
      <alignment horizontal="right" vertical="center"/>
    </xf>
    <xf numFmtId="0" fontId="0" fillId="0" borderId="3" xfId="0" applyFont="1" applyBorder="1" applyAlignment="1">
      <alignment horizontal="right" vertical="center"/>
    </xf>
    <xf numFmtId="0" fontId="0" fillId="0" borderId="9" xfId="0" applyFont="1" applyBorder="1" applyAlignment="1">
      <alignment horizontal="right" vertical="center"/>
    </xf>
    <xf numFmtId="41" fontId="12" fillId="0" borderId="13" xfId="0" applyNumberFormat="1" applyFont="1" applyBorder="1" applyAlignment="1">
      <alignment horizontal="right" vertical="center"/>
    </xf>
    <xf numFmtId="41" fontId="12" fillId="0" borderId="4" xfId="0" applyNumberFormat="1" applyFont="1" applyBorder="1" applyAlignment="1">
      <alignment horizontal="right" vertical="center"/>
    </xf>
    <xf numFmtId="41" fontId="12" fillId="0" borderId="10" xfId="0" applyNumberFormat="1" applyFont="1" applyBorder="1" applyAlignment="1">
      <alignment horizontal="right" vertical="center"/>
    </xf>
    <xf numFmtId="0" fontId="12" fillId="0" borderId="12" xfId="0" applyFont="1" applyBorder="1" applyAlignment="1">
      <alignment horizontal="right" vertical="center"/>
    </xf>
    <xf numFmtId="0" fontId="12" fillId="0" borderId="3" xfId="0" applyFont="1" applyBorder="1" applyAlignment="1">
      <alignment horizontal="right" vertical="center"/>
    </xf>
    <xf numFmtId="0" fontId="12" fillId="0" borderId="9" xfId="0" applyFont="1" applyBorder="1" applyAlignment="1">
      <alignment horizontal="right" vertical="center"/>
    </xf>
    <xf numFmtId="0" fontId="18" fillId="4" borderId="2" xfId="0" applyFont="1" applyFill="1" applyBorder="1" applyAlignment="1">
      <alignment horizontal="center" vertical="center"/>
    </xf>
    <xf numFmtId="0" fontId="18" fillId="4" borderId="5" xfId="0" applyFont="1" applyFill="1" applyBorder="1" applyAlignment="1">
      <alignment horizontal="center" vertical="center"/>
    </xf>
    <xf numFmtId="0" fontId="18" fillId="4" borderId="8" xfId="0" applyFont="1" applyFill="1" applyBorder="1" applyAlignment="1">
      <alignment horizontal="center" vertical="center"/>
    </xf>
    <xf numFmtId="0" fontId="18" fillId="4" borderId="18" xfId="0" applyFont="1" applyFill="1" applyBorder="1" applyAlignment="1">
      <alignment horizontal="center" vertical="center"/>
    </xf>
  </cellXfs>
  <cellStyles count="680">
    <cellStyle name="%" xfId="656"/>
    <cellStyle name="% 2 2" xfId="657"/>
    <cellStyle name="%_COSTA FY 2013_DAY BY DAY_030412" xfId="658"/>
    <cellStyle name="%_COSTA FY 2013_DAY BY DAY_030412 MAGICA CLASSICA 050612 2 2" xfId="659"/>
    <cellStyle name="%_COSTA FY 2013_DAY BY DAY_ATL VIC 030412  150612" xfId="660"/>
    <cellStyle name="%_COSTA FY 2013_DAY BY DAY_ATL VIC 030412  150612 2_COSTA FY 2014_DAY BY DAY_DRAFT_211212_FEDE_INTEGRATO_2" xfId="661"/>
    <cellStyle name="%_COSTA FY 2013_DAY BY DAY_ATL VIC 030412  150612_COSTA Nov 13 - Feb 15_DAY BY DAY ASIA - AT v181212" xfId="662"/>
    <cellStyle name="20% - アクセント 1 10" xfId="18"/>
    <cellStyle name="20% - アクセント 1 11" xfId="19"/>
    <cellStyle name="20% - アクセント 1 2" xfId="20"/>
    <cellStyle name="20% - アクセント 1 3" xfId="21"/>
    <cellStyle name="20% - アクセント 1 4" xfId="22"/>
    <cellStyle name="20% - アクセント 1 5" xfId="23"/>
    <cellStyle name="20% - アクセント 1 6" xfId="24"/>
    <cellStyle name="20% - アクセント 1 7" xfId="25"/>
    <cellStyle name="20% - アクセント 1 8" xfId="26"/>
    <cellStyle name="20% - アクセント 1 9" xfId="27"/>
    <cellStyle name="20% - アクセント 2 10" xfId="28"/>
    <cellStyle name="20% - アクセント 2 11" xfId="29"/>
    <cellStyle name="20% - アクセント 2 2" xfId="30"/>
    <cellStyle name="20% - アクセント 2 3" xfId="31"/>
    <cellStyle name="20% - アクセント 2 4" xfId="32"/>
    <cellStyle name="20% - アクセント 2 5" xfId="33"/>
    <cellStyle name="20% - アクセント 2 6" xfId="34"/>
    <cellStyle name="20% - アクセント 2 7" xfId="35"/>
    <cellStyle name="20% - アクセント 2 8" xfId="36"/>
    <cellStyle name="20% - アクセント 2 9" xfId="37"/>
    <cellStyle name="20% - アクセント 3 10" xfId="38"/>
    <cellStyle name="20% - アクセント 3 11" xfId="39"/>
    <cellStyle name="20% - アクセント 3 2" xfId="40"/>
    <cellStyle name="20% - アクセント 3 3" xfId="41"/>
    <cellStyle name="20% - アクセント 3 4" xfId="42"/>
    <cellStyle name="20% - アクセント 3 5" xfId="43"/>
    <cellStyle name="20% - アクセント 3 6" xfId="44"/>
    <cellStyle name="20% - アクセント 3 7" xfId="45"/>
    <cellStyle name="20% - アクセント 3 8" xfId="46"/>
    <cellStyle name="20% - アクセント 3 9" xfId="47"/>
    <cellStyle name="20% - アクセント 4 10" xfId="48"/>
    <cellStyle name="20% - アクセント 4 11" xfId="49"/>
    <cellStyle name="20% - アクセント 4 2" xfId="50"/>
    <cellStyle name="20% - アクセント 4 3" xfId="51"/>
    <cellStyle name="20% - アクセント 4 4" xfId="52"/>
    <cellStyle name="20% - アクセント 4 5" xfId="53"/>
    <cellStyle name="20% - アクセント 4 6" xfId="54"/>
    <cellStyle name="20% - アクセント 4 7" xfId="55"/>
    <cellStyle name="20% - アクセント 4 8" xfId="56"/>
    <cellStyle name="20% - アクセント 4 9" xfId="57"/>
    <cellStyle name="20% - アクセント 5 10" xfId="58"/>
    <cellStyle name="20% - アクセント 5 11" xfId="59"/>
    <cellStyle name="20% - アクセント 5 2" xfId="60"/>
    <cellStyle name="20% - アクセント 5 3" xfId="61"/>
    <cellStyle name="20% - アクセント 5 4" xfId="62"/>
    <cellStyle name="20% - アクセント 5 5" xfId="63"/>
    <cellStyle name="20% - アクセント 5 6" xfId="64"/>
    <cellStyle name="20% - アクセント 5 7" xfId="65"/>
    <cellStyle name="20% - アクセント 5 8" xfId="66"/>
    <cellStyle name="20% - アクセント 5 9" xfId="67"/>
    <cellStyle name="20% - アクセント 6 10" xfId="68"/>
    <cellStyle name="20% - アクセント 6 11" xfId="69"/>
    <cellStyle name="20% - アクセント 6 2" xfId="70"/>
    <cellStyle name="20% - アクセント 6 3" xfId="71"/>
    <cellStyle name="20% - アクセント 6 4" xfId="72"/>
    <cellStyle name="20% - アクセント 6 5" xfId="73"/>
    <cellStyle name="20% - アクセント 6 6" xfId="74"/>
    <cellStyle name="20% - アクセント 6 7" xfId="75"/>
    <cellStyle name="20% - アクセント 6 8" xfId="76"/>
    <cellStyle name="20% - アクセント 6 9" xfId="77"/>
    <cellStyle name="40% - アクセント 1 10" xfId="78"/>
    <cellStyle name="40% - アクセント 1 11" xfId="79"/>
    <cellStyle name="40% - アクセント 1 2" xfId="80"/>
    <cellStyle name="40% - アクセント 1 3" xfId="81"/>
    <cellStyle name="40% - アクセント 1 4" xfId="82"/>
    <cellStyle name="40% - アクセント 1 5" xfId="83"/>
    <cellStyle name="40% - アクセント 1 6" xfId="84"/>
    <cellStyle name="40% - アクセント 1 7" xfId="85"/>
    <cellStyle name="40% - アクセント 1 8" xfId="86"/>
    <cellStyle name="40% - アクセント 1 9" xfId="87"/>
    <cellStyle name="40% - アクセント 2 10" xfId="88"/>
    <cellStyle name="40% - アクセント 2 11" xfId="89"/>
    <cellStyle name="40% - アクセント 2 2" xfId="90"/>
    <cellStyle name="40% - アクセント 2 3" xfId="91"/>
    <cellStyle name="40% - アクセント 2 4" xfId="92"/>
    <cellStyle name="40% - アクセント 2 5" xfId="93"/>
    <cellStyle name="40% - アクセント 2 6" xfId="94"/>
    <cellStyle name="40% - アクセント 2 7" xfId="95"/>
    <cellStyle name="40% - アクセント 2 8" xfId="96"/>
    <cellStyle name="40% - アクセント 2 9" xfId="97"/>
    <cellStyle name="40% - アクセント 3 10" xfId="98"/>
    <cellStyle name="40% - アクセント 3 11" xfId="99"/>
    <cellStyle name="40% - アクセント 3 2" xfId="100"/>
    <cellStyle name="40% - アクセント 3 3" xfId="101"/>
    <cellStyle name="40% - アクセント 3 4" xfId="102"/>
    <cellStyle name="40% - アクセント 3 5" xfId="103"/>
    <cellStyle name="40% - アクセント 3 6" xfId="104"/>
    <cellStyle name="40% - アクセント 3 7" xfId="105"/>
    <cellStyle name="40% - アクセント 3 8" xfId="106"/>
    <cellStyle name="40% - アクセント 3 9" xfId="107"/>
    <cellStyle name="40% - アクセント 4 10" xfId="108"/>
    <cellStyle name="40% - アクセント 4 11" xfId="109"/>
    <cellStyle name="40% - アクセント 4 2" xfId="110"/>
    <cellStyle name="40% - アクセント 4 3" xfId="111"/>
    <cellStyle name="40% - アクセント 4 4" xfId="112"/>
    <cellStyle name="40% - アクセント 4 5" xfId="113"/>
    <cellStyle name="40% - アクセント 4 6" xfId="114"/>
    <cellStyle name="40% - アクセント 4 7" xfId="115"/>
    <cellStyle name="40% - アクセント 4 8" xfId="116"/>
    <cellStyle name="40% - アクセント 4 9" xfId="117"/>
    <cellStyle name="40% - アクセント 5 10" xfId="118"/>
    <cellStyle name="40% - アクセント 5 11" xfId="119"/>
    <cellStyle name="40% - アクセント 5 2" xfId="120"/>
    <cellStyle name="40% - アクセント 5 3" xfId="121"/>
    <cellStyle name="40% - アクセント 5 4" xfId="122"/>
    <cellStyle name="40% - アクセント 5 5" xfId="123"/>
    <cellStyle name="40% - アクセント 5 6" xfId="124"/>
    <cellStyle name="40% - アクセント 5 7" xfId="125"/>
    <cellStyle name="40% - アクセント 5 8" xfId="126"/>
    <cellStyle name="40% - アクセント 5 9" xfId="127"/>
    <cellStyle name="40% - アクセント 6 10" xfId="128"/>
    <cellStyle name="40% - アクセント 6 11" xfId="129"/>
    <cellStyle name="40% - アクセント 6 2" xfId="130"/>
    <cellStyle name="40% - アクセント 6 3" xfId="131"/>
    <cellStyle name="40% - アクセント 6 4" xfId="132"/>
    <cellStyle name="40% - アクセント 6 5" xfId="133"/>
    <cellStyle name="40% - アクセント 6 6" xfId="134"/>
    <cellStyle name="40% - アクセント 6 7" xfId="135"/>
    <cellStyle name="40% - アクセント 6 8" xfId="136"/>
    <cellStyle name="40% - アクセント 6 9" xfId="137"/>
    <cellStyle name="60% - アクセント 1 10" xfId="138"/>
    <cellStyle name="60% - アクセント 1 11" xfId="139"/>
    <cellStyle name="60% - アクセント 1 2" xfId="140"/>
    <cellStyle name="60% - アクセント 1 3" xfId="141"/>
    <cellStyle name="60% - アクセント 1 4" xfId="142"/>
    <cellStyle name="60% - アクセント 1 5" xfId="143"/>
    <cellStyle name="60% - アクセント 1 6" xfId="144"/>
    <cellStyle name="60% - アクセント 1 7" xfId="145"/>
    <cellStyle name="60% - アクセント 1 8" xfId="146"/>
    <cellStyle name="60% - アクセント 1 9" xfId="147"/>
    <cellStyle name="60% - アクセント 2 10" xfId="148"/>
    <cellStyle name="60% - アクセント 2 11" xfId="149"/>
    <cellStyle name="60% - アクセント 2 2" xfId="150"/>
    <cellStyle name="60% - アクセント 2 3" xfId="151"/>
    <cellStyle name="60% - アクセント 2 4" xfId="152"/>
    <cellStyle name="60% - アクセント 2 5" xfId="153"/>
    <cellStyle name="60% - アクセント 2 6" xfId="154"/>
    <cellStyle name="60% - アクセント 2 7" xfId="155"/>
    <cellStyle name="60% - アクセント 2 8" xfId="156"/>
    <cellStyle name="60% - アクセント 2 9" xfId="157"/>
    <cellStyle name="60% - アクセント 3 10" xfId="158"/>
    <cellStyle name="60% - アクセント 3 11" xfId="159"/>
    <cellStyle name="60% - アクセント 3 2" xfId="160"/>
    <cellStyle name="60% - アクセント 3 3" xfId="161"/>
    <cellStyle name="60% - アクセント 3 4" xfId="162"/>
    <cellStyle name="60% - アクセント 3 5" xfId="163"/>
    <cellStyle name="60% - アクセント 3 6" xfId="164"/>
    <cellStyle name="60% - アクセント 3 7" xfId="165"/>
    <cellStyle name="60% - アクセント 3 8" xfId="166"/>
    <cellStyle name="60% - アクセント 3 9" xfId="167"/>
    <cellStyle name="60% - アクセント 4 10" xfId="168"/>
    <cellStyle name="60% - アクセント 4 11" xfId="169"/>
    <cellStyle name="60% - アクセント 4 2" xfId="170"/>
    <cellStyle name="60% - アクセント 4 3" xfId="171"/>
    <cellStyle name="60% - アクセント 4 4" xfId="172"/>
    <cellStyle name="60% - アクセント 4 5" xfId="173"/>
    <cellStyle name="60% - アクセント 4 6" xfId="174"/>
    <cellStyle name="60% - アクセント 4 7" xfId="175"/>
    <cellStyle name="60% - アクセント 4 8" xfId="176"/>
    <cellStyle name="60% - アクセント 4 9" xfId="177"/>
    <cellStyle name="60% - アクセント 5 10" xfId="178"/>
    <cellStyle name="60% - アクセント 5 11" xfId="179"/>
    <cellStyle name="60% - アクセント 5 2" xfId="180"/>
    <cellStyle name="60% - アクセント 5 3" xfId="181"/>
    <cellStyle name="60% - アクセント 5 4" xfId="182"/>
    <cellStyle name="60% - アクセント 5 5" xfId="183"/>
    <cellStyle name="60% - アクセント 5 6" xfId="184"/>
    <cellStyle name="60% - アクセント 5 7" xfId="185"/>
    <cellStyle name="60% - アクセント 5 8" xfId="186"/>
    <cellStyle name="60% - アクセント 5 9" xfId="187"/>
    <cellStyle name="60% - アクセント 6 10" xfId="188"/>
    <cellStyle name="60% - アクセント 6 11" xfId="189"/>
    <cellStyle name="60% - アクセント 6 2" xfId="190"/>
    <cellStyle name="60% - アクセント 6 3" xfId="191"/>
    <cellStyle name="60% - アクセント 6 4" xfId="192"/>
    <cellStyle name="60% - アクセント 6 5" xfId="193"/>
    <cellStyle name="60% - アクセント 6 6" xfId="194"/>
    <cellStyle name="60% - アクセント 6 7" xfId="195"/>
    <cellStyle name="60% - アクセント 6 8" xfId="196"/>
    <cellStyle name="60% - アクセント 6 9" xfId="197"/>
    <cellStyle name="Normal 3" xfId="1"/>
    <cellStyle name="Normal 6" xfId="2"/>
    <cellStyle name="Normal_7 2" xfId="3"/>
    <cellStyle name="Normale_Deployment 2013 1st b" xfId="663"/>
    <cellStyle name="アクセント 1 10" xfId="198"/>
    <cellStyle name="アクセント 1 11" xfId="199"/>
    <cellStyle name="アクセント 1 2" xfId="200"/>
    <cellStyle name="アクセント 1 3" xfId="201"/>
    <cellStyle name="アクセント 1 4" xfId="202"/>
    <cellStyle name="アクセント 1 5" xfId="203"/>
    <cellStyle name="アクセント 1 6" xfId="204"/>
    <cellStyle name="アクセント 1 7" xfId="205"/>
    <cellStyle name="アクセント 1 8" xfId="206"/>
    <cellStyle name="アクセント 1 9" xfId="207"/>
    <cellStyle name="アクセント 2 10" xfId="208"/>
    <cellStyle name="アクセント 2 11" xfId="209"/>
    <cellStyle name="アクセント 2 2" xfId="210"/>
    <cellStyle name="アクセント 2 3" xfId="211"/>
    <cellStyle name="アクセント 2 4" xfId="212"/>
    <cellStyle name="アクセント 2 5" xfId="213"/>
    <cellStyle name="アクセント 2 6" xfId="214"/>
    <cellStyle name="アクセント 2 7" xfId="215"/>
    <cellStyle name="アクセント 2 8" xfId="216"/>
    <cellStyle name="アクセント 2 9" xfId="217"/>
    <cellStyle name="アクセント 3 10" xfId="218"/>
    <cellStyle name="アクセント 3 11" xfId="219"/>
    <cellStyle name="アクセント 3 2" xfId="220"/>
    <cellStyle name="アクセント 3 3" xfId="221"/>
    <cellStyle name="アクセント 3 4" xfId="222"/>
    <cellStyle name="アクセント 3 5" xfId="223"/>
    <cellStyle name="アクセント 3 6" xfId="224"/>
    <cellStyle name="アクセント 3 7" xfId="225"/>
    <cellStyle name="アクセント 3 8" xfId="226"/>
    <cellStyle name="アクセント 3 9" xfId="227"/>
    <cellStyle name="アクセント 4 10" xfId="228"/>
    <cellStyle name="アクセント 4 11" xfId="229"/>
    <cellStyle name="アクセント 4 2" xfId="230"/>
    <cellStyle name="アクセント 4 3" xfId="231"/>
    <cellStyle name="アクセント 4 4" xfId="232"/>
    <cellStyle name="アクセント 4 5" xfId="233"/>
    <cellStyle name="アクセント 4 6" xfId="234"/>
    <cellStyle name="アクセント 4 7" xfId="235"/>
    <cellStyle name="アクセント 4 8" xfId="236"/>
    <cellStyle name="アクセント 4 9" xfId="237"/>
    <cellStyle name="アクセント 5 10" xfId="238"/>
    <cellStyle name="アクセント 5 11" xfId="239"/>
    <cellStyle name="アクセント 5 2" xfId="240"/>
    <cellStyle name="アクセント 5 3" xfId="241"/>
    <cellStyle name="アクセント 5 4" xfId="242"/>
    <cellStyle name="アクセント 5 5" xfId="243"/>
    <cellStyle name="アクセント 5 6" xfId="244"/>
    <cellStyle name="アクセント 5 7" xfId="245"/>
    <cellStyle name="アクセント 5 8" xfId="246"/>
    <cellStyle name="アクセント 5 9" xfId="247"/>
    <cellStyle name="アクセント 6 10" xfId="248"/>
    <cellStyle name="アクセント 6 11" xfId="249"/>
    <cellStyle name="アクセント 6 2" xfId="250"/>
    <cellStyle name="アクセント 6 3" xfId="251"/>
    <cellStyle name="アクセント 6 4" xfId="252"/>
    <cellStyle name="アクセント 6 5" xfId="253"/>
    <cellStyle name="アクセント 6 6" xfId="254"/>
    <cellStyle name="アクセント 6 7" xfId="255"/>
    <cellStyle name="アクセント 6 8" xfId="256"/>
    <cellStyle name="アクセント 6 9" xfId="257"/>
    <cellStyle name="タイトル 10" xfId="258"/>
    <cellStyle name="タイトル 11" xfId="259"/>
    <cellStyle name="タイトル 2" xfId="260"/>
    <cellStyle name="タイトル 3" xfId="261"/>
    <cellStyle name="タイトル 4" xfId="262"/>
    <cellStyle name="タイトル 5" xfId="263"/>
    <cellStyle name="タイトル 6" xfId="264"/>
    <cellStyle name="タイトル 7" xfId="265"/>
    <cellStyle name="タイトル 8" xfId="266"/>
    <cellStyle name="タイトル 9" xfId="267"/>
    <cellStyle name="チェック セル 10" xfId="268"/>
    <cellStyle name="チェック セル 11" xfId="269"/>
    <cellStyle name="チェック セル 2" xfId="270"/>
    <cellStyle name="チェック セル 3" xfId="271"/>
    <cellStyle name="チェック セル 4" xfId="272"/>
    <cellStyle name="チェック セル 5" xfId="273"/>
    <cellStyle name="チェック セル 6" xfId="274"/>
    <cellStyle name="チェック セル 7" xfId="275"/>
    <cellStyle name="チェック セル 8" xfId="276"/>
    <cellStyle name="チェック セル 9" xfId="277"/>
    <cellStyle name="どちらでもない 10" xfId="278"/>
    <cellStyle name="どちらでもない 11" xfId="279"/>
    <cellStyle name="どちらでもない 2" xfId="280"/>
    <cellStyle name="どちらでもない 3" xfId="281"/>
    <cellStyle name="どちらでもない 4" xfId="282"/>
    <cellStyle name="どちらでもない 5" xfId="283"/>
    <cellStyle name="どちらでもない 6" xfId="284"/>
    <cellStyle name="どちらでもない 7" xfId="285"/>
    <cellStyle name="どちらでもない 8" xfId="286"/>
    <cellStyle name="どちらでもない 9" xfId="287"/>
    <cellStyle name="パーセント 2" xfId="11"/>
    <cellStyle name="パーセント 3" xfId="288"/>
    <cellStyle name="メモ 10" xfId="289"/>
    <cellStyle name="メモ 11" xfId="290"/>
    <cellStyle name="メモ 2" xfId="291"/>
    <cellStyle name="メモ 3" xfId="292"/>
    <cellStyle name="メモ 4" xfId="293"/>
    <cellStyle name="メモ 5" xfId="294"/>
    <cellStyle name="メモ 6" xfId="295"/>
    <cellStyle name="メモ 7" xfId="296"/>
    <cellStyle name="メモ 8" xfId="297"/>
    <cellStyle name="メモ 9" xfId="298"/>
    <cellStyle name="リンク セル 10" xfId="299"/>
    <cellStyle name="リンク セル 11" xfId="300"/>
    <cellStyle name="リンク セル 2" xfId="301"/>
    <cellStyle name="リンク セル 3" xfId="302"/>
    <cellStyle name="リンク セル 4" xfId="303"/>
    <cellStyle name="リンク セル 5" xfId="304"/>
    <cellStyle name="リンク セル 6" xfId="305"/>
    <cellStyle name="リンク セル 7" xfId="306"/>
    <cellStyle name="リンク セル 8" xfId="307"/>
    <cellStyle name="リンク セル 9" xfId="308"/>
    <cellStyle name="見出し 1 10" xfId="366"/>
    <cellStyle name="見出し 1 11" xfId="367"/>
    <cellStyle name="見出し 1 2" xfId="368"/>
    <cellStyle name="見出し 1 3" xfId="369"/>
    <cellStyle name="見出し 1 4" xfId="370"/>
    <cellStyle name="見出し 1 5" xfId="371"/>
    <cellStyle name="見出し 1 6" xfId="372"/>
    <cellStyle name="見出し 1 7" xfId="373"/>
    <cellStyle name="見出し 1 8" xfId="374"/>
    <cellStyle name="見出し 1 9" xfId="375"/>
    <cellStyle name="見出し 2 10" xfId="376"/>
    <cellStyle name="見出し 2 11" xfId="377"/>
    <cellStyle name="見出し 2 2" xfId="378"/>
    <cellStyle name="見出し 2 3" xfId="379"/>
    <cellStyle name="見出し 2 4" xfId="380"/>
    <cellStyle name="見出し 2 5" xfId="381"/>
    <cellStyle name="見出し 2 6" xfId="382"/>
    <cellStyle name="見出し 2 7" xfId="383"/>
    <cellStyle name="見出し 2 8" xfId="384"/>
    <cellStyle name="見出し 2 9" xfId="385"/>
    <cellStyle name="見出し 3 10" xfId="386"/>
    <cellStyle name="見出し 3 11" xfId="387"/>
    <cellStyle name="見出し 3 2" xfId="388"/>
    <cellStyle name="見出し 3 3" xfId="389"/>
    <cellStyle name="見出し 3 4" xfId="390"/>
    <cellStyle name="見出し 3 5" xfId="391"/>
    <cellStyle name="見出し 3 6" xfId="392"/>
    <cellStyle name="見出し 3 7" xfId="393"/>
    <cellStyle name="見出し 3 8" xfId="394"/>
    <cellStyle name="見出し 3 9" xfId="395"/>
    <cellStyle name="見出し 4 10" xfId="396"/>
    <cellStyle name="見出し 4 11" xfId="397"/>
    <cellStyle name="見出し 4 2" xfId="398"/>
    <cellStyle name="見出し 4 3" xfId="399"/>
    <cellStyle name="見出し 4 4" xfId="400"/>
    <cellStyle name="見出し 4 5" xfId="401"/>
    <cellStyle name="見出し 4 6" xfId="402"/>
    <cellStyle name="見出し 4 7" xfId="403"/>
    <cellStyle name="見出し 4 8" xfId="404"/>
    <cellStyle name="見出し 4 9" xfId="405"/>
    <cellStyle name="警告文 10" xfId="329"/>
    <cellStyle name="警告文 11" xfId="330"/>
    <cellStyle name="警告文 2" xfId="331"/>
    <cellStyle name="警告文 3" xfId="332"/>
    <cellStyle name="警告文 4" xfId="333"/>
    <cellStyle name="警告文 5" xfId="334"/>
    <cellStyle name="警告文 6" xfId="335"/>
    <cellStyle name="警告文 7" xfId="336"/>
    <cellStyle name="警告文 8" xfId="337"/>
    <cellStyle name="警告文 9" xfId="338"/>
    <cellStyle name="計算 10" xfId="319"/>
    <cellStyle name="計算 11" xfId="320"/>
    <cellStyle name="計算 2" xfId="321"/>
    <cellStyle name="計算 3" xfId="322"/>
    <cellStyle name="計算 4" xfId="323"/>
    <cellStyle name="計算 5" xfId="324"/>
    <cellStyle name="計算 6" xfId="325"/>
    <cellStyle name="計算 7" xfId="326"/>
    <cellStyle name="計算 8" xfId="327"/>
    <cellStyle name="計算 9" xfId="328"/>
    <cellStyle name="良い 10" xfId="633"/>
    <cellStyle name="良い 11" xfId="634"/>
    <cellStyle name="良い 2" xfId="635"/>
    <cellStyle name="良い 3" xfId="636"/>
    <cellStyle name="良い 4" xfId="637"/>
    <cellStyle name="良い 5" xfId="638"/>
    <cellStyle name="良い 6" xfId="639"/>
    <cellStyle name="良い 7" xfId="640"/>
    <cellStyle name="良い 8" xfId="641"/>
    <cellStyle name="良い 9" xfId="642"/>
    <cellStyle name="백분율" xfId="4" builtinId="5"/>
    <cellStyle name="백분율 2" xfId="664"/>
    <cellStyle name="백분율 3" xfId="665"/>
    <cellStyle name="常规 2" xfId="666"/>
    <cellStyle name="説明文 10" xfId="426"/>
    <cellStyle name="説明文 11" xfId="427"/>
    <cellStyle name="説明文 2" xfId="428"/>
    <cellStyle name="説明文 3" xfId="429"/>
    <cellStyle name="説明文 4" xfId="430"/>
    <cellStyle name="説明文 5" xfId="431"/>
    <cellStyle name="説明文 6" xfId="432"/>
    <cellStyle name="説明文 7" xfId="433"/>
    <cellStyle name="説明文 8" xfId="434"/>
    <cellStyle name="説明文 9" xfId="435"/>
    <cellStyle name="쉼표 [0]" xfId="5" builtinId="6"/>
    <cellStyle name="쉼표 [0] 10" xfId="667"/>
    <cellStyle name="쉼표 [0] 2" xfId="6"/>
    <cellStyle name="쉼표 [0] 2 2" xfId="668"/>
    <cellStyle name="쉼표 [0] 3" xfId="669"/>
    <cellStyle name="쉼표 [0] 4" xfId="670"/>
    <cellStyle name="쉼표 [0] 4 2" xfId="677"/>
    <cellStyle name="쉼표 [0] 5" xfId="671"/>
    <cellStyle name="悪い 10" xfId="309"/>
    <cellStyle name="悪い 11" xfId="310"/>
    <cellStyle name="悪い 2" xfId="311"/>
    <cellStyle name="悪い 3" xfId="312"/>
    <cellStyle name="悪い 4" xfId="313"/>
    <cellStyle name="悪い 5" xfId="314"/>
    <cellStyle name="悪い 6" xfId="315"/>
    <cellStyle name="悪い 7" xfId="316"/>
    <cellStyle name="悪い 8" xfId="317"/>
    <cellStyle name="悪い 9" xfId="318"/>
    <cellStyle name="一般_SCCouE201312" xfId="7"/>
    <cellStyle name="入力 10" xfId="436"/>
    <cellStyle name="入力 11" xfId="437"/>
    <cellStyle name="入力 2" xfId="438"/>
    <cellStyle name="入力 3" xfId="439"/>
    <cellStyle name="入力 4" xfId="440"/>
    <cellStyle name="入力 5" xfId="441"/>
    <cellStyle name="入力 6" xfId="442"/>
    <cellStyle name="入力 7" xfId="443"/>
    <cellStyle name="入力 8" xfId="444"/>
    <cellStyle name="入力 9" xfId="445"/>
    <cellStyle name="集計 10" xfId="406"/>
    <cellStyle name="集計 11" xfId="407"/>
    <cellStyle name="集計 2" xfId="408"/>
    <cellStyle name="集計 3" xfId="409"/>
    <cellStyle name="集計 4" xfId="410"/>
    <cellStyle name="集計 5" xfId="411"/>
    <cellStyle name="集計 6" xfId="412"/>
    <cellStyle name="集計 7" xfId="413"/>
    <cellStyle name="集計 8" xfId="414"/>
    <cellStyle name="集計 9" xfId="415"/>
    <cellStyle name="出力 10" xfId="416"/>
    <cellStyle name="出力 11" xfId="417"/>
    <cellStyle name="出力 2" xfId="418"/>
    <cellStyle name="出力 3" xfId="419"/>
    <cellStyle name="出力 4" xfId="420"/>
    <cellStyle name="出力 5" xfId="421"/>
    <cellStyle name="出力 6" xfId="422"/>
    <cellStyle name="出力 7" xfId="423"/>
    <cellStyle name="出力 8" xfId="424"/>
    <cellStyle name="出力 9" xfId="425"/>
    <cellStyle name="통화 [0] 2" xfId="672"/>
    <cellStyle name="통화 [0] 2 2" xfId="678"/>
    <cellStyle name="표준" xfId="0" builtinId="0"/>
    <cellStyle name="표준 10" xfId="650"/>
    <cellStyle name="標準 10" xfId="446"/>
    <cellStyle name="標準 10 2" xfId="447"/>
    <cellStyle name="표준 11" xfId="654"/>
    <cellStyle name="標準 11" xfId="448"/>
    <cellStyle name="표준 11 2" xfId="676"/>
    <cellStyle name="標準 11 2" xfId="449"/>
    <cellStyle name="標準 11 3" xfId="450"/>
    <cellStyle name="표준 12" xfId="679"/>
    <cellStyle name="標準 12" xfId="451"/>
    <cellStyle name="標準 12 2" xfId="452"/>
    <cellStyle name="標準 13" xfId="453"/>
    <cellStyle name="標準 14" xfId="454"/>
    <cellStyle name="標準 15" xfId="455"/>
    <cellStyle name="標準 16" xfId="456"/>
    <cellStyle name="標準 16 2" xfId="457"/>
    <cellStyle name="標準 16 2 2" xfId="458"/>
    <cellStyle name="標準 16 2 2 2" xfId="459"/>
    <cellStyle name="標準 16 2 2 2 2" xfId="460"/>
    <cellStyle name="標準 16 2 2 2 2 2" xfId="461"/>
    <cellStyle name="標準 16 2 2 2 3" xfId="462"/>
    <cellStyle name="標準 16 2 2 3" xfId="463"/>
    <cellStyle name="標準 16 2 2 3 2" xfId="464"/>
    <cellStyle name="標準 16 2 2 4" xfId="465"/>
    <cellStyle name="標準 16 2 3" xfId="466"/>
    <cellStyle name="標準 16 2 3 2" xfId="467"/>
    <cellStyle name="標準 16 2 3 2 2" xfId="468"/>
    <cellStyle name="標準 16 2 3 3" xfId="469"/>
    <cellStyle name="標準 16 2 4" xfId="470"/>
    <cellStyle name="標準 16 2 4 2" xfId="471"/>
    <cellStyle name="標準 16 2 5" xfId="472"/>
    <cellStyle name="標準 16 3" xfId="473"/>
    <cellStyle name="標準 16 3 2" xfId="474"/>
    <cellStyle name="標準 16 3 2 2" xfId="475"/>
    <cellStyle name="標準 16 3 2 2 2" xfId="476"/>
    <cellStyle name="標準 16 3 2 3" xfId="477"/>
    <cellStyle name="標準 16 3 3" xfId="478"/>
    <cellStyle name="標準 16 3 3 2" xfId="479"/>
    <cellStyle name="標準 16 3 4" xfId="480"/>
    <cellStyle name="標準 16 4" xfId="481"/>
    <cellStyle name="標準 16 4 2" xfId="482"/>
    <cellStyle name="標準 16 4 2 2" xfId="483"/>
    <cellStyle name="標準 16 4 3" xfId="484"/>
    <cellStyle name="標準 16 5" xfId="485"/>
    <cellStyle name="標準 16 5 2" xfId="486"/>
    <cellStyle name="標準 16 6" xfId="487"/>
    <cellStyle name="標準 17" xfId="488"/>
    <cellStyle name="標準 17 2" xfId="489"/>
    <cellStyle name="標準 17 2 2" xfId="490"/>
    <cellStyle name="標準 17 2 2 2" xfId="491"/>
    <cellStyle name="標準 17 2 2 2 2" xfId="492"/>
    <cellStyle name="標準 17 2 2 2 2 2" xfId="493"/>
    <cellStyle name="標準 17 2 2 2 3" xfId="494"/>
    <cellStyle name="標準 17 2 2 3" xfId="495"/>
    <cellStyle name="標準 17 2 2 3 2" xfId="496"/>
    <cellStyle name="標準 17 2 2 4" xfId="497"/>
    <cellStyle name="標準 17 2 3" xfId="498"/>
    <cellStyle name="標準 17 2 3 2" xfId="499"/>
    <cellStyle name="標準 17 2 3 2 2" xfId="500"/>
    <cellStyle name="標準 17 2 3 3" xfId="501"/>
    <cellStyle name="標準 17 2 4" xfId="502"/>
    <cellStyle name="標準 17 2 4 2" xfId="503"/>
    <cellStyle name="標準 17 2 5" xfId="504"/>
    <cellStyle name="標準 17 3" xfId="505"/>
    <cellStyle name="標準 17 3 2" xfId="506"/>
    <cellStyle name="標準 17 3 2 2" xfId="507"/>
    <cellStyle name="標準 17 3 2 2 2" xfId="508"/>
    <cellStyle name="標準 17 3 2 3" xfId="509"/>
    <cellStyle name="標準 17 3 3" xfId="510"/>
    <cellStyle name="標準 17 3 3 2" xfId="511"/>
    <cellStyle name="標準 17 3 4" xfId="512"/>
    <cellStyle name="標準 17 4" xfId="513"/>
    <cellStyle name="標準 17 4 2" xfId="514"/>
    <cellStyle name="標準 17 4 2 2" xfId="515"/>
    <cellStyle name="標準 17 4 3" xfId="516"/>
    <cellStyle name="標準 17 5" xfId="517"/>
    <cellStyle name="標準 17 5 2" xfId="518"/>
    <cellStyle name="標準 17 6" xfId="519"/>
    <cellStyle name="標準 18" xfId="520"/>
    <cellStyle name="標準 18 2" xfId="521"/>
    <cellStyle name="標準 18 2 2" xfId="522"/>
    <cellStyle name="標準 18 2 2 2" xfId="523"/>
    <cellStyle name="標準 18 2 2 2 2" xfId="524"/>
    <cellStyle name="標準 18 2 2 3" xfId="525"/>
    <cellStyle name="標準 18 2 3" xfId="526"/>
    <cellStyle name="標準 18 2 3 2" xfId="527"/>
    <cellStyle name="標準 18 2 4" xfId="528"/>
    <cellStyle name="標準 18 3" xfId="529"/>
    <cellStyle name="標準 18 3 2" xfId="530"/>
    <cellStyle name="標準 18 3 2 2" xfId="531"/>
    <cellStyle name="標準 18 3 3" xfId="532"/>
    <cellStyle name="標準 18 4" xfId="533"/>
    <cellStyle name="標準 18 4 2" xfId="534"/>
    <cellStyle name="標準 18 5" xfId="535"/>
    <cellStyle name="標準 19" xfId="536"/>
    <cellStyle name="표준 2" xfId="8"/>
    <cellStyle name="標準 2" xfId="12"/>
    <cellStyle name="標準 2 10" xfId="537"/>
    <cellStyle name="標準 2 11" xfId="538"/>
    <cellStyle name="標準 2 12" xfId="539"/>
    <cellStyle name="표준 2 2" xfId="673"/>
    <cellStyle name="標準 2 2" xfId="13"/>
    <cellStyle name="표준 2 2 2" xfId="674"/>
    <cellStyle name="標準 2 2 2" xfId="540"/>
    <cellStyle name="標準 2 2 3" xfId="541"/>
    <cellStyle name="標準 2 2 4" xfId="542"/>
    <cellStyle name="표준 2 3" xfId="675"/>
    <cellStyle name="標準 2 3" xfId="543"/>
    <cellStyle name="標準 2 3 2" xfId="544"/>
    <cellStyle name="標準 2 4" xfId="545"/>
    <cellStyle name="標準 2 5" xfId="546"/>
    <cellStyle name="標準 2 6" xfId="547"/>
    <cellStyle name="標準 2 7" xfId="548"/>
    <cellStyle name="標準 2 8" xfId="549"/>
    <cellStyle name="標準 2 9" xfId="550"/>
    <cellStyle name="標準 20" xfId="551"/>
    <cellStyle name="標準 21" xfId="552"/>
    <cellStyle name="標準 21 2" xfId="553"/>
    <cellStyle name="標準 21 2 2" xfId="554"/>
    <cellStyle name="標準 21 2 2 2" xfId="555"/>
    <cellStyle name="標準 21 2 3" xfId="556"/>
    <cellStyle name="標準 21 3" xfId="557"/>
    <cellStyle name="標準 21 3 2" xfId="558"/>
    <cellStyle name="標準 21 4" xfId="559"/>
    <cellStyle name="標準 22" xfId="560"/>
    <cellStyle name="標準 22 2" xfId="561"/>
    <cellStyle name="標準 22 2 2" xfId="562"/>
    <cellStyle name="標準 22 2 2 2" xfId="563"/>
    <cellStyle name="標準 22 2 3" xfId="564"/>
    <cellStyle name="標準 22 3" xfId="565"/>
    <cellStyle name="標準 22 3 2" xfId="566"/>
    <cellStyle name="標準 22 4" xfId="567"/>
    <cellStyle name="標準 23" xfId="568"/>
    <cellStyle name="標準 23 2" xfId="569"/>
    <cellStyle name="標準 23 2 2" xfId="570"/>
    <cellStyle name="標準 23 3" xfId="571"/>
    <cellStyle name="標準 24" xfId="572"/>
    <cellStyle name="標準 25" xfId="573"/>
    <cellStyle name="標準 25 2" xfId="574"/>
    <cellStyle name="標準 25 2 2" xfId="575"/>
    <cellStyle name="標準 25 3" xfId="576"/>
    <cellStyle name="標準 26" xfId="577"/>
    <cellStyle name="標準 26 2" xfId="578"/>
    <cellStyle name="標準 26 2 2" xfId="579"/>
    <cellStyle name="標準 26 3" xfId="580"/>
    <cellStyle name="標準 27" xfId="581"/>
    <cellStyle name="標準 27 2" xfId="582"/>
    <cellStyle name="標準 27 2 2" xfId="583"/>
    <cellStyle name="標準 27 3" xfId="584"/>
    <cellStyle name="標準 28" xfId="585"/>
    <cellStyle name="標準 28 2" xfId="586"/>
    <cellStyle name="標準 28 2 2" xfId="587"/>
    <cellStyle name="標準 28 3" xfId="588"/>
    <cellStyle name="標準 29" xfId="589"/>
    <cellStyle name="標準 29 2" xfId="590"/>
    <cellStyle name="표준 3" xfId="10"/>
    <cellStyle name="標準 3" xfId="14"/>
    <cellStyle name="標準 3 2" xfId="591"/>
    <cellStyle name="標準 3 3" xfId="592"/>
    <cellStyle name="標準 3 4" xfId="593"/>
    <cellStyle name="標準 3 5" xfId="594"/>
    <cellStyle name="標準 30" xfId="595"/>
    <cellStyle name="標準 31" xfId="596"/>
    <cellStyle name="標準 31 2" xfId="597"/>
    <cellStyle name="標準 32" xfId="598"/>
    <cellStyle name="標準 32 2" xfId="599"/>
    <cellStyle name="標準 32 3" xfId="600"/>
    <cellStyle name="標準 33" xfId="601"/>
    <cellStyle name="標準 33 2" xfId="602"/>
    <cellStyle name="標準 34" xfId="603"/>
    <cellStyle name="標準 34 2" xfId="604"/>
    <cellStyle name="標準 35" xfId="605"/>
    <cellStyle name="標準 36" xfId="606"/>
    <cellStyle name="標準 37" xfId="607"/>
    <cellStyle name="標準 38" xfId="608"/>
    <cellStyle name="標準 39" xfId="609"/>
    <cellStyle name="표준 4" xfId="647"/>
    <cellStyle name="標準 4" xfId="16"/>
    <cellStyle name="標準 4 2" xfId="610"/>
    <cellStyle name="標準 4 3" xfId="611"/>
    <cellStyle name="標準 4 4" xfId="612"/>
    <cellStyle name="標準 4 5" xfId="613"/>
    <cellStyle name="標準 4 6" xfId="614"/>
    <cellStyle name="標準 4 7" xfId="615"/>
    <cellStyle name="標準 40" xfId="616"/>
    <cellStyle name="標準 41" xfId="617"/>
    <cellStyle name="표준 5" xfId="652"/>
    <cellStyle name="標準 5" xfId="618"/>
    <cellStyle name="標準 5 2" xfId="619"/>
    <cellStyle name="標準 5 3" xfId="620"/>
    <cellStyle name="標準 5 4" xfId="621"/>
    <cellStyle name="標準 5 5" xfId="622"/>
    <cellStyle name="표준 6" xfId="649"/>
    <cellStyle name="標準 6" xfId="623"/>
    <cellStyle name="표준 60" xfId="9"/>
    <cellStyle name="표준 7" xfId="651"/>
    <cellStyle name="標準 7" xfId="624"/>
    <cellStyle name="標準 7 2" xfId="625"/>
    <cellStyle name="標準 7 2 2" xfId="626"/>
    <cellStyle name="標準 7 3" xfId="627"/>
    <cellStyle name="표준 8" xfId="653"/>
    <cellStyle name="標準 8" xfId="628"/>
    <cellStyle name="標準 8 2" xfId="629"/>
    <cellStyle name="표준 9" xfId="648"/>
    <cellStyle name="標準 9" xfId="630"/>
    <cellStyle name="標準 9 2" xfId="631"/>
    <cellStyle name="標準 9 3" xfId="632"/>
    <cellStyle name="하이퍼링크" xfId="655" builtinId="8"/>
    <cellStyle name="桁区切り 10" xfId="339"/>
    <cellStyle name="桁区切り 11" xfId="340"/>
    <cellStyle name="桁区切り 12" xfId="341"/>
    <cellStyle name="桁区切り 13" xfId="342"/>
    <cellStyle name="桁区切り 14" xfId="643"/>
    <cellStyle name="桁区切り 15" xfId="644"/>
    <cellStyle name="桁区切り 16" xfId="645"/>
    <cellStyle name="桁区切り 17" xfId="646"/>
    <cellStyle name="桁区切り 2" xfId="15"/>
    <cellStyle name="桁区切り 2 2" xfId="343"/>
    <cellStyle name="桁区切り 2 3" xfId="344"/>
    <cellStyle name="桁区切り 2 4" xfId="345"/>
    <cellStyle name="桁区切り 2 5" xfId="346"/>
    <cellStyle name="桁区切り 3" xfId="17"/>
    <cellStyle name="桁区切り 3 2" xfId="347"/>
    <cellStyle name="桁区切り 3 2 2" xfId="348"/>
    <cellStyle name="桁区切り 3 3" xfId="349"/>
    <cellStyle name="桁区切り 3 4" xfId="350"/>
    <cellStyle name="桁区切り 4" xfId="351"/>
    <cellStyle name="桁区切り 4 2" xfId="352"/>
    <cellStyle name="桁区切り 4 3" xfId="353"/>
    <cellStyle name="桁区切り 4 4" xfId="354"/>
    <cellStyle name="桁区切り 5" xfId="355"/>
    <cellStyle name="桁区切り 5 2" xfId="356"/>
    <cellStyle name="桁区切り 5 3" xfId="357"/>
    <cellStyle name="桁区切り 5 4" xfId="358"/>
    <cellStyle name="桁区切り 6" xfId="359"/>
    <cellStyle name="桁区切り 6 2" xfId="360"/>
    <cellStyle name="桁区切り 6 3" xfId="361"/>
    <cellStyle name="桁区切り 7" xfId="362"/>
    <cellStyle name="桁区切り 7 2" xfId="363"/>
    <cellStyle name="桁区切り 8" xfId="364"/>
    <cellStyle name="桁区切り 9" xfId="36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39</xdr:row>
      <xdr:rowOff>0</xdr:rowOff>
    </xdr:from>
    <xdr:to>
      <xdr:col>3</xdr:col>
      <xdr:colOff>0</xdr:colOff>
      <xdr:row>40</xdr:row>
      <xdr:rowOff>28575</xdr:rowOff>
    </xdr:to>
    <xdr:pic>
      <xdr:nvPicPr>
        <xdr:cNvPr id="26778" name="Picture 1" descr="line_v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809750" y="74676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39</xdr:row>
      <xdr:rowOff>0</xdr:rowOff>
    </xdr:from>
    <xdr:to>
      <xdr:col>3</xdr:col>
      <xdr:colOff>9525</xdr:colOff>
      <xdr:row>40</xdr:row>
      <xdr:rowOff>28575</xdr:rowOff>
    </xdr:to>
    <xdr:pic>
      <xdr:nvPicPr>
        <xdr:cNvPr id="24407" name="Picture 1" descr="line_v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800225" y="12954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39</xdr:row>
      <xdr:rowOff>0</xdr:rowOff>
    </xdr:from>
    <xdr:to>
      <xdr:col>3</xdr:col>
      <xdr:colOff>9525</xdr:colOff>
      <xdr:row>40</xdr:row>
      <xdr:rowOff>9525</xdr:rowOff>
    </xdr:to>
    <xdr:pic>
      <xdr:nvPicPr>
        <xdr:cNvPr id="26448" name="Picture 1" descr="line_v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85925" y="7467600"/>
          <a:ext cx="95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39</xdr:row>
      <xdr:rowOff>0</xdr:rowOff>
    </xdr:from>
    <xdr:to>
      <xdr:col>3</xdr:col>
      <xdr:colOff>9525</xdr:colOff>
      <xdr:row>40</xdr:row>
      <xdr:rowOff>28575</xdr:rowOff>
    </xdr:to>
    <xdr:pic>
      <xdr:nvPicPr>
        <xdr:cNvPr id="25431" name="Picture 1" descr="line_v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85925" y="12954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owner/My%20Documents/Downloads/Llegada-Turistas-Extranjeros-act-abr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as"/>
      <sheetName val="Nacionalidad"/>
      <sheetName val="Frontera"/>
      <sheetName val="CONSULTA_DESAGREGADA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tourism.gov.mm/statistics" TargetMode="External"/><Relationship Id="rId18" Type="http://schemas.openxmlformats.org/officeDocument/2006/relationships/hyperlink" Target="https://pxweb.stat.si/SiStat/en/Podrocja/Index/155/tourism" TargetMode="External"/><Relationship Id="rId26" Type="http://schemas.openxmlformats.org/officeDocument/2006/relationships/hyperlink" Target="https://www.trade.gov/i-94-arrivals-program" TargetMode="External"/><Relationship Id="rId39" Type="http://schemas.openxmlformats.org/officeDocument/2006/relationships/hyperlink" Target="https://www.guamvisitorsbureau.com/research/statistics/visitor-arrival-statistics" TargetMode="External"/><Relationship Id="rId21" Type="http://schemas.openxmlformats.org/officeDocument/2006/relationships/hyperlink" Target="http://www.rzs.rs.ba/front/category/18/154/?page=1" TargetMode="External"/><Relationship Id="rId34" Type="http://schemas.openxmlformats.org/officeDocument/2006/relationships/hyperlink" Target="https://www.tourism.gov.np/" TargetMode="External"/><Relationship Id="rId42" Type="http://schemas.openxmlformats.org/officeDocument/2006/relationships/hyperlink" Target="https://www.palaugov.pw/executive-branch/ministries/finance/budgetandplanning/immigration-tourism-statistics/" TargetMode="External"/><Relationship Id="rId47" Type="http://schemas.openxmlformats.org/officeDocument/2006/relationships/hyperlink" Target="https://sltda.gov.lk/en/monthly-tourist-arrivals-reports" TargetMode="External"/><Relationship Id="rId50" Type="http://schemas.openxmlformats.org/officeDocument/2006/relationships/hyperlink" Target="https://mva.mymarianas.com/press-release-reports/" TargetMode="External"/><Relationship Id="rId7" Type="http://schemas.openxmlformats.org/officeDocument/2006/relationships/hyperlink" Target="https://www.dsec.gov.mo/en-US/Statistic?id=402" TargetMode="External"/><Relationship Id="rId2" Type="http://schemas.openxmlformats.org/officeDocument/2006/relationships/hyperlink" Target="https://vietnamtourism.gov.vn/statistic/international" TargetMode="External"/><Relationship Id="rId16" Type="http://schemas.openxmlformats.org/officeDocument/2006/relationships/hyperlink" Target="https://www.statistik.gv.at/en/statistics/tourism-and-transport/tourism/accommodation/arrivals-overnight-stays" TargetMode="External"/><Relationship Id="rId29" Type="http://schemas.openxmlformats.org/officeDocument/2006/relationships/hyperlink" Target="http://www.dadosefatos.turismo.gov.br/2016-02-04-11-53-05.html" TargetMode="External"/><Relationship Id="rId11" Type="http://schemas.openxmlformats.org/officeDocument/2006/relationships/hyperlink" Target="http://mytourismdata.tourism.gov.my/?page_id=420" TargetMode="External"/><Relationship Id="rId24" Type="http://schemas.openxmlformats.org/officeDocument/2006/relationships/hyperlink" Target="http://www.thekingdomofeswatini.com/sta-resources/research" TargetMode="External"/><Relationship Id="rId32" Type="http://schemas.openxmlformats.org/officeDocument/2006/relationships/hyperlink" Target="https://www.ict.go.cr/en/statistics/statistical-reports.html" TargetMode="External"/><Relationship Id="rId37" Type="http://schemas.openxmlformats.org/officeDocument/2006/relationships/hyperlink" Target="https://data.stats.gov.cn/english/easyquery.htm?cn=C01" TargetMode="External"/><Relationship Id="rId40" Type="http://schemas.openxmlformats.org/officeDocument/2006/relationships/hyperlink" Target="https://www.1212.mn/en/statistic/statcate/573068/table-view/DT_NSO_1800_003V2" TargetMode="External"/><Relationship Id="rId45" Type="http://schemas.openxmlformats.org/officeDocument/2006/relationships/hyperlink" Target="https://ine.es/dynt3/inebase/en/index.htm?padre=3616&amp;capsel=3616" TargetMode="External"/><Relationship Id="rId5" Type="http://schemas.openxmlformats.org/officeDocument/2006/relationships/hyperlink" Target="https://partnernet.hktb.com/korea/kr/research_statistics/latest_statistics/index.html" TargetMode="External"/><Relationship Id="rId15" Type="http://schemas.openxmlformats.org/officeDocument/2006/relationships/hyperlink" Target="https://www.tourism.gov.bt/resources/annual-reports" TargetMode="External"/><Relationship Id="rId23" Type="http://schemas.openxmlformats.org/officeDocument/2006/relationships/hyperlink" Target="https://statsmauritius.govmu.org/Pages/Statistics/Monthly/Monthly-Tourists.aspx" TargetMode="External"/><Relationship Id="rId28" Type="http://schemas.openxmlformats.org/officeDocument/2006/relationships/hyperlink" Target="https://www.bancentral.gov.do/a/d/2537-sector-turismo" TargetMode="External"/><Relationship Id="rId36" Type="http://schemas.openxmlformats.org/officeDocument/2006/relationships/hyperlink" Target="https://www.tourism.go.ug/statistics1" TargetMode="External"/><Relationship Id="rId49" Type="http://schemas.openxmlformats.org/officeDocument/2006/relationships/hyperlink" Target="https://eccil.org/wp-content/uploads/2021/06/Statistical-Report-on-Tourism-2020.pdf" TargetMode="External"/><Relationship Id="rId10" Type="http://schemas.openxmlformats.org/officeDocument/2006/relationships/hyperlink" Target="https://www.bps.go.id/en/statistics-table/2/MTQ3MCMy/tourist-visits-abroad-by-month--visit-.html" TargetMode="External"/><Relationship Id="rId19" Type="http://schemas.openxmlformats.org/officeDocument/2006/relationships/hyperlink" Target="https://bhas.gov.ba/Calendar/Category?id=19&amp;page=1&amp;statGroup=19&amp;tabId=0" TargetMode="External"/><Relationship Id="rId31" Type="http://schemas.openxmlformats.org/officeDocument/2006/relationships/hyperlink" Target="https://www.stats.govt.nz/information-releases/?filters=Tourism" TargetMode="External"/><Relationship Id="rId44" Type="http://schemas.openxmlformats.org/officeDocument/2006/relationships/hyperlink" Target="https://www150.statcan.gc.ca/t1/tbl1/en/cv.action?pid=2410005001" TargetMode="External"/><Relationship Id="rId52" Type="http://schemas.openxmlformats.org/officeDocument/2006/relationships/printerSettings" Target="../printerSettings/printerSettings2.bin"/><Relationship Id="rId4" Type="http://schemas.openxmlformats.org/officeDocument/2006/relationships/hyperlink" Target="http://tourism.gov.ph/tourism_dem_sup_pub.aspx" TargetMode="External"/><Relationship Id="rId9" Type="http://schemas.openxmlformats.org/officeDocument/2006/relationships/hyperlink" Target="https://www.nagacorp.com/eng/ir/tourism.php" TargetMode="External"/><Relationship Id="rId14" Type="http://schemas.openxmlformats.org/officeDocument/2006/relationships/hyperlink" Target="http://tourism.gov.in/market-research-and-statistics" TargetMode="External"/><Relationship Id="rId22" Type="http://schemas.openxmlformats.org/officeDocument/2006/relationships/hyperlink" Target="https://www.southafrica.net/gl/en/corporate/category/strategic-research-and-reports" TargetMode="External"/><Relationship Id="rId27" Type="http://schemas.openxmlformats.org/officeDocument/2006/relationships/hyperlink" Target="http://www.jtbonline.org/report-and-statistics/monthly-statistics" TargetMode="External"/><Relationship Id="rId30" Type="http://schemas.openxmlformats.org/officeDocument/2006/relationships/hyperlink" Target="https://www.statsfiji.gov.fj/index.php/latest-releases/tourism-and-migration" TargetMode="External"/><Relationship Id="rId35" Type="http://schemas.openxmlformats.org/officeDocument/2006/relationships/hyperlink" Target="https://zimbabwetourism.net/statistics_dashboard/" TargetMode="External"/><Relationship Id="rId43" Type="http://schemas.openxmlformats.org/officeDocument/2006/relationships/hyperlink" Target="http://www.datatur.sectur.gob.mx/SitePages/Visitantes%20por%20Nacionalidad.aspx" TargetMode="External"/><Relationship Id="rId48" Type="http://schemas.openxmlformats.org/officeDocument/2006/relationships/hyperlink" Target="http://www.tourism.gov.bn/SitePages/Statistic.aspx" TargetMode="External"/><Relationship Id="rId8" Type="http://schemas.openxmlformats.org/officeDocument/2006/relationships/hyperlink" Target="https://tablebuilder.singstat.gov.sg/table/TS/M550001" TargetMode="External"/><Relationship Id="rId51" Type="http://schemas.openxmlformats.org/officeDocument/2006/relationships/hyperlink" Target="http://visitfinland.stat.fi/PXWeb/pxweb/fi/VisitFinland" TargetMode="External"/><Relationship Id="rId3" Type="http://schemas.openxmlformats.org/officeDocument/2006/relationships/hyperlink" Target="https://www.mots.go.th/news/category/411" TargetMode="External"/><Relationship Id="rId12" Type="http://schemas.openxmlformats.org/officeDocument/2006/relationships/hyperlink" Target="https://www.ktb.gov.tr/EN-249300/monthly-bulletins.html" TargetMode="External"/><Relationship Id="rId17" Type="http://schemas.openxmlformats.org/officeDocument/2006/relationships/hyperlink" Target="https://www.visitbritain.org/latest-quarterly-data-uk-overall" TargetMode="External"/><Relationship Id="rId25" Type="http://schemas.openxmlformats.org/officeDocument/2006/relationships/hyperlink" Target="https://www.nbs.gov.sc/statistics/tourism" TargetMode="External"/><Relationship Id="rId33" Type="http://schemas.openxmlformats.org/officeDocument/2006/relationships/hyperlink" Target="https://www.nlarenas.com/en/2019/01/statistics-ecuador-foreign-tourists-in-2018/" TargetMode="External"/><Relationship Id="rId38" Type="http://schemas.openxmlformats.org/officeDocument/2006/relationships/hyperlink" Target="https://www.destatis.de/DE/Themen/Branchen-Unternehmen/Gastgewerbe-Tourismus/Publikationen/_publikationen-innen-tourismus-monat.html?nn=206104" TargetMode="External"/><Relationship Id="rId46" Type="http://schemas.openxmlformats.org/officeDocument/2006/relationships/hyperlink" Target="https://www.fedstat.ru/indicator/38479" TargetMode="External"/><Relationship Id="rId20" Type="http://schemas.openxmlformats.org/officeDocument/2006/relationships/hyperlink" Target="https://www.stat.gov.mk/PrikaziSoopstenie.aspx?rbrtxt=69" TargetMode="External"/><Relationship Id="rId41" Type="http://schemas.openxmlformats.org/officeDocument/2006/relationships/hyperlink" Target="https://www.cbs.gov.il/en/subjects/Pages/Tourism-and-Hotels.aspx" TargetMode="External"/><Relationship Id="rId1" Type="http://schemas.openxmlformats.org/officeDocument/2006/relationships/hyperlink" Target="https://www.jnto.go.jp/jpn/statistics/data_info_listing/index.html" TargetMode="External"/><Relationship Id="rId6" Type="http://schemas.openxmlformats.org/officeDocument/2006/relationships/hyperlink" Target="https://admin.taiwan.net.tw/businessinfo/FilePage?a=12124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3:J21"/>
  <sheetViews>
    <sheetView workbookViewId="0">
      <selection activeCell="J6" sqref="J6"/>
    </sheetView>
  </sheetViews>
  <sheetFormatPr defaultColWidth="8.88671875" defaultRowHeight="16.350000000000001"/>
  <cols>
    <col min="1" max="16384" width="8.88671875" style="186"/>
  </cols>
  <sheetData>
    <row r="3" spans="2:10" ht="15.05" customHeight="1">
      <c r="B3" s="397" t="s">
        <v>508</v>
      </c>
      <c r="C3" s="397"/>
      <c r="D3" s="397"/>
      <c r="E3" s="397"/>
      <c r="F3" s="397"/>
      <c r="G3" s="397"/>
      <c r="H3" s="397"/>
      <c r="I3" s="397"/>
      <c r="J3" s="397"/>
    </row>
    <row r="4" spans="2:10" ht="15.8" customHeight="1" thickBot="1">
      <c r="B4" s="398"/>
      <c r="C4" s="398"/>
      <c r="D4" s="398"/>
      <c r="E4" s="398"/>
      <c r="F4" s="398"/>
      <c r="G4" s="398"/>
      <c r="H4" s="398"/>
      <c r="I4" s="398"/>
      <c r="J4" s="398"/>
    </row>
    <row r="5" spans="2:10" ht="15.8" customHeight="1" thickTop="1">
      <c r="B5" s="204"/>
      <c r="C5" s="204"/>
      <c r="D5" s="204"/>
      <c r="E5" s="204"/>
      <c r="F5" s="204"/>
      <c r="G5" s="204"/>
      <c r="H5" s="305"/>
      <c r="I5" s="306"/>
      <c r="J5" s="307" t="s">
        <v>509</v>
      </c>
    </row>
    <row r="6" spans="2:10" ht="9.1" customHeight="1">
      <c r="B6" s="187"/>
      <c r="C6" s="187"/>
      <c r="D6" s="187"/>
      <c r="E6" s="187"/>
      <c r="F6" s="187"/>
      <c r="G6" s="187"/>
      <c r="H6" s="187"/>
      <c r="I6" s="187"/>
      <c r="J6" s="187"/>
    </row>
    <row r="7" spans="2:10">
      <c r="B7" s="187"/>
      <c r="C7" s="187"/>
      <c r="D7" s="187"/>
      <c r="E7" s="187"/>
      <c r="F7" s="187"/>
      <c r="G7" s="187"/>
      <c r="H7" s="187"/>
      <c r="I7" s="187"/>
      <c r="J7" s="187"/>
    </row>
    <row r="8" spans="2:10">
      <c r="B8" s="187"/>
      <c r="C8" s="396" t="s">
        <v>400</v>
      </c>
      <c r="D8" s="396"/>
      <c r="E8" s="396"/>
      <c r="F8" s="188"/>
      <c r="G8" s="187"/>
      <c r="H8" s="187"/>
      <c r="I8" s="187"/>
      <c r="J8" s="187"/>
    </row>
    <row r="9" spans="2:10">
      <c r="B9" s="187"/>
      <c r="C9" s="188"/>
      <c r="D9" s="188"/>
      <c r="E9" s="188"/>
      <c r="F9" s="188"/>
      <c r="G9" s="187"/>
      <c r="H9" s="187"/>
      <c r="I9" s="187"/>
      <c r="J9" s="187"/>
    </row>
    <row r="10" spans="2:10">
      <c r="B10" s="187"/>
      <c r="C10" s="396" t="s">
        <v>401</v>
      </c>
      <c r="D10" s="396"/>
      <c r="E10" s="396"/>
      <c r="F10" s="396"/>
      <c r="G10" s="187"/>
      <c r="H10" s="187"/>
      <c r="I10" s="187"/>
      <c r="J10" s="187"/>
    </row>
    <row r="11" spans="2:10">
      <c r="B11" s="187"/>
      <c r="C11" s="189"/>
      <c r="D11" s="189"/>
      <c r="E11" s="189"/>
      <c r="F11" s="189"/>
      <c r="G11" s="187"/>
      <c r="H11" s="187"/>
      <c r="I11" s="187"/>
      <c r="J11" s="187"/>
    </row>
    <row r="12" spans="2:10">
      <c r="B12" s="187"/>
      <c r="C12" s="396" t="s">
        <v>402</v>
      </c>
      <c r="D12" s="396"/>
      <c r="E12" s="396"/>
      <c r="F12" s="396"/>
      <c r="G12" s="187"/>
      <c r="H12" s="187"/>
      <c r="I12" s="187"/>
      <c r="J12" s="187"/>
    </row>
    <row r="13" spans="2:10">
      <c r="B13" s="187"/>
      <c r="C13" s="189"/>
      <c r="D13" s="189"/>
      <c r="E13" s="189"/>
      <c r="F13" s="189"/>
      <c r="G13" s="187"/>
      <c r="H13" s="187"/>
      <c r="I13" s="187"/>
      <c r="J13" s="187"/>
    </row>
    <row r="14" spans="2:10">
      <c r="B14" s="187"/>
      <c r="C14" s="396" t="s">
        <v>403</v>
      </c>
      <c r="D14" s="396"/>
      <c r="E14" s="396"/>
      <c r="F14" s="396"/>
      <c r="G14" s="187"/>
      <c r="H14" s="187"/>
      <c r="I14" s="187"/>
      <c r="J14" s="187"/>
    </row>
    <row r="15" spans="2:10">
      <c r="B15" s="187"/>
      <c r="C15" s="189"/>
      <c r="D15" s="189"/>
      <c r="E15" s="189"/>
      <c r="F15" s="189"/>
      <c r="G15" s="187"/>
      <c r="H15" s="187"/>
      <c r="I15" s="187"/>
      <c r="J15" s="187"/>
    </row>
    <row r="16" spans="2:10">
      <c r="B16" s="187"/>
      <c r="C16" s="396" t="s">
        <v>404</v>
      </c>
      <c r="D16" s="396"/>
      <c r="E16" s="396"/>
      <c r="F16" s="396"/>
      <c r="G16" s="187"/>
      <c r="H16" s="187"/>
      <c r="I16" s="187"/>
      <c r="J16" s="187"/>
    </row>
    <row r="17" spans="2:10">
      <c r="B17" s="187"/>
      <c r="C17" s="189"/>
      <c r="D17" s="189"/>
      <c r="E17" s="189"/>
      <c r="F17" s="189"/>
      <c r="G17" s="187"/>
      <c r="H17" s="187"/>
      <c r="I17" s="187"/>
      <c r="J17" s="187"/>
    </row>
    <row r="19" spans="2:10">
      <c r="B19" s="205" t="s">
        <v>429</v>
      </c>
    </row>
    <row r="20" spans="2:10">
      <c r="B20" s="206" t="s">
        <v>170</v>
      </c>
    </row>
    <row r="21" spans="2:10">
      <c r="B21" s="206" t="s">
        <v>171</v>
      </c>
    </row>
  </sheetData>
  <mergeCells count="6">
    <mergeCell ref="C16:F16"/>
    <mergeCell ref="B3:J4"/>
    <mergeCell ref="C8:E8"/>
    <mergeCell ref="C10:F10"/>
    <mergeCell ref="C12:F12"/>
    <mergeCell ref="C14:F14"/>
  </mergeCells>
  <phoneticPr fontId="4" type="noConversion"/>
  <hyperlinks>
    <hyperlink ref="C8" location="입국기준!A1" display="1. 입국 기준 크루즈 방한객 통계"/>
    <hyperlink ref="C10" location="'기항지기준 (2)'!A1" display="2. 기항지 기준 크루즈 방한객 통계"/>
    <hyperlink ref="C8:E8" location="Asia!A1" display="1. 입국 기준 크루즈 방한객 통계"/>
    <hyperlink ref="C12" location="'기항지기준 (2)'!A1" display="2. 기항지 기준 크루즈 방한객 통계"/>
    <hyperlink ref="C14" location="'기항지기준 (2)'!A1" display="2. 기항지 기준 크루즈 방한객 통계"/>
    <hyperlink ref="C16" location="'기항지기준 (2)'!A1" display="2. 기항지 기준 크루즈 방한객 통계"/>
    <hyperlink ref="C10:F10" location="Europe!A1" display="2. 유럽 14개국 출국 통계"/>
    <hyperlink ref="C12:F12" location="Africa!A1" display="3. 아프리카 7개국 출국 통계"/>
    <hyperlink ref="C14:F14" location="America!A1" display="4. 아메리카 12개국 출국 통계"/>
    <hyperlink ref="C16:F16" location="Oceania!A1" display="5. 오세아니아 5개국 출국 통계"/>
  </hyperlinks>
  <pageMargins left="0.7" right="0.7" top="0.75" bottom="0.75" header="0.3" footer="0.3"/>
  <pageSetup paperSize="9" scale="89" orientation="portrait" r:id="rId1"/>
  <headerFooter>
    <oddHeader xml:space="preserve">&amp;L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F212"/>
  <sheetViews>
    <sheetView workbookViewId="0">
      <pane ySplit="2" topLeftCell="A18" activePane="bottomLeft" state="frozen"/>
      <selection pane="bottomLeft" activeCell="B56" sqref="B56"/>
    </sheetView>
  </sheetViews>
  <sheetFormatPr defaultRowHeight="13.4"/>
  <cols>
    <col min="1" max="1" width="9.44140625" style="321" customWidth="1"/>
    <col min="2" max="2" width="12.88671875" style="321" customWidth="1"/>
    <col min="3" max="3" width="47.21875" style="325" customWidth="1"/>
    <col min="4" max="4" width="30.77734375" style="331" customWidth="1"/>
    <col min="5" max="5" width="82.44140625" style="202" customWidth="1"/>
    <col min="6" max="16384" width="8.88671875" style="321"/>
  </cols>
  <sheetData>
    <row r="1" spans="1:5">
      <c r="A1" s="202"/>
      <c r="B1" s="202"/>
      <c r="C1" s="295"/>
      <c r="D1" s="298"/>
    </row>
    <row r="2" spans="1:5" s="322" customFormat="1" ht="17.100000000000001" customHeight="1">
      <c r="A2" s="299" t="s">
        <v>169</v>
      </c>
      <c r="B2" s="299" t="s">
        <v>116</v>
      </c>
      <c r="C2" s="300" t="s">
        <v>117</v>
      </c>
      <c r="D2" s="300" t="s">
        <v>118</v>
      </c>
      <c r="E2" s="299" t="s">
        <v>323</v>
      </c>
    </row>
    <row r="3" spans="1:5" s="324" customFormat="1" ht="17.100000000000001" customHeight="1">
      <c r="A3" s="181" t="s">
        <v>119</v>
      </c>
      <c r="B3" s="181" t="s">
        <v>324</v>
      </c>
      <c r="C3" s="296" t="s">
        <v>360</v>
      </c>
      <c r="D3" s="323" t="s">
        <v>423</v>
      </c>
      <c r="E3" s="207" t="s">
        <v>424</v>
      </c>
    </row>
    <row r="4" spans="1:5" ht="17.100000000000001" customHeight="1">
      <c r="A4" s="39" t="s">
        <v>119</v>
      </c>
      <c r="B4" s="39" t="s">
        <v>120</v>
      </c>
      <c r="C4" s="297" t="s">
        <v>322</v>
      </c>
      <c r="D4" s="323" t="s">
        <v>121</v>
      </c>
      <c r="E4" s="203" t="s">
        <v>382</v>
      </c>
    </row>
    <row r="5" spans="1:5" ht="30.1" customHeight="1">
      <c r="A5" s="39" t="s">
        <v>119</v>
      </c>
      <c r="B5" s="39" t="s">
        <v>122</v>
      </c>
      <c r="C5" s="297" t="s">
        <v>172</v>
      </c>
      <c r="D5" s="323" t="s">
        <v>475</v>
      </c>
      <c r="E5" s="203" t="s">
        <v>384</v>
      </c>
    </row>
    <row r="6" spans="1:5" ht="17.100000000000001" customHeight="1">
      <c r="A6" s="39" t="s">
        <v>119</v>
      </c>
      <c r="B6" s="39" t="s">
        <v>123</v>
      </c>
      <c r="C6" s="297" t="s">
        <v>173</v>
      </c>
      <c r="D6" s="310" t="s">
        <v>498</v>
      </c>
      <c r="E6" s="203" t="s">
        <v>383</v>
      </c>
    </row>
    <row r="7" spans="1:5" ht="17.100000000000001" customHeight="1">
      <c r="A7" s="39" t="s">
        <v>119</v>
      </c>
      <c r="B7" s="39" t="s">
        <v>124</v>
      </c>
      <c r="C7" s="297" t="s">
        <v>174</v>
      </c>
      <c r="D7" s="323" t="s">
        <v>440</v>
      </c>
      <c r="E7" s="203" t="s">
        <v>493</v>
      </c>
    </row>
    <row r="8" spans="1:5" ht="17.100000000000001" customHeight="1">
      <c r="A8" s="39" t="s">
        <v>119</v>
      </c>
      <c r="B8" s="39" t="s">
        <v>125</v>
      </c>
      <c r="C8" s="297" t="s">
        <v>175</v>
      </c>
      <c r="D8" s="323" t="s">
        <v>434</v>
      </c>
      <c r="E8" s="203" t="s">
        <v>385</v>
      </c>
    </row>
    <row r="9" spans="1:5" ht="17.100000000000001" customHeight="1">
      <c r="A9" s="39" t="s">
        <v>119</v>
      </c>
      <c r="B9" s="39" t="s">
        <v>126</v>
      </c>
      <c r="C9" s="297" t="s">
        <v>176</v>
      </c>
      <c r="D9" s="310" t="s">
        <v>495</v>
      </c>
      <c r="E9" s="203" t="s">
        <v>387</v>
      </c>
    </row>
    <row r="10" spans="1:5" ht="17.100000000000001" customHeight="1">
      <c r="A10" s="39" t="s">
        <v>119</v>
      </c>
      <c r="B10" s="39" t="s">
        <v>127</v>
      </c>
      <c r="C10" s="297" t="s">
        <v>177</v>
      </c>
      <c r="D10" s="323" t="s">
        <v>373</v>
      </c>
      <c r="E10" s="203" t="s">
        <v>388</v>
      </c>
    </row>
    <row r="11" spans="1:5" ht="17.100000000000001" customHeight="1">
      <c r="A11" s="39" t="s">
        <v>453</v>
      </c>
      <c r="B11" s="39" t="s">
        <v>454</v>
      </c>
      <c r="C11" s="297" t="s">
        <v>455</v>
      </c>
      <c r="D11" s="323" t="s">
        <v>476</v>
      </c>
      <c r="E11" s="203" t="s">
        <v>466</v>
      </c>
    </row>
    <row r="12" spans="1:5" ht="17.100000000000001" customHeight="1">
      <c r="A12" s="39" t="s">
        <v>119</v>
      </c>
      <c r="B12" s="39" t="s">
        <v>128</v>
      </c>
      <c r="C12" s="296" t="s">
        <v>361</v>
      </c>
      <c r="D12" s="323" t="s">
        <v>443</v>
      </c>
      <c r="E12" s="203" t="s">
        <v>389</v>
      </c>
    </row>
    <row r="13" spans="1:5" ht="17.100000000000001" customHeight="1">
      <c r="A13" s="39" t="s">
        <v>119</v>
      </c>
      <c r="B13" s="39" t="s">
        <v>131</v>
      </c>
      <c r="C13" s="297" t="s">
        <v>180</v>
      </c>
      <c r="D13" s="323" t="s">
        <v>349</v>
      </c>
      <c r="E13" s="203"/>
    </row>
    <row r="14" spans="1:5" ht="17.100000000000001" customHeight="1">
      <c r="A14" s="39" t="s">
        <v>119</v>
      </c>
      <c r="B14" s="39" t="s">
        <v>130</v>
      </c>
      <c r="C14" s="297" t="s">
        <v>179</v>
      </c>
      <c r="D14" s="310" t="s">
        <v>500</v>
      </c>
      <c r="E14" s="203"/>
    </row>
    <row r="15" spans="1:5" ht="17.100000000000001" customHeight="1">
      <c r="A15" s="39" t="s">
        <v>119</v>
      </c>
      <c r="B15" s="39" t="s">
        <v>129</v>
      </c>
      <c r="C15" s="297" t="s">
        <v>178</v>
      </c>
      <c r="D15" s="323" t="s">
        <v>442</v>
      </c>
      <c r="E15" s="203"/>
    </row>
    <row r="16" spans="1:5" ht="17.100000000000001" hidden="1" customHeight="1">
      <c r="A16" s="39" t="s">
        <v>119</v>
      </c>
      <c r="B16" s="39" t="s">
        <v>445</v>
      </c>
      <c r="C16" s="297" t="s">
        <v>446</v>
      </c>
      <c r="D16" s="323" t="s">
        <v>447</v>
      </c>
      <c r="E16" s="203"/>
    </row>
    <row r="17" spans="1:5" ht="17.100000000000001" customHeight="1">
      <c r="A17" s="39" t="s">
        <v>119</v>
      </c>
      <c r="B17" s="39" t="s">
        <v>469</v>
      </c>
      <c r="C17" s="297" t="s">
        <v>486</v>
      </c>
      <c r="D17" s="323" t="s">
        <v>441</v>
      </c>
      <c r="E17" s="203" t="s">
        <v>390</v>
      </c>
    </row>
    <row r="18" spans="1:5" ht="17.100000000000001" customHeight="1">
      <c r="A18" s="39" t="s">
        <v>119</v>
      </c>
      <c r="B18" s="39" t="s">
        <v>134</v>
      </c>
      <c r="C18" s="297" t="s">
        <v>182</v>
      </c>
      <c r="D18" s="323" t="s">
        <v>135</v>
      </c>
      <c r="E18" s="203"/>
    </row>
    <row r="19" spans="1:5" ht="17.100000000000001" customHeight="1">
      <c r="A19" s="39" t="s">
        <v>119</v>
      </c>
      <c r="B19" s="39" t="s">
        <v>132</v>
      </c>
      <c r="C19" s="297" t="s">
        <v>183</v>
      </c>
      <c r="D19" s="310" t="s">
        <v>489</v>
      </c>
      <c r="E19" s="203" t="s">
        <v>395</v>
      </c>
    </row>
    <row r="20" spans="1:5" ht="17.100000000000001" customHeight="1">
      <c r="A20" s="39" t="s">
        <v>119</v>
      </c>
      <c r="B20" s="39" t="s">
        <v>133</v>
      </c>
      <c r="C20" s="296" t="s">
        <v>181</v>
      </c>
      <c r="D20" s="323" t="s">
        <v>350</v>
      </c>
      <c r="E20" s="203" t="s">
        <v>396</v>
      </c>
    </row>
    <row r="21" spans="1:5" ht="17.100000000000001" customHeight="1">
      <c r="A21" s="39" t="s">
        <v>325</v>
      </c>
      <c r="B21" s="39" t="s">
        <v>326</v>
      </c>
      <c r="C21" s="297" t="s">
        <v>496</v>
      </c>
      <c r="D21" s="310" t="s">
        <v>478</v>
      </c>
      <c r="E21" s="203" t="s">
        <v>497</v>
      </c>
    </row>
    <row r="22" spans="1:5" ht="17.100000000000001" hidden="1" customHeight="1">
      <c r="A22" s="39" t="s">
        <v>119</v>
      </c>
      <c r="B22" s="39" t="s">
        <v>136</v>
      </c>
      <c r="C22" s="297" t="s">
        <v>184</v>
      </c>
      <c r="D22" s="323" t="s">
        <v>351</v>
      </c>
      <c r="E22" s="203"/>
    </row>
    <row r="23" spans="1:5" ht="17.100000000000001" customHeight="1">
      <c r="A23" s="39" t="s">
        <v>425</v>
      </c>
      <c r="B23" s="39" t="s">
        <v>426</v>
      </c>
      <c r="C23" s="297" t="s">
        <v>427</v>
      </c>
      <c r="D23" s="323" t="s">
        <v>433</v>
      </c>
      <c r="E23" s="203"/>
    </row>
    <row r="24" spans="1:5" ht="17.100000000000001" customHeight="1">
      <c r="A24" s="39" t="s">
        <v>327</v>
      </c>
      <c r="B24" s="39" t="s">
        <v>328</v>
      </c>
      <c r="C24" s="297" t="s">
        <v>329</v>
      </c>
      <c r="D24" s="310" t="s">
        <v>504</v>
      </c>
      <c r="E24" s="203" t="s">
        <v>505</v>
      </c>
    </row>
    <row r="25" spans="1:5" ht="17.100000000000001" hidden="1" customHeight="1">
      <c r="A25" s="39" t="s">
        <v>480</v>
      </c>
      <c r="B25" s="39" t="s">
        <v>481</v>
      </c>
      <c r="C25" s="297" t="s">
        <v>482</v>
      </c>
      <c r="D25" s="323" t="s">
        <v>479</v>
      </c>
      <c r="E25" s="203"/>
    </row>
    <row r="26" spans="1:5" ht="17.100000000000001" hidden="1" customHeight="1">
      <c r="A26" s="39" t="s">
        <v>119</v>
      </c>
      <c r="B26" s="39" t="s">
        <v>437</v>
      </c>
      <c r="C26" s="297" t="s">
        <v>438</v>
      </c>
      <c r="D26" s="323" t="s">
        <v>439</v>
      </c>
      <c r="E26" s="203"/>
    </row>
    <row r="27" spans="1:5" ht="17.100000000000001" customHeight="1">
      <c r="A27" s="39" t="s">
        <v>410</v>
      </c>
      <c r="B27" s="39" t="s">
        <v>411</v>
      </c>
      <c r="C27" s="297" t="s">
        <v>417</v>
      </c>
      <c r="D27" s="323" t="s">
        <v>412</v>
      </c>
      <c r="E27" s="303" t="s">
        <v>413</v>
      </c>
    </row>
    <row r="28" spans="1:5" ht="17.100000000000001" customHeight="1">
      <c r="A28" s="39" t="s">
        <v>368</v>
      </c>
      <c r="B28" s="39" t="s">
        <v>369</v>
      </c>
      <c r="C28" s="296" t="s">
        <v>376</v>
      </c>
      <c r="D28" s="323" t="s">
        <v>419</v>
      </c>
      <c r="E28" s="203"/>
    </row>
    <row r="29" spans="1:5" ht="17.100000000000001" customHeight="1">
      <c r="A29" s="39" t="s">
        <v>137</v>
      </c>
      <c r="B29" s="39" t="s">
        <v>138</v>
      </c>
      <c r="C29" s="297" t="s">
        <v>139</v>
      </c>
      <c r="D29" s="323" t="s">
        <v>456</v>
      </c>
      <c r="E29" s="203" t="s">
        <v>457</v>
      </c>
    </row>
    <row r="30" spans="1:5" ht="17.100000000000001" customHeight="1">
      <c r="A30" s="39" t="s">
        <v>137</v>
      </c>
      <c r="B30" s="39" t="s">
        <v>140</v>
      </c>
      <c r="C30" s="297" t="s">
        <v>141</v>
      </c>
      <c r="D30" s="323" t="s">
        <v>142</v>
      </c>
      <c r="E30" s="203" t="s">
        <v>394</v>
      </c>
    </row>
    <row r="31" spans="1:5" ht="17.100000000000001" customHeight="1">
      <c r="A31" s="39" t="s">
        <v>137</v>
      </c>
      <c r="B31" s="181" t="s">
        <v>143</v>
      </c>
      <c r="C31" s="297" t="s">
        <v>185</v>
      </c>
      <c r="D31" s="323" t="s">
        <v>414</v>
      </c>
      <c r="E31" s="303" t="s">
        <v>415</v>
      </c>
    </row>
    <row r="32" spans="1:5" ht="17.100000000000001" hidden="1" customHeight="1">
      <c r="A32" s="39" t="s">
        <v>137</v>
      </c>
      <c r="B32" s="39" t="s">
        <v>420</v>
      </c>
      <c r="C32" s="297" t="s">
        <v>421</v>
      </c>
      <c r="D32" s="323" t="s">
        <v>422</v>
      </c>
      <c r="E32" s="203"/>
    </row>
    <row r="33" spans="1:5" ht="17.100000000000001" customHeight="1">
      <c r="A33" s="39" t="s">
        <v>137</v>
      </c>
      <c r="B33" s="39" t="s">
        <v>144</v>
      </c>
      <c r="C33" s="297" t="s">
        <v>461</v>
      </c>
      <c r="D33" s="323" t="s">
        <v>460</v>
      </c>
      <c r="E33" s="203" t="s">
        <v>391</v>
      </c>
    </row>
    <row r="34" spans="1:5" ht="17.100000000000001" customHeight="1">
      <c r="A34" s="39" t="s">
        <v>137</v>
      </c>
      <c r="B34" s="39" t="s">
        <v>462</v>
      </c>
      <c r="C34" s="297" t="s">
        <v>463</v>
      </c>
      <c r="D34" s="310" t="s">
        <v>491</v>
      </c>
      <c r="E34" s="203" t="s">
        <v>464</v>
      </c>
    </row>
    <row r="35" spans="1:5" ht="17.100000000000001" customHeight="1">
      <c r="A35" s="39" t="s">
        <v>137</v>
      </c>
      <c r="B35" s="39" t="s">
        <v>145</v>
      </c>
      <c r="C35" s="297" t="s">
        <v>146</v>
      </c>
      <c r="D35" s="323" t="s">
        <v>449</v>
      </c>
      <c r="E35" s="203" t="s">
        <v>392</v>
      </c>
    </row>
    <row r="36" spans="1:5" ht="17.100000000000001" customHeight="1">
      <c r="A36" s="39" t="s">
        <v>137</v>
      </c>
      <c r="B36" s="39" t="s">
        <v>147</v>
      </c>
      <c r="C36" s="297" t="s">
        <v>148</v>
      </c>
      <c r="D36" s="323" t="s">
        <v>149</v>
      </c>
      <c r="E36" s="203" t="s">
        <v>397</v>
      </c>
    </row>
    <row r="37" spans="1:5" ht="17.100000000000001" customHeight="1">
      <c r="A37" s="39" t="s">
        <v>150</v>
      </c>
      <c r="B37" s="39" t="s">
        <v>151</v>
      </c>
      <c r="C37" s="297" t="s">
        <v>152</v>
      </c>
      <c r="D37" s="323" t="s">
        <v>153</v>
      </c>
      <c r="E37" s="203"/>
    </row>
    <row r="38" spans="1:5" ht="17.100000000000001" customHeight="1">
      <c r="A38" s="39" t="s">
        <v>150</v>
      </c>
      <c r="B38" s="39" t="s">
        <v>154</v>
      </c>
      <c r="C38" s="297" t="s">
        <v>155</v>
      </c>
      <c r="D38" s="323" t="s">
        <v>416</v>
      </c>
      <c r="E38" s="203" t="s">
        <v>428</v>
      </c>
    </row>
    <row r="39" spans="1:5" ht="17.100000000000001" customHeight="1">
      <c r="A39" s="39" t="s">
        <v>150</v>
      </c>
      <c r="B39" s="39" t="s">
        <v>156</v>
      </c>
      <c r="C39" s="297" t="s">
        <v>157</v>
      </c>
      <c r="D39" s="323" t="s">
        <v>352</v>
      </c>
      <c r="E39" s="203"/>
    </row>
    <row r="40" spans="1:5" ht="17.100000000000001" customHeight="1">
      <c r="A40" s="39" t="s">
        <v>150</v>
      </c>
      <c r="B40" s="39" t="s">
        <v>158</v>
      </c>
      <c r="C40" s="297" t="s">
        <v>194</v>
      </c>
      <c r="D40" s="323" t="s">
        <v>353</v>
      </c>
      <c r="E40" s="203" t="s">
        <v>393</v>
      </c>
    </row>
    <row r="41" spans="1:5" ht="17.100000000000001" customHeight="1">
      <c r="A41" s="39" t="s">
        <v>330</v>
      </c>
      <c r="B41" s="39" t="s">
        <v>331</v>
      </c>
      <c r="C41" s="297" t="s">
        <v>332</v>
      </c>
      <c r="D41" s="310" t="s">
        <v>506</v>
      </c>
      <c r="E41" s="203"/>
    </row>
    <row r="42" spans="1:5" ht="17.100000000000001" hidden="1" customHeight="1">
      <c r="A42" s="39" t="s">
        <v>333</v>
      </c>
      <c r="B42" s="39" t="s">
        <v>334</v>
      </c>
      <c r="C42" s="297" t="s">
        <v>335</v>
      </c>
      <c r="D42" s="323" t="s">
        <v>354</v>
      </c>
      <c r="E42" s="203"/>
    </row>
    <row r="43" spans="1:5" ht="17.100000000000001" customHeight="1">
      <c r="A43" s="39" t="s">
        <v>159</v>
      </c>
      <c r="B43" s="39" t="s">
        <v>161</v>
      </c>
      <c r="C43" s="297" t="s">
        <v>186</v>
      </c>
      <c r="D43" s="323" t="s">
        <v>431</v>
      </c>
      <c r="E43" s="203"/>
    </row>
    <row r="44" spans="1:5" ht="17.100000000000001" customHeight="1">
      <c r="A44" s="39" t="s">
        <v>159</v>
      </c>
      <c r="B44" s="39" t="s">
        <v>160</v>
      </c>
      <c r="C44" s="297" t="s">
        <v>187</v>
      </c>
      <c r="D44" s="323" t="s">
        <v>468</v>
      </c>
      <c r="E44" s="203" t="s">
        <v>418</v>
      </c>
    </row>
    <row r="45" spans="1:5" ht="17.100000000000001" hidden="1" customHeight="1">
      <c r="A45" s="39" t="s">
        <v>159</v>
      </c>
      <c r="B45" s="39" t="s">
        <v>164</v>
      </c>
      <c r="C45" s="297" t="s">
        <v>190</v>
      </c>
      <c r="D45" s="323" t="s">
        <v>355</v>
      </c>
      <c r="E45" s="203"/>
    </row>
    <row r="46" spans="1:5" ht="17.100000000000001" customHeight="1">
      <c r="A46" s="39" t="s">
        <v>159</v>
      </c>
      <c r="B46" s="39" t="s">
        <v>195</v>
      </c>
      <c r="C46" s="297" t="s">
        <v>189</v>
      </c>
      <c r="D46" s="323" t="s">
        <v>432</v>
      </c>
      <c r="E46" s="203" t="s">
        <v>398</v>
      </c>
    </row>
    <row r="47" spans="1:5" ht="17.100000000000001" customHeight="1">
      <c r="A47" s="39" t="s">
        <v>159</v>
      </c>
      <c r="B47" s="39" t="s">
        <v>162</v>
      </c>
      <c r="C47" s="297" t="s">
        <v>188</v>
      </c>
      <c r="D47" s="323" t="s">
        <v>163</v>
      </c>
      <c r="E47" s="203"/>
    </row>
    <row r="48" spans="1:5" ht="17.100000000000001" customHeight="1">
      <c r="A48" s="39" t="s">
        <v>336</v>
      </c>
      <c r="B48" s="39" t="s">
        <v>337</v>
      </c>
      <c r="C48" s="297" t="s">
        <v>338</v>
      </c>
      <c r="D48" s="323" t="s">
        <v>356</v>
      </c>
      <c r="E48" s="203"/>
    </row>
    <row r="49" spans="1:5" ht="17.100000000000001" customHeight="1">
      <c r="A49" s="39" t="s">
        <v>377</v>
      </c>
      <c r="B49" s="39" t="s">
        <v>378</v>
      </c>
      <c r="C49" s="297" t="s">
        <v>471</v>
      </c>
      <c r="D49" s="323" t="s">
        <v>379</v>
      </c>
      <c r="E49" s="203"/>
    </row>
    <row r="50" spans="1:5" ht="17.100000000000001" hidden="1" customHeight="1">
      <c r="A50" s="39" t="s">
        <v>339</v>
      </c>
      <c r="B50" s="39" t="s">
        <v>340</v>
      </c>
      <c r="C50" s="297" t="s">
        <v>341</v>
      </c>
      <c r="D50" s="323" t="s">
        <v>357</v>
      </c>
      <c r="E50" s="203"/>
    </row>
    <row r="51" spans="1:5">
      <c r="A51" s="39" t="s">
        <v>165</v>
      </c>
      <c r="B51" s="39" t="s">
        <v>166</v>
      </c>
      <c r="C51" s="297" t="s">
        <v>193</v>
      </c>
      <c r="D51" s="323" t="s">
        <v>477</v>
      </c>
      <c r="E51" s="203"/>
    </row>
    <row r="52" spans="1:5" ht="17.100000000000001" customHeight="1">
      <c r="A52" s="181" t="s">
        <v>386</v>
      </c>
      <c r="B52" s="181" t="s">
        <v>371</v>
      </c>
      <c r="C52" s="296" t="s">
        <v>374</v>
      </c>
      <c r="D52" s="323" t="s">
        <v>372</v>
      </c>
      <c r="E52" s="203"/>
    </row>
    <row r="53" spans="1:5" ht="17.100000000000001" customHeight="1">
      <c r="A53" s="39" t="s">
        <v>165</v>
      </c>
      <c r="B53" s="39" t="s">
        <v>167</v>
      </c>
      <c r="C53" s="297" t="s">
        <v>191</v>
      </c>
      <c r="D53" s="323" t="s">
        <v>358</v>
      </c>
      <c r="E53" s="203" t="s">
        <v>399</v>
      </c>
    </row>
    <row r="54" spans="1:5">
      <c r="A54" s="39" t="s">
        <v>342</v>
      </c>
      <c r="B54" s="39" t="s">
        <v>343</v>
      </c>
      <c r="C54" s="297" t="s">
        <v>375</v>
      </c>
      <c r="D54" s="323" t="s">
        <v>444</v>
      </c>
      <c r="E54" s="203"/>
    </row>
    <row r="55" spans="1:5">
      <c r="A55" s="39" t="s">
        <v>165</v>
      </c>
      <c r="B55" s="39" t="s">
        <v>168</v>
      </c>
      <c r="C55" s="297" t="s">
        <v>192</v>
      </c>
      <c r="D55" s="323" t="s">
        <v>359</v>
      </c>
      <c r="E55" s="203"/>
    </row>
    <row r="56" spans="1:5" ht="16.350000000000001">
      <c r="A56" s="181" t="s">
        <v>165</v>
      </c>
      <c r="B56" s="39" t="s">
        <v>459</v>
      </c>
      <c r="C56" s="297" t="s">
        <v>458</v>
      </c>
      <c r="D56" s="310" t="s">
        <v>507</v>
      </c>
    </row>
    <row r="209" spans="3:6">
      <c r="D209" s="326"/>
    </row>
    <row r="210" spans="3:6">
      <c r="D210" s="326"/>
    </row>
    <row r="211" spans="3:6">
      <c r="D211" s="326"/>
    </row>
    <row r="212" spans="3:6">
      <c r="C212" s="327">
        <v>80973</v>
      </c>
      <c r="D212" s="328"/>
      <c r="E212" s="329">
        <v>2800</v>
      </c>
      <c r="F212" s="330"/>
    </row>
  </sheetData>
  <phoneticPr fontId="4" type="noConversion"/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2" r:id="rId8"/>
    <hyperlink ref="D15" r:id="rId9"/>
    <hyperlink ref="D14" r:id="rId10"/>
    <hyperlink ref="D13" r:id="rId11"/>
    <hyperlink ref="D17" r:id="rId12"/>
    <hyperlink ref="D20" r:id="rId13"/>
    <hyperlink ref="D18" r:id="rId14"/>
    <hyperlink ref="D22" r:id="rId15"/>
    <hyperlink ref="D29" r:id="rId16"/>
    <hyperlink ref="D30" r:id="rId17"/>
    <hyperlink ref="D31" r:id="rId18"/>
    <hyperlink ref="D33" r:id="rId19"/>
    <hyperlink ref="D35" r:id="rId20"/>
    <hyperlink ref="D36" r:id="rId21"/>
    <hyperlink ref="D37" r:id="rId22"/>
    <hyperlink ref="D38" r:id="rId23"/>
    <hyperlink ref="D39" r:id="rId24"/>
    <hyperlink ref="D40" r:id="rId25"/>
    <hyperlink ref="D43" r:id="rId26"/>
    <hyperlink ref="D47" r:id="rId27"/>
    <hyperlink ref="D46" r:id="rId28"/>
    <hyperlink ref="D45" r:id="rId29"/>
    <hyperlink ref="D55" r:id="rId30"/>
    <hyperlink ref="D53" r:id="rId31"/>
    <hyperlink ref="D48" r:id="rId32"/>
    <hyperlink ref="D50" r:id="rId33"/>
    <hyperlink ref="D24" r:id="rId34"/>
    <hyperlink ref="D41" r:id="rId35"/>
    <hyperlink ref="D42" r:id="rId36"/>
    <hyperlink ref="D3" r:id="rId37"/>
    <hyperlink ref="D28" r:id="rId38"/>
    <hyperlink ref="D52" r:id="rId39"/>
    <hyperlink ref="D19" r:id="rId40"/>
    <hyperlink ref="D21" r:id="rId41"/>
    <hyperlink ref="D54" r:id="rId42"/>
    <hyperlink ref="D49" r:id="rId43"/>
    <hyperlink ref="D44" r:id="rId44"/>
    <hyperlink ref="D27" r:id="rId45"/>
    <hyperlink ref="D32" r:id="rId46"/>
    <hyperlink ref="D23" r:id="rId47"/>
    <hyperlink ref="D26" r:id="rId48"/>
    <hyperlink ref="D16" r:id="rId49"/>
    <hyperlink ref="D56" r:id="rId50"/>
    <hyperlink ref="D34" r:id="rId51"/>
  </hyperlinks>
  <pageMargins left="0.7" right="0.7" top="0.75" bottom="0.75" header="0.3" footer="0.3"/>
  <pageSetup paperSize="9" orientation="portrait" r:id="rId5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0070C0"/>
  </sheetPr>
  <dimension ref="A1:BR295"/>
  <sheetViews>
    <sheetView tabSelected="1" workbookViewId="0">
      <pane xSplit="4" ySplit="3" topLeftCell="E238" activePane="bottomRight" state="frozen"/>
      <selection pane="topRight" activeCell="E1" sqref="E1"/>
      <selection pane="bottomLeft" activeCell="A4" sqref="A4"/>
      <selection pane="bottomRight" activeCell="C250" sqref="C250"/>
    </sheetView>
  </sheetViews>
  <sheetFormatPr defaultColWidth="8.88671875" defaultRowHeight="13.4"/>
  <cols>
    <col min="1" max="1" width="6.109375" style="168" customWidth="1"/>
    <col min="2" max="2" width="4.77734375" style="168" customWidth="1"/>
    <col min="3" max="28" width="10.77734375" style="168" customWidth="1"/>
    <col min="29" max="30" width="10.77734375" style="168" hidden="1" customWidth="1"/>
    <col min="31" max="42" width="10.77734375" style="168" customWidth="1"/>
    <col min="43" max="43" width="10.77734375" style="170" customWidth="1"/>
    <col min="44" max="44" width="10.77734375" style="168" customWidth="1"/>
    <col min="45" max="50" width="10.77734375" style="168" hidden="1" customWidth="1"/>
    <col min="51" max="51" width="10.77734375" style="170" customWidth="1"/>
    <col min="52" max="52" width="10.77734375" style="168" customWidth="1"/>
    <col min="53" max="54" width="10.77734375" style="168" hidden="1" customWidth="1"/>
    <col min="55" max="16384" width="8.88671875" style="168"/>
  </cols>
  <sheetData>
    <row r="1" spans="1:54" s="75" customFormat="1" ht="31.95" thickBot="1">
      <c r="A1" s="193" t="s">
        <v>405</v>
      </c>
      <c r="B1" s="193"/>
      <c r="C1" s="190"/>
      <c r="D1" s="190"/>
      <c r="E1" s="190"/>
      <c r="F1" s="190"/>
      <c r="G1" s="190"/>
      <c r="H1" s="190"/>
      <c r="I1" s="73"/>
      <c r="J1" s="73"/>
      <c r="K1" s="126"/>
      <c r="L1" s="126"/>
      <c r="M1" s="73"/>
      <c r="N1" s="73"/>
      <c r="O1" s="126"/>
      <c r="P1" s="126"/>
      <c r="Q1" s="191"/>
      <c r="R1" s="191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176"/>
      <c r="AH1" s="126"/>
      <c r="AI1" s="73"/>
      <c r="AJ1" s="73"/>
      <c r="AK1" s="73" t="s">
        <v>68</v>
      </c>
      <c r="AL1" s="73"/>
      <c r="AM1" s="73"/>
      <c r="AN1" s="73"/>
      <c r="AO1" s="73"/>
      <c r="AP1" s="73"/>
      <c r="AQ1" s="119"/>
      <c r="AR1" s="126"/>
      <c r="AS1" s="73"/>
      <c r="AT1" s="73"/>
      <c r="AU1" s="126"/>
      <c r="AV1" s="126"/>
      <c r="AW1" s="126"/>
      <c r="AX1" s="126"/>
      <c r="AY1" s="77"/>
      <c r="AZ1" s="73"/>
      <c r="BA1" s="73"/>
      <c r="BB1" s="73"/>
    </row>
    <row r="2" spans="1:54" s="192" customFormat="1" ht="17.3" customHeight="1">
      <c r="A2" s="382"/>
      <c r="B2" s="383"/>
      <c r="C2" s="437" t="s">
        <v>23</v>
      </c>
      <c r="D2" s="438"/>
      <c r="E2" s="369" t="s">
        <v>53</v>
      </c>
      <c r="F2" s="370" t="s">
        <v>196</v>
      </c>
      <c r="G2" s="369" t="s">
        <v>54</v>
      </c>
      <c r="H2" s="370" t="s">
        <v>55</v>
      </c>
      <c r="I2" s="369" t="s">
        <v>47</v>
      </c>
      <c r="J2" s="370" t="s">
        <v>56</v>
      </c>
      <c r="K2" s="369" t="s">
        <v>123</v>
      </c>
      <c r="L2" s="370" t="s">
        <v>346</v>
      </c>
      <c r="M2" s="369" t="s">
        <v>50</v>
      </c>
      <c r="N2" s="370" t="s">
        <v>347</v>
      </c>
      <c r="O2" s="369" t="s">
        <v>46</v>
      </c>
      <c r="P2" s="370" t="s">
        <v>348</v>
      </c>
      <c r="Q2" s="369" t="s">
        <v>57</v>
      </c>
      <c r="R2" s="370" t="s">
        <v>58</v>
      </c>
      <c r="S2" s="369" t="s">
        <v>197</v>
      </c>
      <c r="T2" s="370" t="s">
        <v>198</v>
      </c>
      <c r="U2" s="219" t="s">
        <v>48</v>
      </c>
      <c r="V2" s="370" t="s">
        <v>59</v>
      </c>
      <c r="W2" s="369" t="s">
        <v>52</v>
      </c>
      <c r="X2" s="370" t="s">
        <v>199</v>
      </c>
      <c r="Y2" s="369" t="s">
        <v>51</v>
      </c>
      <c r="Z2" s="370" t="s">
        <v>60</v>
      </c>
      <c r="AA2" s="369" t="s">
        <v>129</v>
      </c>
      <c r="AB2" s="370" t="s">
        <v>200</v>
      </c>
      <c r="AC2" s="369" t="s">
        <v>71</v>
      </c>
      <c r="AD2" s="370" t="s">
        <v>72</v>
      </c>
      <c r="AE2" s="369" t="s">
        <v>469</v>
      </c>
      <c r="AF2" s="370" t="s">
        <v>470</v>
      </c>
      <c r="AG2" s="369" t="s">
        <v>70</v>
      </c>
      <c r="AH2" s="370" t="s">
        <v>201</v>
      </c>
      <c r="AI2" s="369" t="s">
        <v>64</v>
      </c>
      <c r="AJ2" s="370" t="s">
        <v>65</v>
      </c>
      <c r="AK2" s="369" t="s">
        <v>67</v>
      </c>
      <c r="AL2" s="370" t="s">
        <v>69</v>
      </c>
      <c r="AM2" s="369" t="s">
        <v>62</v>
      </c>
      <c r="AN2" s="370" t="s">
        <v>63</v>
      </c>
      <c r="AO2" s="369" t="s">
        <v>202</v>
      </c>
      <c r="AP2" s="370" t="s">
        <v>66</v>
      </c>
      <c r="AQ2" s="369" t="s">
        <v>49</v>
      </c>
      <c r="AR2" s="370" t="s">
        <v>61</v>
      </c>
      <c r="AS2" s="369" t="s">
        <v>203</v>
      </c>
      <c r="AT2" s="370" t="s">
        <v>204</v>
      </c>
      <c r="AU2" s="196" t="s">
        <v>205</v>
      </c>
      <c r="AV2" s="197" t="s">
        <v>206</v>
      </c>
      <c r="AW2" s="196" t="s">
        <v>207</v>
      </c>
      <c r="AX2" s="197" t="s">
        <v>208</v>
      </c>
      <c r="AY2" s="369" t="s">
        <v>209</v>
      </c>
      <c r="AZ2" s="370" t="s">
        <v>210</v>
      </c>
      <c r="BA2" s="369" t="s">
        <v>211</v>
      </c>
      <c r="BB2" s="370" t="s">
        <v>212</v>
      </c>
    </row>
    <row r="3" spans="1:54" s="75" customFormat="1" ht="14.1" thickBot="1">
      <c r="A3" s="274"/>
      <c r="B3" s="275"/>
      <c r="C3" s="274" t="s">
        <v>320</v>
      </c>
      <c r="D3" s="278" t="s">
        <v>1</v>
      </c>
      <c r="E3" s="279" t="s">
        <v>0</v>
      </c>
      <c r="F3" s="280" t="s">
        <v>1</v>
      </c>
      <c r="G3" s="282" t="s">
        <v>0</v>
      </c>
      <c r="H3" s="283" t="s">
        <v>1</v>
      </c>
      <c r="I3" s="282" t="s">
        <v>0</v>
      </c>
      <c r="J3" s="283" t="s">
        <v>1</v>
      </c>
      <c r="K3" s="279" t="s">
        <v>0</v>
      </c>
      <c r="L3" s="280" t="s">
        <v>1</v>
      </c>
      <c r="M3" s="284" t="s">
        <v>213</v>
      </c>
      <c r="N3" s="283" t="s">
        <v>214</v>
      </c>
      <c r="O3" s="282" t="s">
        <v>0</v>
      </c>
      <c r="P3" s="283" t="s">
        <v>1</v>
      </c>
      <c r="Q3" s="281" t="s">
        <v>0</v>
      </c>
      <c r="R3" s="280" t="s">
        <v>1</v>
      </c>
      <c r="S3" s="285" t="s">
        <v>0</v>
      </c>
      <c r="T3" s="283" t="s">
        <v>1</v>
      </c>
      <c r="U3" s="286" t="s">
        <v>0</v>
      </c>
      <c r="V3" s="280" t="s">
        <v>1</v>
      </c>
      <c r="W3" s="282" t="s">
        <v>0</v>
      </c>
      <c r="X3" s="283" t="s">
        <v>1</v>
      </c>
      <c r="Y3" s="279" t="s">
        <v>0</v>
      </c>
      <c r="Z3" s="280" t="s">
        <v>1</v>
      </c>
      <c r="AA3" s="284" t="s">
        <v>213</v>
      </c>
      <c r="AB3" s="287" t="s">
        <v>215</v>
      </c>
      <c r="AC3" s="279" t="s">
        <v>0</v>
      </c>
      <c r="AD3" s="280" t="s">
        <v>215</v>
      </c>
      <c r="AE3" s="279" t="s">
        <v>213</v>
      </c>
      <c r="AF3" s="280" t="s">
        <v>215</v>
      </c>
      <c r="AG3" s="279" t="s">
        <v>0</v>
      </c>
      <c r="AH3" s="280" t="s">
        <v>215</v>
      </c>
      <c r="AI3" s="279" t="s">
        <v>0</v>
      </c>
      <c r="AJ3" s="280" t="s">
        <v>215</v>
      </c>
      <c r="AK3" s="279" t="s">
        <v>0</v>
      </c>
      <c r="AL3" s="280" t="s">
        <v>215</v>
      </c>
      <c r="AM3" s="279" t="s">
        <v>0</v>
      </c>
      <c r="AN3" s="280" t="s">
        <v>215</v>
      </c>
      <c r="AO3" s="279" t="s">
        <v>0</v>
      </c>
      <c r="AP3" s="285" t="s">
        <v>215</v>
      </c>
      <c r="AQ3" s="279" t="s">
        <v>0</v>
      </c>
      <c r="AR3" s="280" t="s">
        <v>215</v>
      </c>
      <c r="AS3" s="286" t="s">
        <v>0</v>
      </c>
      <c r="AT3" s="280" t="s">
        <v>215</v>
      </c>
      <c r="AU3" s="279" t="s">
        <v>0</v>
      </c>
      <c r="AV3" s="280" t="s">
        <v>215</v>
      </c>
      <c r="AW3" s="279" t="s">
        <v>0</v>
      </c>
      <c r="AX3" s="280" t="s">
        <v>215</v>
      </c>
      <c r="AY3" s="279" t="s">
        <v>0</v>
      </c>
      <c r="AZ3" s="280" t="s">
        <v>215</v>
      </c>
      <c r="BA3" s="66" t="s">
        <v>0</v>
      </c>
      <c r="BB3" s="67" t="s">
        <v>215</v>
      </c>
    </row>
    <row r="4" spans="1:54" s="75" customFormat="1" ht="13.55" customHeight="1">
      <c r="A4" s="445" t="s">
        <v>216</v>
      </c>
      <c r="B4" s="10" t="s">
        <v>217</v>
      </c>
      <c r="C4" s="3">
        <v>793478</v>
      </c>
      <c r="D4" s="4"/>
      <c r="E4" s="226">
        <v>164785</v>
      </c>
      <c r="F4" s="5"/>
      <c r="G4" s="3">
        <v>186246</v>
      </c>
      <c r="H4" s="4"/>
      <c r="I4" s="3"/>
      <c r="J4" s="4"/>
      <c r="K4" s="226">
        <v>102299</v>
      </c>
      <c r="L4" s="5"/>
      <c r="M4" s="9">
        <v>37526</v>
      </c>
      <c r="N4" s="4"/>
      <c r="O4" s="6">
        <v>37006</v>
      </c>
      <c r="P4" s="4"/>
      <c r="Q4" s="226">
        <v>12193</v>
      </c>
      <c r="R4" s="5"/>
      <c r="S4" s="6">
        <v>5677</v>
      </c>
      <c r="T4" s="4"/>
      <c r="U4" s="6">
        <v>30255</v>
      </c>
      <c r="V4" s="5"/>
      <c r="W4" s="3">
        <v>5892</v>
      </c>
      <c r="X4" s="4"/>
      <c r="Y4" s="8"/>
      <c r="Z4" s="5"/>
      <c r="AA4" s="9"/>
      <c r="AB4" s="194"/>
      <c r="AC4" s="6"/>
      <c r="AD4" s="7"/>
      <c r="AE4" s="3"/>
      <c r="AF4" s="224"/>
      <c r="AG4" s="435">
        <v>47835</v>
      </c>
      <c r="AH4" s="436">
        <v>0.34428394784172656</v>
      </c>
      <c r="AI4" s="446">
        <v>26602</v>
      </c>
      <c r="AJ4" s="426">
        <f>AI4/17166-1</f>
        <v>0.5496912501456368</v>
      </c>
      <c r="AK4" s="8"/>
      <c r="AL4" s="7"/>
      <c r="AM4" s="209">
        <v>2562</v>
      </c>
      <c r="AN4" s="5"/>
      <c r="AO4" s="9"/>
      <c r="AP4" s="7"/>
      <c r="AQ4" s="8"/>
      <c r="AR4" s="5"/>
      <c r="AS4" s="6"/>
      <c r="AT4" s="7"/>
      <c r="AU4" s="8"/>
      <c r="AV4" s="5"/>
      <c r="AW4" s="8"/>
      <c r="AX4" s="5"/>
      <c r="AY4" s="8">
        <v>1972</v>
      </c>
      <c r="AZ4" s="5"/>
      <c r="BA4" s="88"/>
      <c r="BB4" s="89"/>
    </row>
    <row r="5" spans="1:54" s="75" customFormat="1" ht="13.55" customHeight="1">
      <c r="A5" s="439"/>
      <c r="B5" s="10" t="s">
        <v>218</v>
      </c>
      <c r="C5" s="3">
        <v>670447</v>
      </c>
      <c r="D5" s="4"/>
      <c r="E5" s="226">
        <v>142718</v>
      </c>
      <c r="F5" s="5"/>
      <c r="G5" s="3">
        <v>215373</v>
      </c>
      <c r="H5" s="4"/>
      <c r="I5" s="3"/>
      <c r="J5" s="4"/>
      <c r="K5" s="226">
        <v>59455</v>
      </c>
      <c r="L5" s="5"/>
      <c r="M5" s="9">
        <v>32196</v>
      </c>
      <c r="N5" s="4"/>
      <c r="O5" s="6">
        <v>37513</v>
      </c>
      <c r="P5" s="4"/>
      <c r="Q5" s="226">
        <v>13916</v>
      </c>
      <c r="R5" s="5"/>
      <c r="S5" s="6">
        <v>3770</v>
      </c>
      <c r="T5" s="4"/>
      <c r="U5" s="6">
        <v>29835</v>
      </c>
      <c r="V5" s="5"/>
      <c r="W5" s="3">
        <v>6901</v>
      </c>
      <c r="X5" s="4"/>
      <c r="Y5" s="8"/>
      <c r="Z5" s="5"/>
      <c r="AA5" s="9"/>
      <c r="AB5" s="4"/>
      <c r="AC5" s="6"/>
      <c r="AD5" s="7"/>
      <c r="AE5" s="3"/>
      <c r="AF5" s="224"/>
      <c r="AG5" s="432"/>
      <c r="AH5" s="424"/>
      <c r="AI5" s="447"/>
      <c r="AJ5" s="427"/>
      <c r="AK5" s="8"/>
      <c r="AL5" s="7"/>
      <c r="AM5" s="209">
        <v>2234</v>
      </c>
      <c r="AN5" s="5"/>
      <c r="AO5" s="9"/>
      <c r="AP5" s="7"/>
      <c r="AQ5" s="8"/>
      <c r="AR5" s="5"/>
      <c r="AS5" s="6"/>
      <c r="AT5" s="7"/>
      <c r="AU5" s="8"/>
      <c r="AV5" s="5"/>
      <c r="AW5" s="8"/>
      <c r="AX5" s="5"/>
      <c r="AY5" s="11">
        <v>1665</v>
      </c>
      <c r="AZ5" s="12"/>
      <c r="BA5" s="8"/>
      <c r="BB5" s="5"/>
    </row>
    <row r="6" spans="1:54" s="75" customFormat="1" ht="13.55" customHeight="1">
      <c r="A6" s="439"/>
      <c r="B6" s="10" t="s">
        <v>7</v>
      </c>
      <c r="C6" s="3">
        <v>587629</v>
      </c>
      <c r="D6" s="4"/>
      <c r="E6" s="226">
        <v>112516</v>
      </c>
      <c r="F6" s="5"/>
      <c r="G6" s="3">
        <v>190382</v>
      </c>
      <c r="H6" s="4"/>
      <c r="I6" s="3"/>
      <c r="J6" s="4"/>
      <c r="K6" s="226">
        <v>47499</v>
      </c>
      <c r="L6" s="5"/>
      <c r="M6" s="9">
        <v>25858</v>
      </c>
      <c r="N6" s="4"/>
      <c r="O6" s="6">
        <v>37622</v>
      </c>
      <c r="P6" s="4"/>
      <c r="Q6" s="226">
        <v>12077</v>
      </c>
      <c r="R6" s="5"/>
      <c r="S6" s="6">
        <v>3098</v>
      </c>
      <c r="T6" s="4"/>
      <c r="U6" s="6">
        <v>25853</v>
      </c>
      <c r="V6" s="5"/>
      <c r="W6" s="3">
        <v>3394</v>
      </c>
      <c r="X6" s="4"/>
      <c r="Y6" s="8"/>
      <c r="Z6" s="5"/>
      <c r="AA6" s="9"/>
      <c r="AB6" s="4"/>
      <c r="AC6" s="6"/>
      <c r="AD6" s="7"/>
      <c r="AE6" s="3"/>
      <c r="AF6" s="224"/>
      <c r="AG6" s="432"/>
      <c r="AH6" s="424"/>
      <c r="AI6" s="447"/>
      <c r="AJ6" s="427"/>
      <c r="AK6" s="8"/>
      <c r="AL6" s="7"/>
      <c r="AM6" s="209">
        <v>1710</v>
      </c>
      <c r="AN6" s="5"/>
      <c r="AO6" s="9"/>
      <c r="AP6" s="7"/>
      <c r="AQ6" s="8"/>
      <c r="AR6" s="5"/>
      <c r="AS6" s="6"/>
      <c r="AT6" s="7"/>
      <c r="AU6" s="8"/>
      <c r="AV6" s="5"/>
      <c r="AW6" s="8"/>
      <c r="AX6" s="5"/>
      <c r="AY6" s="11">
        <v>698</v>
      </c>
      <c r="AZ6" s="12"/>
      <c r="BA6" s="8"/>
      <c r="BB6" s="5"/>
    </row>
    <row r="7" spans="1:54" s="75" customFormat="1" ht="13.55" customHeight="1">
      <c r="A7" s="439"/>
      <c r="B7" s="10" t="s">
        <v>8</v>
      </c>
      <c r="C7" s="3">
        <v>642413</v>
      </c>
      <c r="D7" s="4"/>
      <c r="E7" s="226">
        <v>120427</v>
      </c>
      <c r="F7" s="5"/>
      <c r="G7" s="3">
        <v>223062</v>
      </c>
      <c r="H7" s="4"/>
      <c r="I7" s="3"/>
      <c r="J7" s="4"/>
      <c r="K7" s="226">
        <v>58876</v>
      </c>
      <c r="L7" s="5"/>
      <c r="M7" s="9">
        <v>26749</v>
      </c>
      <c r="N7" s="4"/>
      <c r="O7" s="6">
        <v>44722</v>
      </c>
      <c r="P7" s="4"/>
      <c r="Q7" s="226">
        <v>12802</v>
      </c>
      <c r="R7" s="5"/>
      <c r="S7" s="6">
        <v>4163</v>
      </c>
      <c r="T7" s="4"/>
      <c r="U7" s="6">
        <v>26713</v>
      </c>
      <c r="V7" s="5"/>
      <c r="W7" s="3">
        <v>3278</v>
      </c>
      <c r="X7" s="4"/>
      <c r="Y7" s="8"/>
      <c r="Z7" s="5"/>
      <c r="AA7" s="9"/>
      <c r="AB7" s="4"/>
      <c r="AC7" s="6"/>
      <c r="AD7" s="7"/>
      <c r="AE7" s="3"/>
      <c r="AF7" s="224"/>
      <c r="AG7" s="432"/>
      <c r="AH7" s="424"/>
      <c r="AI7" s="447"/>
      <c r="AJ7" s="427"/>
      <c r="AK7" s="8"/>
      <c r="AL7" s="7"/>
      <c r="AM7" s="209">
        <v>1464</v>
      </c>
      <c r="AN7" s="5"/>
      <c r="AO7" s="9"/>
      <c r="AP7" s="7"/>
      <c r="AQ7" s="8"/>
      <c r="AR7" s="5"/>
      <c r="AS7" s="6"/>
      <c r="AT7" s="7"/>
      <c r="AU7" s="8"/>
      <c r="AV7" s="5"/>
      <c r="AW7" s="8"/>
      <c r="AX7" s="5"/>
      <c r="AY7" s="11">
        <v>432</v>
      </c>
      <c r="AZ7" s="12"/>
      <c r="BA7" s="8"/>
      <c r="BB7" s="5"/>
    </row>
    <row r="8" spans="1:54" s="75" customFormat="1" ht="13.55" customHeight="1">
      <c r="A8" s="439"/>
      <c r="B8" s="10" t="s">
        <v>9</v>
      </c>
      <c r="C8" s="3">
        <v>680185</v>
      </c>
      <c r="D8" s="4"/>
      <c r="E8" s="226">
        <v>115659</v>
      </c>
      <c r="F8" s="5"/>
      <c r="G8" s="3">
        <v>202592</v>
      </c>
      <c r="H8" s="4"/>
      <c r="I8" s="3"/>
      <c r="J8" s="4"/>
      <c r="K8" s="226">
        <v>71516</v>
      </c>
      <c r="L8" s="5"/>
      <c r="M8" s="9">
        <v>29353</v>
      </c>
      <c r="N8" s="4"/>
      <c r="O8" s="6">
        <v>38076</v>
      </c>
      <c r="P8" s="4" t="s">
        <v>219</v>
      </c>
      <c r="Q8" s="226">
        <v>11188</v>
      </c>
      <c r="R8" s="5"/>
      <c r="S8" s="6">
        <v>3729</v>
      </c>
      <c r="T8" s="4"/>
      <c r="U8" s="6">
        <v>31482</v>
      </c>
      <c r="V8" s="5"/>
      <c r="W8" s="3">
        <v>6121</v>
      </c>
      <c r="X8" s="4"/>
      <c r="Y8" s="8"/>
      <c r="Z8" s="5"/>
      <c r="AA8" s="9"/>
      <c r="AB8" s="4"/>
      <c r="AC8" s="6"/>
      <c r="AD8" s="7"/>
      <c r="AE8" s="3"/>
      <c r="AF8" s="224"/>
      <c r="AG8" s="432"/>
      <c r="AH8" s="424"/>
      <c r="AI8" s="447"/>
      <c r="AJ8" s="427"/>
      <c r="AK8" s="8"/>
      <c r="AL8" s="7"/>
      <c r="AM8" s="209">
        <v>1175</v>
      </c>
      <c r="AN8" s="5"/>
      <c r="AO8" s="9"/>
      <c r="AP8" s="7"/>
      <c r="AQ8" s="8"/>
      <c r="AR8" s="5"/>
      <c r="AS8" s="6"/>
      <c r="AT8" s="7"/>
      <c r="AU8" s="8"/>
      <c r="AV8" s="5"/>
      <c r="AW8" s="8"/>
      <c r="AX8" s="5"/>
      <c r="AY8" s="11">
        <v>360</v>
      </c>
      <c r="AZ8" s="12"/>
      <c r="BA8" s="8"/>
      <c r="BB8" s="5"/>
    </row>
    <row r="9" spans="1:54" s="75" customFormat="1" ht="13.55" customHeight="1">
      <c r="A9" s="439"/>
      <c r="B9" s="10" t="s">
        <v>10</v>
      </c>
      <c r="C9" s="3">
        <v>712260</v>
      </c>
      <c r="D9" s="4"/>
      <c r="E9" s="226">
        <v>116269</v>
      </c>
      <c r="F9" s="5"/>
      <c r="G9" s="3">
        <v>227553</v>
      </c>
      <c r="H9" s="4"/>
      <c r="I9" s="3"/>
      <c r="J9" s="4"/>
      <c r="K9" s="226">
        <v>70418</v>
      </c>
      <c r="L9" s="5"/>
      <c r="M9" s="9">
        <v>27389</v>
      </c>
      <c r="N9" s="4"/>
      <c r="O9" s="6">
        <v>41469</v>
      </c>
      <c r="P9" s="4"/>
      <c r="Q9" s="226">
        <v>12724</v>
      </c>
      <c r="R9" s="5"/>
      <c r="S9" s="6">
        <v>4082</v>
      </c>
      <c r="T9" s="4"/>
      <c r="U9" s="6">
        <v>29912</v>
      </c>
      <c r="V9" s="5"/>
      <c r="W9" s="3">
        <v>7470</v>
      </c>
      <c r="X9" s="4"/>
      <c r="Y9" s="8"/>
      <c r="Z9" s="5"/>
      <c r="AA9" s="9"/>
      <c r="AB9" s="4"/>
      <c r="AC9" s="6"/>
      <c r="AD9" s="7"/>
      <c r="AE9" s="3"/>
      <c r="AF9" s="224"/>
      <c r="AG9" s="432"/>
      <c r="AH9" s="424"/>
      <c r="AI9" s="447"/>
      <c r="AJ9" s="427"/>
      <c r="AK9" s="8"/>
      <c r="AL9" s="7"/>
      <c r="AM9" s="209">
        <v>1297</v>
      </c>
      <c r="AN9" s="5"/>
      <c r="AO9" s="9"/>
      <c r="AP9" s="7"/>
      <c r="AQ9" s="8"/>
      <c r="AR9" s="5"/>
      <c r="AS9" s="6"/>
      <c r="AT9" s="7"/>
      <c r="AU9" s="8"/>
      <c r="AV9" s="5"/>
      <c r="AW9" s="8"/>
      <c r="AX9" s="5"/>
      <c r="AY9" s="11">
        <v>271</v>
      </c>
      <c r="AZ9" s="12"/>
      <c r="BA9" s="8"/>
      <c r="BB9" s="5"/>
    </row>
    <row r="10" spans="1:54" s="75" customFormat="1" ht="13.55" customHeight="1">
      <c r="A10" s="439"/>
      <c r="B10" s="10" t="s">
        <v>11</v>
      </c>
      <c r="C10" s="3">
        <v>897234</v>
      </c>
      <c r="D10" s="4"/>
      <c r="E10" s="226">
        <v>160770</v>
      </c>
      <c r="F10" s="5"/>
      <c r="G10" s="3">
        <v>284034</v>
      </c>
      <c r="H10" s="4"/>
      <c r="I10" s="3"/>
      <c r="J10" s="4"/>
      <c r="K10" s="226">
        <v>74736</v>
      </c>
      <c r="L10" s="5"/>
      <c r="M10" s="9">
        <v>31148</v>
      </c>
      <c r="N10" s="4"/>
      <c r="O10" s="6">
        <v>49663</v>
      </c>
      <c r="P10" s="4"/>
      <c r="Q10" s="226">
        <v>11197</v>
      </c>
      <c r="R10" s="5"/>
      <c r="S10" s="6">
        <v>5738</v>
      </c>
      <c r="T10" s="4"/>
      <c r="U10" s="6">
        <v>35568</v>
      </c>
      <c r="V10" s="5"/>
      <c r="W10" s="3">
        <v>6631</v>
      </c>
      <c r="X10" s="4"/>
      <c r="Y10" s="8"/>
      <c r="Z10" s="5"/>
      <c r="AA10" s="9"/>
      <c r="AB10" s="4"/>
      <c r="AC10" s="6"/>
      <c r="AD10" s="7"/>
      <c r="AE10" s="3"/>
      <c r="AF10" s="224"/>
      <c r="AG10" s="432"/>
      <c r="AH10" s="424"/>
      <c r="AI10" s="447"/>
      <c r="AJ10" s="427"/>
      <c r="AK10" s="8"/>
      <c r="AL10" s="7"/>
      <c r="AM10" s="209">
        <v>1269</v>
      </c>
      <c r="AN10" s="5"/>
      <c r="AO10" s="9"/>
      <c r="AP10" s="7"/>
      <c r="AQ10" s="8"/>
      <c r="AR10" s="5"/>
      <c r="AS10" s="6"/>
      <c r="AT10" s="7"/>
      <c r="AU10" s="8"/>
      <c r="AV10" s="5"/>
      <c r="AW10" s="8"/>
      <c r="AX10" s="5"/>
      <c r="AY10" s="11">
        <v>805</v>
      </c>
      <c r="AZ10" s="12"/>
      <c r="BA10" s="8"/>
      <c r="BB10" s="5"/>
    </row>
    <row r="11" spans="1:54" s="75" customFormat="1" ht="13.55" customHeight="1">
      <c r="A11" s="439"/>
      <c r="B11" s="10" t="s">
        <v>12</v>
      </c>
      <c r="C11" s="3">
        <v>930573</v>
      </c>
      <c r="D11" s="4"/>
      <c r="E11" s="226">
        <v>170182</v>
      </c>
      <c r="F11" s="5"/>
      <c r="G11" s="3">
        <v>334568</v>
      </c>
      <c r="H11" s="4"/>
      <c r="I11" s="3"/>
      <c r="J11" s="4"/>
      <c r="K11" s="226">
        <v>89965</v>
      </c>
      <c r="L11" s="5"/>
      <c r="M11" s="9">
        <v>35341</v>
      </c>
      <c r="N11" s="4"/>
      <c r="O11" s="6">
        <v>52703</v>
      </c>
      <c r="P11" s="4"/>
      <c r="Q11" s="226">
        <v>11628</v>
      </c>
      <c r="R11" s="5"/>
      <c r="S11" s="6">
        <v>7230</v>
      </c>
      <c r="T11" s="4"/>
      <c r="U11" s="6">
        <v>38602</v>
      </c>
      <c r="V11" s="5"/>
      <c r="W11" s="3">
        <v>9456</v>
      </c>
      <c r="X11" s="4"/>
      <c r="Y11" s="8"/>
      <c r="Z11" s="5"/>
      <c r="AA11" s="9"/>
      <c r="AB11" s="4"/>
      <c r="AC11" s="6"/>
      <c r="AD11" s="7"/>
      <c r="AE11" s="3"/>
      <c r="AF11" s="224"/>
      <c r="AG11" s="432"/>
      <c r="AH11" s="424"/>
      <c r="AI11" s="447"/>
      <c r="AJ11" s="427"/>
      <c r="AK11" s="8"/>
      <c r="AL11" s="7"/>
      <c r="AM11" s="209">
        <v>2952</v>
      </c>
      <c r="AN11" s="5"/>
      <c r="AO11" s="9"/>
      <c r="AP11" s="7"/>
      <c r="AQ11" s="8"/>
      <c r="AR11" s="5"/>
      <c r="AS11" s="6"/>
      <c r="AT11" s="7"/>
      <c r="AU11" s="8"/>
      <c r="AV11" s="5"/>
      <c r="AW11" s="8"/>
      <c r="AX11" s="5"/>
      <c r="AY11" s="11">
        <v>1121</v>
      </c>
      <c r="AZ11" s="12"/>
      <c r="BA11" s="8"/>
      <c r="BB11" s="5"/>
    </row>
    <row r="12" spans="1:54" s="75" customFormat="1" ht="13.55" customHeight="1">
      <c r="A12" s="439"/>
      <c r="B12" s="10" t="s">
        <v>13</v>
      </c>
      <c r="C12" s="3">
        <v>682244</v>
      </c>
      <c r="D12" s="4"/>
      <c r="E12" s="226">
        <v>113083</v>
      </c>
      <c r="F12" s="5"/>
      <c r="G12" s="3">
        <v>239549</v>
      </c>
      <c r="H12" s="4"/>
      <c r="I12" s="3"/>
      <c r="J12" s="4"/>
      <c r="K12" s="226">
        <v>65546</v>
      </c>
      <c r="L12" s="5"/>
      <c r="M12" s="9">
        <v>26187</v>
      </c>
      <c r="N12" s="4"/>
      <c r="O12" s="6">
        <v>44670</v>
      </c>
      <c r="P12" s="4"/>
      <c r="Q12" s="226">
        <v>11686</v>
      </c>
      <c r="R12" s="5"/>
      <c r="S12" s="6">
        <v>6322</v>
      </c>
      <c r="T12" s="4"/>
      <c r="U12" s="6">
        <v>25956</v>
      </c>
      <c r="V12" s="5"/>
      <c r="W12" s="3">
        <v>11996</v>
      </c>
      <c r="X12" s="4"/>
      <c r="Y12" s="8"/>
      <c r="Z12" s="5"/>
      <c r="AA12" s="9"/>
      <c r="AB12" s="4"/>
      <c r="AC12" s="6"/>
      <c r="AD12" s="7"/>
      <c r="AE12" s="3"/>
      <c r="AF12" s="224"/>
      <c r="AG12" s="432"/>
      <c r="AH12" s="424"/>
      <c r="AI12" s="447"/>
      <c r="AJ12" s="427"/>
      <c r="AK12" s="8"/>
      <c r="AL12" s="7"/>
      <c r="AM12" s="209">
        <v>846</v>
      </c>
      <c r="AN12" s="5"/>
      <c r="AO12" s="9"/>
      <c r="AP12" s="7"/>
      <c r="AQ12" s="8"/>
      <c r="AR12" s="5"/>
      <c r="AS12" s="6"/>
      <c r="AT12" s="7"/>
      <c r="AU12" s="8"/>
      <c r="AV12" s="5"/>
      <c r="AW12" s="8"/>
      <c r="AX12" s="5"/>
      <c r="AY12" s="11">
        <v>595</v>
      </c>
      <c r="AZ12" s="12"/>
      <c r="BA12" s="8"/>
      <c r="BB12" s="5"/>
    </row>
    <row r="13" spans="1:54" s="75" customFormat="1" ht="13.55" customHeight="1">
      <c r="A13" s="439"/>
      <c r="B13" s="10" t="s">
        <v>14</v>
      </c>
      <c r="C13" s="3">
        <v>757538</v>
      </c>
      <c r="D13" s="4"/>
      <c r="E13" s="226">
        <v>122877</v>
      </c>
      <c r="F13" s="5"/>
      <c r="G13" s="3">
        <v>272800</v>
      </c>
      <c r="H13" s="4"/>
      <c r="I13" s="3"/>
      <c r="J13" s="4"/>
      <c r="K13" s="226">
        <v>77567</v>
      </c>
      <c r="L13" s="5"/>
      <c r="M13" s="9">
        <v>29445</v>
      </c>
      <c r="N13" s="4"/>
      <c r="O13" s="6">
        <v>48786</v>
      </c>
      <c r="P13" s="4"/>
      <c r="Q13" s="226">
        <v>11811</v>
      </c>
      <c r="R13" s="5"/>
      <c r="S13" s="6">
        <v>6688</v>
      </c>
      <c r="T13" s="4"/>
      <c r="U13" s="6">
        <v>26936</v>
      </c>
      <c r="V13" s="5"/>
      <c r="W13" s="3">
        <v>10403</v>
      </c>
      <c r="X13" s="4"/>
      <c r="Y13" s="8"/>
      <c r="Z13" s="5"/>
      <c r="AA13" s="9"/>
      <c r="AB13" s="4"/>
      <c r="AC13" s="6"/>
      <c r="AD13" s="7"/>
      <c r="AE13" s="3"/>
      <c r="AF13" s="224"/>
      <c r="AG13" s="432"/>
      <c r="AH13" s="424"/>
      <c r="AI13" s="447"/>
      <c r="AJ13" s="427"/>
      <c r="AK13" s="8"/>
      <c r="AL13" s="7"/>
      <c r="AM13" s="209">
        <v>1427</v>
      </c>
      <c r="AN13" s="5"/>
      <c r="AO13" s="9"/>
      <c r="AP13" s="7"/>
      <c r="AQ13" s="8"/>
      <c r="AR13" s="5"/>
      <c r="AS13" s="6"/>
      <c r="AT13" s="7"/>
      <c r="AU13" s="8"/>
      <c r="AV13" s="5"/>
      <c r="AW13" s="8"/>
      <c r="AX13" s="5"/>
      <c r="AY13" s="11">
        <v>785</v>
      </c>
      <c r="AZ13" s="12"/>
      <c r="BA13" s="8"/>
      <c r="BB13" s="5"/>
    </row>
    <row r="14" spans="1:54" s="75" customFormat="1" ht="13.55" customHeight="1">
      <c r="A14" s="439"/>
      <c r="B14" s="10" t="s">
        <v>15</v>
      </c>
      <c r="C14" s="3">
        <v>745887</v>
      </c>
      <c r="D14" s="4"/>
      <c r="E14" s="226">
        <v>128369</v>
      </c>
      <c r="F14" s="5"/>
      <c r="G14" s="3">
        <v>243734</v>
      </c>
      <c r="H14" s="4"/>
      <c r="I14" s="3"/>
      <c r="J14" s="4"/>
      <c r="K14" s="226">
        <v>103051</v>
      </c>
      <c r="L14" s="5"/>
      <c r="M14" s="9">
        <v>39294</v>
      </c>
      <c r="N14" s="4"/>
      <c r="O14" s="6">
        <v>55822</v>
      </c>
      <c r="P14" s="4"/>
      <c r="Q14" s="226">
        <v>13879</v>
      </c>
      <c r="R14" s="5"/>
      <c r="S14" s="6">
        <v>7453</v>
      </c>
      <c r="T14" s="4"/>
      <c r="U14" s="6">
        <v>31623</v>
      </c>
      <c r="V14" s="5"/>
      <c r="W14" s="3">
        <v>8982</v>
      </c>
      <c r="X14" s="4"/>
      <c r="Y14" s="8"/>
      <c r="Z14" s="5"/>
      <c r="AA14" s="9"/>
      <c r="AB14" s="4"/>
      <c r="AC14" s="6"/>
      <c r="AD14" s="7"/>
      <c r="AE14" s="3"/>
      <c r="AF14" s="224"/>
      <c r="AG14" s="432"/>
      <c r="AH14" s="424"/>
      <c r="AI14" s="447"/>
      <c r="AJ14" s="427"/>
      <c r="AK14" s="8"/>
      <c r="AL14" s="7"/>
      <c r="AM14" s="209">
        <v>838</v>
      </c>
      <c r="AN14" s="5"/>
      <c r="AO14" s="9"/>
      <c r="AP14" s="7"/>
      <c r="AQ14" s="8"/>
      <c r="AR14" s="5"/>
      <c r="AS14" s="6"/>
      <c r="AT14" s="7"/>
      <c r="AU14" s="8"/>
      <c r="AV14" s="5"/>
      <c r="AW14" s="8"/>
      <c r="AX14" s="5"/>
      <c r="AY14" s="11">
        <v>863</v>
      </c>
      <c r="AZ14" s="12"/>
      <c r="BA14" s="8"/>
      <c r="BB14" s="5"/>
    </row>
    <row r="15" spans="1:54" s="75" customFormat="1" ht="13.55" customHeight="1">
      <c r="A15" s="444"/>
      <c r="B15" s="10" t="s">
        <v>16</v>
      </c>
      <c r="C15" s="3">
        <v>725697</v>
      </c>
      <c r="D15" s="4"/>
      <c r="E15" s="226">
        <v>120817</v>
      </c>
      <c r="F15" s="5"/>
      <c r="G15" s="3">
        <v>225000</v>
      </c>
      <c r="H15" s="4"/>
      <c r="I15" s="3"/>
      <c r="J15" s="4"/>
      <c r="K15" s="226">
        <v>89963</v>
      </c>
      <c r="L15" s="5"/>
      <c r="M15" s="9">
        <v>38116</v>
      </c>
      <c r="N15" s="4"/>
      <c r="O15" s="6">
        <v>51138</v>
      </c>
      <c r="P15" s="4"/>
      <c r="Q15" s="226">
        <v>12994</v>
      </c>
      <c r="R15" s="5"/>
      <c r="S15" s="6">
        <v>7681</v>
      </c>
      <c r="T15" s="4"/>
      <c r="U15" s="6">
        <v>28344</v>
      </c>
      <c r="V15" s="5"/>
      <c r="W15" s="3">
        <v>10746</v>
      </c>
      <c r="X15" s="4"/>
      <c r="Y15" s="8"/>
      <c r="Z15" s="5"/>
      <c r="AA15" s="9"/>
      <c r="AB15" s="4"/>
      <c r="AC15" s="6"/>
      <c r="AD15" s="7"/>
      <c r="AE15" s="13"/>
      <c r="AF15" s="218"/>
      <c r="AG15" s="433"/>
      <c r="AH15" s="425"/>
      <c r="AI15" s="448"/>
      <c r="AJ15" s="428"/>
      <c r="AK15" s="8"/>
      <c r="AL15" s="7"/>
      <c r="AM15" s="209">
        <v>729</v>
      </c>
      <c r="AN15" s="5"/>
      <c r="AO15" s="209"/>
      <c r="AP15" s="1"/>
      <c r="AQ15" s="8"/>
      <c r="AR15" s="5"/>
      <c r="AS15" s="120"/>
      <c r="AT15" s="7"/>
      <c r="AU15" s="8"/>
      <c r="AV15" s="5"/>
      <c r="AW15" s="8"/>
      <c r="AX15" s="5"/>
      <c r="AY15" s="14">
        <v>1260</v>
      </c>
      <c r="AZ15" s="15"/>
      <c r="BA15" s="8"/>
      <c r="BB15" s="5"/>
    </row>
    <row r="16" spans="1:54" s="75" customFormat="1" ht="13.55" customHeight="1">
      <c r="A16" s="443" t="s">
        <v>220</v>
      </c>
      <c r="B16" s="2" t="s">
        <v>217</v>
      </c>
      <c r="C16" s="16">
        <v>897406</v>
      </c>
      <c r="D16" s="217">
        <f t="shared" ref="D16:D41" si="0">(C16-C4)/C4</f>
        <v>0.13097779648585089</v>
      </c>
      <c r="E16" s="17">
        <v>174775</v>
      </c>
      <c r="F16" s="18">
        <f t="shared" ref="F16:F47" si="1">(E16-E4)/E4</f>
        <v>6.0624450040962466E-2</v>
      </c>
      <c r="G16" s="16">
        <v>301458</v>
      </c>
      <c r="H16" s="217">
        <f t="shared" ref="H16:H51" si="2">(G16-G4)/G4</f>
        <v>0.61860120485809089</v>
      </c>
      <c r="I16" s="16">
        <v>25326</v>
      </c>
      <c r="J16" s="217"/>
      <c r="K16" s="17">
        <v>52732</v>
      </c>
      <c r="L16" s="18">
        <f t="shared" ref="L16:L47" si="3">(K16-K4)/K4</f>
        <v>-0.48453064057322165</v>
      </c>
      <c r="M16" s="23">
        <v>45130</v>
      </c>
      <c r="N16" s="217">
        <f t="shared" ref="N16:N79" si="4">M16/M4-1</f>
        <v>0.20263284123008041</v>
      </c>
      <c r="O16" s="19">
        <v>53643</v>
      </c>
      <c r="P16" s="217">
        <f t="shared" ref="P16:P52" si="5">(O16-O4)/O4</f>
        <v>0.44957574447386911</v>
      </c>
      <c r="Q16" s="17">
        <v>19213</v>
      </c>
      <c r="R16" s="18">
        <f t="shared" ref="R16:R54" si="6">(Q16-Q4)/Q4</f>
        <v>0.57574017879110961</v>
      </c>
      <c r="S16" s="19">
        <v>12988</v>
      </c>
      <c r="T16" s="217">
        <f t="shared" ref="T16:T53" si="7">(S16-S4)/S4</f>
        <v>1.2878280782103224</v>
      </c>
      <c r="U16" s="19">
        <v>20386</v>
      </c>
      <c r="V16" s="18">
        <f t="shared" ref="V16:V51" si="8">(U16-U4)/U4</f>
        <v>-0.32619401751776567</v>
      </c>
      <c r="W16" s="16">
        <v>11461</v>
      </c>
      <c r="X16" s="217">
        <f t="shared" ref="X16:X51" si="9">(W16-W4)/W4</f>
        <v>0.94517990495587234</v>
      </c>
      <c r="Y16" s="17">
        <v>15726</v>
      </c>
      <c r="Z16" s="18">
        <v>-0.48669908933642325</v>
      </c>
      <c r="AA16" s="23"/>
      <c r="AB16" s="217"/>
      <c r="AC16" s="23"/>
      <c r="AD16" s="22"/>
      <c r="AE16" s="3"/>
      <c r="AF16" s="224"/>
      <c r="AG16" s="434">
        <v>49895</v>
      </c>
      <c r="AH16" s="426">
        <f>AG16/AG4-1</f>
        <v>4.3064701578342302E-2</v>
      </c>
      <c r="AI16" s="449">
        <v>30787</v>
      </c>
      <c r="AJ16" s="426">
        <f>AI16/AI4-1</f>
        <v>0.15731899857153597</v>
      </c>
      <c r="AK16" s="184"/>
      <c r="AL16" s="22"/>
      <c r="AM16" s="184">
        <v>3280</v>
      </c>
      <c r="AN16" s="18">
        <f t="shared" ref="AN16:AN28" si="10">(AM16-AM4)/AM4</f>
        <v>0.28024980483996875</v>
      </c>
      <c r="AO16" s="208"/>
      <c r="AP16" s="23"/>
      <c r="AQ16" s="208"/>
      <c r="AR16" s="24"/>
      <c r="AS16" s="6">
        <v>0</v>
      </c>
      <c r="AT16" s="22"/>
      <c r="AU16" s="25"/>
      <c r="AV16" s="22"/>
      <c r="AW16" s="434">
        <v>8706</v>
      </c>
      <c r="AX16" s="387"/>
      <c r="AY16" s="21">
        <v>2369</v>
      </c>
      <c r="AZ16" s="217">
        <f t="shared" ref="AZ16:AZ27" si="11">(AY16/AY4-1)</f>
        <v>0.20131845841784979</v>
      </c>
      <c r="BA16" s="184"/>
      <c r="BB16" s="22"/>
    </row>
    <row r="17" spans="1:54" s="75" customFormat="1" ht="13.55" customHeight="1">
      <c r="A17" s="439"/>
      <c r="B17" s="10" t="s">
        <v>218</v>
      </c>
      <c r="C17" s="3">
        <v>745998</v>
      </c>
      <c r="D17" s="224">
        <f t="shared" si="0"/>
        <v>0.1126875055000619</v>
      </c>
      <c r="E17" s="226">
        <v>148946</v>
      </c>
      <c r="F17" s="26">
        <f t="shared" si="1"/>
        <v>4.3638503902801329E-2</v>
      </c>
      <c r="G17" s="3">
        <v>263822</v>
      </c>
      <c r="H17" s="224">
        <f t="shared" si="2"/>
        <v>0.22495391715767529</v>
      </c>
      <c r="I17" s="3">
        <v>26261</v>
      </c>
      <c r="J17" s="224"/>
      <c r="K17" s="226">
        <v>54819</v>
      </c>
      <c r="L17" s="26">
        <f t="shared" si="3"/>
        <v>-7.7974939029518117E-2</v>
      </c>
      <c r="M17" s="9">
        <v>35883</v>
      </c>
      <c r="N17" s="224">
        <f t="shared" si="4"/>
        <v>0.11451733134550879</v>
      </c>
      <c r="O17" s="6">
        <v>46151</v>
      </c>
      <c r="P17" s="224">
        <f t="shared" si="5"/>
        <v>0.23026684082851279</v>
      </c>
      <c r="Q17" s="226">
        <v>15695</v>
      </c>
      <c r="R17" s="26">
        <f t="shared" si="6"/>
        <v>0.12783845932739293</v>
      </c>
      <c r="S17" s="6">
        <v>9682</v>
      </c>
      <c r="T17" s="224">
        <f t="shared" si="7"/>
        <v>1.5681697612732095</v>
      </c>
      <c r="U17" s="6">
        <v>24531</v>
      </c>
      <c r="V17" s="26">
        <f t="shared" si="8"/>
        <v>-0.17777777777777778</v>
      </c>
      <c r="W17" s="3">
        <v>12450</v>
      </c>
      <c r="X17" s="224">
        <f t="shared" si="9"/>
        <v>0.80408636429502967</v>
      </c>
      <c r="Y17" s="226">
        <v>19555</v>
      </c>
      <c r="Z17" s="26">
        <v>-0.12521248993468731</v>
      </c>
      <c r="AA17" s="9"/>
      <c r="AB17" s="27"/>
      <c r="AC17" s="183"/>
      <c r="AD17" s="216"/>
      <c r="AE17" s="3"/>
      <c r="AF17" s="224"/>
      <c r="AG17" s="432"/>
      <c r="AH17" s="427"/>
      <c r="AI17" s="450"/>
      <c r="AJ17" s="427"/>
      <c r="AK17" s="183"/>
      <c r="AL17" s="216"/>
      <c r="AM17" s="183">
        <v>3249</v>
      </c>
      <c r="AN17" s="26">
        <f t="shared" si="10"/>
        <v>0.45434198746642795</v>
      </c>
      <c r="AO17" s="209"/>
      <c r="AP17" s="9"/>
      <c r="AQ17" s="209"/>
      <c r="AR17" s="28"/>
      <c r="AS17" s="6">
        <v>0</v>
      </c>
      <c r="AT17" s="216"/>
      <c r="AU17" s="11"/>
      <c r="AV17" s="216"/>
      <c r="AW17" s="432"/>
      <c r="AX17" s="388"/>
      <c r="AY17" s="215">
        <v>670</v>
      </c>
      <c r="AZ17" s="224">
        <f t="shared" si="11"/>
        <v>-0.59759759759759756</v>
      </c>
      <c r="BA17" s="183"/>
      <c r="BB17" s="216"/>
    </row>
    <row r="18" spans="1:54" s="75" customFormat="1" ht="13.55" customHeight="1">
      <c r="A18" s="439"/>
      <c r="B18" s="10" t="s">
        <v>7</v>
      </c>
      <c r="C18" s="3">
        <v>707058</v>
      </c>
      <c r="D18" s="224">
        <f t="shared" si="0"/>
        <v>0.20323877820869971</v>
      </c>
      <c r="E18" s="226">
        <v>130963</v>
      </c>
      <c r="F18" s="26">
        <f t="shared" si="1"/>
        <v>0.16395001599772477</v>
      </c>
      <c r="G18" s="3">
        <v>258586</v>
      </c>
      <c r="H18" s="224">
        <f t="shared" si="2"/>
        <v>0.35824815371201058</v>
      </c>
      <c r="I18" s="3">
        <v>23513</v>
      </c>
      <c r="J18" s="224"/>
      <c r="K18" s="226">
        <v>51889</v>
      </c>
      <c r="L18" s="26">
        <f t="shared" si="3"/>
        <v>9.242299837891324E-2</v>
      </c>
      <c r="M18" s="9">
        <v>32478</v>
      </c>
      <c r="N18" s="224">
        <f t="shared" si="4"/>
        <v>0.25601361280841517</v>
      </c>
      <c r="O18" s="6">
        <v>42506</v>
      </c>
      <c r="P18" s="224">
        <f t="shared" si="5"/>
        <v>0.12981765987985752</v>
      </c>
      <c r="Q18" s="226">
        <v>13555</v>
      </c>
      <c r="R18" s="26">
        <f t="shared" si="6"/>
        <v>0.12238138610582099</v>
      </c>
      <c r="S18" s="6">
        <v>7067</v>
      </c>
      <c r="T18" s="224">
        <f t="shared" si="7"/>
        <v>1.2811491284699805</v>
      </c>
      <c r="U18" s="6">
        <v>23476</v>
      </c>
      <c r="V18" s="26">
        <f t="shared" si="8"/>
        <v>-9.1942907979731564E-2</v>
      </c>
      <c r="W18" s="3">
        <v>11963</v>
      </c>
      <c r="X18" s="224">
        <f t="shared" si="9"/>
        <v>2.5247495580436063</v>
      </c>
      <c r="Y18" s="226">
        <v>17323</v>
      </c>
      <c r="Z18" s="26">
        <v>-6.3925213444288337E-2</v>
      </c>
      <c r="AA18" s="9"/>
      <c r="AB18" s="27"/>
      <c r="AC18" s="183"/>
      <c r="AD18" s="216"/>
      <c r="AE18" s="3"/>
      <c r="AF18" s="224"/>
      <c r="AG18" s="432"/>
      <c r="AH18" s="427"/>
      <c r="AI18" s="450"/>
      <c r="AJ18" s="427"/>
      <c r="AK18" s="183"/>
      <c r="AL18" s="216"/>
      <c r="AM18" s="183">
        <v>1595</v>
      </c>
      <c r="AN18" s="26">
        <f t="shared" si="10"/>
        <v>-6.725146198830409E-2</v>
      </c>
      <c r="AO18" s="209"/>
      <c r="AP18" s="9"/>
      <c r="AQ18" s="209"/>
      <c r="AR18" s="28"/>
      <c r="AS18" s="9">
        <v>11</v>
      </c>
      <c r="AT18" s="216"/>
      <c r="AU18" s="11"/>
      <c r="AV18" s="216"/>
      <c r="AW18" s="432"/>
      <c r="AX18" s="388"/>
      <c r="AY18" s="215">
        <v>605</v>
      </c>
      <c r="AZ18" s="224">
        <f t="shared" si="11"/>
        <v>-0.13323782234957016</v>
      </c>
      <c r="BA18" s="183"/>
      <c r="BB18" s="216"/>
    </row>
    <row r="19" spans="1:54" s="75" customFormat="1" ht="13.55" customHeight="1">
      <c r="A19" s="439"/>
      <c r="B19" s="10" t="s">
        <v>8</v>
      </c>
      <c r="C19" s="3">
        <v>762096</v>
      </c>
      <c r="D19" s="224">
        <f t="shared" si="0"/>
        <v>0.18630226972368244</v>
      </c>
      <c r="E19" s="226">
        <v>122084</v>
      </c>
      <c r="F19" s="26">
        <f t="shared" si="1"/>
        <v>1.3759372898104246E-2</v>
      </c>
      <c r="G19" s="3">
        <v>292795</v>
      </c>
      <c r="H19" s="224">
        <f t="shared" si="2"/>
        <v>0.31261711990388324</v>
      </c>
      <c r="I19" s="3">
        <v>25928</v>
      </c>
      <c r="J19" s="224"/>
      <c r="K19" s="226">
        <v>47738</v>
      </c>
      <c r="L19" s="26">
        <f t="shared" si="3"/>
        <v>-0.18917725388953055</v>
      </c>
      <c r="M19" s="9">
        <v>34180</v>
      </c>
      <c r="N19" s="224">
        <f t="shared" si="4"/>
        <v>0.27780477774870094</v>
      </c>
      <c r="O19" s="6">
        <v>51457</v>
      </c>
      <c r="P19" s="224">
        <f t="shared" si="5"/>
        <v>0.15059702160010732</v>
      </c>
      <c r="Q19" s="226">
        <v>14924</v>
      </c>
      <c r="R19" s="26">
        <f t="shared" si="6"/>
        <v>0.16575535072644898</v>
      </c>
      <c r="S19" s="6">
        <v>8225</v>
      </c>
      <c r="T19" s="224">
        <f t="shared" si="7"/>
        <v>0.97573865001201054</v>
      </c>
      <c r="U19" s="6">
        <v>28923</v>
      </c>
      <c r="V19" s="26">
        <f t="shared" si="8"/>
        <v>8.2731254445401109E-2</v>
      </c>
      <c r="W19" s="3">
        <v>10926</v>
      </c>
      <c r="X19" s="224">
        <f t="shared" si="9"/>
        <v>2.3331299572910309</v>
      </c>
      <c r="Y19" s="226">
        <v>20772</v>
      </c>
      <c r="Z19" s="26">
        <v>0.15316715705323933</v>
      </c>
      <c r="AA19" s="9"/>
      <c r="AB19" s="27"/>
      <c r="AC19" s="183"/>
      <c r="AD19" s="216"/>
      <c r="AE19" s="3"/>
      <c r="AF19" s="224"/>
      <c r="AG19" s="432"/>
      <c r="AH19" s="427"/>
      <c r="AI19" s="450"/>
      <c r="AJ19" s="427"/>
      <c r="AK19" s="183"/>
      <c r="AL19" s="216"/>
      <c r="AM19" s="183">
        <v>1852</v>
      </c>
      <c r="AN19" s="26">
        <f t="shared" si="10"/>
        <v>0.2650273224043716</v>
      </c>
      <c r="AO19" s="209"/>
      <c r="AP19" s="9"/>
      <c r="AQ19" s="209"/>
      <c r="AR19" s="28"/>
      <c r="AS19" s="9">
        <v>20</v>
      </c>
      <c r="AT19" s="216"/>
      <c r="AU19" s="11"/>
      <c r="AV19" s="216"/>
      <c r="AW19" s="432"/>
      <c r="AX19" s="388"/>
      <c r="AY19" s="215">
        <v>406</v>
      </c>
      <c r="AZ19" s="224">
        <f t="shared" si="11"/>
        <v>-6.018518518518523E-2</v>
      </c>
      <c r="BA19" s="183"/>
      <c r="BB19" s="216"/>
    </row>
    <row r="20" spans="1:54" s="75" customFormat="1" ht="13.55" customHeight="1">
      <c r="A20" s="439"/>
      <c r="B20" s="10" t="s">
        <v>9</v>
      </c>
      <c r="C20" s="3">
        <v>802497</v>
      </c>
      <c r="D20" s="224">
        <f t="shared" si="0"/>
        <v>0.17982166616435236</v>
      </c>
      <c r="E20" s="226">
        <v>114151</v>
      </c>
      <c r="F20" s="26">
        <f t="shared" si="1"/>
        <v>-1.3038328188900128E-2</v>
      </c>
      <c r="G20" s="3">
        <v>303391</v>
      </c>
      <c r="H20" s="224">
        <f t="shared" si="2"/>
        <v>0.49754679355552045</v>
      </c>
      <c r="I20" s="3">
        <v>24274</v>
      </c>
      <c r="J20" s="224"/>
      <c r="K20" s="226">
        <v>62025</v>
      </c>
      <c r="L20" s="26">
        <f t="shared" si="3"/>
        <v>-0.1327115610492757</v>
      </c>
      <c r="M20" s="9">
        <v>37510</v>
      </c>
      <c r="N20" s="224">
        <f t="shared" si="4"/>
        <v>0.27789323067488847</v>
      </c>
      <c r="O20" s="6">
        <v>50832</v>
      </c>
      <c r="P20" s="224">
        <f t="shared" si="5"/>
        <v>0.3350141821619918</v>
      </c>
      <c r="Q20" s="226">
        <v>16167</v>
      </c>
      <c r="R20" s="26">
        <f t="shared" si="6"/>
        <v>0.44503038970325348</v>
      </c>
      <c r="S20" s="6">
        <v>9092</v>
      </c>
      <c r="T20" s="224">
        <f t="shared" si="7"/>
        <v>1.4381871815500133</v>
      </c>
      <c r="U20" s="6">
        <v>28927</v>
      </c>
      <c r="V20" s="26">
        <f t="shared" si="8"/>
        <v>-8.115748681786418E-2</v>
      </c>
      <c r="W20" s="3">
        <v>12026</v>
      </c>
      <c r="X20" s="224">
        <f t="shared" si="9"/>
        <v>0.96471164842346024</v>
      </c>
      <c r="Y20" s="226">
        <v>22945</v>
      </c>
      <c r="Z20" s="26">
        <v>4.7573391772816512E-2</v>
      </c>
      <c r="AA20" s="9"/>
      <c r="AB20" s="27"/>
      <c r="AC20" s="183"/>
      <c r="AD20" s="216"/>
      <c r="AE20" s="3"/>
      <c r="AF20" s="224"/>
      <c r="AG20" s="432"/>
      <c r="AH20" s="427"/>
      <c r="AI20" s="450"/>
      <c r="AJ20" s="427"/>
      <c r="AK20" s="183"/>
      <c r="AL20" s="216"/>
      <c r="AM20" s="183">
        <v>1719</v>
      </c>
      <c r="AN20" s="26">
        <f t="shared" si="10"/>
        <v>0.46297872340425533</v>
      </c>
      <c r="AO20" s="209"/>
      <c r="AP20" s="9"/>
      <c r="AQ20" s="209"/>
      <c r="AR20" s="28"/>
      <c r="AS20" s="6">
        <v>0</v>
      </c>
      <c r="AT20" s="216"/>
      <c r="AU20" s="11"/>
      <c r="AV20" s="216"/>
      <c r="AW20" s="432"/>
      <c r="AX20" s="388"/>
      <c r="AY20" s="215">
        <v>347</v>
      </c>
      <c r="AZ20" s="224">
        <f t="shared" si="11"/>
        <v>-3.6111111111111094E-2</v>
      </c>
      <c r="BA20" s="183"/>
      <c r="BB20" s="216"/>
    </row>
    <row r="21" spans="1:54" s="75" customFormat="1" ht="13.55" customHeight="1">
      <c r="A21" s="439"/>
      <c r="B21" s="10" t="s">
        <v>10</v>
      </c>
      <c r="C21" s="3">
        <v>865693</v>
      </c>
      <c r="D21" s="224">
        <f t="shared" si="0"/>
        <v>0.21541712296071661</v>
      </c>
      <c r="E21" s="226">
        <v>133177</v>
      </c>
      <c r="F21" s="26">
        <f t="shared" si="1"/>
        <v>0.14542139349267647</v>
      </c>
      <c r="G21" s="3">
        <v>305043</v>
      </c>
      <c r="H21" s="224">
        <f t="shared" si="2"/>
        <v>0.34053605094197836</v>
      </c>
      <c r="I21" s="3">
        <v>28188</v>
      </c>
      <c r="J21" s="224"/>
      <c r="K21" s="226">
        <v>76232</v>
      </c>
      <c r="L21" s="26">
        <f t="shared" si="3"/>
        <v>8.2564117129143119E-2</v>
      </c>
      <c r="M21" s="9">
        <v>39800</v>
      </c>
      <c r="N21" s="224">
        <f t="shared" si="4"/>
        <v>0.45313812114352481</v>
      </c>
      <c r="O21" s="6">
        <v>57555</v>
      </c>
      <c r="P21" s="224">
        <f t="shared" si="5"/>
        <v>0.38790421760833393</v>
      </c>
      <c r="Q21" s="226">
        <v>16919</v>
      </c>
      <c r="R21" s="26">
        <f t="shared" si="6"/>
        <v>0.32969192077962906</v>
      </c>
      <c r="S21" s="6">
        <v>9246</v>
      </c>
      <c r="T21" s="224">
        <f t="shared" si="7"/>
        <v>1.2650661440470357</v>
      </c>
      <c r="U21" s="6">
        <v>32366</v>
      </c>
      <c r="V21" s="26">
        <f t="shared" si="8"/>
        <v>8.2040652580903983E-2</v>
      </c>
      <c r="W21" s="3">
        <v>10620</v>
      </c>
      <c r="X21" s="224">
        <f t="shared" si="9"/>
        <v>0.42168674698795183</v>
      </c>
      <c r="Y21" s="226">
        <v>21648</v>
      </c>
      <c r="Z21" s="26">
        <v>0.18703734166803751</v>
      </c>
      <c r="AA21" s="9"/>
      <c r="AB21" s="27"/>
      <c r="AC21" s="183"/>
      <c r="AD21" s="216"/>
      <c r="AE21" s="3"/>
      <c r="AF21" s="224"/>
      <c r="AG21" s="432"/>
      <c r="AH21" s="427"/>
      <c r="AI21" s="450"/>
      <c r="AJ21" s="427"/>
      <c r="AK21" s="183"/>
      <c r="AL21" s="216"/>
      <c r="AM21" s="183">
        <v>2445</v>
      </c>
      <c r="AN21" s="26">
        <f t="shared" si="10"/>
        <v>0.88511950655358518</v>
      </c>
      <c r="AO21" s="209"/>
      <c r="AP21" s="9"/>
      <c r="AQ21" s="209"/>
      <c r="AR21" s="28"/>
      <c r="AS21" s="6">
        <v>0</v>
      </c>
      <c r="AT21" s="216"/>
      <c r="AU21" s="11"/>
      <c r="AV21" s="216"/>
      <c r="AW21" s="432"/>
      <c r="AX21" s="388"/>
      <c r="AY21" s="215">
        <v>340</v>
      </c>
      <c r="AZ21" s="224">
        <f t="shared" si="11"/>
        <v>0.25461254612546136</v>
      </c>
      <c r="BA21" s="183"/>
      <c r="BB21" s="216"/>
    </row>
    <row r="22" spans="1:54" s="75" customFormat="1" ht="13.55" customHeight="1">
      <c r="A22" s="439"/>
      <c r="B22" s="10" t="s">
        <v>11</v>
      </c>
      <c r="C22" s="3">
        <v>1020757</v>
      </c>
      <c r="D22" s="224">
        <f t="shared" si="0"/>
        <v>0.13767088630167826</v>
      </c>
      <c r="E22" s="226">
        <v>170420</v>
      </c>
      <c r="F22" s="26">
        <f t="shared" si="1"/>
        <v>6.0023636250544257E-2</v>
      </c>
      <c r="G22" s="3">
        <v>336050</v>
      </c>
      <c r="H22" s="224">
        <f t="shared" si="2"/>
        <v>0.18313300520360237</v>
      </c>
      <c r="I22" s="3">
        <v>25624</v>
      </c>
      <c r="J22" s="224"/>
      <c r="K22" s="226">
        <v>82743</v>
      </c>
      <c r="L22" s="26">
        <f t="shared" si="3"/>
        <v>0.10713712267180475</v>
      </c>
      <c r="M22" s="9">
        <v>47265</v>
      </c>
      <c r="N22" s="224">
        <f t="shared" si="4"/>
        <v>0.51743290098882744</v>
      </c>
      <c r="O22" s="6">
        <v>57983</v>
      </c>
      <c r="P22" s="224">
        <f t="shared" si="5"/>
        <v>0.16752914644705313</v>
      </c>
      <c r="Q22" s="226">
        <v>14237</v>
      </c>
      <c r="R22" s="26">
        <f t="shared" si="6"/>
        <v>0.27150129498972941</v>
      </c>
      <c r="S22" s="6">
        <v>10235</v>
      </c>
      <c r="T22" s="224">
        <f t="shared" si="7"/>
        <v>0.78372255141164171</v>
      </c>
      <c r="U22" s="6">
        <v>42961</v>
      </c>
      <c r="V22" s="26">
        <f t="shared" si="8"/>
        <v>0.20785537561853351</v>
      </c>
      <c r="W22" s="3">
        <v>16227</v>
      </c>
      <c r="X22" s="224">
        <f t="shared" si="9"/>
        <v>1.4471422108279295</v>
      </c>
      <c r="Y22" s="226">
        <v>30276</v>
      </c>
      <c r="Z22" s="26">
        <v>0.50029732408325078</v>
      </c>
      <c r="AA22" s="9"/>
      <c r="AB22" s="27"/>
      <c r="AC22" s="183"/>
      <c r="AD22" s="216"/>
      <c r="AE22" s="3"/>
      <c r="AF22" s="224"/>
      <c r="AG22" s="432"/>
      <c r="AH22" s="427"/>
      <c r="AI22" s="450"/>
      <c r="AJ22" s="427"/>
      <c r="AK22" s="183"/>
      <c r="AL22" s="216"/>
      <c r="AM22" s="183">
        <v>1693</v>
      </c>
      <c r="AN22" s="26">
        <f t="shared" si="10"/>
        <v>0.33412135539795113</v>
      </c>
      <c r="AO22" s="209"/>
      <c r="AP22" s="9"/>
      <c r="AQ22" s="209"/>
      <c r="AR22" s="28"/>
      <c r="AS22" s="6">
        <v>0</v>
      </c>
      <c r="AT22" s="216"/>
      <c r="AU22" s="11"/>
      <c r="AV22" s="216"/>
      <c r="AW22" s="432"/>
      <c r="AX22" s="388"/>
      <c r="AY22" s="215">
        <v>637</v>
      </c>
      <c r="AZ22" s="224">
        <f t="shared" si="11"/>
        <v>-0.20869565217391306</v>
      </c>
      <c r="BA22" s="183"/>
      <c r="BB22" s="216"/>
    </row>
    <row r="23" spans="1:54" s="75" customFormat="1" ht="13.55" customHeight="1">
      <c r="A23" s="439"/>
      <c r="B23" s="10" t="s">
        <v>12</v>
      </c>
      <c r="C23" s="3">
        <v>1070289</v>
      </c>
      <c r="D23" s="224">
        <f t="shared" si="0"/>
        <v>0.15013975260404075</v>
      </c>
      <c r="E23" s="226">
        <v>193279</v>
      </c>
      <c r="F23" s="26">
        <f t="shared" si="1"/>
        <v>0.13571940628268558</v>
      </c>
      <c r="G23" s="3">
        <v>393475</v>
      </c>
      <c r="H23" s="224">
        <f t="shared" si="2"/>
        <v>0.17606884101288825</v>
      </c>
      <c r="I23" s="3">
        <v>32408</v>
      </c>
      <c r="J23" s="224"/>
      <c r="K23" s="226">
        <v>88053</v>
      </c>
      <c r="L23" s="26">
        <f t="shared" si="3"/>
        <v>-2.1252709386983828E-2</v>
      </c>
      <c r="M23" s="9">
        <v>46366</v>
      </c>
      <c r="N23" s="224">
        <f t="shared" si="4"/>
        <v>0.3119606123199683</v>
      </c>
      <c r="O23" s="6">
        <v>61937</v>
      </c>
      <c r="P23" s="224">
        <f t="shared" si="5"/>
        <v>0.17520824241504279</v>
      </c>
      <c r="Q23" s="226">
        <v>16092</v>
      </c>
      <c r="R23" s="26">
        <f t="shared" si="6"/>
        <v>0.38390092879256965</v>
      </c>
      <c r="S23" s="6">
        <v>11708</v>
      </c>
      <c r="T23" s="224">
        <f t="shared" si="7"/>
        <v>0.61936376210235133</v>
      </c>
      <c r="U23" s="6">
        <v>42791</v>
      </c>
      <c r="V23" s="26">
        <f t="shared" si="8"/>
        <v>0.10851769338376251</v>
      </c>
      <c r="W23" s="3">
        <v>18067</v>
      </c>
      <c r="X23" s="224">
        <f t="shared" si="9"/>
        <v>0.91063874788494081</v>
      </c>
      <c r="Y23" s="226">
        <v>27500</v>
      </c>
      <c r="Z23" s="26">
        <v>0.2008209248504432</v>
      </c>
      <c r="AA23" s="9"/>
      <c r="AB23" s="27"/>
      <c r="AC23" s="183"/>
      <c r="AD23" s="216"/>
      <c r="AE23" s="3"/>
      <c r="AF23" s="224"/>
      <c r="AG23" s="432"/>
      <c r="AH23" s="427"/>
      <c r="AI23" s="450"/>
      <c r="AJ23" s="427"/>
      <c r="AK23" s="183"/>
      <c r="AL23" s="216"/>
      <c r="AM23" s="183">
        <v>4394</v>
      </c>
      <c r="AN23" s="26">
        <f t="shared" si="10"/>
        <v>0.48848238482384826</v>
      </c>
      <c r="AO23" s="209"/>
      <c r="AP23" s="9"/>
      <c r="AQ23" s="209"/>
      <c r="AR23" s="28"/>
      <c r="AS23" s="6">
        <v>0</v>
      </c>
      <c r="AT23" s="216"/>
      <c r="AU23" s="11"/>
      <c r="AV23" s="216"/>
      <c r="AW23" s="432"/>
      <c r="AX23" s="388"/>
      <c r="AY23" s="215">
        <v>1003</v>
      </c>
      <c r="AZ23" s="224">
        <f t="shared" si="11"/>
        <v>-0.10526315789473684</v>
      </c>
      <c r="BA23" s="183"/>
      <c r="BB23" s="216"/>
    </row>
    <row r="24" spans="1:54" s="75" customFormat="1" ht="13.55" customHeight="1">
      <c r="A24" s="439"/>
      <c r="B24" s="10" t="s">
        <v>13</v>
      </c>
      <c r="C24" s="3">
        <v>785549</v>
      </c>
      <c r="D24" s="224">
        <f t="shared" si="0"/>
        <v>0.15141943351645451</v>
      </c>
      <c r="E24" s="226">
        <v>130269</v>
      </c>
      <c r="F24" s="26">
        <f t="shared" si="1"/>
        <v>0.15197686654934872</v>
      </c>
      <c r="G24" s="3">
        <v>284540</v>
      </c>
      <c r="H24" s="224">
        <f t="shared" si="2"/>
        <v>0.18781543650777086</v>
      </c>
      <c r="I24" s="3">
        <v>22975</v>
      </c>
      <c r="J24" s="224"/>
      <c r="K24" s="226">
        <v>58794</v>
      </c>
      <c r="L24" s="26">
        <f t="shared" si="3"/>
        <v>-0.1030116254233668</v>
      </c>
      <c r="M24" s="9">
        <v>30481</v>
      </c>
      <c r="N24" s="224">
        <f t="shared" si="4"/>
        <v>0.16397449115973584</v>
      </c>
      <c r="O24" s="6">
        <v>52034</v>
      </c>
      <c r="P24" s="224">
        <f t="shared" si="5"/>
        <v>0.16485336915155585</v>
      </c>
      <c r="Q24" s="226">
        <v>12056</v>
      </c>
      <c r="R24" s="26">
        <f t="shared" si="6"/>
        <v>3.1661817559472873E-2</v>
      </c>
      <c r="S24" s="6">
        <v>7553</v>
      </c>
      <c r="T24" s="224">
        <f t="shared" si="7"/>
        <v>0.19471686175260994</v>
      </c>
      <c r="U24" s="6">
        <v>25572</v>
      </c>
      <c r="V24" s="26">
        <f t="shared" si="8"/>
        <v>-1.4794267221451687E-2</v>
      </c>
      <c r="W24" s="3">
        <v>14425</v>
      </c>
      <c r="X24" s="224">
        <f t="shared" si="9"/>
        <v>0.20248416138712905</v>
      </c>
      <c r="Y24" s="226">
        <v>20840</v>
      </c>
      <c r="Z24" s="26">
        <v>0.68499353169469601</v>
      </c>
      <c r="AA24" s="9"/>
      <c r="AB24" s="27"/>
      <c r="AC24" s="183"/>
      <c r="AD24" s="216"/>
      <c r="AE24" s="3"/>
      <c r="AF24" s="224"/>
      <c r="AG24" s="432"/>
      <c r="AH24" s="427"/>
      <c r="AI24" s="450"/>
      <c r="AJ24" s="427"/>
      <c r="AK24" s="183"/>
      <c r="AL24" s="216"/>
      <c r="AM24" s="183">
        <v>1071</v>
      </c>
      <c r="AN24" s="26">
        <f t="shared" si="10"/>
        <v>0.26595744680851063</v>
      </c>
      <c r="AO24" s="209"/>
      <c r="AP24" s="9"/>
      <c r="AQ24" s="209"/>
      <c r="AR24" s="28"/>
      <c r="AS24" s="6">
        <v>0</v>
      </c>
      <c r="AT24" s="216"/>
      <c r="AU24" s="11"/>
      <c r="AV24" s="216"/>
      <c r="AW24" s="432"/>
      <c r="AX24" s="388"/>
      <c r="AY24" s="215">
        <v>565</v>
      </c>
      <c r="AZ24" s="224">
        <f t="shared" si="11"/>
        <v>-5.0420168067226934E-2</v>
      </c>
      <c r="BA24" s="183"/>
      <c r="BB24" s="216"/>
    </row>
    <row r="25" spans="1:54" s="75" customFormat="1" ht="13.55" customHeight="1">
      <c r="A25" s="439"/>
      <c r="B25" s="10" t="s">
        <v>14</v>
      </c>
      <c r="C25" s="3">
        <v>848088</v>
      </c>
      <c r="D25" s="224">
        <f t="shared" si="0"/>
        <v>0.11953195747276044</v>
      </c>
      <c r="E25" s="226">
        <v>146650</v>
      </c>
      <c r="F25" s="26">
        <f t="shared" si="1"/>
        <v>0.19346989265688452</v>
      </c>
      <c r="G25" s="3">
        <v>314111</v>
      </c>
      <c r="H25" s="224">
        <f t="shared" si="2"/>
        <v>0.151433284457478</v>
      </c>
      <c r="I25" s="3">
        <v>27588</v>
      </c>
      <c r="J25" s="224"/>
      <c r="K25" s="226">
        <v>75330</v>
      </c>
      <c r="L25" s="26">
        <f t="shared" si="3"/>
        <v>-2.883958384364485E-2</v>
      </c>
      <c r="M25" s="9">
        <v>42044</v>
      </c>
      <c r="N25" s="224">
        <f t="shared" si="4"/>
        <v>0.42788249278315504</v>
      </c>
      <c r="O25" s="6">
        <v>57183</v>
      </c>
      <c r="P25" s="224">
        <f t="shared" si="5"/>
        <v>0.17211905054728815</v>
      </c>
      <c r="Q25" s="226">
        <v>14055</v>
      </c>
      <c r="R25" s="26">
        <f t="shared" si="6"/>
        <v>0.18999237998475996</v>
      </c>
      <c r="S25" s="6">
        <v>9594</v>
      </c>
      <c r="T25" s="224">
        <f t="shared" si="7"/>
        <v>0.43450956937799046</v>
      </c>
      <c r="U25" s="6">
        <v>30060</v>
      </c>
      <c r="V25" s="26">
        <f t="shared" si="8"/>
        <v>0.11597861597861597</v>
      </c>
      <c r="W25" s="3">
        <v>11202</v>
      </c>
      <c r="X25" s="224">
        <f t="shared" si="9"/>
        <v>7.6804767855426323E-2</v>
      </c>
      <c r="Y25" s="226">
        <v>18038</v>
      </c>
      <c r="Z25" s="26">
        <v>0.13883452238146349</v>
      </c>
      <c r="AA25" s="9"/>
      <c r="AB25" s="27"/>
      <c r="AC25" s="183"/>
      <c r="AD25" s="216"/>
      <c r="AE25" s="3"/>
      <c r="AF25" s="224"/>
      <c r="AG25" s="432"/>
      <c r="AH25" s="427"/>
      <c r="AI25" s="450"/>
      <c r="AJ25" s="427"/>
      <c r="AK25" s="183"/>
      <c r="AL25" s="216"/>
      <c r="AM25" s="183">
        <v>1838</v>
      </c>
      <c r="AN25" s="26">
        <f t="shared" si="10"/>
        <v>0.28801681850035038</v>
      </c>
      <c r="AO25" s="209"/>
      <c r="AP25" s="9"/>
      <c r="AQ25" s="209"/>
      <c r="AR25" s="28"/>
      <c r="AS25" s="6">
        <v>0</v>
      </c>
      <c r="AT25" s="216"/>
      <c r="AU25" s="11"/>
      <c r="AV25" s="216"/>
      <c r="AW25" s="432"/>
      <c r="AX25" s="388"/>
      <c r="AY25" s="215">
        <v>813</v>
      </c>
      <c r="AZ25" s="224">
        <f t="shared" si="11"/>
        <v>3.566878980891719E-2</v>
      </c>
      <c r="BA25" s="183"/>
      <c r="BB25" s="216"/>
    </row>
    <row r="26" spans="1:54" s="75" customFormat="1" ht="13.55" customHeight="1">
      <c r="A26" s="439"/>
      <c r="B26" s="10" t="s">
        <v>15</v>
      </c>
      <c r="C26" s="3">
        <v>784031</v>
      </c>
      <c r="D26" s="224">
        <f t="shared" si="0"/>
        <v>5.1139113565459644E-2</v>
      </c>
      <c r="E26" s="226">
        <v>140442</v>
      </c>
      <c r="F26" s="26">
        <f t="shared" si="1"/>
        <v>9.4049186330032952E-2</v>
      </c>
      <c r="G26" s="3">
        <v>255440</v>
      </c>
      <c r="H26" s="224">
        <f t="shared" si="2"/>
        <v>4.8027767976564613E-2</v>
      </c>
      <c r="I26" s="3">
        <v>27656</v>
      </c>
      <c r="J26" s="224"/>
      <c r="K26" s="226">
        <v>81795</v>
      </c>
      <c r="L26" s="26">
        <f t="shared" si="3"/>
        <v>-0.20626679993401326</v>
      </c>
      <c r="M26" s="9">
        <v>47685</v>
      </c>
      <c r="N26" s="224">
        <f t="shared" si="4"/>
        <v>0.21354405252710329</v>
      </c>
      <c r="O26" s="6">
        <v>53115</v>
      </c>
      <c r="P26" s="224">
        <f t="shared" si="5"/>
        <v>-4.8493425531152594E-2</v>
      </c>
      <c r="Q26" s="226">
        <v>15199</v>
      </c>
      <c r="R26" s="26">
        <f t="shared" si="6"/>
        <v>9.5107716694286332E-2</v>
      </c>
      <c r="S26" s="6">
        <v>10870</v>
      </c>
      <c r="T26" s="224">
        <f t="shared" si="7"/>
        <v>0.45847309808130954</v>
      </c>
      <c r="U26" s="6">
        <v>31277</v>
      </c>
      <c r="V26" s="26">
        <f t="shared" si="8"/>
        <v>-1.0941403408911235E-2</v>
      </c>
      <c r="W26" s="3">
        <v>14208</v>
      </c>
      <c r="X26" s="224">
        <f t="shared" si="9"/>
        <v>0.58183032732130924</v>
      </c>
      <c r="Y26" s="226">
        <v>30936</v>
      </c>
      <c r="Z26" s="26">
        <v>0.62317015583189039</v>
      </c>
      <c r="AA26" s="9"/>
      <c r="AB26" s="27"/>
      <c r="AC26" s="183"/>
      <c r="AD26" s="216"/>
      <c r="AE26" s="3"/>
      <c r="AF26" s="224"/>
      <c r="AG26" s="432"/>
      <c r="AH26" s="427"/>
      <c r="AI26" s="450"/>
      <c r="AJ26" s="427"/>
      <c r="AK26" s="183"/>
      <c r="AL26" s="216"/>
      <c r="AM26" s="183">
        <v>907</v>
      </c>
      <c r="AN26" s="26">
        <f t="shared" si="10"/>
        <v>8.2338902147971363E-2</v>
      </c>
      <c r="AO26" s="209"/>
      <c r="AP26" s="9"/>
      <c r="AQ26" s="209"/>
      <c r="AR26" s="28"/>
      <c r="AS26" s="9">
        <v>20</v>
      </c>
      <c r="AT26" s="216"/>
      <c r="AU26" s="11"/>
      <c r="AV26" s="216"/>
      <c r="AW26" s="432"/>
      <c r="AX26" s="388"/>
      <c r="AY26" s="215">
        <v>985</v>
      </c>
      <c r="AZ26" s="224">
        <f t="shared" si="11"/>
        <v>0.14136732329084589</v>
      </c>
      <c r="BA26" s="183"/>
      <c r="BB26" s="216"/>
    </row>
    <row r="27" spans="1:54" s="75" customFormat="1" ht="13.55" customHeight="1">
      <c r="A27" s="444"/>
      <c r="B27" s="29" t="s">
        <v>16</v>
      </c>
      <c r="C27" s="13">
        <v>790681</v>
      </c>
      <c r="D27" s="218">
        <f t="shared" si="0"/>
        <v>8.9547014800943098E-2</v>
      </c>
      <c r="E27" s="211">
        <v>142015</v>
      </c>
      <c r="F27" s="30">
        <f t="shared" si="1"/>
        <v>0.17545544087338702</v>
      </c>
      <c r="G27" s="13">
        <v>234074</v>
      </c>
      <c r="H27" s="218">
        <f t="shared" si="2"/>
        <v>4.0328888888888886E-2</v>
      </c>
      <c r="I27" s="13">
        <v>27472</v>
      </c>
      <c r="J27" s="218"/>
      <c r="K27" s="211">
        <v>84351</v>
      </c>
      <c r="L27" s="30">
        <f t="shared" si="3"/>
        <v>-6.2381201160477087E-2</v>
      </c>
      <c r="M27" s="34">
        <v>50643</v>
      </c>
      <c r="N27" s="218">
        <f t="shared" si="4"/>
        <v>0.32865463322489252</v>
      </c>
      <c r="O27" s="31">
        <v>58084</v>
      </c>
      <c r="P27" s="218">
        <f t="shared" si="5"/>
        <v>0.13582854237553288</v>
      </c>
      <c r="Q27" s="211">
        <v>14405</v>
      </c>
      <c r="R27" s="30">
        <f t="shared" si="6"/>
        <v>0.10858857934431276</v>
      </c>
      <c r="S27" s="31">
        <v>14479</v>
      </c>
      <c r="T27" s="218">
        <f t="shared" si="7"/>
        <v>0.88504101028511917</v>
      </c>
      <c r="U27" s="31">
        <v>32803</v>
      </c>
      <c r="V27" s="30">
        <f t="shared" si="8"/>
        <v>0.15731724527236804</v>
      </c>
      <c r="W27" s="13">
        <v>14602</v>
      </c>
      <c r="X27" s="218">
        <f t="shared" si="9"/>
        <v>0.3588311930020473</v>
      </c>
      <c r="Y27" s="211">
        <v>17797</v>
      </c>
      <c r="Z27" s="30">
        <v>-0.32962935061021548</v>
      </c>
      <c r="AA27" s="34"/>
      <c r="AB27" s="32"/>
      <c r="AC27" s="185"/>
      <c r="AD27" s="114"/>
      <c r="AE27" s="3"/>
      <c r="AF27" s="224"/>
      <c r="AG27" s="433"/>
      <c r="AH27" s="428"/>
      <c r="AI27" s="451"/>
      <c r="AJ27" s="428"/>
      <c r="AK27" s="185"/>
      <c r="AL27" s="114"/>
      <c r="AM27" s="185">
        <v>1845</v>
      </c>
      <c r="AN27" s="30">
        <f t="shared" si="10"/>
        <v>1.5308641975308641</v>
      </c>
      <c r="AO27" s="210"/>
      <c r="AP27" s="34"/>
      <c r="AQ27" s="210"/>
      <c r="AR27" s="35"/>
      <c r="AS27" s="37">
        <v>0</v>
      </c>
      <c r="AT27" s="114"/>
      <c r="AU27" s="14"/>
      <c r="AV27" s="114"/>
      <c r="AW27" s="433"/>
      <c r="AX27" s="214"/>
      <c r="AY27" s="33">
        <v>1560</v>
      </c>
      <c r="AZ27" s="218">
        <f t="shared" si="11"/>
        <v>0.23809523809523814</v>
      </c>
      <c r="BA27" s="185"/>
      <c r="BB27" s="114"/>
    </row>
    <row r="28" spans="1:54" s="75" customFormat="1" ht="13.55" customHeight="1">
      <c r="A28" s="443" t="s">
        <v>221</v>
      </c>
      <c r="B28" s="10" t="s">
        <v>217</v>
      </c>
      <c r="C28" s="3">
        <v>985287</v>
      </c>
      <c r="D28" s="224">
        <f t="shared" si="0"/>
        <v>9.7927805252026393E-2</v>
      </c>
      <c r="E28" s="226">
        <v>192590</v>
      </c>
      <c r="F28" s="26">
        <f t="shared" si="1"/>
        <v>0.10193105421255901</v>
      </c>
      <c r="G28" s="3">
        <v>268689</v>
      </c>
      <c r="H28" s="224">
        <f t="shared" si="2"/>
        <v>-0.10870170969090222</v>
      </c>
      <c r="I28" s="3">
        <v>38758</v>
      </c>
      <c r="J28" s="224">
        <f t="shared" ref="J28:J58" si="12">(I28-I16)/I16</f>
        <v>0.5303640527521124</v>
      </c>
      <c r="K28" s="226">
        <v>118919</v>
      </c>
      <c r="L28" s="26">
        <f t="shared" si="3"/>
        <v>1.2551581582340894</v>
      </c>
      <c r="M28" s="9">
        <v>58583</v>
      </c>
      <c r="N28" s="224">
        <f t="shared" si="4"/>
        <v>0.298094393972967</v>
      </c>
      <c r="O28" s="6">
        <v>60723</v>
      </c>
      <c r="P28" s="224">
        <f t="shared" si="5"/>
        <v>0.13198366981712431</v>
      </c>
      <c r="Q28" s="226">
        <v>20001</v>
      </c>
      <c r="R28" s="26">
        <f t="shared" si="6"/>
        <v>4.101389684068079E-2</v>
      </c>
      <c r="S28" s="6">
        <v>18451</v>
      </c>
      <c r="T28" s="224">
        <f t="shared" si="7"/>
        <v>0.42061903295349551</v>
      </c>
      <c r="U28" s="6">
        <v>40604</v>
      </c>
      <c r="V28" s="26">
        <f t="shared" si="8"/>
        <v>0.99175905032865697</v>
      </c>
      <c r="W28" s="3">
        <v>15051</v>
      </c>
      <c r="X28" s="224">
        <f t="shared" si="9"/>
        <v>0.31323619230433647</v>
      </c>
      <c r="Y28" s="226">
        <v>23988</v>
      </c>
      <c r="Z28" s="26">
        <v>0.52537199542159485</v>
      </c>
      <c r="AA28" s="9"/>
      <c r="AB28" s="27"/>
      <c r="AC28" s="3"/>
      <c r="AD28" s="217"/>
      <c r="AE28" s="16"/>
      <c r="AF28" s="217"/>
      <c r="AG28" s="434">
        <v>22601</v>
      </c>
      <c r="AH28" s="426">
        <v>0.54600000000000004</v>
      </c>
      <c r="AI28" s="449">
        <v>55523</v>
      </c>
      <c r="AJ28" s="426">
        <f>AI28/AI16-1</f>
        <v>0.80345600415759888</v>
      </c>
      <c r="AK28" s="3">
        <v>1316</v>
      </c>
      <c r="AL28" s="217"/>
      <c r="AM28" s="3">
        <v>3615</v>
      </c>
      <c r="AN28" s="18">
        <f t="shared" si="10"/>
        <v>0.10213414634146341</v>
      </c>
      <c r="AO28" s="3"/>
      <c r="AP28" s="20"/>
      <c r="AQ28" s="3">
        <v>660</v>
      </c>
      <c r="AR28" s="217"/>
      <c r="AS28" s="6">
        <v>0</v>
      </c>
      <c r="AT28" s="109" t="str">
        <f>IFERROR(AS28/AS16-1,"-")</f>
        <v>-</v>
      </c>
      <c r="AU28" s="21"/>
      <c r="AV28" s="22"/>
      <c r="AW28" s="429">
        <v>11824</v>
      </c>
      <c r="AX28" s="426">
        <f>AW28/AW16-1</f>
        <v>0.35814380886744779</v>
      </c>
      <c r="AY28" s="21">
        <v>2936</v>
      </c>
      <c r="AZ28" s="217">
        <f t="shared" ref="AZ28:AZ39" si="13">(AY28/AY16-1)</f>
        <v>0.23934149430139295</v>
      </c>
      <c r="BA28" s="3"/>
      <c r="BB28" s="217"/>
    </row>
    <row r="29" spans="1:54" s="75" customFormat="1" ht="13.55" customHeight="1">
      <c r="A29" s="439"/>
      <c r="B29" s="10" t="s">
        <v>218</v>
      </c>
      <c r="C29" s="3">
        <v>944596</v>
      </c>
      <c r="D29" s="224">
        <f t="shared" si="0"/>
        <v>0.2662178718977799</v>
      </c>
      <c r="E29" s="226">
        <v>174239</v>
      </c>
      <c r="F29" s="26">
        <f t="shared" si="1"/>
        <v>0.16981322089884926</v>
      </c>
      <c r="G29" s="3">
        <v>322009</v>
      </c>
      <c r="H29" s="224">
        <f t="shared" si="2"/>
        <v>0.2205540099006148</v>
      </c>
      <c r="I29" s="3">
        <v>42231</v>
      </c>
      <c r="J29" s="224">
        <f t="shared" si="12"/>
        <v>0.60812611857888121</v>
      </c>
      <c r="K29" s="226">
        <v>113858</v>
      </c>
      <c r="L29" s="26">
        <f t="shared" si="3"/>
        <v>1.0769806089129681</v>
      </c>
      <c r="M29" s="9">
        <v>47678</v>
      </c>
      <c r="N29" s="224">
        <f t="shared" si="4"/>
        <v>0.32870718724744319</v>
      </c>
      <c r="O29" s="6">
        <v>59013</v>
      </c>
      <c r="P29" s="224">
        <f t="shared" si="5"/>
        <v>0.27869385278758857</v>
      </c>
      <c r="Q29" s="226">
        <v>18518</v>
      </c>
      <c r="R29" s="26">
        <f t="shared" si="6"/>
        <v>0.17986619942656898</v>
      </c>
      <c r="S29" s="6">
        <v>18200</v>
      </c>
      <c r="T29" s="224">
        <f t="shared" si="7"/>
        <v>0.87977690559801691</v>
      </c>
      <c r="U29" s="6">
        <v>40835</v>
      </c>
      <c r="V29" s="26">
        <f t="shared" si="8"/>
        <v>0.66462842933431165</v>
      </c>
      <c r="W29" s="3">
        <v>17705</v>
      </c>
      <c r="X29" s="224">
        <f t="shared" si="9"/>
        <v>0.42208835341365464</v>
      </c>
      <c r="Y29" s="226">
        <v>23621</v>
      </c>
      <c r="Z29" s="26">
        <v>0.20792636154436206</v>
      </c>
      <c r="AA29" s="9"/>
      <c r="AB29" s="27"/>
      <c r="AC29" s="3"/>
      <c r="AD29" s="224"/>
      <c r="AE29" s="3"/>
      <c r="AF29" s="224"/>
      <c r="AG29" s="432"/>
      <c r="AH29" s="427"/>
      <c r="AI29" s="450"/>
      <c r="AJ29" s="427"/>
      <c r="AK29" s="3">
        <v>1127</v>
      </c>
      <c r="AL29" s="224"/>
      <c r="AM29" s="3">
        <v>5782</v>
      </c>
      <c r="AN29" s="26">
        <f t="shared" ref="AN29:AN39" si="14">(AM29-AM17)/AM17</f>
        <v>0.77962449984610649</v>
      </c>
      <c r="AO29" s="3"/>
      <c r="AP29" s="27"/>
      <c r="AQ29" s="3">
        <v>451</v>
      </c>
      <c r="AR29" s="224"/>
      <c r="AS29" s="6">
        <v>0</v>
      </c>
      <c r="AT29" s="379" t="str">
        <f t="shared" ref="AT29:AT92" si="15">IFERROR(AS29/AS17-1,"-")</f>
        <v>-</v>
      </c>
      <c r="AU29" s="215"/>
      <c r="AV29" s="216"/>
      <c r="AW29" s="430"/>
      <c r="AX29" s="427"/>
      <c r="AY29" s="215">
        <v>1483</v>
      </c>
      <c r="AZ29" s="224">
        <f t="shared" si="13"/>
        <v>1.2134328358208957</v>
      </c>
      <c r="BA29" s="3"/>
      <c r="BB29" s="224"/>
    </row>
    <row r="30" spans="1:54" s="75" customFormat="1" ht="13.55" customHeight="1">
      <c r="A30" s="439"/>
      <c r="B30" s="10" t="s">
        <v>7</v>
      </c>
      <c r="C30" s="3">
        <v>823918</v>
      </c>
      <c r="D30" s="224">
        <f t="shared" si="0"/>
        <v>0.16527639882442458</v>
      </c>
      <c r="E30" s="226">
        <v>149071</v>
      </c>
      <c r="F30" s="26">
        <f t="shared" si="1"/>
        <v>0.13826806044455303</v>
      </c>
      <c r="G30" s="3">
        <v>270025</v>
      </c>
      <c r="H30" s="224">
        <f t="shared" si="2"/>
        <v>4.4236733620536303E-2</v>
      </c>
      <c r="I30" s="3">
        <v>40629</v>
      </c>
      <c r="J30" s="224">
        <f t="shared" si="12"/>
        <v>0.72793773657125849</v>
      </c>
      <c r="K30" s="226">
        <v>91948</v>
      </c>
      <c r="L30" s="26">
        <f t="shared" si="3"/>
        <v>0.77201333615987977</v>
      </c>
      <c r="M30" s="9">
        <v>38507</v>
      </c>
      <c r="N30" s="224">
        <f t="shared" si="4"/>
        <v>0.18563335180737739</v>
      </c>
      <c r="O30" s="6">
        <v>53903</v>
      </c>
      <c r="P30" s="224">
        <f t="shared" si="5"/>
        <v>0.26812685267962172</v>
      </c>
      <c r="Q30" s="226">
        <v>15970</v>
      </c>
      <c r="R30" s="26">
        <f t="shared" si="6"/>
        <v>0.17816303946883069</v>
      </c>
      <c r="S30" s="6">
        <v>12279</v>
      </c>
      <c r="T30" s="224">
        <f t="shared" si="7"/>
        <v>0.73751238149143905</v>
      </c>
      <c r="U30" s="6">
        <v>36144</v>
      </c>
      <c r="V30" s="26">
        <f t="shared" si="8"/>
        <v>0.53961492588175153</v>
      </c>
      <c r="W30" s="3">
        <v>15529</v>
      </c>
      <c r="X30" s="224">
        <f t="shared" si="9"/>
        <v>0.29808576444035778</v>
      </c>
      <c r="Y30" s="226">
        <v>22605</v>
      </c>
      <c r="Z30" s="26">
        <v>0.30491254401662532</v>
      </c>
      <c r="AA30" s="9"/>
      <c r="AB30" s="27"/>
      <c r="AC30" s="3"/>
      <c r="AD30" s="224"/>
      <c r="AE30" s="3"/>
      <c r="AF30" s="224"/>
      <c r="AG30" s="432"/>
      <c r="AH30" s="427"/>
      <c r="AI30" s="450"/>
      <c r="AJ30" s="427"/>
      <c r="AK30" s="3">
        <v>1115</v>
      </c>
      <c r="AL30" s="224"/>
      <c r="AM30" s="3">
        <v>3560</v>
      </c>
      <c r="AN30" s="26">
        <f t="shared" si="14"/>
        <v>1.2319749216300941</v>
      </c>
      <c r="AO30" s="3"/>
      <c r="AP30" s="27"/>
      <c r="AQ30" s="3">
        <v>482</v>
      </c>
      <c r="AR30" s="224"/>
      <c r="AS30" s="6">
        <v>0</v>
      </c>
      <c r="AT30" s="379">
        <f t="shared" si="15"/>
        <v>-1</v>
      </c>
      <c r="AU30" s="215"/>
      <c r="AV30" s="216"/>
      <c r="AW30" s="430"/>
      <c r="AX30" s="427"/>
      <c r="AY30" s="215">
        <v>763</v>
      </c>
      <c r="AZ30" s="224">
        <f t="shared" si="13"/>
        <v>0.26115702479338854</v>
      </c>
      <c r="BA30" s="3"/>
      <c r="BB30" s="224"/>
    </row>
    <row r="31" spans="1:54" s="75" customFormat="1" ht="13.55" customHeight="1">
      <c r="A31" s="439"/>
      <c r="B31" s="10" t="s">
        <v>8</v>
      </c>
      <c r="C31" s="3">
        <v>855083</v>
      </c>
      <c r="D31" s="224">
        <f t="shared" si="0"/>
        <v>0.12201481178224266</v>
      </c>
      <c r="E31" s="226">
        <v>162657</v>
      </c>
      <c r="F31" s="26">
        <f t="shared" si="1"/>
        <v>0.33233675174470034</v>
      </c>
      <c r="G31" s="3">
        <v>296361</v>
      </c>
      <c r="H31" s="224">
        <f t="shared" si="2"/>
        <v>1.2179169726258987E-2</v>
      </c>
      <c r="I31" s="3">
        <v>33282</v>
      </c>
      <c r="J31" s="224">
        <f t="shared" si="12"/>
        <v>0.2836315951866708</v>
      </c>
      <c r="K31" s="226">
        <v>76343</v>
      </c>
      <c r="L31" s="26">
        <f t="shared" si="3"/>
        <v>0.59920817797142734</v>
      </c>
      <c r="M31" s="9">
        <v>39115</v>
      </c>
      <c r="N31" s="224">
        <f t="shared" si="4"/>
        <v>0.1443826799297836</v>
      </c>
      <c r="O31" s="6">
        <v>55107</v>
      </c>
      <c r="P31" s="224">
        <f t="shared" si="5"/>
        <v>7.0933012029461492E-2</v>
      </c>
      <c r="Q31" s="226">
        <v>13682</v>
      </c>
      <c r="R31" s="26">
        <f t="shared" si="6"/>
        <v>-8.3221656392388099E-2</v>
      </c>
      <c r="S31" s="6">
        <v>10509</v>
      </c>
      <c r="T31" s="224">
        <f t="shared" si="7"/>
        <v>0.2776899696048632</v>
      </c>
      <c r="U31" s="6">
        <v>31780</v>
      </c>
      <c r="V31" s="26">
        <f t="shared" si="8"/>
        <v>9.8779518030633062E-2</v>
      </c>
      <c r="W31" s="3">
        <v>14233</v>
      </c>
      <c r="X31" s="224">
        <f t="shared" si="9"/>
        <v>0.30267252425407287</v>
      </c>
      <c r="Y31" s="226">
        <v>23086</v>
      </c>
      <c r="Z31" s="26">
        <v>0.1113999614866166</v>
      </c>
      <c r="AA31" s="9"/>
      <c r="AB31" s="27"/>
      <c r="AC31" s="226"/>
      <c r="AD31" s="224"/>
      <c r="AE31" s="3"/>
      <c r="AF31" s="224"/>
      <c r="AG31" s="432">
        <v>10772</v>
      </c>
      <c r="AH31" s="424">
        <v>0.30099999999999999</v>
      </c>
      <c r="AI31" s="450"/>
      <c r="AJ31" s="427"/>
      <c r="AK31" s="226">
        <v>684</v>
      </c>
      <c r="AL31" s="224"/>
      <c r="AM31" s="226">
        <v>2660</v>
      </c>
      <c r="AN31" s="26">
        <f t="shared" si="14"/>
        <v>0.43628509719222464</v>
      </c>
      <c r="AO31" s="226"/>
      <c r="AP31" s="27"/>
      <c r="AQ31" s="226">
        <v>322</v>
      </c>
      <c r="AR31" s="224"/>
      <c r="AS31" s="36">
        <v>0</v>
      </c>
      <c r="AT31" s="379">
        <f t="shared" si="15"/>
        <v>-1</v>
      </c>
      <c r="AU31" s="215"/>
      <c r="AV31" s="216"/>
      <c r="AW31" s="430"/>
      <c r="AX31" s="427"/>
      <c r="AY31" s="215">
        <v>397</v>
      </c>
      <c r="AZ31" s="224">
        <f t="shared" si="13"/>
        <v>-2.2167487684729092E-2</v>
      </c>
      <c r="BA31" s="226"/>
      <c r="BB31" s="224"/>
    </row>
    <row r="32" spans="1:54" s="75" customFormat="1" ht="13.55" customHeight="1">
      <c r="A32" s="439"/>
      <c r="B32" s="10" t="s">
        <v>9</v>
      </c>
      <c r="C32" s="3">
        <v>906482</v>
      </c>
      <c r="D32" s="224">
        <f t="shared" si="0"/>
        <v>0.12957680838682262</v>
      </c>
      <c r="E32" s="226">
        <v>161080</v>
      </c>
      <c r="F32" s="26">
        <f t="shared" si="1"/>
        <v>0.41111334986114884</v>
      </c>
      <c r="G32" s="3">
        <v>318514</v>
      </c>
      <c r="H32" s="224">
        <f t="shared" si="2"/>
        <v>4.9846567630549357E-2</v>
      </c>
      <c r="I32" s="3">
        <v>27155</v>
      </c>
      <c r="J32" s="224">
        <f t="shared" si="12"/>
        <v>0.11868666062453655</v>
      </c>
      <c r="K32" s="226">
        <v>79708</v>
      </c>
      <c r="L32" s="26">
        <f t="shared" si="3"/>
        <v>0.28509471987101975</v>
      </c>
      <c r="M32" s="9">
        <v>41376</v>
      </c>
      <c r="N32" s="224">
        <f t="shared" si="4"/>
        <v>0.10306584910690475</v>
      </c>
      <c r="O32" s="6">
        <v>52803</v>
      </c>
      <c r="P32" s="224">
        <f t="shared" si="5"/>
        <v>3.8774787535410762E-2</v>
      </c>
      <c r="Q32" s="226">
        <v>14007</v>
      </c>
      <c r="R32" s="26">
        <f t="shared" si="6"/>
        <v>-0.13360549267025423</v>
      </c>
      <c r="S32" s="6">
        <v>10705</v>
      </c>
      <c r="T32" s="224">
        <f t="shared" si="7"/>
        <v>0.17740871095468544</v>
      </c>
      <c r="U32" s="6">
        <v>34236</v>
      </c>
      <c r="V32" s="26">
        <f t="shared" si="8"/>
        <v>0.18353095723718327</v>
      </c>
      <c r="W32" s="3">
        <v>12685</v>
      </c>
      <c r="X32" s="224">
        <f t="shared" si="9"/>
        <v>5.4797937801430233E-2</v>
      </c>
      <c r="Y32" s="226">
        <v>24454</v>
      </c>
      <c r="Z32" s="26">
        <v>6.5765962083242535E-2</v>
      </c>
      <c r="AA32" s="9"/>
      <c r="AB32" s="27"/>
      <c r="AC32" s="226"/>
      <c r="AD32" s="224"/>
      <c r="AE32" s="3"/>
      <c r="AF32" s="224"/>
      <c r="AG32" s="432"/>
      <c r="AH32" s="424"/>
      <c r="AI32" s="450"/>
      <c r="AJ32" s="427"/>
      <c r="AK32" s="226">
        <v>1106</v>
      </c>
      <c r="AL32" s="224"/>
      <c r="AM32" s="226">
        <v>2172</v>
      </c>
      <c r="AN32" s="26">
        <f t="shared" si="14"/>
        <v>0.26352530541012215</v>
      </c>
      <c r="AO32" s="226"/>
      <c r="AP32" s="27"/>
      <c r="AQ32" s="226">
        <v>375</v>
      </c>
      <c r="AR32" s="224"/>
      <c r="AS32" s="36">
        <v>9</v>
      </c>
      <c r="AT32" s="379" t="str">
        <f t="shared" si="15"/>
        <v>-</v>
      </c>
      <c r="AU32" s="215"/>
      <c r="AV32" s="216"/>
      <c r="AW32" s="430"/>
      <c r="AX32" s="427"/>
      <c r="AY32" s="215">
        <v>419</v>
      </c>
      <c r="AZ32" s="224">
        <f t="shared" si="13"/>
        <v>0.20749279538904908</v>
      </c>
      <c r="BA32" s="226"/>
      <c r="BB32" s="224"/>
    </row>
    <row r="33" spans="1:54" s="75" customFormat="1" ht="13.55" customHeight="1">
      <c r="A33" s="439"/>
      <c r="B33" s="10" t="s">
        <v>10</v>
      </c>
      <c r="C33" s="3">
        <v>915942</v>
      </c>
      <c r="D33" s="224">
        <f t="shared" si="0"/>
        <v>5.8044826514711337E-2</v>
      </c>
      <c r="E33" s="226">
        <v>153706</v>
      </c>
      <c r="F33" s="26">
        <f t="shared" si="1"/>
        <v>0.15414823881000472</v>
      </c>
      <c r="G33" s="3">
        <v>309209</v>
      </c>
      <c r="H33" s="224">
        <f t="shared" si="2"/>
        <v>1.3657090967502943E-2</v>
      </c>
      <c r="I33" s="3">
        <v>25839</v>
      </c>
      <c r="J33" s="224">
        <f t="shared" si="12"/>
        <v>-8.3333333333333329E-2</v>
      </c>
      <c r="K33" s="226">
        <v>77669</v>
      </c>
      <c r="L33" s="26">
        <f t="shared" si="3"/>
        <v>1.8850351558400671E-2</v>
      </c>
      <c r="M33" s="9">
        <v>42158</v>
      </c>
      <c r="N33" s="224">
        <f t="shared" si="4"/>
        <v>5.9246231155778872E-2</v>
      </c>
      <c r="O33" s="6">
        <v>52135</v>
      </c>
      <c r="P33" s="224">
        <f t="shared" si="5"/>
        <v>-9.4170793154374072E-2</v>
      </c>
      <c r="Q33" s="226">
        <v>16478</v>
      </c>
      <c r="R33" s="26">
        <f t="shared" si="6"/>
        <v>-2.6065370293752586E-2</v>
      </c>
      <c r="S33" s="6">
        <v>10482</v>
      </c>
      <c r="T33" s="224">
        <f t="shared" si="7"/>
        <v>0.1336794289422453</v>
      </c>
      <c r="U33" s="6">
        <v>36327</v>
      </c>
      <c r="V33" s="26">
        <f t="shared" si="8"/>
        <v>0.12238151146264599</v>
      </c>
      <c r="W33" s="3">
        <v>13686</v>
      </c>
      <c r="X33" s="224">
        <f t="shared" si="9"/>
        <v>0.28870056497175139</v>
      </c>
      <c r="Y33" s="226">
        <v>22741</v>
      </c>
      <c r="Z33" s="26">
        <v>5.0489652623798967E-2</v>
      </c>
      <c r="AA33" s="9"/>
      <c r="AB33" s="27"/>
      <c r="AC33" s="226"/>
      <c r="AD33" s="224"/>
      <c r="AE33" s="3"/>
      <c r="AF33" s="224"/>
      <c r="AG33" s="432"/>
      <c r="AH33" s="424"/>
      <c r="AI33" s="450"/>
      <c r="AJ33" s="427"/>
      <c r="AK33" s="226">
        <v>2143</v>
      </c>
      <c r="AL33" s="224"/>
      <c r="AM33" s="226">
        <v>1823</v>
      </c>
      <c r="AN33" s="26">
        <f t="shared" si="14"/>
        <v>-0.25439672801635993</v>
      </c>
      <c r="AO33" s="226"/>
      <c r="AP33" s="27"/>
      <c r="AQ33" s="226">
        <v>361</v>
      </c>
      <c r="AR33" s="224"/>
      <c r="AS33" s="36">
        <v>13</v>
      </c>
      <c r="AT33" s="379" t="str">
        <f t="shared" si="15"/>
        <v>-</v>
      </c>
      <c r="AU33" s="215"/>
      <c r="AV33" s="216"/>
      <c r="AW33" s="430"/>
      <c r="AX33" s="427"/>
      <c r="AY33" s="215">
        <v>345</v>
      </c>
      <c r="AZ33" s="224">
        <f t="shared" si="13"/>
        <v>1.4705882352941124E-2</v>
      </c>
      <c r="BA33" s="226"/>
      <c r="BB33" s="224"/>
    </row>
    <row r="34" spans="1:54" s="75" customFormat="1" ht="13.55" customHeight="1">
      <c r="A34" s="439"/>
      <c r="B34" s="10" t="s">
        <v>11</v>
      </c>
      <c r="C34" s="3">
        <v>1098740</v>
      </c>
      <c r="D34" s="224">
        <f t="shared" si="0"/>
        <v>7.6397222845398072E-2</v>
      </c>
      <c r="E34" s="226">
        <v>197622</v>
      </c>
      <c r="F34" s="26">
        <f t="shared" si="1"/>
        <v>0.15961741579626804</v>
      </c>
      <c r="G34" s="3">
        <v>363925</v>
      </c>
      <c r="H34" s="224">
        <f t="shared" si="2"/>
        <v>8.2948965927689328E-2</v>
      </c>
      <c r="I34" s="3">
        <v>28534</v>
      </c>
      <c r="J34" s="224">
        <f t="shared" si="12"/>
        <v>0.11356540743053388</v>
      </c>
      <c r="K34" s="226">
        <v>89563</v>
      </c>
      <c r="L34" s="26">
        <f t="shared" si="3"/>
        <v>8.2423890842729899E-2</v>
      </c>
      <c r="M34" s="9">
        <v>53891</v>
      </c>
      <c r="N34" s="224">
        <f t="shared" si="4"/>
        <v>0.14018830001057858</v>
      </c>
      <c r="O34" s="6">
        <v>60239</v>
      </c>
      <c r="P34" s="224">
        <f t="shared" si="5"/>
        <v>3.8907955780142459E-2</v>
      </c>
      <c r="Q34" s="226">
        <v>14462</v>
      </c>
      <c r="R34" s="26">
        <f t="shared" si="6"/>
        <v>1.5803891269228067E-2</v>
      </c>
      <c r="S34" s="6">
        <v>13314</v>
      </c>
      <c r="T34" s="224">
        <f t="shared" si="7"/>
        <v>0.3008304836345872</v>
      </c>
      <c r="U34" s="6">
        <v>45685</v>
      </c>
      <c r="V34" s="26">
        <f t="shared" si="8"/>
        <v>6.3406345289914109E-2</v>
      </c>
      <c r="W34" s="3">
        <v>15781</v>
      </c>
      <c r="X34" s="224">
        <f t="shared" si="9"/>
        <v>-2.7485055771245454E-2</v>
      </c>
      <c r="Y34" s="226">
        <v>23438</v>
      </c>
      <c r="Z34" s="26">
        <v>-0.22585546307306117</v>
      </c>
      <c r="AA34" s="9"/>
      <c r="AB34" s="27"/>
      <c r="AC34" s="226"/>
      <c r="AD34" s="224"/>
      <c r="AE34" s="3"/>
      <c r="AF34" s="224"/>
      <c r="AG34" s="432">
        <v>16827</v>
      </c>
      <c r="AH34" s="427">
        <v>0.33300000000000002</v>
      </c>
      <c r="AI34" s="450"/>
      <c r="AJ34" s="427"/>
      <c r="AK34" s="226">
        <v>2857</v>
      </c>
      <c r="AL34" s="224"/>
      <c r="AM34" s="226">
        <v>1704</v>
      </c>
      <c r="AN34" s="26">
        <f t="shared" si="14"/>
        <v>6.4973419964559952E-3</v>
      </c>
      <c r="AO34" s="226"/>
      <c r="AP34" s="27"/>
      <c r="AQ34" s="226">
        <v>581</v>
      </c>
      <c r="AR34" s="224"/>
      <c r="AS34" s="36">
        <v>0</v>
      </c>
      <c r="AT34" s="379" t="str">
        <f t="shared" si="15"/>
        <v>-</v>
      </c>
      <c r="AU34" s="215"/>
      <c r="AV34" s="216"/>
      <c r="AW34" s="430"/>
      <c r="AX34" s="427"/>
      <c r="AY34" s="215">
        <v>750</v>
      </c>
      <c r="AZ34" s="224">
        <f t="shared" si="13"/>
        <v>0.17739403453689162</v>
      </c>
      <c r="BA34" s="226"/>
      <c r="BB34" s="224"/>
    </row>
    <row r="35" spans="1:54" s="75" customFormat="1" ht="13.55" customHeight="1">
      <c r="A35" s="439"/>
      <c r="B35" s="10" t="s">
        <v>12</v>
      </c>
      <c r="C35" s="3">
        <v>1159874</v>
      </c>
      <c r="D35" s="224">
        <f t="shared" si="0"/>
        <v>8.3701691786050303E-2</v>
      </c>
      <c r="E35" s="226">
        <v>220332</v>
      </c>
      <c r="F35" s="26">
        <f t="shared" si="1"/>
        <v>0.13996864636096007</v>
      </c>
      <c r="G35" s="3">
        <v>407126</v>
      </c>
      <c r="H35" s="224">
        <f t="shared" si="2"/>
        <v>3.4693436685939383E-2</v>
      </c>
      <c r="I35" s="3">
        <v>37756</v>
      </c>
      <c r="J35" s="224">
        <f t="shared" si="12"/>
        <v>0.16502098247346333</v>
      </c>
      <c r="K35" s="226">
        <v>96122</v>
      </c>
      <c r="L35" s="26">
        <f t="shared" si="3"/>
        <v>9.1637990755567666E-2</v>
      </c>
      <c r="M35" s="9">
        <v>47251</v>
      </c>
      <c r="N35" s="224">
        <f t="shared" si="4"/>
        <v>1.9087262218004497E-2</v>
      </c>
      <c r="O35" s="6">
        <v>67950</v>
      </c>
      <c r="P35" s="224">
        <f t="shared" si="5"/>
        <v>9.7082519334162135E-2</v>
      </c>
      <c r="Q35" s="226">
        <v>16598</v>
      </c>
      <c r="R35" s="26">
        <f t="shared" si="6"/>
        <v>3.1444195873726072E-2</v>
      </c>
      <c r="S35" s="6">
        <v>15697</v>
      </c>
      <c r="T35" s="224">
        <f t="shared" si="7"/>
        <v>0.34070720874615645</v>
      </c>
      <c r="U35" s="6">
        <v>44846</v>
      </c>
      <c r="V35" s="26">
        <f t="shared" si="8"/>
        <v>4.802411722091094E-2</v>
      </c>
      <c r="W35" s="3">
        <v>18751</v>
      </c>
      <c r="X35" s="224">
        <f t="shared" si="9"/>
        <v>3.7859080090773232E-2</v>
      </c>
      <c r="Y35" s="226">
        <v>25713</v>
      </c>
      <c r="Z35" s="26">
        <v>-6.4981818181818182E-2</v>
      </c>
      <c r="AA35" s="9"/>
      <c r="AB35" s="27"/>
      <c r="AC35" s="226"/>
      <c r="AD35" s="224"/>
      <c r="AE35" s="3"/>
      <c r="AF35" s="224"/>
      <c r="AG35" s="432"/>
      <c r="AH35" s="427"/>
      <c r="AI35" s="450"/>
      <c r="AJ35" s="427"/>
      <c r="AK35" s="226">
        <v>3096</v>
      </c>
      <c r="AL35" s="224"/>
      <c r="AM35" s="226">
        <v>974</v>
      </c>
      <c r="AN35" s="26">
        <f t="shared" si="14"/>
        <v>-0.7783340919435594</v>
      </c>
      <c r="AO35" s="226"/>
      <c r="AP35" s="27"/>
      <c r="AQ35" s="226">
        <v>637</v>
      </c>
      <c r="AR35" s="224"/>
      <c r="AS35" s="36">
        <v>0</v>
      </c>
      <c r="AT35" s="379" t="str">
        <f t="shared" si="15"/>
        <v>-</v>
      </c>
      <c r="AU35" s="215"/>
      <c r="AV35" s="216"/>
      <c r="AW35" s="430"/>
      <c r="AX35" s="427"/>
      <c r="AY35" s="215">
        <v>649</v>
      </c>
      <c r="AZ35" s="224">
        <f t="shared" si="13"/>
        <v>-0.3529411764705882</v>
      </c>
      <c r="BA35" s="226"/>
      <c r="BB35" s="224"/>
    </row>
    <row r="36" spans="1:54" s="75" customFormat="1" ht="13.55" customHeight="1">
      <c r="A36" s="439"/>
      <c r="B36" s="10" t="s">
        <v>13</v>
      </c>
      <c r="C36" s="3">
        <v>931946</v>
      </c>
      <c r="D36" s="224">
        <f t="shared" si="0"/>
        <v>0.18636265847197311</v>
      </c>
      <c r="E36" s="226">
        <v>156451</v>
      </c>
      <c r="F36" s="26">
        <f t="shared" si="1"/>
        <v>0.20098411747998374</v>
      </c>
      <c r="G36" s="3">
        <v>334169</v>
      </c>
      <c r="H36" s="224">
        <f t="shared" si="2"/>
        <v>0.17441835945736978</v>
      </c>
      <c r="I36" s="3">
        <v>32012</v>
      </c>
      <c r="J36" s="224">
        <f t="shared" si="12"/>
        <v>0.39334058759521218</v>
      </c>
      <c r="K36" s="226">
        <v>68166</v>
      </c>
      <c r="L36" s="26">
        <f t="shared" si="3"/>
        <v>0.15940402081845087</v>
      </c>
      <c r="M36" s="9">
        <v>37921</v>
      </c>
      <c r="N36" s="224">
        <f t="shared" si="4"/>
        <v>0.24408648010235878</v>
      </c>
      <c r="O36" s="6">
        <v>51784</v>
      </c>
      <c r="P36" s="224">
        <f t="shared" si="5"/>
        <v>-4.8045508705846177E-3</v>
      </c>
      <c r="Q36" s="226">
        <v>13004</v>
      </c>
      <c r="R36" s="26">
        <f t="shared" si="6"/>
        <v>7.8633045786330458E-2</v>
      </c>
      <c r="S36" s="6">
        <v>9321</v>
      </c>
      <c r="T36" s="224">
        <f t="shared" si="7"/>
        <v>0.23407917383820998</v>
      </c>
      <c r="U36" s="6">
        <v>29315</v>
      </c>
      <c r="V36" s="26">
        <f t="shared" si="8"/>
        <v>0.14637103081495387</v>
      </c>
      <c r="W36" s="3">
        <v>14846</v>
      </c>
      <c r="X36" s="224">
        <f t="shared" si="9"/>
        <v>2.9185441941074523E-2</v>
      </c>
      <c r="Y36" s="226">
        <v>22375</v>
      </c>
      <c r="Z36" s="26">
        <v>7.365642994241843E-2</v>
      </c>
      <c r="AA36" s="9"/>
      <c r="AB36" s="27"/>
      <c r="AC36" s="226"/>
      <c r="AD36" s="224"/>
      <c r="AE36" s="3"/>
      <c r="AF36" s="224"/>
      <c r="AG36" s="432"/>
      <c r="AH36" s="427"/>
      <c r="AI36" s="450"/>
      <c r="AJ36" s="427"/>
      <c r="AK36" s="226">
        <v>872</v>
      </c>
      <c r="AL36" s="224"/>
      <c r="AM36" s="226">
        <v>1068</v>
      </c>
      <c r="AN36" s="26">
        <f t="shared" si="14"/>
        <v>-2.8011204481792717E-3</v>
      </c>
      <c r="AO36" s="226"/>
      <c r="AP36" s="27"/>
      <c r="AQ36" s="226">
        <v>411</v>
      </c>
      <c r="AR36" s="224"/>
      <c r="AS36" s="36">
        <v>16</v>
      </c>
      <c r="AT36" s="379" t="str">
        <f t="shared" si="15"/>
        <v>-</v>
      </c>
      <c r="AU36" s="215"/>
      <c r="AV36" s="216"/>
      <c r="AW36" s="430"/>
      <c r="AX36" s="427"/>
      <c r="AY36" s="215">
        <v>629</v>
      </c>
      <c r="AZ36" s="224">
        <f t="shared" si="13"/>
        <v>0.11327433628318584</v>
      </c>
      <c r="BA36" s="226"/>
      <c r="BB36" s="224"/>
    </row>
    <row r="37" spans="1:54" s="75" customFormat="1" ht="13.55" customHeight="1">
      <c r="A37" s="439"/>
      <c r="B37" s="10" t="s">
        <v>14</v>
      </c>
      <c r="C37" s="3">
        <v>984649</v>
      </c>
      <c r="D37" s="224">
        <f t="shared" si="0"/>
        <v>0.16102220524285216</v>
      </c>
      <c r="E37" s="226">
        <v>187601</v>
      </c>
      <c r="F37" s="26">
        <f t="shared" si="1"/>
        <v>0.27924309580634166</v>
      </c>
      <c r="G37" s="3">
        <v>371216</v>
      </c>
      <c r="H37" s="224">
        <f t="shared" si="2"/>
        <v>0.18179879087329001</v>
      </c>
      <c r="I37" s="3">
        <v>32746</v>
      </c>
      <c r="J37" s="224">
        <f t="shared" si="12"/>
        <v>0.18696534725242858</v>
      </c>
      <c r="K37" s="226">
        <v>77956</v>
      </c>
      <c r="L37" s="26">
        <f t="shared" si="3"/>
        <v>3.4859949555290058E-2</v>
      </c>
      <c r="M37" s="9">
        <v>46359</v>
      </c>
      <c r="N37" s="224">
        <f t="shared" si="4"/>
        <v>0.10263057749024829</v>
      </c>
      <c r="O37" s="6">
        <v>61428</v>
      </c>
      <c r="P37" s="224">
        <f t="shared" si="5"/>
        <v>7.4235349666859032E-2</v>
      </c>
      <c r="Q37" s="226">
        <v>16737</v>
      </c>
      <c r="R37" s="26">
        <f t="shared" si="6"/>
        <v>0.19082177161152614</v>
      </c>
      <c r="S37" s="6">
        <v>11394</v>
      </c>
      <c r="T37" s="224">
        <f t="shared" si="7"/>
        <v>0.18761726078799248</v>
      </c>
      <c r="U37" s="6">
        <v>35025</v>
      </c>
      <c r="V37" s="26">
        <f t="shared" si="8"/>
        <v>0.16516966067864272</v>
      </c>
      <c r="W37" s="3">
        <v>14249</v>
      </c>
      <c r="X37" s="224">
        <f t="shared" si="9"/>
        <v>0.27200499910730225</v>
      </c>
      <c r="Y37" s="226">
        <v>24307</v>
      </c>
      <c r="Z37" s="26">
        <v>0.34754407362235279</v>
      </c>
      <c r="AA37" s="9"/>
      <c r="AB37" s="27"/>
      <c r="AC37" s="226"/>
      <c r="AD37" s="224"/>
      <c r="AE37" s="3"/>
      <c r="AF37" s="224"/>
      <c r="AG37" s="432">
        <v>20207</v>
      </c>
      <c r="AH37" s="427">
        <v>0.41099999999999998</v>
      </c>
      <c r="AI37" s="450"/>
      <c r="AJ37" s="427"/>
      <c r="AK37" s="226">
        <v>1174</v>
      </c>
      <c r="AL37" s="224"/>
      <c r="AM37" s="226">
        <v>1781</v>
      </c>
      <c r="AN37" s="26">
        <f t="shared" si="14"/>
        <v>-3.1011969532100107E-2</v>
      </c>
      <c r="AO37" s="226"/>
      <c r="AP37" s="27"/>
      <c r="AQ37" s="226">
        <v>232</v>
      </c>
      <c r="AR37" s="224"/>
      <c r="AS37" s="36">
        <v>0</v>
      </c>
      <c r="AT37" s="379" t="str">
        <f t="shared" si="15"/>
        <v>-</v>
      </c>
      <c r="AU37" s="215"/>
      <c r="AV37" s="216"/>
      <c r="AW37" s="430"/>
      <c r="AX37" s="427"/>
      <c r="AY37" s="215">
        <v>1077</v>
      </c>
      <c r="AZ37" s="224">
        <f t="shared" si="13"/>
        <v>0.32472324723247237</v>
      </c>
      <c r="BA37" s="226"/>
      <c r="BB37" s="224"/>
    </row>
    <row r="38" spans="1:54" s="75" customFormat="1" ht="13.55" customHeight="1">
      <c r="A38" s="439"/>
      <c r="B38" s="10" t="s">
        <v>15</v>
      </c>
      <c r="C38" s="3">
        <v>987488</v>
      </c>
      <c r="D38" s="224">
        <f t="shared" si="0"/>
        <v>0.25950121870181153</v>
      </c>
      <c r="E38" s="226">
        <v>177298</v>
      </c>
      <c r="F38" s="26">
        <f t="shared" si="1"/>
        <v>0.26242861821962093</v>
      </c>
      <c r="G38" s="3">
        <v>333138</v>
      </c>
      <c r="H38" s="224">
        <f t="shared" si="2"/>
        <v>0.30417319135609144</v>
      </c>
      <c r="I38" s="3">
        <v>39434</v>
      </c>
      <c r="J38" s="224">
        <f t="shared" si="12"/>
        <v>0.42587503615851896</v>
      </c>
      <c r="K38" s="226">
        <v>100890</v>
      </c>
      <c r="L38" s="26">
        <f t="shared" si="3"/>
        <v>0.23344947735191637</v>
      </c>
      <c r="M38" s="9">
        <v>58438</v>
      </c>
      <c r="N38" s="224">
        <f t="shared" si="4"/>
        <v>0.22550068155604497</v>
      </c>
      <c r="O38" s="6">
        <v>64470</v>
      </c>
      <c r="P38" s="224">
        <f t="shared" si="5"/>
        <v>0.21378141767862185</v>
      </c>
      <c r="Q38" s="226">
        <v>17763</v>
      </c>
      <c r="R38" s="26">
        <f t="shared" si="6"/>
        <v>0.16869530890190143</v>
      </c>
      <c r="S38" s="6">
        <v>13406</v>
      </c>
      <c r="T38" s="224">
        <f t="shared" si="7"/>
        <v>0.23330266789328427</v>
      </c>
      <c r="U38" s="6">
        <v>43791</v>
      </c>
      <c r="V38" s="26">
        <f t="shared" si="8"/>
        <v>0.40010231160277521</v>
      </c>
      <c r="W38" s="3">
        <v>19820</v>
      </c>
      <c r="X38" s="224">
        <f t="shared" si="9"/>
        <v>0.39498873873873874</v>
      </c>
      <c r="Y38" s="226">
        <v>32861</v>
      </c>
      <c r="Z38" s="26">
        <v>6.2225239203516941E-2</v>
      </c>
      <c r="AA38" s="9"/>
      <c r="AB38" s="27"/>
      <c r="AC38" s="226"/>
      <c r="AD38" s="224"/>
      <c r="AE38" s="3"/>
      <c r="AF38" s="224"/>
      <c r="AG38" s="432"/>
      <c r="AH38" s="427"/>
      <c r="AI38" s="450"/>
      <c r="AJ38" s="427"/>
      <c r="AK38" s="226">
        <v>1396</v>
      </c>
      <c r="AL38" s="224"/>
      <c r="AM38" s="226">
        <v>1682</v>
      </c>
      <c r="AN38" s="26">
        <f t="shared" si="14"/>
        <v>0.85446527012127893</v>
      </c>
      <c r="AO38" s="226"/>
      <c r="AP38" s="27"/>
      <c r="AQ38" s="226">
        <v>441</v>
      </c>
      <c r="AR38" s="224"/>
      <c r="AS38" s="36">
        <v>10</v>
      </c>
      <c r="AT38" s="379">
        <f t="shared" si="15"/>
        <v>-0.5</v>
      </c>
      <c r="AU38" s="215"/>
      <c r="AV38" s="216"/>
      <c r="AW38" s="430"/>
      <c r="AX38" s="427"/>
      <c r="AY38" s="215">
        <v>1486</v>
      </c>
      <c r="AZ38" s="224">
        <f t="shared" si="13"/>
        <v>0.50862944162436552</v>
      </c>
      <c r="BA38" s="226"/>
      <c r="BB38" s="224"/>
    </row>
    <row r="39" spans="1:54" s="75" customFormat="1" ht="13.55" customHeight="1">
      <c r="A39" s="444"/>
      <c r="B39" s="10" t="s">
        <v>16</v>
      </c>
      <c r="C39" s="158">
        <v>1015874</v>
      </c>
      <c r="D39" s="224">
        <f t="shared" si="0"/>
        <v>0.28480891788218005</v>
      </c>
      <c r="E39" s="226">
        <v>184678</v>
      </c>
      <c r="F39" s="26">
        <f t="shared" si="1"/>
        <v>0.30041192831743124</v>
      </c>
      <c r="G39" s="3">
        <v>327636</v>
      </c>
      <c r="H39" s="224">
        <f t="shared" si="2"/>
        <v>0.39971120244025393</v>
      </c>
      <c r="I39" s="3">
        <v>43428</v>
      </c>
      <c r="J39" s="224">
        <f t="shared" si="12"/>
        <v>0.58080955154338965</v>
      </c>
      <c r="K39" s="226">
        <v>101641</v>
      </c>
      <c r="L39" s="26">
        <f t="shared" si="3"/>
        <v>0.20497682303707129</v>
      </c>
      <c r="M39" s="34">
        <v>60856</v>
      </c>
      <c r="N39" s="218">
        <f t="shared" si="4"/>
        <v>0.20166656793633875</v>
      </c>
      <c r="O39" s="6">
        <v>79203</v>
      </c>
      <c r="P39" s="224">
        <f t="shared" si="5"/>
        <v>0.36359410508918116</v>
      </c>
      <c r="Q39" s="226">
        <v>19040</v>
      </c>
      <c r="R39" s="26">
        <f t="shared" si="6"/>
        <v>0.32176327664005555</v>
      </c>
      <c r="S39" s="6">
        <v>18951</v>
      </c>
      <c r="T39" s="224">
        <f t="shared" si="7"/>
        <v>0.30886110919262377</v>
      </c>
      <c r="U39" s="6">
        <v>36134</v>
      </c>
      <c r="V39" s="26">
        <f t="shared" si="8"/>
        <v>0.10154559034234674</v>
      </c>
      <c r="W39" s="3">
        <v>17128</v>
      </c>
      <c r="X39" s="224">
        <f t="shared" si="9"/>
        <v>0.17299000136967538</v>
      </c>
      <c r="Y39" s="211">
        <v>29039</v>
      </c>
      <c r="Z39" s="26">
        <v>0.6316794965443614</v>
      </c>
      <c r="AA39" s="9"/>
      <c r="AB39" s="27"/>
      <c r="AC39" s="211"/>
      <c r="AD39" s="224"/>
      <c r="AE39" s="3"/>
      <c r="AF39" s="224"/>
      <c r="AG39" s="433"/>
      <c r="AH39" s="428"/>
      <c r="AI39" s="451"/>
      <c r="AJ39" s="428"/>
      <c r="AK39" s="211">
        <v>1379</v>
      </c>
      <c r="AL39" s="218"/>
      <c r="AM39" s="211">
        <v>1214</v>
      </c>
      <c r="AN39" s="30">
        <f t="shared" si="14"/>
        <v>-0.34200542005420054</v>
      </c>
      <c r="AO39" s="211"/>
      <c r="AP39" s="27"/>
      <c r="AQ39" s="211">
        <v>345</v>
      </c>
      <c r="AR39" s="224"/>
      <c r="AS39" s="37">
        <v>0</v>
      </c>
      <c r="AT39" s="379" t="str">
        <f t="shared" si="15"/>
        <v>-</v>
      </c>
      <c r="AU39" s="33"/>
      <c r="AV39" s="114"/>
      <c r="AW39" s="431"/>
      <c r="AX39" s="428"/>
      <c r="AY39" s="33">
        <v>1983</v>
      </c>
      <c r="AZ39" s="218">
        <f t="shared" si="13"/>
        <v>0.27115384615384608</v>
      </c>
      <c r="BA39" s="211"/>
      <c r="BB39" s="224"/>
    </row>
    <row r="40" spans="1:54" s="75" customFormat="1" ht="13.55" customHeight="1">
      <c r="A40" s="443" t="s">
        <v>222</v>
      </c>
      <c r="B40" s="2" t="s">
        <v>217</v>
      </c>
      <c r="C40" s="16">
        <v>1281530</v>
      </c>
      <c r="D40" s="217">
        <f t="shared" si="0"/>
        <v>0.30066670929384026</v>
      </c>
      <c r="E40" s="16">
        <v>240350</v>
      </c>
      <c r="F40" s="217">
        <f t="shared" si="1"/>
        <v>0.2479879536839919</v>
      </c>
      <c r="G40" s="16">
        <v>410312</v>
      </c>
      <c r="H40" s="217">
        <f t="shared" si="2"/>
        <v>0.52708893925691036</v>
      </c>
      <c r="I40" s="16">
        <v>48442</v>
      </c>
      <c r="J40" s="217">
        <f t="shared" si="12"/>
        <v>0.24985809381289023</v>
      </c>
      <c r="K40" s="16">
        <v>126492</v>
      </c>
      <c r="L40" s="217">
        <f t="shared" si="3"/>
        <v>6.3682002034998617E-2</v>
      </c>
      <c r="M40" s="9">
        <v>70733</v>
      </c>
      <c r="N40" s="224">
        <f t="shared" si="4"/>
        <v>0.20739805062902206</v>
      </c>
      <c r="O40" s="19">
        <v>79438</v>
      </c>
      <c r="P40" s="217">
        <f t="shared" si="5"/>
        <v>0.3082028226536897</v>
      </c>
      <c r="Q40" s="16">
        <v>24548</v>
      </c>
      <c r="R40" s="217">
        <f t="shared" si="6"/>
        <v>0.22733863306834659</v>
      </c>
      <c r="S40" s="19">
        <v>25627</v>
      </c>
      <c r="T40" s="217">
        <f t="shared" si="7"/>
        <v>0.38892200964717361</v>
      </c>
      <c r="U40" s="19">
        <v>46756</v>
      </c>
      <c r="V40" s="217">
        <f t="shared" si="8"/>
        <v>0.15151216628903555</v>
      </c>
      <c r="W40" s="16">
        <v>27254</v>
      </c>
      <c r="X40" s="217">
        <f t="shared" si="9"/>
        <v>0.81077669257856622</v>
      </c>
      <c r="Y40" s="16">
        <v>33501</v>
      </c>
      <c r="Z40" s="217">
        <v>0.39657328664332164</v>
      </c>
      <c r="AA40" s="23">
        <v>47808</v>
      </c>
      <c r="AB40" s="20"/>
      <c r="AC40" s="3"/>
      <c r="AD40" s="217"/>
      <c r="AE40" s="16"/>
      <c r="AF40" s="217"/>
      <c r="AG40" s="434">
        <v>27236</v>
      </c>
      <c r="AH40" s="426">
        <f>(AG40/AG28-1)</f>
        <v>0.20507942126454592</v>
      </c>
      <c r="AI40" s="449">
        <v>43930</v>
      </c>
      <c r="AJ40" s="426">
        <f>AI40/AI28-1</f>
        <v>-0.20879635466383306</v>
      </c>
      <c r="AK40" s="3">
        <v>2405</v>
      </c>
      <c r="AL40" s="224">
        <f>(AK40/AK28-1)</f>
        <v>0.82750759878419444</v>
      </c>
      <c r="AM40" s="3">
        <v>4910</v>
      </c>
      <c r="AN40" s="18">
        <f>(AM40-AM28)/AM28</f>
        <v>0.35822959889349931</v>
      </c>
      <c r="AO40" s="3"/>
      <c r="AP40" s="20"/>
      <c r="AQ40" s="3">
        <v>759</v>
      </c>
      <c r="AR40" s="217">
        <f t="shared" ref="AR40:AR83" si="16">(AQ40-AQ28)/AQ28</f>
        <v>0.15</v>
      </c>
      <c r="AS40" s="6">
        <v>0</v>
      </c>
      <c r="AT40" s="378" t="str">
        <f>IFERROR(AS40/AS28-1,"-")</f>
        <v>-</v>
      </c>
      <c r="AU40" s="21"/>
      <c r="AV40" s="22"/>
      <c r="AW40" s="429">
        <v>12811</v>
      </c>
      <c r="AX40" s="426">
        <f>AW40/AW28-1</f>
        <v>8.3474289580514283E-2</v>
      </c>
      <c r="AY40" s="16">
        <v>4873</v>
      </c>
      <c r="AZ40" s="217">
        <f t="shared" ref="AZ40:AZ51" si="17">(AY40/AY28-1)</f>
        <v>0.65974114441416898</v>
      </c>
      <c r="BA40" s="3">
        <v>178</v>
      </c>
      <c r="BB40" s="217"/>
    </row>
    <row r="41" spans="1:54" s="75" customFormat="1" ht="13.55" customHeight="1">
      <c r="A41" s="439"/>
      <c r="B41" s="10" t="s">
        <v>20</v>
      </c>
      <c r="C41" s="3">
        <v>982591</v>
      </c>
      <c r="D41" s="224">
        <f t="shared" si="0"/>
        <v>4.0223545304024153E-2</v>
      </c>
      <c r="E41" s="3">
        <v>202365</v>
      </c>
      <c r="F41" s="224">
        <f t="shared" si="1"/>
        <v>0.16142195490102676</v>
      </c>
      <c r="G41" s="3">
        <v>349648</v>
      </c>
      <c r="H41" s="224">
        <f t="shared" si="2"/>
        <v>8.5833004667571405E-2</v>
      </c>
      <c r="I41" s="3">
        <v>44722</v>
      </c>
      <c r="J41" s="224">
        <f t="shared" si="12"/>
        <v>5.8985105728019703E-2</v>
      </c>
      <c r="K41" s="3">
        <v>86443</v>
      </c>
      <c r="L41" s="224">
        <f t="shared" si="3"/>
        <v>-0.24078237804985156</v>
      </c>
      <c r="M41" s="9">
        <v>49579</v>
      </c>
      <c r="N41" s="224">
        <f t="shared" si="4"/>
        <v>3.9871638911028073E-2</v>
      </c>
      <c r="O41" s="6">
        <v>64272</v>
      </c>
      <c r="P41" s="224">
        <f t="shared" si="5"/>
        <v>8.9115957500889631E-2</v>
      </c>
      <c r="Q41" s="3">
        <v>18583</v>
      </c>
      <c r="R41" s="224">
        <f t="shared" si="6"/>
        <v>3.5100982827519171E-3</v>
      </c>
      <c r="S41" s="6">
        <v>16886</v>
      </c>
      <c r="T41" s="224">
        <f t="shared" si="7"/>
        <v>-7.2197802197802197E-2</v>
      </c>
      <c r="U41" s="6">
        <v>31464</v>
      </c>
      <c r="V41" s="224">
        <f t="shared" si="8"/>
        <v>-0.2294845108362924</v>
      </c>
      <c r="W41" s="3">
        <v>19973</v>
      </c>
      <c r="X41" s="224">
        <f t="shared" si="9"/>
        <v>0.12809940694719005</v>
      </c>
      <c r="Y41" s="3">
        <v>22552</v>
      </c>
      <c r="Z41" s="224">
        <v>-4.5256339697726598E-2</v>
      </c>
      <c r="AA41" s="9">
        <v>34676</v>
      </c>
      <c r="AB41" s="27"/>
      <c r="AC41" s="3"/>
      <c r="AD41" s="224"/>
      <c r="AE41" s="3"/>
      <c r="AF41" s="224"/>
      <c r="AG41" s="432"/>
      <c r="AH41" s="427"/>
      <c r="AI41" s="450"/>
      <c r="AJ41" s="427"/>
      <c r="AK41" s="3">
        <v>1348</v>
      </c>
      <c r="AL41" s="224">
        <f t="shared" ref="AL41:AL51" si="18">(AK41/AK29-1)</f>
        <v>0.19609582963620231</v>
      </c>
      <c r="AM41" s="3">
        <v>4526</v>
      </c>
      <c r="AN41" s="26">
        <f t="shared" ref="AN41:AN51" si="19">(AM41-AM29)/AM29</f>
        <v>-0.21722587340020755</v>
      </c>
      <c r="AO41" s="3"/>
      <c r="AP41" s="27"/>
      <c r="AQ41" s="3">
        <v>396</v>
      </c>
      <c r="AR41" s="224">
        <f t="shared" si="16"/>
        <v>-0.12195121951219512</v>
      </c>
      <c r="AS41" s="6">
        <v>0</v>
      </c>
      <c r="AT41" s="379" t="str">
        <f t="shared" si="15"/>
        <v>-</v>
      </c>
      <c r="AU41" s="215"/>
      <c r="AV41" s="216"/>
      <c r="AW41" s="430"/>
      <c r="AX41" s="427"/>
      <c r="AY41" s="3">
        <v>2112</v>
      </c>
      <c r="AZ41" s="224">
        <f t="shared" si="17"/>
        <v>0.42414025623735663</v>
      </c>
      <c r="BA41" s="3">
        <v>115</v>
      </c>
      <c r="BB41" s="224"/>
    </row>
    <row r="42" spans="1:54" s="75" customFormat="1" ht="13.55" customHeight="1">
      <c r="A42" s="439"/>
      <c r="B42" s="10" t="s">
        <v>223</v>
      </c>
      <c r="C42" s="3">
        <v>1046055</v>
      </c>
      <c r="D42" s="224">
        <v>0.27</v>
      </c>
      <c r="E42" s="3">
        <v>188721</v>
      </c>
      <c r="F42" s="224">
        <f t="shared" si="1"/>
        <v>0.26598064009767158</v>
      </c>
      <c r="G42" s="3">
        <v>392147</v>
      </c>
      <c r="H42" s="224">
        <f t="shared" si="2"/>
        <v>0.45226182760855477</v>
      </c>
      <c r="I42" s="3">
        <v>49367</v>
      </c>
      <c r="J42" s="224">
        <f t="shared" si="12"/>
        <v>0.21506805483767752</v>
      </c>
      <c r="K42" s="3">
        <v>96387</v>
      </c>
      <c r="L42" s="224">
        <f t="shared" si="3"/>
        <v>4.8277287162309133E-2</v>
      </c>
      <c r="M42" s="9">
        <v>51404</v>
      </c>
      <c r="N42" s="224">
        <f t="shared" si="4"/>
        <v>0.33492611732931676</v>
      </c>
      <c r="O42" s="6">
        <v>64220</v>
      </c>
      <c r="P42" s="224">
        <f t="shared" si="5"/>
        <v>0.1913993655269651</v>
      </c>
      <c r="Q42" s="3">
        <v>20390</v>
      </c>
      <c r="R42" s="224">
        <f t="shared" si="6"/>
        <v>0.27676894176581091</v>
      </c>
      <c r="S42" s="6">
        <v>14218</v>
      </c>
      <c r="T42" s="224">
        <f t="shared" si="7"/>
        <v>0.15791188207508755</v>
      </c>
      <c r="U42" s="6">
        <v>42071</v>
      </c>
      <c r="V42" s="224">
        <f t="shared" si="8"/>
        <v>0.16398295706064631</v>
      </c>
      <c r="W42" s="3">
        <v>19756</v>
      </c>
      <c r="X42" s="224">
        <f t="shared" si="9"/>
        <v>0.27220039925301048</v>
      </c>
      <c r="Y42" s="3">
        <v>26946</v>
      </c>
      <c r="Z42" s="224">
        <v>0.1920371599203716</v>
      </c>
      <c r="AA42" s="9">
        <v>38827</v>
      </c>
      <c r="AB42" s="27"/>
      <c r="AC42" s="3"/>
      <c r="AD42" s="224"/>
      <c r="AE42" s="3"/>
      <c r="AF42" s="224"/>
      <c r="AG42" s="432"/>
      <c r="AH42" s="427"/>
      <c r="AI42" s="450"/>
      <c r="AJ42" s="427"/>
      <c r="AK42" s="3">
        <v>1541</v>
      </c>
      <c r="AL42" s="224">
        <f t="shared" si="18"/>
        <v>0.38206278026905838</v>
      </c>
      <c r="AM42" s="3">
        <v>3730</v>
      </c>
      <c r="AN42" s="26">
        <f t="shared" si="19"/>
        <v>4.7752808988764044E-2</v>
      </c>
      <c r="AO42" s="3"/>
      <c r="AP42" s="27"/>
      <c r="AQ42" s="3">
        <v>289</v>
      </c>
      <c r="AR42" s="224">
        <f t="shared" si="16"/>
        <v>-0.40041493775933612</v>
      </c>
      <c r="AS42" s="6">
        <v>16</v>
      </c>
      <c r="AT42" s="379" t="str">
        <f t="shared" si="15"/>
        <v>-</v>
      </c>
      <c r="AU42" s="215"/>
      <c r="AV42" s="216"/>
      <c r="AW42" s="430"/>
      <c r="AX42" s="427"/>
      <c r="AY42" s="3">
        <v>1531</v>
      </c>
      <c r="AZ42" s="224">
        <f t="shared" si="17"/>
        <v>1.0065530799475755</v>
      </c>
      <c r="BA42" s="3">
        <v>105</v>
      </c>
      <c r="BB42" s="224"/>
    </row>
    <row r="43" spans="1:54" s="75" customFormat="1" ht="13.55" customHeight="1">
      <c r="A43" s="439"/>
      <c r="B43" s="10" t="s">
        <v>224</v>
      </c>
      <c r="C43" s="3">
        <v>989018</v>
      </c>
      <c r="D43" s="224">
        <v>0.157</v>
      </c>
      <c r="E43" s="3">
        <v>190558</v>
      </c>
      <c r="F43" s="224">
        <f t="shared" si="1"/>
        <v>0.17153273452725673</v>
      </c>
      <c r="G43" s="3">
        <v>372435</v>
      </c>
      <c r="H43" s="224">
        <f t="shared" si="2"/>
        <v>0.25669369451446039</v>
      </c>
      <c r="I43" s="3">
        <v>45000</v>
      </c>
      <c r="J43" s="224">
        <f t="shared" si="12"/>
        <v>0.3520822065981612</v>
      </c>
      <c r="K43" s="3">
        <v>76757</v>
      </c>
      <c r="L43" s="224">
        <f t="shared" si="3"/>
        <v>5.4228940439856963E-3</v>
      </c>
      <c r="M43" s="9">
        <v>41378</v>
      </c>
      <c r="N43" s="224">
        <f t="shared" si="4"/>
        <v>5.7855042822446689E-2</v>
      </c>
      <c r="O43" s="6">
        <v>59216</v>
      </c>
      <c r="P43" s="224">
        <f t="shared" si="5"/>
        <v>7.456402997804272E-2</v>
      </c>
      <c r="Q43" s="3">
        <v>16312</v>
      </c>
      <c r="R43" s="224">
        <f t="shared" si="6"/>
        <v>0.19222335915801783</v>
      </c>
      <c r="S43" s="6">
        <v>13901</v>
      </c>
      <c r="T43" s="224">
        <f t="shared" si="7"/>
        <v>0.32277095822628221</v>
      </c>
      <c r="U43" s="6">
        <v>32219</v>
      </c>
      <c r="V43" s="224">
        <f t="shared" si="8"/>
        <v>1.3813719320327249E-2</v>
      </c>
      <c r="W43" s="3">
        <v>16230</v>
      </c>
      <c r="X43" s="224">
        <f t="shared" si="9"/>
        <v>0.14030773554415793</v>
      </c>
      <c r="Y43" s="3">
        <v>24052</v>
      </c>
      <c r="Z43" s="224">
        <v>4.1843541540327468E-2</v>
      </c>
      <c r="AA43" s="9">
        <v>28858</v>
      </c>
      <c r="AB43" s="27"/>
      <c r="AC43" s="226"/>
      <c r="AD43" s="224"/>
      <c r="AE43" s="3"/>
      <c r="AF43" s="224"/>
      <c r="AG43" s="432">
        <v>14548</v>
      </c>
      <c r="AH43" s="424">
        <f>(AG43/AG31-1)</f>
        <v>0.35053843297437792</v>
      </c>
      <c r="AI43" s="450"/>
      <c r="AJ43" s="427"/>
      <c r="AK43" s="226">
        <v>961</v>
      </c>
      <c r="AL43" s="224">
        <f t="shared" si="18"/>
        <v>0.40497076023391809</v>
      </c>
      <c r="AM43" s="226">
        <v>3669</v>
      </c>
      <c r="AN43" s="26">
        <f t="shared" si="19"/>
        <v>0.37932330827067667</v>
      </c>
      <c r="AO43" s="226"/>
      <c r="AP43" s="27"/>
      <c r="AQ43" s="226">
        <v>306</v>
      </c>
      <c r="AR43" s="224">
        <f t="shared" si="16"/>
        <v>-4.9689440993788817E-2</v>
      </c>
      <c r="AS43" s="36">
        <v>15</v>
      </c>
      <c r="AT43" s="379" t="str">
        <f t="shared" si="15"/>
        <v>-</v>
      </c>
      <c r="AU43" s="215"/>
      <c r="AV43" s="216"/>
      <c r="AW43" s="430"/>
      <c r="AX43" s="427"/>
      <c r="AY43" s="3">
        <v>816</v>
      </c>
      <c r="AZ43" s="224">
        <f t="shared" si="17"/>
        <v>1.0554156171284634</v>
      </c>
      <c r="BA43" s="226">
        <v>65</v>
      </c>
      <c r="BB43" s="224"/>
    </row>
    <row r="44" spans="1:54" s="75" customFormat="1" ht="13.55" customHeight="1">
      <c r="A44" s="439"/>
      <c r="B44" s="10" t="s">
        <v>225</v>
      </c>
      <c r="C44" s="3">
        <v>1107498</v>
      </c>
      <c r="D44" s="224">
        <v>0.222</v>
      </c>
      <c r="E44" s="3">
        <v>211355</v>
      </c>
      <c r="F44" s="224">
        <f t="shared" si="1"/>
        <v>0.31211199404022844</v>
      </c>
      <c r="G44" s="3">
        <v>418467</v>
      </c>
      <c r="H44" s="224">
        <f t="shared" si="2"/>
        <v>0.31381038196123245</v>
      </c>
      <c r="I44" s="3">
        <v>35698</v>
      </c>
      <c r="J44" s="224">
        <f t="shared" si="12"/>
        <v>0.31460136254833365</v>
      </c>
      <c r="K44" s="3">
        <v>82439</v>
      </c>
      <c r="L44" s="224">
        <f t="shared" si="3"/>
        <v>3.4262558337933458E-2</v>
      </c>
      <c r="M44" s="9">
        <v>50686</v>
      </c>
      <c r="N44" s="224">
        <f t="shared" si="4"/>
        <v>0.2250096674400619</v>
      </c>
      <c r="O44" s="6">
        <v>65183</v>
      </c>
      <c r="P44" s="224">
        <f t="shared" si="5"/>
        <v>0.23445637558472057</v>
      </c>
      <c r="Q44" s="3">
        <v>17487</v>
      </c>
      <c r="R44" s="224">
        <f t="shared" si="6"/>
        <v>0.2484472049689441</v>
      </c>
      <c r="S44" s="6">
        <v>15983</v>
      </c>
      <c r="T44" s="224">
        <f t="shared" si="7"/>
        <v>0.49304063521718822</v>
      </c>
      <c r="U44" s="6">
        <v>34408</v>
      </c>
      <c r="V44" s="224">
        <f t="shared" si="8"/>
        <v>5.0239513961911437E-3</v>
      </c>
      <c r="W44" s="3">
        <v>13222</v>
      </c>
      <c r="X44" s="224">
        <f t="shared" si="9"/>
        <v>4.2333464722112732E-2</v>
      </c>
      <c r="Y44" s="3">
        <v>29589</v>
      </c>
      <c r="Z44" s="224">
        <v>0.20998609634415638</v>
      </c>
      <c r="AA44" s="9">
        <v>24837</v>
      </c>
      <c r="AB44" s="27"/>
      <c r="AC44" s="226"/>
      <c r="AD44" s="224"/>
      <c r="AE44" s="3"/>
      <c r="AF44" s="224"/>
      <c r="AG44" s="432"/>
      <c r="AH44" s="424"/>
      <c r="AI44" s="450"/>
      <c r="AJ44" s="427"/>
      <c r="AK44" s="226">
        <v>917</v>
      </c>
      <c r="AL44" s="224">
        <f t="shared" si="18"/>
        <v>-0.17088607594936711</v>
      </c>
      <c r="AM44" s="226">
        <v>2630</v>
      </c>
      <c r="AN44" s="26">
        <f t="shared" si="19"/>
        <v>0.21086556169429096</v>
      </c>
      <c r="AO44" s="226"/>
      <c r="AP44" s="27"/>
      <c r="AQ44" s="226">
        <v>246</v>
      </c>
      <c r="AR44" s="224">
        <f t="shared" si="16"/>
        <v>-0.34399999999999997</v>
      </c>
      <c r="AS44" s="36">
        <v>30</v>
      </c>
      <c r="AT44" s="379">
        <f t="shared" si="15"/>
        <v>2.3333333333333335</v>
      </c>
      <c r="AU44" s="215"/>
      <c r="AV44" s="216"/>
      <c r="AW44" s="430"/>
      <c r="AX44" s="427"/>
      <c r="AY44" s="3">
        <v>722</v>
      </c>
      <c r="AZ44" s="224">
        <f t="shared" si="17"/>
        <v>0.72315035799522676</v>
      </c>
      <c r="BA44" s="226">
        <v>151</v>
      </c>
      <c r="BB44" s="224"/>
    </row>
    <row r="45" spans="1:54" s="75" customFormat="1" ht="13.55" customHeight="1">
      <c r="A45" s="439"/>
      <c r="B45" s="10" t="s">
        <v>226</v>
      </c>
      <c r="C45" s="3">
        <v>1064076</v>
      </c>
      <c r="D45" s="224">
        <v>0.16200000000000001</v>
      </c>
      <c r="E45" s="3">
        <v>190330</v>
      </c>
      <c r="F45" s="224">
        <f t="shared" si="1"/>
        <v>0.23827306676382184</v>
      </c>
      <c r="G45" s="3">
        <v>390621</v>
      </c>
      <c r="H45" s="224">
        <f t="shared" si="2"/>
        <v>0.26329117199046598</v>
      </c>
      <c r="I45" s="226">
        <v>40126</v>
      </c>
      <c r="J45" s="224">
        <f t="shared" si="12"/>
        <v>0.55292387476295524</v>
      </c>
      <c r="K45" s="3">
        <v>77003</v>
      </c>
      <c r="L45" s="224">
        <f t="shared" si="3"/>
        <v>-8.5748496826275611E-3</v>
      </c>
      <c r="M45" s="9">
        <v>48538</v>
      </c>
      <c r="N45" s="224">
        <f t="shared" si="4"/>
        <v>0.15133545234593671</v>
      </c>
      <c r="O45" s="6">
        <v>61598</v>
      </c>
      <c r="P45" s="224">
        <f t="shared" si="5"/>
        <v>0.18150954253380647</v>
      </c>
      <c r="Q45" s="3">
        <v>16673</v>
      </c>
      <c r="R45" s="224">
        <f t="shared" si="6"/>
        <v>1.1833960432091273E-2</v>
      </c>
      <c r="S45" s="6">
        <v>15325</v>
      </c>
      <c r="T45" s="224">
        <f t="shared" si="7"/>
        <v>0.46203014691852701</v>
      </c>
      <c r="U45" s="6">
        <v>38027</v>
      </c>
      <c r="V45" s="224">
        <f t="shared" si="8"/>
        <v>4.6797148126737687E-2</v>
      </c>
      <c r="W45" s="3">
        <v>12814</v>
      </c>
      <c r="X45" s="224">
        <f t="shared" si="9"/>
        <v>-6.3714744994885289E-2</v>
      </c>
      <c r="Y45" s="3">
        <v>27530</v>
      </c>
      <c r="Z45" s="224">
        <v>0.21058880436216526</v>
      </c>
      <c r="AA45" s="9">
        <v>24413</v>
      </c>
      <c r="AB45" s="27"/>
      <c r="AC45" s="226"/>
      <c r="AD45" s="224"/>
      <c r="AE45" s="3"/>
      <c r="AF45" s="224"/>
      <c r="AG45" s="432"/>
      <c r="AH45" s="424"/>
      <c r="AI45" s="450"/>
      <c r="AJ45" s="427"/>
      <c r="AK45" s="226">
        <v>952</v>
      </c>
      <c r="AL45" s="224">
        <f t="shared" si="18"/>
        <v>-0.55576294913672419</v>
      </c>
      <c r="AM45" s="226">
        <v>2677</v>
      </c>
      <c r="AN45" s="26">
        <f t="shared" si="19"/>
        <v>0.46845858475041141</v>
      </c>
      <c r="AO45" s="226"/>
      <c r="AP45" s="27"/>
      <c r="AQ45" s="226">
        <v>354</v>
      </c>
      <c r="AR45" s="224">
        <f t="shared" si="16"/>
        <v>-1.9390581717451522E-2</v>
      </c>
      <c r="AS45" s="36">
        <v>17</v>
      </c>
      <c r="AT45" s="379">
        <f t="shared" si="15"/>
        <v>0.30769230769230771</v>
      </c>
      <c r="AU45" s="215"/>
      <c r="AV45" s="216"/>
      <c r="AW45" s="430"/>
      <c r="AX45" s="427"/>
      <c r="AY45" s="3">
        <v>840</v>
      </c>
      <c r="AZ45" s="224">
        <f t="shared" si="17"/>
        <v>1.4347826086956523</v>
      </c>
      <c r="BA45" s="226">
        <v>111</v>
      </c>
      <c r="BB45" s="224"/>
    </row>
    <row r="46" spans="1:54" s="75" customFormat="1" ht="13.55" customHeight="1">
      <c r="A46" s="439"/>
      <c r="B46" s="10" t="s">
        <v>227</v>
      </c>
      <c r="C46" s="3">
        <v>1297398</v>
      </c>
      <c r="D46" s="224">
        <v>0.18099999999999999</v>
      </c>
      <c r="E46" s="3">
        <v>254234</v>
      </c>
      <c r="F46" s="224">
        <f t="shared" si="1"/>
        <v>0.28646608171155036</v>
      </c>
      <c r="G46" s="3">
        <v>448600</v>
      </c>
      <c r="H46" s="224">
        <f t="shared" si="2"/>
        <v>0.23267156694373842</v>
      </c>
      <c r="I46" s="226">
        <v>33045</v>
      </c>
      <c r="J46" s="224">
        <f t="shared" si="12"/>
        <v>0.15809210065185392</v>
      </c>
      <c r="K46" s="226">
        <v>91551</v>
      </c>
      <c r="L46" s="224">
        <f t="shared" si="3"/>
        <v>2.2196666033964918E-2</v>
      </c>
      <c r="M46" s="9">
        <v>62692</v>
      </c>
      <c r="N46" s="224">
        <f t="shared" si="4"/>
        <v>0.16331112801766534</v>
      </c>
      <c r="O46" s="6">
        <v>77832</v>
      </c>
      <c r="P46" s="224">
        <f t="shared" si="5"/>
        <v>0.29205332093826258</v>
      </c>
      <c r="Q46" s="3">
        <v>15946</v>
      </c>
      <c r="R46" s="224">
        <f t="shared" si="6"/>
        <v>0.10261374636979671</v>
      </c>
      <c r="S46" s="6">
        <v>17714</v>
      </c>
      <c r="T46" s="224">
        <f t="shared" si="7"/>
        <v>0.33047919483250715</v>
      </c>
      <c r="U46" s="6">
        <v>46123</v>
      </c>
      <c r="V46" s="224">
        <f t="shared" si="8"/>
        <v>9.5873919229506402E-3</v>
      </c>
      <c r="W46" s="226">
        <v>21377</v>
      </c>
      <c r="X46" s="224">
        <f t="shared" si="9"/>
        <v>0.35460363728534311</v>
      </c>
      <c r="Y46" s="226">
        <v>31048</v>
      </c>
      <c r="Z46" s="26">
        <v>0.3246864066899906</v>
      </c>
      <c r="AA46" s="9">
        <v>21962</v>
      </c>
      <c r="AB46" s="27"/>
      <c r="AC46" s="226"/>
      <c r="AD46" s="224"/>
      <c r="AE46" s="3"/>
      <c r="AF46" s="224"/>
      <c r="AG46" s="432">
        <v>21146</v>
      </c>
      <c r="AH46" s="427">
        <f>(AG46/AG34-1)</f>
        <v>0.25667082664764962</v>
      </c>
      <c r="AI46" s="450"/>
      <c r="AJ46" s="427"/>
      <c r="AK46" s="226">
        <v>1303</v>
      </c>
      <c r="AL46" s="224">
        <f t="shared" si="18"/>
        <v>-0.54392719635981801</v>
      </c>
      <c r="AM46" s="226">
        <v>1951</v>
      </c>
      <c r="AN46" s="26">
        <f t="shared" si="19"/>
        <v>0.1449530516431925</v>
      </c>
      <c r="AO46" s="226"/>
      <c r="AP46" s="27"/>
      <c r="AQ46" s="226">
        <v>456</v>
      </c>
      <c r="AR46" s="224">
        <f t="shared" si="16"/>
        <v>-0.21514629948364888</v>
      </c>
      <c r="AS46" s="36">
        <v>19</v>
      </c>
      <c r="AT46" s="379" t="str">
        <f t="shared" si="15"/>
        <v>-</v>
      </c>
      <c r="AU46" s="215"/>
      <c r="AV46" s="216"/>
      <c r="AW46" s="430"/>
      <c r="AX46" s="427"/>
      <c r="AY46" s="226">
        <v>1631</v>
      </c>
      <c r="AZ46" s="224">
        <f t="shared" si="17"/>
        <v>1.1746666666666665</v>
      </c>
      <c r="BA46" s="226">
        <v>185</v>
      </c>
      <c r="BB46" s="224"/>
    </row>
    <row r="47" spans="1:54" s="75" customFormat="1" ht="13.55" customHeight="1">
      <c r="A47" s="439"/>
      <c r="B47" s="10" t="s">
        <v>228</v>
      </c>
      <c r="C47" s="3">
        <v>1308664</v>
      </c>
      <c r="D47" s="224">
        <v>0.128</v>
      </c>
      <c r="E47" s="3">
        <v>271377</v>
      </c>
      <c r="F47" s="224">
        <f t="shared" si="1"/>
        <v>0.23167311148630249</v>
      </c>
      <c r="G47" s="226">
        <v>481518</v>
      </c>
      <c r="H47" s="224">
        <f t="shared" si="2"/>
        <v>0.18272475842859459</v>
      </c>
      <c r="I47" s="226">
        <v>39469</v>
      </c>
      <c r="J47" s="26">
        <f t="shared" si="12"/>
        <v>4.5370272274605362E-2</v>
      </c>
      <c r="K47" s="3">
        <v>96102</v>
      </c>
      <c r="L47" s="224">
        <f t="shared" si="3"/>
        <v>-2.0806891242379475E-4</v>
      </c>
      <c r="M47" s="9">
        <v>54640</v>
      </c>
      <c r="N47" s="224">
        <f t="shared" si="4"/>
        <v>0.15637764280121047</v>
      </c>
      <c r="O47" s="36">
        <v>88813</v>
      </c>
      <c r="P47" s="224">
        <f t="shared" si="5"/>
        <v>0.3070345842531273</v>
      </c>
      <c r="Q47" s="3">
        <v>18648</v>
      </c>
      <c r="R47" s="224">
        <f t="shared" si="6"/>
        <v>0.12350885648873358</v>
      </c>
      <c r="S47" s="36">
        <v>22680</v>
      </c>
      <c r="T47" s="26">
        <f t="shared" si="7"/>
        <v>0.44486207555583868</v>
      </c>
      <c r="U47" s="6">
        <v>45910</v>
      </c>
      <c r="V47" s="224">
        <f t="shared" si="8"/>
        <v>2.3725638852963474E-2</v>
      </c>
      <c r="W47" s="226">
        <v>22118</v>
      </c>
      <c r="X47" s="224">
        <f t="shared" si="9"/>
        <v>0.17956375659964802</v>
      </c>
      <c r="Y47" s="3">
        <v>28685</v>
      </c>
      <c r="Z47" s="224">
        <v>0.11558355695562555</v>
      </c>
      <c r="AA47" s="9">
        <v>21741</v>
      </c>
      <c r="AB47" s="27"/>
      <c r="AC47" s="226"/>
      <c r="AD47" s="224"/>
      <c r="AE47" s="3"/>
      <c r="AF47" s="224"/>
      <c r="AG47" s="432"/>
      <c r="AH47" s="427"/>
      <c r="AI47" s="450"/>
      <c r="AJ47" s="427"/>
      <c r="AK47" s="226">
        <v>1031</v>
      </c>
      <c r="AL47" s="224">
        <f t="shared" si="18"/>
        <v>-0.66698966408268734</v>
      </c>
      <c r="AM47" s="226">
        <v>2874</v>
      </c>
      <c r="AN47" s="26">
        <f t="shared" si="19"/>
        <v>1.9507186858316221</v>
      </c>
      <c r="AO47" s="226"/>
      <c r="AP47" s="27"/>
      <c r="AQ47" s="226">
        <v>354</v>
      </c>
      <c r="AR47" s="224">
        <f t="shared" si="16"/>
        <v>-0.44427001569858715</v>
      </c>
      <c r="AS47" s="36">
        <v>0</v>
      </c>
      <c r="AT47" s="379" t="str">
        <f t="shared" si="15"/>
        <v>-</v>
      </c>
      <c r="AU47" s="215"/>
      <c r="AV47" s="216"/>
      <c r="AW47" s="430"/>
      <c r="AX47" s="427"/>
      <c r="AY47" s="3">
        <v>1365</v>
      </c>
      <c r="AZ47" s="224">
        <f t="shared" si="17"/>
        <v>1.1032357473035441</v>
      </c>
      <c r="BA47" s="226">
        <v>37</v>
      </c>
      <c r="BB47" s="224"/>
    </row>
    <row r="48" spans="1:54" s="75" customFormat="1" ht="13.55" customHeight="1">
      <c r="A48" s="439"/>
      <c r="B48" s="10" t="s">
        <v>229</v>
      </c>
      <c r="C48" s="3">
        <v>1015650</v>
      </c>
      <c r="D48" s="224">
        <v>0.09</v>
      </c>
      <c r="E48" s="226">
        <v>201286</v>
      </c>
      <c r="F48" s="224">
        <f t="shared" ref="F48:F79" si="20">(E48-E36)/E36</f>
        <v>0.28657534947044122</v>
      </c>
      <c r="G48" s="226">
        <v>361155</v>
      </c>
      <c r="H48" s="224">
        <f t="shared" si="2"/>
        <v>8.0755545846562665E-2</v>
      </c>
      <c r="I48" s="226">
        <v>37257</v>
      </c>
      <c r="J48" s="26">
        <f t="shared" si="12"/>
        <v>0.16384480819692615</v>
      </c>
      <c r="K48" s="226">
        <v>70859</v>
      </c>
      <c r="L48" s="224">
        <f t="shared" ref="L48:L79" si="21">(K48-K36)/K36</f>
        <v>3.9506498841064462E-2</v>
      </c>
      <c r="M48" s="9">
        <v>43061</v>
      </c>
      <c r="N48" s="224">
        <f t="shared" si="4"/>
        <v>0.13554494870915845</v>
      </c>
      <c r="O48" s="36">
        <v>66497</v>
      </c>
      <c r="P48" s="224">
        <f t="shared" si="5"/>
        <v>0.28412250888305268</v>
      </c>
      <c r="Q48" s="226">
        <v>17686</v>
      </c>
      <c r="R48" s="224">
        <f t="shared" si="6"/>
        <v>0.3600430636727161</v>
      </c>
      <c r="S48" s="36">
        <v>17141</v>
      </c>
      <c r="T48" s="224">
        <f t="shared" si="7"/>
        <v>0.83896577620426993</v>
      </c>
      <c r="U48" s="6">
        <v>30265</v>
      </c>
      <c r="V48" s="224">
        <f t="shared" si="8"/>
        <v>3.2406617772471433E-2</v>
      </c>
      <c r="W48" s="226">
        <v>14251</v>
      </c>
      <c r="X48" s="224">
        <f t="shared" si="9"/>
        <v>-4.0078135524720462E-2</v>
      </c>
      <c r="Y48" s="3">
        <v>23566</v>
      </c>
      <c r="Z48" s="224">
        <v>5.3229050279329608E-2</v>
      </c>
      <c r="AA48" s="9">
        <v>15211</v>
      </c>
      <c r="AB48" s="27"/>
      <c r="AC48" s="226"/>
      <c r="AD48" s="224"/>
      <c r="AE48" s="3"/>
      <c r="AF48" s="224"/>
      <c r="AG48" s="432"/>
      <c r="AH48" s="427"/>
      <c r="AI48" s="450"/>
      <c r="AJ48" s="427"/>
      <c r="AK48" s="226">
        <v>784</v>
      </c>
      <c r="AL48" s="224">
        <f t="shared" si="18"/>
        <v>-0.1009174311926605</v>
      </c>
      <c r="AM48" s="226">
        <v>1160</v>
      </c>
      <c r="AN48" s="26">
        <f t="shared" si="19"/>
        <v>8.6142322097378279E-2</v>
      </c>
      <c r="AO48" s="226"/>
      <c r="AP48" s="27"/>
      <c r="AQ48" s="226">
        <v>309</v>
      </c>
      <c r="AR48" s="224">
        <f t="shared" si="16"/>
        <v>-0.24817518248175183</v>
      </c>
      <c r="AS48" s="36">
        <v>0</v>
      </c>
      <c r="AT48" s="379">
        <f t="shared" si="15"/>
        <v>-1</v>
      </c>
      <c r="AU48" s="215"/>
      <c r="AV48" s="216"/>
      <c r="AW48" s="430"/>
      <c r="AX48" s="427"/>
      <c r="AY48" s="3">
        <v>963</v>
      </c>
      <c r="AZ48" s="224">
        <f t="shared" si="17"/>
        <v>0.53100158982511925</v>
      </c>
      <c r="BA48" s="226">
        <v>58</v>
      </c>
      <c r="BB48" s="224"/>
    </row>
    <row r="49" spans="1:54" s="75" customFormat="1" ht="13.55" customHeight="1">
      <c r="A49" s="439"/>
      <c r="B49" s="10" t="s">
        <v>230</v>
      </c>
      <c r="C49" s="226">
        <v>1078092</v>
      </c>
      <c r="D49" s="224">
        <v>9.5000000000000001E-2</v>
      </c>
      <c r="E49" s="226">
        <v>222737</v>
      </c>
      <c r="F49" s="224">
        <f t="shared" si="20"/>
        <v>0.18729111252072217</v>
      </c>
      <c r="G49" s="226">
        <v>414382</v>
      </c>
      <c r="H49" s="224">
        <f t="shared" si="2"/>
        <v>0.11628270333175295</v>
      </c>
      <c r="I49" s="226">
        <v>31305</v>
      </c>
      <c r="J49" s="26">
        <f t="shared" si="12"/>
        <v>-4.4005374702253713E-2</v>
      </c>
      <c r="K49" s="226">
        <v>77173</v>
      </c>
      <c r="L49" s="224">
        <f t="shared" si="21"/>
        <v>-1.0044127456513931E-2</v>
      </c>
      <c r="M49" s="9">
        <v>49699</v>
      </c>
      <c r="N49" s="224">
        <f t="shared" si="4"/>
        <v>7.2046420328307326E-2</v>
      </c>
      <c r="O49" s="36">
        <v>67708</v>
      </c>
      <c r="P49" s="224">
        <f t="shared" si="5"/>
        <v>0.10223350914892232</v>
      </c>
      <c r="Q49" s="226">
        <v>15482</v>
      </c>
      <c r="R49" s="224">
        <f t="shared" si="6"/>
        <v>-7.4983569337396194E-2</v>
      </c>
      <c r="S49" s="36">
        <v>16824</v>
      </c>
      <c r="T49" s="224">
        <f t="shared" si="7"/>
        <v>0.47656661400737232</v>
      </c>
      <c r="U49" s="6">
        <v>33383</v>
      </c>
      <c r="V49" s="224">
        <f t="shared" si="8"/>
        <v>-4.6880799428979297E-2</v>
      </c>
      <c r="W49" s="226">
        <v>13546</v>
      </c>
      <c r="X49" s="224">
        <f t="shared" si="9"/>
        <v>-4.9336795564601021E-2</v>
      </c>
      <c r="Y49" s="226">
        <v>28718</v>
      </c>
      <c r="Z49" s="224">
        <v>0.18147035833299049</v>
      </c>
      <c r="AA49" s="9">
        <v>20239</v>
      </c>
      <c r="AB49" s="27"/>
      <c r="AC49" s="226"/>
      <c r="AD49" s="224"/>
      <c r="AE49" s="3"/>
      <c r="AF49" s="224"/>
      <c r="AG49" s="432">
        <v>21653</v>
      </c>
      <c r="AH49" s="427">
        <f>(AG49/AG37-1)</f>
        <v>7.1559360617607704E-2</v>
      </c>
      <c r="AI49" s="450"/>
      <c r="AJ49" s="427"/>
      <c r="AK49" s="226">
        <v>495</v>
      </c>
      <c r="AL49" s="224">
        <f t="shared" si="18"/>
        <v>-0.5783645655877343</v>
      </c>
      <c r="AM49" s="226">
        <v>2208</v>
      </c>
      <c r="AN49" s="26">
        <f t="shared" si="19"/>
        <v>0.23975294778214487</v>
      </c>
      <c r="AO49" s="226"/>
      <c r="AP49" s="27"/>
      <c r="AQ49" s="226">
        <v>369</v>
      </c>
      <c r="AR49" s="224">
        <f t="shared" si="16"/>
        <v>0.59051724137931039</v>
      </c>
      <c r="AS49" s="36">
        <v>25</v>
      </c>
      <c r="AT49" s="379" t="str">
        <f t="shared" si="15"/>
        <v>-</v>
      </c>
      <c r="AU49" s="215"/>
      <c r="AV49" s="216"/>
      <c r="AW49" s="430"/>
      <c r="AX49" s="427"/>
      <c r="AY49" s="226">
        <v>1725</v>
      </c>
      <c r="AZ49" s="224">
        <f t="shared" si="17"/>
        <v>0.60167130919220058</v>
      </c>
      <c r="BA49" s="226">
        <v>68</v>
      </c>
      <c r="BB49" s="224"/>
    </row>
    <row r="50" spans="1:54" s="75" customFormat="1" ht="13.55" customHeight="1">
      <c r="A50" s="439"/>
      <c r="B50" s="10" t="s">
        <v>15</v>
      </c>
      <c r="C50" s="226">
        <v>1072557</v>
      </c>
      <c r="D50" s="224">
        <v>8.5999999999999993E-2</v>
      </c>
      <c r="E50" s="226">
        <v>218488</v>
      </c>
      <c r="F50" s="224">
        <f t="shared" si="20"/>
        <v>0.23232072555809993</v>
      </c>
      <c r="G50" s="226">
        <v>379382</v>
      </c>
      <c r="H50" s="224">
        <f t="shared" si="2"/>
        <v>0.13881334461994729</v>
      </c>
      <c r="I50" s="226">
        <v>38481</v>
      </c>
      <c r="J50" s="26">
        <f t="shared" si="12"/>
        <v>-2.4166962519653092E-2</v>
      </c>
      <c r="K50" s="226">
        <v>96597</v>
      </c>
      <c r="L50" s="224">
        <f t="shared" si="21"/>
        <v>-4.2551293487957179E-2</v>
      </c>
      <c r="M50" s="9">
        <v>63988</v>
      </c>
      <c r="N50" s="224">
        <f t="shared" si="4"/>
        <v>9.4972449433587736E-2</v>
      </c>
      <c r="O50" s="36">
        <v>81131</v>
      </c>
      <c r="P50" s="224">
        <f t="shared" si="5"/>
        <v>0.25843027764851867</v>
      </c>
      <c r="Q50" s="226">
        <v>21100</v>
      </c>
      <c r="R50" s="224">
        <f t="shared" si="6"/>
        <v>0.18786241062883521</v>
      </c>
      <c r="S50" s="36">
        <v>20476</v>
      </c>
      <c r="T50" s="224">
        <f t="shared" si="7"/>
        <v>0.5273758018797553</v>
      </c>
      <c r="U50" s="6">
        <v>43965</v>
      </c>
      <c r="V50" s="224">
        <f t="shared" si="8"/>
        <v>3.9734191957251494E-3</v>
      </c>
      <c r="W50" s="226">
        <v>28343</v>
      </c>
      <c r="X50" s="224">
        <f t="shared" si="9"/>
        <v>0.4300201816347124</v>
      </c>
      <c r="Y50" s="226">
        <v>32219</v>
      </c>
      <c r="Z50" s="224">
        <v>-1.9536836980006696E-2</v>
      </c>
      <c r="AA50" s="9">
        <v>23226</v>
      </c>
      <c r="AB50" s="27"/>
      <c r="AC50" s="226"/>
      <c r="AD50" s="224"/>
      <c r="AE50" s="3"/>
      <c r="AF50" s="224"/>
      <c r="AG50" s="432"/>
      <c r="AH50" s="427"/>
      <c r="AI50" s="450"/>
      <c r="AJ50" s="427"/>
      <c r="AK50" s="226">
        <v>720</v>
      </c>
      <c r="AL50" s="224">
        <f t="shared" si="18"/>
        <v>-0.48424068767908313</v>
      </c>
      <c r="AM50" s="226">
        <v>2344</v>
      </c>
      <c r="AN50" s="26">
        <f t="shared" si="19"/>
        <v>0.39357907253269919</v>
      </c>
      <c r="AO50" s="226"/>
      <c r="AP50" s="27"/>
      <c r="AQ50" s="226">
        <v>567</v>
      </c>
      <c r="AR50" s="224">
        <f t="shared" si="16"/>
        <v>0.2857142857142857</v>
      </c>
      <c r="AS50" s="36">
        <v>11</v>
      </c>
      <c r="AT50" s="379">
        <f t="shared" si="15"/>
        <v>0.10000000000000009</v>
      </c>
      <c r="AU50" s="215"/>
      <c r="AV50" s="216"/>
      <c r="AW50" s="430"/>
      <c r="AX50" s="427"/>
      <c r="AY50" s="226">
        <v>1763</v>
      </c>
      <c r="AZ50" s="224">
        <f t="shared" si="17"/>
        <v>0.18640646029609687</v>
      </c>
      <c r="BA50" s="226">
        <v>49</v>
      </c>
      <c r="BB50" s="224"/>
    </row>
    <row r="51" spans="1:54" s="75" customFormat="1" ht="13.55" customHeight="1">
      <c r="A51" s="444"/>
      <c r="B51" s="29" t="s">
        <v>231</v>
      </c>
      <c r="C51" s="226">
        <v>1081848</v>
      </c>
      <c r="D51" s="224">
        <v>6.5000000000000002E-2</v>
      </c>
      <c r="E51" s="226">
        <v>208893</v>
      </c>
      <c r="F51" s="224">
        <f t="shared" si="20"/>
        <v>0.13112011176209401</v>
      </c>
      <c r="G51" s="211">
        <v>358085</v>
      </c>
      <c r="H51" s="218">
        <f t="shared" si="2"/>
        <v>9.2935452758549128E-2</v>
      </c>
      <c r="I51" s="211">
        <v>43462</v>
      </c>
      <c r="J51" s="218">
        <f t="shared" si="12"/>
        <v>7.8290503822418713E-4</v>
      </c>
      <c r="K51" s="211">
        <v>105849</v>
      </c>
      <c r="L51" s="218">
        <f t="shared" si="21"/>
        <v>4.1400615893192709E-2</v>
      </c>
      <c r="M51" s="34">
        <v>66912</v>
      </c>
      <c r="N51" s="218">
        <f t="shared" si="4"/>
        <v>9.9513605889312462E-2</v>
      </c>
      <c r="O51" s="37">
        <v>100323</v>
      </c>
      <c r="P51" s="218">
        <f t="shared" si="5"/>
        <v>0.26665656603916521</v>
      </c>
      <c r="Q51" s="211">
        <v>22959</v>
      </c>
      <c r="R51" s="218">
        <f t="shared" si="6"/>
        <v>0.2058298319327731</v>
      </c>
      <c r="S51" s="37">
        <v>28642</v>
      </c>
      <c r="T51" s="218">
        <f t="shared" si="7"/>
        <v>0.5113714315867236</v>
      </c>
      <c r="U51" s="31">
        <v>39701</v>
      </c>
      <c r="V51" s="218">
        <f t="shared" si="8"/>
        <v>9.8715890850722313E-2</v>
      </c>
      <c r="W51" s="211">
        <v>15983</v>
      </c>
      <c r="X51" s="218">
        <f t="shared" si="9"/>
        <v>-6.6849602989257351E-2</v>
      </c>
      <c r="Y51" s="211">
        <v>28840</v>
      </c>
      <c r="Z51" s="218">
        <v>-6.8528530596783637E-3</v>
      </c>
      <c r="AA51" s="34">
        <v>28111</v>
      </c>
      <c r="AB51" s="27"/>
      <c r="AC51" s="211"/>
      <c r="AD51" s="224"/>
      <c r="AE51" s="3"/>
      <c r="AF51" s="224"/>
      <c r="AG51" s="433"/>
      <c r="AH51" s="428"/>
      <c r="AI51" s="451"/>
      <c r="AJ51" s="428"/>
      <c r="AK51" s="211">
        <v>1364</v>
      </c>
      <c r="AL51" s="218">
        <f t="shared" si="18"/>
        <v>-1.0877447425670761E-2</v>
      </c>
      <c r="AM51" s="211">
        <v>1157</v>
      </c>
      <c r="AN51" s="30">
        <f t="shared" si="19"/>
        <v>-4.6952224052718289E-2</v>
      </c>
      <c r="AO51" s="211"/>
      <c r="AP51" s="27"/>
      <c r="AQ51" s="211">
        <v>465</v>
      </c>
      <c r="AR51" s="224">
        <f t="shared" si="16"/>
        <v>0.34782608695652173</v>
      </c>
      <c r="AS51" s="37">
        <v>0</v>
      </c>
      <c r="AT51" s="379" t="str">
        <f t="shared" si="15"/>
        <v>-</v>
      </c>
      <c r="AU51" s="33"/>
      <c r="AV51" s="114"/>
      <c r="AW51" s="431"/>
      <c r="AX51" s="428"/>
      <c r="AY51" s="211">
        <v>2134</v>
      </c>
      <c r="AZ51" s="218">
        <f t="shared" si="17"/>
        <v>7.6147251638930991E-2</v>
      </c>
      <c r="BA51" s="211">
        <v>120</v>
      </c>
      <c r="BB51" s="224"/>
    </row>
    <row r="52" spans="1:54" s="75" customFormat="1" ht="13.55" customHeight="1">
      <c r="A52" s="443" t="s">
        <v>232</v>
      </c>
      <c r="B52" s="2" t="s">
        <v>233</v>
      </c>
      <c r="C52" s="17">
        <v>1322909</v>
      </c>
      <c r="D52" s="217">
        <v>3.2000000000000001E-2</v>
      </c>
      <c r="E52" s="17">
        <v>271583</v>
      </c>
      <c r="F52" s="217">
        <f t="shared" si="20"/>
        <v>0.12994799251092157</v>
      </c>
      <c r="G52" s="17">
        <v>426625</v>
      </c>
      <c r="H52" s="217">
        <v>0.04</v>
      </c>
      <c r="I52" s="17">
        <v>47209</v>
      </c>
      <c r="J52" s="217">
        <f t="shared" si="12"/>
        <v>-2.5453119194087773E-2</v>
      </c>
      <c r="K52" s="17">
        <v>118417</v>
      </c>
      <c r="L52" s="217">
        <f t="shared" si="21"/>
        <v>-6.3838029282484263E-2</v>
      </c>
      <c r="M52" s="115">
        <v>69522</v>
      </c>
      <c r="N52" s="217">
        <f t="shared" si="4"/>
        <v>-1.7120721586812326E-2</v>
      </c>
      <c r="O52" s="38">
        <v>101818</v>
      </c>
      <c r="P52" s="217">
        <f t="shared" si="5"/>
        <v>0.28172914725949799</v>
      </c>
      <c r="Q52" s="17">
        <v>32744</v>
      </c>
      <c r="R52" s="217">
        <f t="shared" si="6"/>
        <v>0.33387648688284177</v>
      </c>
      <c r="S52" s="38">
        <v>35580</v>
      </c>
      <c r="T52" s="217">
        <f t="shared" si="7"/>
        <v>0.38837944355562493</v>
      </c>
      <c r="U52" s="19">
        <v>50432</v>
      </c>
      <c r="V52" s="217">
        <f t="shared" ref="V52:V84" si="22">(U52/U40-1)</f>
        <v>7.8620925656600171E-2</v>
      </c>
      <c r="W52" s="17">
        <v>26216</v>
      </c>
      <c r="X52" s="217">
        <v>-3.7999999999999999E-2</v>
      </c>
      <c r="Y52" s="3">
        <v>33112</v>
      </c>
      <c r="Z52" s="217">
        <v>-1.1611593683770634E-2</v>
      </c>
      <c r="AA52" s="23">
        <v>36472</v>
      </c>
      <c r="AB52" s="20">
        <f t="shared" ref="AB52:AB63" si="23">AA52/AA40-1</f>
        <v>-0.23711512717536809</v>
      </c>
      <c r="AC52" s="3"/>
      <c r="AD52" s="217"/>
      <c r="AE52" s="16">
        <v>14478</v>
      </c>
      <c r="AF52" s="217"/>
      <c r="AG52" s="434">
        <v>28809</v>
      </c>
      <c r="AH52" s="426">
        <f>(AG52/AG40-1)</f>
        <v>5.7754442649434523E-2</v>
      </c>
      <c r="AI52" s="449">
        <v>43396</v>
      </c>
      <c r="AJ52" s="426">
        <f>AI52/AI40-1</f>
        <v>-1.2155702253585199E-2</v>
      </c>
      <c r="AK52" s="21">
        <v>2135</v>
      </c>
      <c r="AL52" s="224">
        <f>(AK52/AK40-1)</f>
        <v>-0.11226611226611227</v>
      </c>
      <c r="AM52" s="3">
        <v>5692</v>
      </c>
      <c r="AN52" s="18">
        <f>(AM52-AM40)/AM40</f>
        <v>0.15926680244399186</v>
      </c>
      <c r="AO52" s="3"/>
      <c r="AP52" s="20"/>
      <c r="AQ52" s="3">
        <v>630</v>
      </c>
      <c r="AR52" s="217">
        <f t="shared" si="16"/>
        <v>-0.16996047430830039</v>
      </c>
      <c r="AS52" s="6">
        <v>0</v>
      </c>
      <c r="AT52" s="378" t="str">
        <f t="shared" si="15"/>
        <v>-</v>
      </c>
      <c r="AU52" s="429">
        <v>97</v>
      </c>
      <c r="AV52" s="22"/>
      <c r="AW52" s="429">
        <v>14530</v>
      </c>
      <c r="AX52" s="426">
        <f>AW52/AW40-1</f>
        <v>0.13418156271953796</v>
      </c>
      <c r="AY52" s="3">
        <v>4492</v>
      </c>
      <c r="AZ52" s="217">
        <f t="shared" ref="AZ52:AZ83" si="24">(AY52/AY40-1)</f>
        <v>-7.8185922429714783E-2</v>
      </c>
      <c r="BA52" s="3">
        <v>117</v>
      </c>
      <c r="BB52" s="217">
        <v>-3.7999999999999999E-2</v>
      </c>
    </row>
    <row r="53" spans="1:54" s="75" customFormat="1" ht="13.55" customHeight="1">
      <c r="A53" s="439"/>
      <c r="B53" s="10" t="s">
        <v>234</v>
      </c>
      <c r="C53" s="226">
        <v>1132463</v>
      </c>
      <c r="D53" s="224">
        <v>0.153</v>
      </c>
      <c r="E53" s="226">
        <v>234876</v>
      </c>
      <c r="F53" s="224">
        <f t="shared" si="20"/>
        <v>0.16065525164924765</v>
      </c>
      <c r="G53" s="226">
        <v>397565</v>
      </c>
      <c r="H53" s="224">
        <v>0.13700000000000001</v>
      </c>
      <c r="I53" s="226">
        <v>47485</v>
      </c>
      <c r="J53" s="224">
        <f t="shared" si="12"/>
        <v>6.1781673449309064E-2</v>
      </c>
      <c r="K53" s="226">
        <v>99834</v>
      </c>
      <c r="L53" s="224">
        <f t="shared" si="21"/>
        <v>0.15491132885253867</v>
      </c>
      <c r="M53" s="54">
        <v>56832</v>
      </c>
      <c r="N53" s="224">
        <f t="shared" si="4"/>
        <v>0.14629177676032201</v>
      </c>
      <c r="O53" s="36">
        <v>96445</v>
      </c>
      <c r="P53" s="224">
        <v>0.501</v>
      </c>
      <c r="Q53" s="226">
        <v>28894</v>
      </c>
      <c r="R53" s="224">
        <f t="shared" si="6"/>
        <v>0.55486197061830711</v>
      </c>
      <c r="S53" s="36">
        <v>33682</v>
      </c>
      <c r="T53" s="224">
        <f t="shared" si="7"/>
        <v>0.99467014094516171</v>
      </c>
      <c r="U53" s="6">
        <v>40998</v>
      </c>
      <c r="V53" s="224">
        <f t="shared" si="22"/>
        <v>0.30301296720061033</v>
      </c>
      <c r="W53" s="226">
        <v>26603</v>
      </c>
      <c r="X53" s="224">
        <v>0.33200000000000002</v>
      </c>
      <c r="Y53" s="3">
        <v>26154</v>
      </c>
      <c r="Z53" s="224">
        <v>0.15971975877970912</v>
      </c>
      <c r="AA53" s="9">
        <v>31197</v>
      </c>
      <c r="AB53" s="27">
        <f t="shared" si="23"/>
        <v>-0.10032875764217331</v>
      </c>
      <c r="AC53" s="3"/>
      <c r="AD53" s="224"/>
      <c r="AE53" s="3">
        <v>9545</v>
      </c>
      <c r="AF53" s="224"/>
      <c r="AG53" s="432"/>
      <c r="AH53" s="427"/>
      <c r="AI53" s="450"/>
      <c r="AJ53" s="427"/>
      <c r="AK53" s="215">
        <v>1405</v>
      </c>
      <c r="AL53" s="224">
        <f t="shared" ref="AL53:AL63" si="25">(AK53/AK41-1)</f>
        <v>4.2284866468842663E-2</v>
      </c>
      <c r="AM53" s="3">
        <v>6257</v>
      </c>
      <c r="AN53" s="26">
        <f t="shared" ref="AN53:AN63" si="26">(AM53-AM41)/AM41</f>
        <v>0.38245691559876271</v>
      </c>
      <c r="AO53" s="3"/>
      <c r="AP53" s="27"/>
      <c r="AQ53" s="3">
        <v>402</v>
      </c>
      <c r="AR53" s="224">
        <f t="shared" si="16"/>
        <v>1.5151515151515152E-2</v>
      </c>
      <c r="AS53" s="6">
        <v>0</v>
      </c>
      <c r="AT53" s="379" t="str">
        <f t="shared" si="15"/>
        <v>-</v>
      </c>
      <c r="AU53" s="430"/>
      <c r="AV53" s="216"/>
      <c r="AW53" s="430"/>
      <c r="AX53" s="427"/>
      <c r="AY53" s="3">
        <v>4522</v>
      </c>
      <c r="AZ53" s="224">
        <f t="shared" si="24"/>
        <v>1.1410984848484849</v>
      </c>
      <c r="BA53" s="3">
        <v>112</v>
      </c>
      <c r="BB53" s="224">
        <v>0.33200000000000002</v>
      </c>
    </row>
    <row r="54" spans="1:54" s="75" customFormat="1" ht="13.55" customHeight="1">
      <c r="A54" s="439"/>
      <c r="B54" s="10" t="s">
        <v>7</v>
      </c>
      <c r="C54" s="226">
        <v>983589</v>
      </c>
      <c r="D54" s="224">
        <v>-6.0299999999999999E-2</v>
      </c>
      <c r="E54" s="159">
        <v>187474</v>
      </c>
      <c r="F54" s="224">
        <f t="shared" si="20"/>
        <v>-6.6076377297704016E-3</v>
      </c>
      <c r="G54" s="226">
        <v>349458</v>
      </c>
      <c r="H54" s="224">
        <v>-0.11</v>
      </c>
      <c r="I54" s="226">
        <v>46737</v>
      </c>
      <c r="J54" s="224">
        <f t="shared" si="12"/>
        <v>-5.3274454595174915E-2</v>
      </c>
      <c r="K54" s="226">
        <v>85840</v>
      </c>
      <c r="L54" s="224">
        <f t="shared" si="21"/>
        <v>-0.1094234699700167</v>
      </c>
      <c r="M54" s="54">
        <v>48793</v>
      </c>
      <c r="N54" s="224">
        <f t="shared" si="4"/>
        <v>-5.0793712551552406E-2</v>
      </c>
      <c r="O54" s="36">
        <v>72756</v>
      </c>
      <c r="P54" s="224">
        <v>0.13300000000000001</v>
      </c>
      <c r="Q54" s="226">
        <v>21292</v>
      </c>
      <c r="R54" s="224">
        <f t="shared" si="6"/>
        <v>4.4237371260421772E-2</v>
      </c>
      <c r="S54" s="36">
        <v>22418</v>
      </c>
      <c r="T54" s="224">
        <f>(S54-S42)/S54</f>
        <v>0.36577750022303507</v>
      </c>
      <c r="U54" s="6">
        <v>39683</v>
      </c>
      <c r="V54" s="224">
        <f t="shared" si="22"/>
        <v>-5.6761189417888769E-2</v>
      </c>
      <c r="W54" s="226">
        <v>21760</v>
      </c>
      <c r="X54" s="224">
        <v>0.10100000000000001</v>
      </c>
      <c r="Y54" s="3">
        <v>29470</v>
      </c>
      <c r="Z54" s="224">
        <v>9.3668819119720928E-2</v>
      </c>
      <c r="AA54" s="9">
        <v>29867</v>
      </c>
      <c r="AB54" s="27">
        <f t="shared" si="23"/>
        <v>-0.23076724959435446</v>
      </c>
      <c r="AC54" s="3"/>
      <c r="AD54" s="224"/>
      <c r="AE54" s="3">
        <v>9440</v>
      </c>
      <c r="AF54" s="224"/>
      <c r="AG54" s="432"/>
      <c r="AH54" s="427"/>
      <c r="AI54" s="450"/>
      <c r="AJ54" s="427"/>
      <c r="AK54" s="215">
        <v>1381</v>
      </c>
      <c r="AL54" s="224">
        <f t="shared" si="25"/>
        <v>-0.10382868267358858</v>
      </c>
      <c r="AM54" s="3">
        <v>3413</v>
      </c>
      <c r="AN54" s="26">
        <f t="shared" si="26"/>
        <v>-8.4986595174262741E-2</v>
      </c>
      <c r="AO54" s="3"/>
      <c r="AP54" s="27"/>
      <c r="AQ54" s="3">
        <v>312</v>
      </c>
      <c r="AR54" s="224">
        <f t="shared" si="16"/>
        <v>7.9584775086505188E-2</v>
      </c>
      <c r="AS54" s="6">
        <v>0</v>
      </c>
      <c r="AT54" s="379">
        <f t="shared" si="15"/>
        <v>-1</v>
      </c>
      <c r="AU54" s="430"/>
      <c r="AV54" s="216"/>
      <c r="AW54" s="430"/>
      <c r="AX54" s="427"/>
      <c r="AY54" s="3">
        <v>2929</v>
      </c>
      <c r="AZ54" s="224">
        <f t="shared" si="24"/>
        <v>0.9131286740692357</v>
      </c>
      <c r="BA54" s="3">
        <v>126</v>
      </c>
      <c r="BB54" s="224">
        <v>0.10100000000000001</v>
      </c>
    </row>
    <row r="55" spans="1:54" s="75" customFormat="1" ht="13.55" customHeight="1">
      <c r="A55" s="439"/>
      <c r="B55" s="10" t="s">
        <v>8</v>
      </c>
      <c r="C55" s="226">
        <v>1026750</v>
      </c>
      <c r="D55" s="224">
        <v>3.7999999999999999E-2</v>
      </c>
      <c r="E55" s="226">
        <v>203812</v>
      </c>
      <c r="F55" s="224">
        <f t="shared" si="20"/>
        <v>6.9553626717324915E-2</v>
      </c>
      <c r="G55" s="226">
        <v>368551</v>
      </c>
      <c r="H55" s="224">
        <f t="shared" ref="H55:H66" si="27">(G55-G43)/G43</f>
        <v>-1.0428665404701491E-2</v>
      </c>
      <c r="I55" s="226">
        <v>41475</v>
      </c>
      <c r="J55" s="224">
        <f t="shared" si="12"/>
        <v>-7.8333333333333338E-2</v>
      </c>
      <c r="K55" s="226">
        <v>76784</v>
      </c>
      <c r="L55" s="224">
        <f t="shared" si="21"/>
        <v>3.5175944864963458E-4</v>
      </c>
      <c r="M55" s="54">
        <v>45382</v>
      </c>
      <c r="N55" s="224">
        <f t="shared" si="4"/>
        <v>9.6766397602590759E-2</v>
      </c>
      <c r="O55" s="36">
        <v>69794</v>
      </c>
      <c r="P55" s="224">
        <v>0.17899999999999999</v>
      </c>
      <c r="Q55" s="226">
        <v>21654</v>
      </c>
      <c r="R55" s="224">
        <v>0.32800000000000001</v>
      </c>
      <c r="S55" s="36">
        <v>19164</v>
      </c>
      <c r="T55" s="224">
        <v>7.7000000000000002E-3</v>
      </c>
      <c r="U55" s="6">
        <v>33946</v>
      </c>
      <c r="V55" s="224">
        <f t="shared" si="22"/>
        <v>5.3601911915329481E-2</v>
      </c>
      <c r="W55" s="226">
        <v>21229</v>
      </c>
      <c r="X55" s="224">
        <v>0.308</v>
      </c>
      <c r="Y55" s="226">
        <v>23759</v>
      </c>
      <c r="Z55" s="224">
        <v>-1.2181939131880924E-2</v>
      </c>
      <c r="AA55" s="9">
        <v>24810</v>
      </c>
      <c r="AB55" s="27">
        <f t="shared" si="23"/>
        <v>-0.14027306119620209</v>
      </c>
      <c r="AC55" s="226"/>
      <c r="AD55" s="224"/>
      <c r="AE55" s="3">
        <v>13006</v>
      </c>
      <c r="AF55" s="224"/>
      <c r="AG55" s="432">
        <v>15721</v>
      </c>
      <c r="AH55" s="424">
        <f>(AG55/AG43-1)</f>
        <v>8.0629639813032616E-2</v>
      </c>
      <c r="AI55" s="450"/>
      <c r="AJ55" s="427"/>
      <c r="AK55" s="215">
        <v>753</v>
      </c>
      <c r="AL55" s="224">
        <f t="shared" si="25"/>
        <v>-0.21644120707596259</v>
      </c>
      <c r="AM55" s="226">
        <v>4169</v>
      </c>
      <c r="AN55" s="26">
        <f t="shared" si="26"/>
        <v>0.1362769146906514</v>
      </c>
      <c r="AO55" s="226"/>
      <c r="AP55" s="27"/>
      <c r="AQ55" s="226">
        <v>402</v>
      </c>
      <c r="AR55" s="224">
        <f t="shared" si="16"/>
        <v>0.31372549019607843</v>
      </c>
      <c r="AS55" s="36">
        <v>0</v>
      </c>
      <c r="AT55" s="379">
        <f t="shared" si="15"/>
        <v>-1</v>
      </c>
      <c r="AU55" s="430"/>
      <c r="AV55" s="216"/>
      <c r="AW55" s="430"/>
      <c r="AX55" s="427"/>
      <c r="AY55" s="226">
        <v>2111</v>
      </c>
      <c r="AZ55" s="224">
        <f t="shared" si="24"/>
        <v>1.5870098039215685</v>
      </c>
      <c r="BA55" s="226">
        <v>32</v>
      </c>
      <c r="BB55" s="224">
        <v>0.308</v>
      </c>
    </row>
    <row r="56" spans="1:54" s="75" customFormat="1" ht="13.55" customHeight="1">
      <c r="A56" s="439"/>
      <c r="B56" s="10" t="s">
        <v>9</v>
      </c>
      <c r="C56" s="226">
        <v>1099977</v>
      </c>
      <c r="D56" s="224">
        <v>-7.0000000000000001E-3</v>
      </c>
      <c r="E56" s="226">
        <v>229043</v>
      </c>
      <c r="F56" s="224">
        <f t="shared" si="20"/>
        <v>8.3688580823732581E-2</v>
      </c>
      <c r="G56" s="226">
        <v>380551</v>
      </c>
      <c r="H56" s="224">
        <f t="shared" si="27"/>
        <v>-9.0606905681929514E-2</v>
      </c>
      <c r="I56" s="226">
        <v>38479</v>
      </c>
      <c r="J56" s="224">
        <f t="shared" si="12"/>
        <v>7.7903524006947167E-2</v>
      </c>
      <c r="K56" s="226">
        <v>78793</v>
      </c>
      <c r="L56" s="224">
        <f t="shared" si="21"/>
        <v>-4.4226640303739732E-2</v>
      </c>
      <c r="M56" s="54">
        <v>49476</v>
      </c>
      <c r="N56" s="224">
        <f t="shared" si="4"/>
        <v>-2.3872469715503275E-2</v>
      </c>
      <c r="O56" s="36">
        <v>86465</v>
      </c>
      <c r="P56" s="224">
        <v>0.32600000000000001</v>
      </c>
      <c r="Q56" s="226">
        <v>23256</v>
      </c>
      <c r="R56" s="224">
        <v>0.33</v>
      </c>
      <c r="S56" s="36">
        <v>26232</v>
      </c>
      <c r="T56" s="224">
        <v>0.64670000000000005</v>
      </c>
      <c r="U56" s="6">
        <v>36412</v>
      </c>
      <c r="V56" s="224">
        <f t="shared" si="22"/>
        <v>5.8242269239711764E-2</v>
      </c>
      <c r="W56" s="226">
        <v>22457</v>
      </c>
      <c r="X56" s="224">
        <v>0.69799999999999995</v>
      </c>
      <c r="Y56" s="226">
        <v>30802</v>
      </c>
      <c r="Z56" s="224">
        <v>4.0994964344857887E-2</v>
      </c>
      <c r="AA56" s="9">
        <v>19870</v>
      </c>
      <c r="AB56" s="27">
        <f t="shared" si="23"/>
        <v>-0.19998389499536984</v>
      </c>
      <c r="AC56" s="226"/>
      <c r="AD56" s="224"/>
      <c r="AE56" s="3">
        <v>12685</v>
      </c>
      <c r="AF56" s="224"/>
      <c r="AG56" s="432"/>
      <c r="AH56" s="424"/>
      <c r="AI56" s="450"/>
      <c r="AJ56" s="427"/>
      <c r="AK56" s="215">
        <v>583</v>
      </c>
      <c r="AL56" s="224">
        <f t="shared" si="25"/>
        <v>-0.36423118865866955</v>
      </c>
      <c r="AM56" s="226">
        <v>3058</v>
      </c>
      <c r="AN56" s="26">
        <f t="shared" si="26"/>
        <v>0.16273764258555132</v>
      </c>
      <c r="AO56" s="226"/>
      <c r="AP56" s="27"/>
      <c r="AQ56" s="226">
        <v>288</v>
      </c>
      <c r="AR56" s="224">
        <f t="shared" si="16"/>
        <v>0.17073170731707318</v>
      </c>
      <c r="AS56" s="36">
        <v>0</v>
      </c>
      <c r="AT56" s="379">
        <f t="shared" si="15"/>
        <v>-1</v>
      </c>
      <c r="AU56" s="430"/>
      <c r="AV56" s="216"/>
      <c r="AW56" s="430"/>
      <c r="AX56" s="427"/>
      <c r="AY56" s="226">
        <v>1780</v>
      </c>
      <c r="AZ56" s="224">
        <f t="shared" si="24"/>
        <v>1.4653739612188366</v>
      </c>
      <c r="BA56" s="226">
        <v>68</v>
      </c>
      <c r="BB56" s="224">
        <v>0.69799999999999995</v>
      </c>
    </row>
    <row r="57" spans="1:54" s="75" customFormat="1" ht="13.55" customHeight="1">
      <c r="A57" s="439"/>
      <c r="B57" s="10" t="s">
        <v>10</v>
      </c>
      <c r="C57" s="226">
        <v>1004715</v>
      </c>
      <c r="D57" s="224">
        <v>-5.6000000000000001E-2</v>
      </c>
      <c r="E57" s="226">
        <v>195661</v>
      </c>
      <c r="F57" s="224">
        <f t="shared" si="20"/>
        <v>2.8009247097147059E-2</v>
      </c>
      <c r="G57" s="226">
        <v>304727</v>
      </c>
      <c r="H57" s="224">
        <f t="shared" si="27"/>
        <v>-0.21989089168273082</v>
      </c>
      <c r="I57" s="226">
        <v>24221</v>
      </c>
      <c r="J57" s="224">
        <f t="shared" si="12"/>
        <v>-0.39637641429497084</v>
      </c>
      <c r="K57" s="226">
        <v>77235</v>
      </c>
      <c r="L57" s="224">
        <f t="shared" si="21"/>
        <v>3.0128696284560342E-3</v>
      </c>
      <c r="M57" s="54">
        <v>52711</v>
      </c>
      <c r="N57" s="224">
        <f t="shared" si="4"/>
        <v>8.5973876138283334E-2</v>
      </c>
      <c r="O57" s="36">
        <v>73435</v>
      </c>
      <c r="P57" s="224">
        <v>0.192</v>
      </c>
      <c r="Q57" s="226">
        <v>23442</v>
      </c>
      <c r="R57" s="224">
        <f t="shared" ref="R57:R85" si="28">(Q57/Q45-1)</f>
        <v>0.40598572542433886</v>
      </c>
      <c r="S57" s="36">
        <v>21424</v>
      </c>
      <c r="T57" s="224">
        <f t="shared" ref="T57:T85" si="29">(S57/S45-1)</f>
        <v>0.39797716150081563</v>
      </c>
      <c r="U57" s="6">
        <v>35998</v>
      </c>
      <c r="V57" s="224">
        <f t="shared" si="22"/>
        <v>-5.3356825413521936E-2</v>
      </c>
      <c r="W57" s="226">
        <v>20348</v>
      </c>
      <c r="X57" s="224">
        <f t="shared" ref="X57:X76" si="30">(W57/W45-1)</f>
        <v>0.58795067894490405</v>
      </c>
      <c r="Y57" s="226">
        <v>29357</v>
      </c>
      <c r="Z57" s="224">
        <v>6.6363966581910641E-2</v>
      </c>
      <c r="AA57" s="9">
        <v>18230</v>
      </c>
      <c r="AB57" s="27">
        <f t="shared" si="23"/>
        <v>-0.2532667021668783</v>
      </c>
      <c r="AC57" s="226"/>
      <c r="AD57" s="224"/>
      <c r="AE57" s="3">
        <v>9711</v>
      </c>
      <c r="AF57" s="224"/>
      <c r="AG57" s="432"/>
      <c r="AH57" s="424"/>
      <c r="AI57" s="450"/>
      <c r="AJ57" s="427"/>
      <c r="AK57" s="215">
        <v>787</v>
      </c>
      <c r="AL57" s="224">
        <f t="shared" si="25"/>
        <v>-0.17331932773109249</v>
      </c>
      <c r="AM57" s="226">
        <v>1899</v>
      </c>
      <c r="AN57" s="26">
        <f t="shared" si="26"/>
        <v>-0.29062383264848712</v>
      </c>
      <c r="AO57" s="226"/>
      <c r="AP57" s="27"/>
      <c r="AQ57" s="226">
        <v>285</v>
      </c>
      <c r="AR57" s="224">
        <f t="shared" si="16"/>
        <v>-0.19491525423728814</v>
      </c>
      <c r="AS57" s="36">
        <v>0</v>
      </c>
      <c r="AT57" s="379">
        <f t="shared" si="15"/>
        <v>-1</v>
      </c>
      <c r="AU57" s="430"/>
      <c r="AV57" s="216"/>
      <c r="AW57" s="430"/>
      <c r="AX57" s="427"/>
      <c r="AY57" s="226">
        <v>1424</v>
      </c>
      <c r="AZ57" s="224">
        <f t="shared" si="24"/>
        <v>0.69523809523809521</v>
      </c>
      <c r="BA57" s="226">
        <v>57</v>
      </c>
      <c r="BB57" s="224">
        <f t="shared" ref="BB57:BB63" si="31">(BA57/BA45-1)</f>
        <v>-0.48648648648648651</v>
      </c>
    </row>
    <row r="58" spans="1:54" s="75" customFormat="1" ht="13.55" customHeight="1">
      <c r="A58" s="439"/>
      <c r="B58" s="10" t="s">
        <v>11</v>
      </c>
      <c r="C58" s="226">
        <v>1135843</v>
      </c>
      <c r="D58" s="224">
        <v>-0.125</v>
      </c>
      <c r="E58" s="226">
        <v>237947</v>
      </c>
      <c r="F58" s="224">
        <f t="shared" si="20"/>
        <v>-6.4063028548502557E-2</v>
      </c>
      <c r="G58" s="226">
        <v>327184</v>
      </c>
      <c r="H58" s="224">
        <f t="shared" si="27"/>
        <v>-0.27065537226928221</v>
      </c>
      <c r="I58" s="226">
        <v>32443</v>
      </c>
      <c r="J58" s="224">
        <f t="shared" si="12"/>
        <v>-1.8217582085035558E-2</v>
      </c>
      <c r="K58" s="226">
        <v>80120</v>
      </c>
      <c r="L58" s="224">
        <f t="shared" si="21"/>
        <v>-0.12485936800253411</v>
      </c>
      <c r="M58" s="54">
        <v>57903</v>
      </c>
      <c r="N58" s="224">
        <f t="shared" si="4"/>
        <v>-7.6389331972181451E-2</v>
      </c>
      <c r="O58" s="36">
        <v>78498</v>
      </c>
      <c r="P58" s="224">
        <v>2.9000000000000001E-2</v>
      </c>
      <c r="Q58" s="226">
        <v>18310</v>
      </c>
      <c r="R58" s="224">
        <f t="shared" si="28"/>
        <v>0.14825034491408506</v>
      </c>
      <c r="S58" s="36">
        <v>22828</v>
      </c>
      <c r="T58" s="224">
        <f t="shared" si="29"/>
        <v>0.28869820480975505</v>
      </c>
      <c r="U58" s="6">
        <v>39614</v>
      </c>
      <c r="V58" s="224">
        <f t="shared" si="22"/>
        <v>-0.14112265030462023</v>
      </c>
      <c r="W58" s="226">
        <v>27512</v>
      </c>
      <c r="X58" s="224">
        <f t="shared" si="30"/>
        <v>0.28699069092950369</v>
      </c>
      <c r="Y58" s="226">
        <v>27698</v>
      </c>
      <c r="Z58" s="224">
        <v>-0.10789744911105385</v>
      </c>
      <c r="AA58" s="9">
        <v>19470</v>
      </c>
      <c r="AB58" s="27">
        <f t="shared" si="23"/>
        <v>-0.11346871869592934</v>
      </c>
      <c r="AC58" s="226"/>
      <c r="AD58" s="224"/>
      <c r="AE58" s="3">
        <v>11274</v>
      </c>
      <c r="AF58" s="224"/>
      <c r="AG58" s="432">
        <v>20749</v>
      </c>
      <c r="AH58" s="427">
        <f>(AG58/AG46-1)</f>
        <v>-1.8774236262177224E-2</v>
      </c>
      <c r="AI58" s="450"/>
      <c r="AJ58" s="427"/>
      <c r="AK58" s="215">
        <v>985</v>
      </c>
      <c r="AL58" s="224">
        <f t="shared" si="25"/>
        <v>-0.24405218726016886</v>
      </c>
      <c r="AM58" s="226">
        <v>1756</v>
      </c>
      <c r="AN58" s="26">
        <f t="shared" si="26"/>
        <v>-9.9948744233726294E-2</v>
      </c>
      <c r="AO58" s="226"/>
      <c r="AP58" s="27"/>
      <c r="AQ58" s="226">
        <v>453</v>
      </c>
      <c r="AR58" s="224">
        <f t="shared" si="16"/>
        <v>-6.5789473684210523E-3</v>
      </c>
      <c r="AS58" s="36">
        <v>0</v>
      </c>
      <c r="AT58" s="379">
        <f t="shared" si="15"/>
        <v>-1</v>
      </c>
      <c r="AU58" s="430"/>
      <c r="AV58" s="216"/>
      <c r="AW58" s="430"/>
      <c r="AX58" s="427"/>
      <c r="AY58" s="226">
        <v>2006</v>
      </c>
      <c r="AZ58" s="224">
        <f t="shared" si="24"/>
        <v>0.22992029429797678</v>
      </c>
      <c r="BA58" s="226">
        <v>89</v>
      </c>
      <c r="BB58" s="224">
        <f t="shared" si="31"/>
        <v>-0.51891891891891895</v>
      </c>
    </row>
    <row r="59" spans="1:54" s="75" customFormat="1" ht="13.55" customHeight="1">
      <c r="A59" s="439"/>
      <c r="B59" s="10" t="s">
        <v>12</v>
      </c>
      <c r="C59" s="226">
        <v>1163809</v>
      </c>
      <c r="D59" s="224">
        <v>-0.111</v>
      </c>
      <c r="E59" s="226">
        <v>248154</v>
      </c>
      <c r="F59" s="224">
        <f t="shared" si="20"/>
        <v>-8.5574680241877532E-2</v>
      </c>
      <c r="G59" s="226">
        <v>341625</v>
      </c>
      <c r="H59" s="224">
        <f t="shared" si="27"/>
        <v>-0.29052496479882373</v>
      </c>
      <c r="I59" s="226">
        <v>49786</v>
      </c>
      <c r="J59" s="224">
        <f t="shared" ref="J59:J85" si="32">(I59/I47-1)</f>
        <v>0.26139501887557315</v>
      </c>
      <c r="K59" s="226">
        <v>85350</v>
      </c>
      <c r="L59" s="224">
        <f t="shared" si="21"/>
        <v>-0.11188112630330274</v>
      </c>
      <c r="M59" s="54">
        <v>52803</v>
      </c>
      <c r="N59" s="224">
        <f t="shared" si="4"/>
        <v>-3.362005856515371E-2</v>
      </c>
      <c r="O59" s="36">
        <v>88001</v>
      </c>
      <c r="P59" s="224">
        <v>-8.9999999999999993E-3</v>
      </c>
      <c r="Q59" s="226">
        <v>22410</v>
      </c>
      <c r="R59" s="224">
        <f t="shared" si="28"/>
        <v>0.20173745173745172</v>
      </c>
      <c r="S59" s="36">
        <v>30415</v>
      </c>
      <c r="T59" s="224">
        <f t="shared" si="29"/>
        <v>0.34104938271604945</v>
      </c>
      <c r="U59" s="6">
        <v>42338</v>
      </c>
      <c r="V59" s="224">
        <f t="shared" si="22"/>
        <v>-7.7804399912873023E-2</v>
      </c>
      <c r="W59" s="226">
        <v>27473</v>
      </c>
      <c r="X59" s="224">
        <f t="shared" si="30"/>
        <v>0.24211049823673036</v>
      </c>
      <c r="Y59" s="226">
        <v>32355</v>
      </c>
      <c r="Z59" s="224">
        <v>0.12794143280460171</v>
      </c>
      <c r="AA59" s="9">
        <v>21816</v>
      </c>
      <c r="AB59" s="27">
        <f t="shared" si="23"/>
        <v>3.4497033255140863E-3</v>
      </c>
      <c r="AC59" s="226"/>
      <c r="AD59" s="224"/>
      <c r="AE59" s="3">
        <v>10524</v>
      </c>
      <c r="AF59" s="224"/>
      <c r="AG59" s="432"/>
      <c r="AH59" s="427"/>
      <c r="AI59" s="450"/>
      <c r="AJ59" s="427"/>
      <c r="AK59" s="215">
        <v>1093</v>
      </c>
      <c r="AL59" s="224">
        <f t="shared" si="25"/>
        <v>6.0135790494665331E-2</v>
      </c>
      <c r="AM59" s="226">
        <v>1974</v>
      </c>
      <c r="AN59" s="26">
        <f t="shared" si="26"/>
        <v>-0.31315240083507306</v>
      </c>
      <c r="AO59" s="226"/>
      <c r="AP59" s="27"/>
      <c r="AQ59" s="226">
        <v>339</v>
      </c>
      <c r="AR59" s="224">
        <f t="shared" si="16"/>
        <v>-4.2372881355932202E-2</v>
      </c>
      <c r="AS59" s="36">
        <v>0</v>
      </c>
      <c r="AT59" s="379" t="str">
        <f t="shared" si="15"/>
        <v>-</v>
      </c>
      <c r="AU59" s="430"/>
      <c r="AV59" s="216"/>
      <c r="AW59" s="430"/>
      <c r="AX59" s="427"/>
      <c r="AY59" s="226">
        <v>1892</v>
      </c>
      <c r="AZ59" s="224">
        <f t="shared" si="24"/>
        <v>0.38608058608058604</v>
      </c>
      <c r="BA59" s="226">
        <v>101</v>
      </c>
      <c r="BB59" s="224">
        <f t="shared" si="31"/>
        <v>1.7297297297297298</v>
      </c>
    </row>
    <row r="60" spans="1:54" s="75" customFormat="1" ht="13.55" customHeight="1">
      <c r="A60" s="439"/>
      <c r="B60" s="10" t="s">
        <v>13</v>
      </c>
      <c r="C60" s="226">
        <v>818747</v>
      </c>
      <c r="D60" s="224">
        <v>-0.19400000000000001</v>
      </c>
      <c r="E60" s="226">
        <v>159523</v>
      </c>
      <c r="F60" s="224">
        <f t="shared" si="20"/>
        <v>-0.20748089782697257</v>
      </c>
      <c r="G60" s="226">
        <v>273132</v>
      </c>
      <c r="H60" s="224">
        <f t="shared" si="27"/>
        <v>-0.24372637787099721</v>
      </c>
      <c r="I60" s="226">
        <v>30417</v>
      </c>
      <c r="J60" s="224">
        <f t="shared" si="32"/>
        <v>-0.18358966100330143</v>
      </c>
      <c r="K60" s="226">
        <v>38211</v>
      </c>
      <c r="L60" s="224">
        <f t="shared" si="21"/>
        <v>-0.46074598851239784</v>
      </c>
      <c r="M60" s="54">
        <v>36965</v>
      </c>
      <c r="N60" s="224">
        <f t="shared" si="4"/>
        <v>-0.1415666148022573</v>
      </c>
      <c r="O60" s="36">
        <v>55338</v>
      </c>
      <c r="P60" s="224">
        <v>-0.16800000000000001</v>
      </c>
      <c r="Q60" s="226">
        <v>16448</v>
      </c>
      <c r="R60" s="224">
        <f t="shared" si="28"/>
        <v>-6.9998869162049115E-2</v>
      </c>
      <c r="S60" s="36">
        <v>16774</v>
      </c>
      <c r="T60" s="224">
        <f t="shared" si="29"/>
        <v>-2.1410652820722298E-2</v>
      </c>
      <c r="U60" s="6">
        <v>25914</v>
      </c>
      <c r="V60" s="224">
        <f t="shared" si="22"/>
        <v>-0.14376342309598544</v>
      </c>
      <c r="W60" s="226">
        <v>18617</v>
      </c>
      <c r="X60" s="224">
        <f t="shared" si="30"/>
        <v>0.30636446565153319</v>
      </c>
      <c r="Y60" s="226">
        <v>23347</v>
      </c>
      <c r="Z60" s="224">
        <v>-9.2930493083255537E-3</v>
      </c>
      <c r="AA60" s="9">
        <v>14699</v>
      </c>
      <c r="AB60" s="27">
        <f t="shared" si="23"/>
        <v>-3.365985142331207E-2</v>
      </c>
      <c r="AC60" s="226"/>
      <c r="AD60" s="224"/>
      <c r="AE60" s="3">
        <v>7923</v>
      </c>
      <c r="AF60" s="224"/>
      <c r="AG60" s="432"/>
      <c r="AH60" s="427"/>
      <c r="AI60" s="450"/>
      <c r="AJ60" s="427"/>
      <c r="AK60" s="215">
        <v>706</v>
      </c>
      <c r="AL60" s="224">
        <f t="shared" si="25"/>
        <v>-9.9489795918367374E-2</v>
      </c>
      <c r="AM60" s="226">
        <v>2483</v>
      </c>
      <c r="AN60" s="26">
        <f t="shared" si="26"/>
        <v>1.1405172413793103</v>
      </c>
      <c r="AO60" s="226"/>
      <c r="AP60" s="27"/>
      <c r="AQ60" s="226">
        <v>216</v>
      </c>
      <c r="AR60" s="224">
        <f t="shared" si="16"/>
        <v>-0.30097087378640774</v>
      </c>
      <c r="AS60" s="36">
        <v>0</v>
      </c>
      <c r="AT60" s="379" t="str">
        <f t="shared" si="15"/>
        <v>-</v>
      </c>
      <c r="AU60" s="430"/>
      <c r="AV60" s="216"/>
      <c r="AW60" s="430"/>
      <c r="AX60" s="427"/>
      <c r="AY60" s="226">
        <v>3582</v>
      </c>
      <c r="AZ60" s="224">
        <f t="shared" si="24"/>
        <v>2.7196261682242993</v>
      </c>
      <c r="BA60" s="226">
        <v>37</v>
      </c>
      <c r="BB60" s="224">
        <f t="shared" si="31"/>
        <v>-0.36206896551724133</v>
      </c>
    </row>
    <row r="61" spans="1:54" s="75" customFormat="1" ht="13.55" customHeight="1">
      <c r="A61" s="439"/>
      <c r="B61" s="10" t="s">
        <v>14</v>
      </c>
      <c r="C61" s="226">
        <v>932716</v>
      </c>
      <c r="D61" s="224">
        <v>-0.13500000000000001</v>
      </c>
      <c r="E61" s="226">
        <v>188804</v>
      </c>
      <c r="F61" s="224">
        <f t="shared" si="20"/>
        <v>-0.15234559143743517</v>
      </c>
      <c r="G61" s="226">
        <v>334680</v>
      </c>
      <c r="H61" s="224">
        <f t="shared" si="27"/>
        <v>-0.19233943559324487</v>
      </c>
      <c r="I61" s="226">
        <v>33898</v>
      </c>
      <c r="J61" s="224">
        <f t="shared" si="32"/>
        <v>8.2830218814885725E-2</v>
      </c>
      <c r="K61" s="226">
        <v>59713</v>
      </c>
      <c r="L61" s="224">
        <f t="shared" si="21"/>
        <v>-0.22624493022170966</v>
      </c>
      <c r="M61" s="54">
        <v>45007</v>
      </c>
      <c r="N61" s="224">
        <f t="shared" si="4"/>
        <v>-9.4408338195939523E-2</v>
      </c>
      <c r="O61" s="36">
        <v>66823</v>
      </c>
      <c r="P61" s="224">
        <v>2.5999999999999999E-2</v>
      </c>
      <c r="Q61" s="226">
        <v>17392</v>
      </c>
      <c r="R61" s="224">
        <f t="shared" si="28"/>
        <v>0.12336907376307971</v>
      </c>
      <c r="S61" s="36">
        <v>19889</v>
      </c>
      <c r="T61" s="224">
        <f t="shared" si="29"/>
        <v>0.18218021873514023</v>
      </c>
      <c r="U61" s="6">
        <v>30930</v>
      </c>
      <c r="V61" s="224">
        <f t="shared" si="22"/>
        <v>-7.3480514034089173E-2</v>
      </c>
      <c r="W61" s="226">
        <v>19257</v>
      </c>
      <c r="X61" s="224">
        <f t="shared" si="30"/>
        <v>0.42160047246419596</v>
      </c>
      <c r="Y61" s="226">
        <v>29941</v>
      </c>
      <c r="Z61" s="224">
        <v>4.258653109548019E-2</v>
      </c>
      <c r="AA61" s="9">
        <v>18457</v>
      </c>
      <c r="AB61" s="27">
        <f t="shared" si="23"/>
        <v>-8.8047828450022236E-2</v>
      </c>
      <c r="AC61" s="226"/>
      <c r="AD61" s="224"/>
      <c r="AE61" s="3">
        <v>8990</v>
      </c>
      <c r="AF61" s="224"/>
      <c r="AG61" s="432">
        <v>14254</v>
      </c>
      <c r="AH61" s="427">
        <f>(AG61/AG49-1)</f>
        <v>-0.34170784648778463</v>
      </c>
      <c r="AI61" s="450"/>
      <c r="AJ61" s="427"/>
      <c r="AK61" s="215">
        <v>816</v>
      </c>
      <c r="AL61" s="224">
        <f t="shared" si="25"/>
        <v>0.64848484848484844</v>
      </c>
      <c r="AM61" s="226">
        <v>3000</v>
      </c>
      <c r="AN61" s="26">
        <f t="shared" si="26"/>
        <v>0.35869565217391303</v>
      </c>
      <c r="AO61" s="226"/>
      <c r="AP61" s="27"/>
      <c r="AQ61" s="226">
        <v>414</v>
      </c>
      <c r="AR61" s="224">
        <f t="shared" si="16"/>
        <v>0.12195121951219512</v>
      </c>
      <c r="AS61" s="36">
        <v>0</v>
      </c>
      <c r="AT61" s="379">
        <f t="shared" si="15"/>
        <v>-1</v>
      </c>
      <c r="AU61" s="430"/>
      <c r="AV61" s="216"/>
      <c r="AW61" s="430"/>
      <c r="AX61" s="427"/>
      <c r="AY61" s="226">
        <v>3488</v>
      </c>
      <c r="AZ61" s="224">
        <f t="shared" si="24"/>
        <v>1.0220289855072462</v>
      </c>
      <c r="BA61" s="226">
        <v>95</v>
      </c>
      <c r="BB61" s="224">
        <f t="shared" si="31"/>
        <v>0.39705882352941169</v>
      </c>
    </row>
    <row r="62" spans="1:54" s="75" customFormat="1" ht="13.55" customHeight="1">
      <c r="A62" s="439"/>
      <c r="B62" s="10" t="s">
        <v>15</v>
      </c>
      <c r="C62" s="226">
        <v>707012</v>
      </c>
      <c r="D62" s="224">
        <v>-0.34079999999999999</v>
      </c>
      <c r="E62" s="226">
        <v>117518</v>
      </c>
      <c r="F62" s="224">
        <f t="shared" si="20"/>
        <v>-0.46213064333052617</v>
      </c>
      <c r="G62" s="226">
        <v>238319</v>
      </c>
      <c r="H62" s="224">
        <f t="shared" si="27"/>
        <v>-0.37182312286824359</v>
      </c>
      <c r="I62" s="226">
        <v>24360</v>
      </c>
      <c r="J62" s="224">
        <f t="shared" si="32"/>
        <v>-0.36696031807905205</v>
      </c>
      <c r="K62" s="226">
        <v>54854</v>
      </c>
      <c r="L62" s="224">
        <f t="shared" si="21"/>
        <v>-0.43213557356853732</v>
      </c>
      <c r="M62" s="54">
        <v>44441</v>
      </c>
      <c r="N62" s="224">
        <f t="shared" si="4"/>
        <v>-0.30547915234106393</v>
      </c>
      <c r="O62" s="36">
        <v>56108</v>
      </c>
      <c r="P62" s="224">
        <v>2.3E-2</v>
      </c>
      <c r="Q62" s="226">
        <v>14219</v>
      </c>
      <c r="R62" s="224">
        <f t="shared" si="28"/>
        <v>-0.32611374407582938</v>
      </c>
      <c r="S62" s="36">
        <v>15028</v>
      </c>
      <c r="T62" s="224">
        <f t="shared" si="29"/>
        <v>-0.26606759132643099</v>
      </c>
      <c r="U62" s="6">
        <v>24445</v>
      </c>
      <c r="V62" s="224">
        <f t="shared" si="22"/>
        <v>-0.44398953713180944</v>
      </c>
      <c r="W62" s="226">
        <v>17323</v>
      </c>
      <c r="X62" s="224">
        <f t="shared" si="30"/>
        <v>-0.38880852415058387</v>
      </c>
      <c r="Y62" s="226">
        <v>26879</v>
      </c>
      <c r="Z62" s="224">
        <v>-0.1657407120022347</v>
      </c>
      <c r="AA62" s="9">
        <v>16553</v>
      </c>
      <c r="AB62" s="27">
        <f t="shared" si="23"/>
        <v>-0.28730732799448888</v>
      </c>
      <c r="AC62" s="226"/>
      <c r="AD62" s="224"/>
      <c r="AE62" s="3">
        <v>7033</v>
      </c>
      <c r="AF62" s="224"/>
      <c r="AG62" s="432"/>
      <c r="AH62" s="427"/>
      <c r="AI62" s="450"/>
      <c r="AJ62" s="427"/>
      <c r="AK62" s="215">
        <v>853</v>
      </c>
      <c r="AL62" s="224">
        <f t="shared" si="25"/>
        <v>0.18472222222222223</v>
      </c>
      <c r="AM62" s="226">
        <v>2700</v>
      </c>
      <c r="AN62" s="26">
        <f t="shared" si="26"/>
        <v>0.15187713310580206</v>
      </c>
      <c r="AO62" s="226"/>
      <c r="AP62" s="27"/>
      <c r="AQ62" s="226">
        <v>301</v>
      </c>
      <c r="AR62" s="224">
        <f t="shared" si="16"/>
        <v>-0.46913580246913578</v>
      </c>
      <c r="AS62" s="36">
        <v>0</v>
      </c>
      <c r="AT62" s="379">
        <f t="shared" si="15"/>
        <v>-1</v>
      </c>
      <c r="AU62" s="430"/>
      <c r="AV62" s="216"/>
      <c r="AW62" s="430"/>
      <c r="AX62" s="427"/>
      <c r="AY62" s="226">
        <v>3438</v>
      </c>
      <c r="AZ62" s="224">
        <f t="shared" si="24"/>
        <v>0.95008508224617128</v>
      </c>
      <c r="BA62" s="226">
        <v>73</v>
      </c>
      <c r="BB62" s="224">
        <f t="shared" si="31"/>
        <v>0.48979591836734704</v>
      </c>
    </row>
    <row r="63" spans="1:54" s="75" customFormat="1" ht="13.55" customHeight="1">
      <c r="A63" s="444"/>
      <c r="B63" s="29" t="s">
        <v>16</v>
      </c>
      <c r="C63" s="211">
        <v>667564</v>
      </c>
      <c r="D63" s="218">
        <v>-0.38290000000000002</v>
      </c>
      <c r="E63" s="211">
        <v>108002</v>
      </c>
      <c r="F63" s="218">
        <f t="shared" si="20"/>
        <v>-0.48297932434308471</v>
      </c>
      <c r="G63" s="211">
        <v>217975</v>
      </c>
      <c r="H63" s="218">
        <f t="shared" si="27"/>
        <v>-0.39127581440160858</v>
      </c>
      <c r="I63" s="211">
        <v>32727</v>
      </c>
      <c r="J63" s="218">
        <f t="shared" si="32"/>
        <v>-0.24699737701900515</v>
      </c>
      <c r="K63" s="211">
        <v>33193</v>
      </c>
      <c r="L63" s="218">
        <f t="shared" si="21"/>
        <v>-0.68641177526476393</v>
      </c>
      <c r="M63" s="116">
        <v>51794</v>
      </c>
      <c r="N63" s="218">
        <f t="shared" si="4"/>
        <v>-0.2259385461501674</v>
      </c>
      <c r="O63" s="37">
        <v>58839</v>
      </c>
      <c r="P63" s="218">
        <v>-0.41399999999999998</v>
      </c>
      <c r="Q63" s="211">
        <v>12205</v>
      </c>
      <c r="R63" s="218">
        <f t="shared" si="28"/>
        <v>-0.46840019164597757</v>
      </c>
      <c r="S63" s="37">
        <v>16360</v>
      </c>
      <c r="T63" s="218">
        <f t="shared" si="29"/>
        <v>-0.42881083723203683</v>
      </c>
      <c r="U63" s="31">
        <v>22308</v>
      </c>
      <c r="V63" s="218">
        <f t="shared" si="22"/>
        <v>-0.43809979597491244</v>
      </c>
      <c r="W63" s="211">
        <v>18666</v>
      </c>
      <c r="X63" s="218">
        <f t="shared" si="30"/>
        <v>0.16786585747356564</v>
      </c>
      <c r="Y63" s="211">
        <v>24272</v>
      </c>
      <c r="Z63" s="218">
        <v>-0.158</v>
      </c>
      <c r="AA63" s="34">
        <v>15084</v>
      </c>
      <c r="AB63" s="32">
        <f t="shared" si="23"/>
        <v>-0.46341289886521286</v>
      </c>
      <c r="AC63" s="211"/>
      <c r="AD63" s="218"/>
      <c r="AE63" s="13">
        <v>4891</v>
      </c>
      <c r="AF63" s="218"/>
      <c r="AG63" s="433"/>
      <c r="AH63" s="428"/>
      <c r="AI63" s="451"/>
      <c r="AJ63" s="428"/>
      <c r="AK63" s="33">
        <v>872</v>
      </c>
      <c r="AL63" s="218">
        <f t="shared" si="25"/>
        <v>-0.36070381231671556</v>
      </c>
      <c r="AM63" s="211">
        <v>1200</v>
      </c>
      <c r="AN63" s="30">
        <f t="shared" si="26"/>
        <v>3.7165082108902334E-2</v>
      </c>
      <c r="AO63" s="211"/>
      <c r="AP63" s="32"/>
      <c r="AQ63" s="211">
        <v>258</v>
      </c>
      <c r="AR63" s="218">
        <f t="shared" si="16"/>
        <v>-0.44516129032258067</v>
      </c>
      <c r="AS63" s="37">
        <v>0</v>
      </c>
      <c r="AT63" s="381" t="str">
        <f t="shared" si="15"/>
        <v>-</v>
      </c>
      <c r="AU63" s="431"/>
      <c r="AV63" s="114"/>
      <c r="AW63" s="431"/>
      <c r="AX63" s="428"/>
      <c r="AY63" s="211">
        <v>3502</v>
      </c>
      <c r="AZ63" s="218">
        <f t="shared" si="24"/>
        <v>0.64104967197750695</v>
      </c>
      <c r="BA63" s="211">
        <v>146</v>
      </c>
      <c r="BB63" s="218">
        <f t="shared" si="31"/>
        <v>0.21666666666666656</v>
      </c>
    </row>
    <row r="64" spans="1:54" s="75" customFormat="1" ht="13.55" customHeight="1">
      <c r="A64" s="439" t="s">
        <v>235</v>
      </c>
      <c r="B64" s="10" t="s">
        <v>233</v>
      </c>
      <c r="C64" s="226">
        <v>812901</v>
      </c>
      <c r="D64" s="224">
        <v>-0.38600000000000001</v>
      </c>
      <c r="E64" s="226">
        <v>129756</v>
      </c>
      <c r="F64" s="224">
        <f t="shared" si="20"/>
        <v>-0.52222340868169215</v>
      </c>
      <c r="G64" s="226">
        <v>238000</v>
      </c>
      <c r="H64" s="224">
        <f t="shared" si="27"/>
        <v>-0.44213302080281275</v>
      </c>
      <c r="I64" s="226">
        <v>30934</v>
      </c>
      <c r="J64" s="224">
        <f t="shared" si="32"/>
        <v>-0.3447435870278972</v>
      </c>
      <c r="K64" s="226">
        <v>56484</v>
      </c>
      <c r="L64" s="224">
        <f t="shared" si="21"/>
        <v>-0.52300767626269873</v>
      </c>
      <c r="M64" s="54">
        <v>54753</v>
      </c>
      <c r="N64" s="224">
        <f t="shared" si="4"/>
        <v>-0.21243635108311043</v>
      </c>
      <c r="O64" s="36">
        <v>58451</v>
      </c>
      <c r="P64" s="224">
        <v>-0.42599999999999999</v>
      </c>
      <c r="Q64" s="226">
        <v>16057</v>
      </c>
      <c r="R64" s="224">
        <f t="shared" si="28"/>
        <v>-0.50962008306865381</v>
      </c>
      <c r="S64" s="36">
        <v>18489</v>
      </c>
      <c r="T64" s="224">
        <f t="shared" si="29"/>
        <v>-0.48035413153456996</v>
      </c>
      <c r="U64" s="19">
        <v>25516</v>
      </c>
      <c r="V64" s="217">
        <f t="shared" si="22"/>
        <v>-0.49405139593908631</v>
      </c>
      <c r="W64" s="226">
        <v>23690</v>
      </c>
      <c r="X64" s="224">
        <f t="shared" si="30"/>
        <v>-9.6353371986573122E-2</v>
      </c>
      <c r="Y64" s="3">
        <v>17339</v>
      </c>
      <c r="Z64" s="224">
        <v>-0.47599999999999998</v>
      </c>
      <c r="AA64" s="9">
        <v>22524</v>
      </c>
      <c r="AB64" s="27">
        <f t="shared" ref="AB64:AB75" si="33">+AA64/AA52-1</f>
        <v>-0.38243035753454702</v>
      </c>
      <c r="AC64" s="215">
        <v>2222</v>
      </c>
      <c r="AD64" s="224"/>
      <c r="AE64" s="3">
        <v>5730</v>
      </c>
      <c r="AF64" s="224">
        <f t="shared" ref="AF64:AF124" si="34">(AE64-AE52)/AE52</f>
        <v>-0.60422710319104844</v>
      </c>
      <c r="AG64" s="434">
        <v>17128</v>
      </c>
      <c r="AH64" s="426">
        <f>(AG64/AG52-1)</f>
        <v>-0.40546357041202397</v>
      </c>
      <c r="AI64" s="449">
        <v>38272</v>
      </c>
      <c r="AJ64" s="426">
        <f>AI64/AI52-1</f>
        <v>-0.11807539865425387</v>
      </c>
      <c r="AK64" s="215">
        <v>1190</v>
      </c>
      <c r="AL64" s="224">
        <f>(AK64/AK52-1)</f>
        <v>-0.44262295081967218</v>
      </c>
      <c r="AM64" s="215">
        <v>1500</v>
      </c>
      <c r="AN64" s="26">
        <f>(AM64-AM52)/AM52</f>
        <v>-0.73647224174279691</v>
      </c>
      <c r="AO64" s="3">
        <v>523</v>
      </c>
      <c r="AP64" s="27"/>
      <c r="AQ64" s="3">
        <v>376</v>
      </c>
      <c r="AR64" s="224">
        <f t="shared" si="16"/>
        <v>-0.40317460317460319</v>
      </c>
      <c r="AS64" s="118">
        <v>0</v>
      </c>
      <c r="AT64" s="379" t="str">
        <f t="shared" si="15"/>
        <v>-</v>
      </c>
      <c r="AU64" s="429">
        <v>49</v>
      </c>
      <c r="AV64" s="423">
        <f>AU64/AU52-1</f>
        <v>-0.49484536082474229</v>
      </c>
      <c r="AW64" s="429">
        <v>9119</v>
      </c>
      <c r="AX64" s="426">
        <f>AW64/AW52-1</f>
        <v>-0.37240192704748798</v>
      </c>
      <c r="AY64" s="3">
        <v>2063</v>
      </c>
      <c r="AZ64" s="224">
        <f t="shared" si="24"/>
        <v>-0.54073909171861079</v>
      </c>
      <c r="BA64" s="215"/>
      <c r="BB64" s="224"/>
    </row>
    <row r="65" spans="1:54" s="75" customFormat="1" ht="13.55" customHeight="1">
      <c r="A65" s="439"/>
      <c r="B65" s="10" t="s">
        <v>234</v>
      </c>
      <c r="C65" s="226">
        <v>753642</v>
      </c>
      <c r="D65" s="224">
        <v>-0.33500000000000002</v>
      </c>
      <c r="E65" s="226">
        <v>106929</v>
      </c>
      <c r="F65" s="224">
        <f t="shared" si="20"/>
        <v>-0.5447427578807541</v>
      </c>
      <c r="G65" s="226">
        <v>277900</v>
      </c>
      <c r="H65" s="224">
        <f t="shared" si="27"/>
        <v>-0.30099480588079935</v>
      </c>
      <c r="I65" s="226">
        <v>39271</v>
      </c>
      <c r="J65" s="224">
        <f t="shared" si="32"/>
        <v>-0.17298094134989994</v>
      </c>
      <c r="K65" s="226">
        <v>57782</v>
      </c>
      <c r="L65" s="224">
        <f t="shared" si="21"/>
        <v>-0.42121922391169342</v>
      </c>
      <c r="M65" s="54">
        <v>42091</v>
      </c>
      <c r="N65" s="224">
        <f t="shared" si="4"/>
        <v>-0.25937851914414412</v>
      </c>
      <c r="O65" s="36">
        <v>54222</v>
      </c>
      <c r="P65" s="224">
        <v>-0.438</v>
      </c>
      <c r="Q65" s="226">
        <v>16897</v>
      </c>
      <c r="R65" s="224">
        <f t="shared" si="28"/>
        <v>-0.41520730947601581</v>
      </c>
      <c r="S65" s="36">
        <v>15849</v>
      </c>
      <c r="T65" s="224">
        <f t="shared" si="29"/>
        <v>-0.52945193278308889</v>
      </c>
      <c r="U65" s="6">
        <v>27387</v>
      </c>
      <c r="V65" s="224">
        <f t="shared" si="22"/>
        <v>-0.33199180447826726</v>
      </c>
      <c r="W65" s="226">
        <v>19693</v>
      </c>
      <c r="X65" s="224">
        <f t="shared" si="30"/>
        <v>-0.25974514152539185</v>
      </c>
      <c r="Y65" s="3">
        <v>24258</v>
      </c>
      <c r="Z65" s="224">
        <v>-7.1999999999999995E-2</v>
      </c>
      <c r="AA65" s="9">
        <v>22045</v>
      </c>
      <c r="AB65" s="27">
        <f t="shared" si="33"/>
        <v>-0.29336154117383084</v>
      </c>
      <c r="AC65" s="215">
        <v>1433</v>
      </c>
      <c r="AD65" s="224"/>
      <c r="AE65" s="3">
        <v>4819</v>
      </c>
      <c r="AF65" s="224">
        <f t="shared" si="34"/>
        <v>-0.49512833944473544</v>
      </c>
      <c r="AG65" s="432"/>
      <c r="AH65" s="427"/>
      <c r="AI65" s="450"/>
      <c r="AJ65" s="427"/>
      <c r="AK65" s="215">
        <v>1093</v>
      </c>
      <c r="AL65" s="224">
        <f t="shared" ref="AL65:AL75" si="35">(AK65/AK53-1)</f>
        <v>-0.22206405693950182</v>
      </c>
      <c r="AM65" s="215">
        <v>1800</v>
      </c>
      <c r="AN65" s="26">
        <f t="shared" ref="AN65:AN75" si="36">(AM65-AM53)/AM53</f>
        <v>-0.71232219913696659</v>
      </c>
      <c r="AO65" s="3">
        <v>768</v>
      </c>
      <c r="AP65" s="27"/>
      <c r="AQ65" s="3">
        <v>290</v>
      </c>
      <c r="AR65" s="224">
        <f t="shared" si="16"/>
        <v>-0.27860696517412936</v>
      </c>
      <c r="AS65" s="118">
        <v>0</v>
      </c>
      <c r="AT65" s="379" t="str">
        <f t="shared" si="15"/>
        <v>-</v>
      </c>
      <c r="AU65" s="430"/>
      <c r="AV65" s="424"/>
      <c r="AW65" s="430"/>
      <c r="AX65" s="427"/>
      <c r="AY65" s="3">
        <v>1705</v>
      </c>
      <c r="AZ65" s="224">
        <f t="shared" si="24"/>
        <v>-0.62295444493586904</v>
      </c>
      <c r="BA65" s="215"/>
      <c r="BB65" s="224"/>
    </row>
    <row r="66" spans="1:54" s="75" customFormat="1" ht="13.55" customHeight="1">
      <c r="A66" s="439"/>
      <c r="B66" s="10" t="s">
        <v>7</v>
      </c>
      <c r="C66" s="226">
        <v>702043</v>
      </c>
      <c r="D66" s="224">
        <v>-0.28599999999999998</v>
      </c>
      <c r="E66" s="160">
        <v>108350</v>
      </c>
      <c r="F66" s="224">
        <f t="shared" si="20"/>
        <v>-0.42205319137587077</v>
      </c>
      <c r="G66" s="226">
        <v>242700</v>
      </c>
      <c r="H66" s="224">
        <f t="shared" si="27"/>
        <v>-0.30549593942619713</v>
      </c>
      <c r="I66" s="226">
        <v>32572</v>
      </c>
      <c r="J66" s="224">
        <f t="shared" si="32"/>
        <v>-0.30307893103964734</v>
      </c>
      <c r="K66" s="226">
        <v>49867</v>
      </c>
      <c r="L66" s="224">
        <f t="shared" si="21"/>
        <v>-0.41907036346691517</v>
      </c>
      <c r="M66" s="54">
        <v>38116</v>
      </c>
      <c r="N66" s="224">
        <f t="shared" si="4"/>
        <v>-0.21882237206156618</v>
      </c>
      <c r="O66" s="36">
        <v>44204</v>
      </c>
      <c r="P66" s="224">
        <v>-0.39200000000000002</v>
      </c>
      <c r="Q66" s="226">
        <v>14458</v>
      </c>
      <c r="R66" s="224">
        <f t="shared" si="28"/>
        <v>-0.32096562089047531</v>
      </c>
      <c r="S66" s="36">
        <v>13482</v>
      </c>
      <c r="T66" s="224">
        <f t="shared" si="29"/>
        <v>-0.39860826121866355</v>
      </c>
      <c r="U66" s="6">
        <v>20759</v>
      </c>
      <c r="V66" s="224">
        <f t="shared" si="22"/>
        <v>-0.47687926820048887</v>
      </c>
      <c r="W66" s="226">
        <v>16471</v>
      </c>
      <c r="X66" s="224">
        <f t="shared" si="30"/>
        <v>-0.24306066176470587</v>
      </c>
      <c r="Y66" s="3">
        <v>20387</v>
      </c>
      <c r="Z66" s="224">
        <v>-0.308</v>
      </c>
      <c r="AA66" s="9">
        <v>19370</v>
      </c>
      <c r="AB66" s="27">
        <f t="shared" si="33"/>
        <v>-0.35145813104764456</v>
      </c>
      <c r="AC66" s="215">
        <v>1394</v>
      </c>
      <c r="AD66" s="224"/>
      <c r="AE66" s="3">
        <v>6063</v>
      </c>
      <c r="AF66" s="224">
        <f t="shared" si="34"/>
        <v>-0.3577330508474576</v>
      </c>
      <c r="AG66" s="432"/>
      <c r="AH66" s="427"/>
      <c r="AI66" s="450"/>
      <c r="AJ66" s="427"/>
      <c r="AK66" s="215">
        <v>909</v>
      </c>
      <c r="AL66" s="224">
        <f t="shared" si="35"/>
        <v>-0.34178131788559019</v>
      </c>
      <c r="AM66" s="215">
        <v>2300</v>
      </c>
      <c r="AN66" s="26">
        <f t="shared" si="36"/>
        <v>-0.32610606504541462</v>
      </c>
      <c r="AO66" s="3">
        <v>978</v>
      </c>
      <c r="AP66" s="27"/>
      <c r="AQ66" s="3">
        <v>429</v>
      </c>
      <c r="AR66" s="224">
        <f t="shared" si="16"/>
        <v>0.375</v>
      </c>
      <c r="AS66" s="118">
        <v>0</v>
      </c>
      <c r="AT66" s="379" t="str">
        <f t="shared" si="15"/>
        <v>-</v>
      </c>
      <c r="AU66" s="430"/>
      <c r="AV66" s="424"/>
      <c r="AW66" s="430"/>
      <c r="AX66" s="427"/>
      <c r="AY66" s="3">
        <v>1153</v>
      </c>
      <c r="AZ66" s="224">
        <f t="shared" si="24"/>
        <v>-0.60635029020143394</v>
      </c>
      <c r="BA66" s="215"/>
      <c r="BB66" s="224"/>
    </row>
    <row r="67" spans="1:54" s="75" customFormat="1" ht="13.55" customHeight="1">
      <c r="A67" s="439"/>
      <c r="B67" s="10" t="s">
        <v>8</v>
      </c>
      <c r="C67" s="226">
        <v>734681</v>
      </c>
      <c r="D67" s="224">
        <v>-0.28399999999999997</v>
      </c>
      <c r="E67" s="226">
        <v>113313</v>
      </c>
      <c r="F67" s="224">
        <f t="shared" si="20"/>
        <v>-0.4440317547543815</v>
      </c>
      <c r="G67" s="226">
        <v>264300</v>
      </c>
      <c r="H67" s="224">
        <f t="shared" ref="H67:H74" si="37">G67/G55-1</f>
        <v>-0.28286722868748149</v>
      </c>
      <c r="I67" s="226">
        <v>31285</v>
      </c>
      <c r="J67" s="224">
        <f t="shared" si="32"/>
        <v>-0.24569017480409883</v>
      </c>
      <c r="K67" s="226">
        <v>45094</v>
      </c>
      <c r="L67" s="224">
        <f t="shared" si="21"/>
        <v>-0.41271619087309858</v>
      </c>
      <c r="M67" s="54">
        <v>39083</v>
      </c>
      <c r="N67" s="224">
        <f t="shared" si="4"/>
        <v>-0.13879952404036844</v>
      </c>
      <c r="O67" s="36">
        <v>50589</v>
      </c>
      <c r="P67" s="224">
        <v>-0.27500000000000002</v>
      </c>
      <c r="Q67" s="226">
        <v>13294</v>
      </c>
      <c r="R67" s="224">
        <f t="shared" si="28"/>
        <v>-0.38607185739355321</v>
      </c>
      <c r="S67" s="36">
        <v>16279</v>
      </c>
      <c r="T67" s="224">
        <f t="shared" si="29"/>
        <v>-0.15054268419954075</v>
      </c>
      <c r="U67" s="6">
        <v>21323</v>
      </c>
      <c r="V67" s="224">
        <f t="shared" si="22"/>
        <v>-0.37185529959347197</v>
      </c>
      <c r="W67" s="226">
        <v>18122</v>
      </c>
      <c r="X67" s="224">
        <f t="shared" si="30"/>
        <v>-0.1463563992651562</v>
      </c>
      <c r="Y67" s="226">
        <v>21651</v>
      </c>
      <c r="Z67" s="224">
        <v>-8.8999999999999996E-2</v>
      </c>
      <c r="AA67" s="9">
        <v>16744</v>
      </c>
      <c r="AB67" s="27">
        <f t="shared" si="33"/>
        <v>-0.32511084240225718</v>
      </c>
      <c r="AC67" s="215">
        <v>974</v>
      </c>
      <c r="AD67" s="224"/>
      <c r="AE67" s="3">
        <v>7718</v>
      </c>
      <c r="AF67" s="224">
        <f t="shared" si="34"/>
        <v>-0.40658157773335385</v>
      </c>
      <c r="AG67" s="432">
        <v>13604</v>
      </c>
      <c r="AH67" s="424">
        <f>(AG67/AG55-1)</f>
        <v>-0.13466064499713759</v>
      </c>
      <c r="AI67" s="450"/>
      <c r="AJ67" s="427"/>
      <c r="AK67" s="215">
        <v>739</v>
      </c>
      <c r="AL67" s="224">
        <f t="shared" si="35"/>
        <v>-1.8592297476759612E-2</v>
      </c>
      <c r="AM67" s="215">
        <v>1600</v>
      </c>
      <c r="AN67" s="26">
        <f t="shared" si="36"/>
        <v>-0.61621491964499875</v>
      </c>
      <c r="AO67" s="226">
        <v>1264</v>
      </c>
      <c r="AP67" s="27"/>
      <c r="AQ67" s="226">
        <v>134</v>
      </c>
      <c r="AR67" s="224">
        <f t="shared" si="16"/>
        <v>-0.66666666666666663</v>
      </c>
      <c r="AS67" s="118">
        <v>25</v>
      </c>
      <c r="AT67" s="379" t="str">
        <f t="shared" si="15"/>
        <v>-</v>
      </c>
      <c r="AU67" s="430"/>
      <c r="AV67" s="424"/>
      <c r="AW67" s="430"/>
      <c r="AX67" s="427"/>
      <c r="AY67" s="226">
        <v>1361</v>
      </c>
      <c r="AZ67" s="224">
        <f t="shared" si="24"/>
        <v>-0.35528185693983894</v>
      </c>
      <c r="BA67" s="215"/>
      <c r="BB67" s="224"/>
    </row>
    <row r="68" spans="1:54" s="75" customFormat="1" ht="13.55" customHeight="1">
      <c r="A68" s="439"/>
      <c r="B68" s="10" t="s">
        <v>9</v>
      </c>
      <c r="C68" s="226">
        <v>737396</v>
      </c>
      <c r="D68" s="224">
        <v>-0.33</v>
      </c>
      <c r="E68" s="226">
        <v>117897</v>
      </c>
      <c r="F68" s="224">
        <f t="shared" si="20"/>
        <v>-0.48526259261361404</v>
      </c>
      <c r="G68" s="226">
        <v>269000</v>
      </c>
      <c r="H68" s="224">
        <f t="shared" si="37"/>
        <v>-0.29313022433261249</v>
      </c>
      <c r="I68" s="226">
        <v>37659</v>
      </c>
      <c r="J68" s="224">
        <f t="shared" si="32"/>
        <v>-2.1310325112398942E-2</v>
      </c>
      <c r="K68" s="226">
        <v>42883</v>
      </c>
      <c r="L68" s="224">
        <f t="shared" si="21"/>
        <v>-0.45575114540631784</v>
      </c>
      <c r="M68" s="54">
        <v>40392</v>
      </c>
      <c r="N68" s="224">
        <f t="shared" si="4"/>
        <v>-0.18360417171962162</v>
      </c>
      <c r="O68" s="36">
        <v>48796</v>
      </c>
      <c r="P68" s="224">
        <v>-0.436</v>
      </c>
      <c r="Q68" s="226">
        <v>14163</v>
      </c>
      <c r="R68" s="224">
        <f t="shared" si="28"/>
        <v>-0.39099587203302377</v>
      </c>
      <c r="S68" s="36">
        <v>17414</v>
      </c>
      <c r="T68" s="224">
        <f t="shared" si="29"/>
        <v>-0.3361543153400427</v>
      </c>
      <c r="U68" s="6">
        <v>21854</v>
      </c>
      <c r="V68" s="224">
        <f t="shared" si="22"/>
        <v>-0.39981324837965504</v>
      </c>
      <c r="W68" s="226">
        <v>17520</v>
      </c>
      <c r="X68" s="224">
        <f t="shared" si="30"/>
        <v>-0.21984236540944913</v>
      </c>
      <c r="Y68" s="226">
        <v>20851</v>
      </c>
      <c r="Z68" s="224">
        <v>-0.32300000000000001</v>
      </c>
      <c r="AA68" s="9">
        <v>13269</v>
      </c>
      <c r="AB68" s="27">
        <f t="shared" si="33"/>
        <v>-0.33220936084549568</v>
      </c>
      <c r="AC68" s="215">
        <v>1036</v>
      </c>
      <c r="AD68" s="224"/>
      <c r="AE68" s="3">
        <v>7080</v>
      </c>
      <c r="AF68" s="224">
        <f t="shared" si="34"/>
        <v>-0.44186046511627908</v>
      </c>
      <c r="AG68" s="432"/>
      <c r="AH68" s="424"/>
      <c r="AI68" s="450"/>
      <c r="AJ68" s="427"/>
      <c r="AK68" s="215">
        <v>756</v>
      </c>
      <c r="AL68" s="224">
        <f t="shared" si="35"/>
        <v>0.29674099485420236</v>
      </c>
      <c r="AM68" s="215">
        <v>1200</v>
      </c>
      <c r="AN68" s="26">
        <f t="shared" si="36"/>
        <v>-0.60758665794637012</v>
      </c>
      <c r="AO68" s="226">
        <v>1985</v>
      </c>
      <c r="AP68" s="27"/>
      <c r="AQ68" s="226">
        <v>252</v>
      </c>
      <c r="AR68" s="224">
        <f t="shared" si="16"/>
        <v>-0.125</v>
      </c>
      <c r="AS68" s="118">
        <v>0</v>
      </c>
      <c r="AT68" s="379" t="str">
        <f t="shared" si="15"/>
        <v>-</v>
      </c>
      <c r="AU68" s="430"/>
      <c r="AV68" s="424"/>
      <c r="AW68" s="430"/>
      <c r="AX68" s="427"/>
      <c r="AY68" s="226">
        <v>668</v>
      </c>
      <c r="AZ68" s="224">
        <f t="shared" si="24"/>
        <v>-0.62471910112359552</v>
      </c>
      <c r="BA68" s="215"/>
      <c r="BB68" s="224"/>
    </row>
    <row r="69" spans="1:54" s="75" customFormat="1" ht="13.55" customHeight="1">
      <c r="A69" s="439"/>
      <c r="B69" s="10" t="s">
        <v>10</v>
      </c>
      <c r="C69" s="226">
        <v>731137</v>
      </c>
      <c r="D69" s="224">
        <v>-0.27200000000000002</v>
      </c>
      <c r="E69" s="226">
        <v>104237</v>
      </c>
      <c r="F69" s="224">
        <f t="shared" si="20"/>
        <v>-0.4672571437332938</v>
      </c>
      <c r="G69" s="226">
        <v>245800</v>
      </c>
      <c r="H69" s="224">
        <f t="shared" si="37"/>
        <v>-0.19337636638696276</v>
      </c>
      <c r="I69" s="226">
        <v>24956</v>
      </c>
      <c r="J69" s="224">
        <f t="shared" si="32"/>
        <v>3.0345567895627701E-2</v>
      </c>
      <c r="K69" s="226">
        <v>42813</v>
      </c>
      <c r="L69" s="224">
        <f t="shared" si="21"/>
        <v>-0.44567877257719946</v>
      </c>
      <c r="M69" s="54">
        <v>38065</v>
      </c>
      <c r="N69" s="224">
        <f t="shared" si="4"/>
        <v>-0.27785471723169741</v>
      </c>
      <c r="O69" s="36">
        <v>42923</v>
      </c>
      <c r="P69" s="224">
        <v>-0.41499999999999998</v>
      </c>
      <c r="Q69" s="226">
        <v>13327</v>
      </c>
      <c r="R69" s="224">
        <f t="shared" si="28"/>
        <v>-0.43149048715979865</v>
      </c>
      <c r="S69" s="36">
        <v>13704</v>
      </c>
      <c r="T69" s="224">
        <f t="shared" si="29"/>
        <v>-0.36034353995519042</v>
      </c>
      <c r="U69" s="6">
        <v>20991</v>
      </c>
      <c r="V69" s="224">
        <f t="shared" si="22"/>
        <v>-0.41688427134840822</v>
      </c>
      <c r="W69" s="226">
        <v>16934</v>
      </c>
      <c r="X69" s="224">
        <f t="shared" si="30"/>
        <v>-0.16778061725968152</v>
      </c>
      <c r="Y69" s="226">
        <v>22183</v>
      </c>
      <c r="Z69" s="224">
        <v>-0.24399999999999999</v>
      </c>
      <c r="AA69" s="9">
        <v>12393</v>
      </c>
      <c r="AB69" s="27">
        <f t="shared" si="33"/>
        <v>-0.32018650575973673</v>
      </c>
      <c r="AC69" s="215">
        <v>941</v>
      </c>
      <c r="AD69" s="224"/>
      <c r="AE69" s="3">
        <v>7658</v>
      </c>
      <c r="AF69" s="224">
        <f t="shared" si="34"/>
        <v>-0.21140974153022346</v>
      </c>
      <c r="AG69" s="432"/>
      <c r="AH69" s="424"/>
      <c r="AI69" s="450"/>
      <c r="AJ69" s="427"/>
      <c r="AK69" s="215">
        <v>905</v>
      </c>
      <c r="AL69" s="224">
        <f t="shared" si="35"/>
        <v>0.14993646759847512</v>
      </c>
      <c r="AM69" s="215">
        <v>1900</v>
      </c>
      <c r="AN69" s="26">
        <f t="shared" si="36"/>
        <v>5.2659294365455498E-4</v>
      </c>
      <c r="AO69" s="226">
        <v>1417</v>
      </c>
      <c r="AP69" s="27"/>
      <c r="AQ69" s="226">
        <v>231</v>
      </c>
      <c r="AR69" s="224">
        <f t="shared" si="16"/>
        <v>-0.18947368421052632</v>
      </c>
      <c r="AS69" s="118">
        <v>35</v>
      </c>
      <c r="AT69" s="379" t="str">
        <f t="shared" si="15"/>
        <v>-</v>
      </c>
      <c r="AU69" s="430"/>
      <c r="AV69" s="424"/>
      <c r="AW69" s="430"/>
      <c r="AX69" s="427"/>
      <c r="AY69" s="226">
        <v>1075</v>
      </c>
      <c r="AZ69" s="224">
        <f t="shared" si="24"/>
        <v>-0.24508426966292129</v>
      </c>
      <c r="BA69" s="215"/>
      <c r="BB69" s="224"/>
    </row>
    <row r="70" spans="1:54" s="75" customFormat="1" ht="13.55" customHeight="1">
      <c r="A70" s="439"/>
      <c r="B70" s="10" t="s">
        <v>11</v>
      </c>
      <c r="C70" s="226">
        <v>996695</v>
      </c>
      <c r="D70" s="224">
        <v>-0.123</v>
      </c>
      <c r="E70" s="226">
        <v>170240</v>
      </c>
      <c r="F70" s="224">
        <f t="shared" si="20"/>
        <v>-0.28454655868743878</v>
      </c>
      <c r="G70" s="226">
        <v>312000</v>
      </c>
      <c r="H70" s="224">
        <f t="shared" si="37"/>
        <v>-4.640813731722826E-2</v>
      </c>
      <c r="I70" s="226">
        <v>23906</v>
      </c>
      <c r="J70" s="224">
        <f t="shared" si="32"/>
        <v>-0.26313842739574023</v>
      </c>
      <c r="K70" s="226">
        <v>58970</v>
      </c>
      <c r="L70" s="224">
        <f t="shared" si="21"/>
        <v>-0.26397903145282076</v>
      </c>
      <c r="M70" s="54">
        <v>49083</v>
      </c>
      <c r="N70" s="224">
        <f t="shared" si="4"/>
        <v>-0.15232371379721255</v>
      </c>
      <c r="O70" s="36">
        <v>59359</v>
      </c>
      <c r="P70" s="224">
        <v>-0.24399999999999999</v>
      </c>
      <c r="Q70" s="226">
        <v>14367</v>
      </c>
      <c r="R70" s="224">
        <f t="shared" si="28"/>
        <v>-0.2153468050245767</v>
      </c>
      <c r="S70" s="36">
        <v>20400</v>
      </c>
      <c r="T70" s="224">
        <f t="shared" si="29"/>
        <v>-0.10636060977746631</v>
      </c>
      <c r="U70" s="6">
        <v>30389</v>
      </c>
      <c r="V70" s="224">
        <f t="shared" si="22"/>
        <v>-0.23287221689301763</v>
      </c>
      <c r="W70" s="226">
        <v>22297</v>
      </c>
      <c r="X70" s="224">
        <f t="shared" si="30"/>
        <v>-0.18955364931666185</v>
      </c>
      <c r="Y70" s="226">
        <v>26714</v>
      </c>
      <c r="Z70" s="224">
        <v>-3.5999999999999997E-2</v>
      </c>
      <c r="AA70" s="9">
        <v>17384.181700000001</v>
      </c>
      <c r="AB70" s="27">
        <f t="shared" si="33"/>
        <v>-0.10712985618900872</v>
      </c>
      <c r="AC70" s="215">
        <v>2340</v>
      </c>
      <c r="AD70" s="224"/>
      <c r="AE70" s="3">
        <v>10706</v>
      </c>
      <c r="AF70" s="224">
        <f t="shared" si="34"/>
        <v>-5.0381408550647509E-2</v>
      </c>
      <c r="AG70" s="432">
        <v>20229</v>
      </c>
      <c r="AH70" s="427">
        <f>(AG70/AG58-1)</f>
        <v>-2.5061448744517767E-2</v>
      </c>
      <c r="AI70" s="450"/>
      <c r="AJ70" s="427"/>
      <c r="AK70" s="215">
        <v>1186</v>
      </c>
      <c r="AL70" s="224">
        <f t="shared" si="35"/>
        <v>0.20406091370558377</v>
      </c>
      <c r="AM70" s="215">
        <v>1800</v>
      </c>
      <c r="AN70" s="26">
        <f t="shared" si="36"/>
        <v>2.5056947608200455E-2</v>
      </c>
      <c r="AO70" s="226">
        <v>763</v>
      </c>
      <c r="AP70" s="27"/>
      <c r="AQ70" s="226">
        <v>488</v>
      </c>
      <c r="AR70" s="224">
        <f t="shared" si="16"/>
        <v>7.7262693156732898E-2</v>
      </c>
      <c r="AS70" s="118">
        <v>0</v>
      </c>
      <c r="AT70" s="379" t="str">
        <f t="shared" si="15"/>
        <v>-</v>
      </c>
      <c r="AU70" s="430"/>
      <c r="AV70" s="424"/>
      <c r="AW70" s="430"/>
      <c r="AX70" s="427"/>
      <c r="AY70" s="226">
        <v>1506</v>
      </c>
      <c r="AZ70" s="224">
        <f t="shared" si="24"/>
        <v>-0.24925224327018947</v>
      </c>
      <c r="BA70" s="215"/>
      <c r="BB70" s="224"/>
    </row>
    <row r="71" spans="1:54" s="75" customFormat="1" ht="13.55" customHeight="1">
      <c r="A71" s="439"/>
      <c r="B71" s="10" t="s">
        <v>12</v>
      </c>
      <c r="C71" s="226">
        <v>1041527</v>
      </c>
      <c r="D71" s="224">
        <v>-0.105</v>
      </c>
      <c r="E71" s="226">
        <v>190987</v>
      </c>
      <c r="F71" s="224">
        <f t="shared" si="20"/>
        <v>-0.23036904502849037</v>
      </c>
      <c r="G71" s="226">
        <v>351500</v>
      </c>
      <c r="H71" s="224">
        <f t="shared" si="37"/>
        <v>2.8905964141968443E-2</v>
      </c>
      <c r="I71" s="226">
        <v>36386</v>
      </c>
      <c r="J71" s="224">
        <f t="shared" si="32"/>
        <v>-0.26915197043345518</v>
      </c>
      <c r="K71" s="226">
        <v>64965</v>
      </c>
      <c r="L71" s="224">
        <f t="shared" si="21"/>
        <v>-0.23884007029876977</v>
      </c>
      <c r="M71" s="54">
        <v>47185</v>
      </c>
      <c r="N71" s="224">
        <f t="shared" si="4"/>
        <v>-0.10639546995435867</v>
      </c>
      <c r="O71" s="36">
        <v>66398</v>
      </c>
      <c r="P71" s="224">
        <v>-0.245</v>
      </c>
      <c r="Q71" s="226">
        <v>13886</v>
      </c>
      <c r="R71" s="224">
        <f t="shared" si="28"/>
        <v>-0.38036590807675141</v>
      </c>
      <c r="S71" s="36">
        <v>25727</v>
      </c>
      <c r="T71" s="224">
        <f t="shared" si="29"/>
        <v>-0.15413447312181494</v>
      </c>
      <c r="U71" s="6">
        <v>32332</v>
      </c>
      <c r="V71" s="224">
        <f t="shared" si="22"/>
        <v>-0.23633615192026081</v>
      </c>
      <c r="W71" s="226">
        <v>23305</v>
      </c>
      <c r="X71" s="224">
        <f t="shared" si="30"/>
        <v>-0.15171259054344266</v>
      </c>
      <c r="Y71" s="226">
        <v>25550</v>
      </c>
      <c r="Z71" s="224">
        <v>-0.21</v>
      </c>
      <c r="AA71" s="9">
        <v>18170</v>
      </c>
      <c r="AB71" s="27">
        <f t="shared" si="33"/>
        <v>-0.1671250458379171</v>
      </c>
      <c r="AC71" s="215">
        <v>1574</v>
      </c>
      <c r="AD71" s="224"/>
      <c r="AE71" s="3">
        <v>10350</v>
      </c>
      <c r="AF71" s="224">
        <f t="shared" si="34"/>
        <v>-1.6533637400228049E-2</v>
      </c>
      <c r="AG71" s="432"/>
      <c r="AH71" s="427"/>
      <c r="AI71" s="450"/>
      <c r="AJ71" s="427"/>
      <c r="AK71" s="215">
        <v>1236</v>
      </c>
      <c r="AL71" s="224">
        <f t="shared" si="35"/>
        <v>0.13083257090576406</v>
      </c>
      <c r="AM71" s="215">
        <v>1700</v>
      </c>
      <c r="AN71" s="26">
        <f t="shared" si="36"/>
        <v>-0.13880445795339413</v>
      </c>
      <c r="AO71" s="226">
        <v>878</v>
      </c>
      <c r="AP71" s="27"/>
      <c r="AQ71" s="226">
        <v>380</v>
      </c>
      <c r="AR71" s="224">
        <f t="shared" si="16"/>
        <v>0.12094395280235988</v>
      </c>
      <c r="AS71" s="118">
        <v>0</v>
      </c>
      <c r="AT71" s="379" t="str">
        <f t="shared" si="15"/>
        <v>-</v>
      </c>
      <c r="AU71" s="430"/>
      <c r="AV71" s="424"/>
      <c r="AW71" s="430"/>
      <c r="AX71" s="427"/>
      <c r="AY71" s="226">
        <v>1360</v>
      </c>
      <c r="AZ71" s="224">
        <f t="shared" si="24"/>
        <v>-0.28118393234672301</v>
      </c>
      <c r="BA71" s="215"/>
      <c r="BB71" s="224"/>
    </row>
    <row r="72" spans="1:54" s="75" customFormat="1" ht="13.55" customHeight="1">
      <c r="A72" s="439"/>
      <c r="B72" s="10" t="s">
        <v>13</v>
      </c>
      <c r="C72" s="226">
        <v>658487</v>
      </c>
      <c r="D72" s="224">
        <v>-0.19600000000000001</v>
      </c>
      <c r="E72" s="226">
        <v>105470</v>
      </c>
      <c r="F72" s="224">
        <f t="shared" si="20"/>
        <v>-0.33884142098631548</v>
      </c>
      <c r="G72" s="226">
        <v>233600</v>
      </c>
      <c r="H72" s="224">
        <f t="shared" si="37"/>
        <v>-0.14473587862279047</v>
      </c>
      <c r="I72" s="226">
        <v>25389</v>
      </c>
      <c r="J72" s="224">
        <f t="shared" si="32"/>
        <v>-0.16530229805700758</v>
      </c>
      <c r="K72" s="226">
        <v>28467</v>
      </c>
      <c r="L72" s="224">
        <f t="shared" si="21"/>
        <v>-0.25500510324252179</v>
      </c>
      <c r="M72" s="54">
        <v>25114</v>
      </c>
      <c r="N72" s="224">
        <f t="shared" si="4"/>
        <v>-0.32060056810496418</v>
      </c>
      <c r="O72" s="36">
        <v>36080</v>
      </c>
      <c r="P72" s="224">
        <v>-0.34799999999999998</v>
      </c>
      <c r="Q72" s="226">
        <v>11630</v>
      </c>
      <c r="R72" s="224">
        <f t="shared" si="28"/>
        <v>-0.29292315175097272</v>
      </c>
      <c r="S72" s="36">
        <v>11891</v>
      </c>
      <c r="T72" s="224">
        <f t="shared" si="29"/>
        <v>-0.29110528198402286</v>
      </c>
      <c r="U72" s="6">
        <v>15714</v>
      </c>
      <c r="V72" s="224">
        <f t="shared" si="22"/>
        <v>-0.39360963185922671</v>
      </c>
      <c r="W72" s="226">
        <v>13743</v>
      </c>
      <c r="X72" s="224">
        <f t="shared" si="30"/>
        <v>-0.26180372777568883</v>
      </c>
      <c r="Y72" s="226">
        <v>14100</v>
      </c>
      <c r="Z72" s="224">
        <v>-0.39600000000000002</v>
      </c>
      <c r="AA72" s="9">
        <v>15156</v>
      </c>
      <c r="AB72" s="27">
        <f t="shared" si="33"/>
        <v>3.1090550377576687E-2</v>
      </c>
      <c r="AC72" s="215">
        <v>1096</v>
      </c>
      <c r="AD72" s="224"/>
      <c r="AE72" s="3">
        <v>7155</v>
      </c>
      <c r="AF72" s="224">
        <f t="shared" si="34"/>
        <v>-9.6932979931843993E-2</v>
      </c>
      <c r="AG72" s="432"/>
      <c r="AH72" s="427"/>
      <c r="AI72" s="450"/>
      <c r="AJ72" s="427"/>
      <c r="AK72" s="215">
        <v>946</v>
      </c>
      <c r="AL72" s="224">
        <f t="shared" si="35"/>
        <v>0.33994334277620397</v>
      </c>
      <c r="AM72" s="215">
        <v>2300</v>
      </c>
      <c r="AN72" s="26">
        <f t="shared" si="36"/>
        <v>-7.3701167942005638E-2</v>
      </c>
      <c r="AO72" s="226">
        <v>1442</v>
      </c>
      <c r="AP72" s="27"/>
      <c r="AQ72" s="226">
        <v>218</v>
      </c>
      <c r="AR72" s="224">
        <f t="shared" si="16"/>
        <v>9.2592592592592587E-3</v>
      </c>
      <c r="AS72" s="118">
        <v>0</v>
      </c>
      <c r="AT72" s="379" t="str">
        <f t="shared" si="15"/>
        <v>-</v>
      </c>
      <c r="AU72" s="430"/>
      <c r="AV72" s="424"/>
      <c r="AW72" s="430"/>
      <c r="AX72" s="427"/>
      <c r="AY72" s="226">
        <v>848</v>
      </c>
      <c r="AZ72" s="224">
        <f t="shared" si="24"/>
        <v>-0.76326074818537126</v>
      </c>
      <c r="BA72" s="215"/>
      <c r="BB72" s="224"/>
    </row>
    <row r="73" spans="1:54" s="75" customFormat="1" ht="13.55" customHeight="1">
      <c r="A73" s="439"/>
      <c r="B73" s="10" t="s">
        <v>14</v>
      </c>
      <c r="C73" s="226">
        <v>714880</v>
      </c>
      <c r="D73" s="224">
        <v>-0.23400000000000001</v>
      </c>
      <c r="E73" s="226">
        <v>131195</v>
      </c>
      <c r="F73" s="224">
        <f t="shared" si="20"/>
        <v>-0.30512595072138304</v>
      </c>
      <c r="G73" s="226">
        <v>255700</v>
      </c>
      <c r="H73" s="224">
        <f t="shared" si="37"/>
        <v>-0.23598661407912036</v>
      </c>
      <c r="I73" s="226">
        <v>15109</v>
      </c>
      <c r="J73" s="224">
        <f t="shared" si="32"/>
        <v>-0.55428048852439671</v>
      </c>
      <c r="K73" s="226">
        <v>38512</v>
      </c>
      <c r="L73" s="224">
        <f t="shared" si="21"/>
        <v>-0.35504831443739221</v>
      </c>
      <c r="M73" s="54">
        <v>26649</v>
      </c>
      <c r="N73" s="224">
        <f t="shared" si="4"/>
        <v>-0.40789210567245093</v>
      </c>
      <c r="O73" s="36">
        <v>42211</v>
      </c>
      <c r="P73" s="224">
        <v>-0.36799999999999999</v>
      </c>
      <c r="Q73" s="226">
        <v>10817</v>
      </c>
      <c r="R73" s="224">
        <f t="shared" si="28"/>
        <v>-0.37804737810487576</v>
      </c>
      <c r="S73" s="36">
        <v>13724</v>
      </c>
      <c r="T73" s="224">
        <f t="shared" si="29"/>
        <v>-0.30997033536125496</v>
      </c>
      <c r="U73" s="6">
        <v>16069</v>
      </c>
      <c r="V73" s="224">
        <f t="shared" si="22"/>
        <v>-0.48047203362431301</v>
      </c>
      <c r="W73" s="226">
        <v>14228</v>
      </c>
      <c r="X73" s="224">
        <f t="shared" si="30"/>
        <v>-0.2611517889598588</v>
      </c>
      <c r="Y73" s="226">
        <v>20661</v>
      </c>
      <c r="Z73" s="224">
        <v>-0.31</v>
      </c>
      <c r="AA73" s="9">
        <v>10274</v>
      </c>
      <c r="AB73" s="27">
        <f t="shared" si="33"/>
        <v>-0.44335482472774557</v>
      </c>
      <c r="AC73" s="215">
        <v>1315</v>
      </c>
      <c r="AD73" s="224"/>
      <c r="AE73" s="3">
        <v>7727</v>
      </c>
      <c r="AF73" s="224">
        <f t="shared" si="34"/>
        <v>-0.14048943270300335</v>
      </c>
      <c r="AG73" s="432">
        <v>19524</v>
      </c>
      <c r="AH73" s="427">
        <f>(AG73/AG61-1)</f>
        <v>0.36972078013189291</v>
      </c>
      <c r="AI73" s="450"/>
      <c r="AJ73" s="427"/>
      <c r="AK73" s="215">
        <v>960</v>
      </c>
      <c r="AL73" s="224">
        <f t="shared" si="35"/>
        <v>0.17647058823529416</v>
      </c>
      <c r="AM73" s="215">
        <v>1900</v>
      </c>
      <c r="AN73" s="26">
        <f t="shared" si="36"/>
        <v>-0.36666666666666664</v>
      </c>
      <c r="AO73" s="226">
        <v>2032</v>
      </c>
      <c r="AP73" s="27"/>
      <c r="AQ73" s="226">
        <v>372</v>
      </c>
      <c r="AR73" s="224">
        <f t="shared" si="16"/>
        <v>-0.10144927536231885</v>
      </c>
      <c r="AS73" s="118">
        <v>0</v>
      </c>
      <c r="AT73" s="379" t="str">
        <f t="shared" si="15"/>
        <v>-</v>
      </c>
      <c r="AU73" s="430"/>
      <c r="AV73" s="424"/>
      <c r="AW73" s="430"/>
      <c r="AX73" s="427"/>
      <c r="AY73" s="226">
        <v>1367</v>
      </c>
      <c r="AZ73" s="224">
        <f t="shared" si="24"/>
        <v>-0.60808486238532111</v>
      </c>
      <c r="BA73" s="215"/>
      <c r="BB73" s="224"/>
    </row>
    <row r="74" spans="1:54" s="75" customFormat="1" ht="13.55" customHeight="1">
      <c r="A74" s="439"/>
      <c r="B74" s="10" t="s">
        <v>15</v>
      </c>
      <c r="C74" s="226">
        <v>721940</v>
      </c>
      <c r="D74" s="224">
        <v>2.1000000000000001E-2</v>
      </c>
      <c r="E74" s="226">
        <v>130371</v>
      </c>
      <c r="F74" s="224">
        <f t="shared" si="20"/>
        <v>0.10937047941591926</v>
      </c>
      <c r="G74" s="226">
        <v>236700</v>
      </c>
      <c r="H74" s="224">
        <f t="shared" si="37"/>
        <v>-6.7934155480678937E-3</v>
      </c>
      <c r="I74" s="226">
        <v>29917</v>
      </c>
      <c r="J74" s="224">
        <f t="shared" si="32"/>
        <v>0.22811986863710998</v>
      </c>
      <c r="K74" s="226">
        <v>52109</v>
      </c>
      <c r="L74" s="224">
        <f t="shared" si="21"/>
        <v>-5.0041929485543445E-2</v>
      </c>
      <c r="M74" s="54">
        <v>40780</v>
      </c>
      <c r="N74" s="224">
        <f t="shared" si="4"/>
        <v>-8.237888436353813E-2</v>
      </c>
      <c r="O74" s="36">
        <v>48428</v>
      </c>
      <c r="P74" s="224">
        <v>-0.13700000000000001</v>
      </c>
      <c r="Q74" s="226">
        <v>12617</v>
      </c>
      <c r="R74" s="224">
        <f t="shared" si="28"/>
        <v>-0.11266615092481891</v>
      </c>
      <c r="S74" s="36">
        <v>15144</v>
      </c>
      <c r="T74" s="224">
        <f t="shared" si="29"/>
        <v>7.7189246739419737E-3</v>
      </c>
      <c r="U74" s="6">
        <v>19620</v>
      </c>
      <c r="V74" s="224">
        <f t="shared" si="22"/>
        <v>-0.19738187768459803</v>
      </c>
      <c r="W74" s="226">
        <v>20816</v>
      </c>
      <c r="X74" s="224">
        <f t="shared" si="30"/>
        <v>0.20163943889626501</v>
      </c>
      <c r="Y74" s="226">
        <v>20200</v>
      </c>
      <c r="Z74" s="224">
        <v>-0.248</v>
      </c>
      <c r="AA74" s="9">
        <v>12086</v>
      </c>
      <c r="AB74" s="27">
        <f t="shared" si="33"/>
        <v>-0.26986044825711353</v>
      </c>
      <c r="AC74" s="215">
        <v>1513</v>
      </c>
      <c r="AD74" s="224"/>
      <c r="AE74" s="3">
        <v>6168</v>
      </c>
      <c r="AF74" s="224">
        <f t="shared" si="34"/>
        <v>-0.12299161097682354</v>
      </c>
      <c r="AG74" s="432"/>
      <c r="AH74" s="427"/>
      <c r="AI74" s="450"/>
      <c r="AJ74" s="427"/>
      <c r="AK74" s="215">
        <v>1462</v>
      </c>
      <c r="AL74" s="224">
        <f t="shared" si="35"/>
        <v>0.71395076201641272</v>
      </c>
      <c r="AM74" s="215">
        <v>1600</v>
      </c>
      <c r="AN74" s="26">
        <f t="shared" si="36"/>
        <v>-0.40740740740740738</v>
      </c>
      <c r="AO74" s="226">
        <v>2673</v>
      </c>
      <c r="AP74" s="27"/>
      <c r="AQ74" s="226">
        <v>292</v>
      </c>
      <c r="AR74" s="224">
        <f t="shared" si="16"/>
        <v>-2.9900332225913623E-2</v>
      </c>
      <c r="AS74" s="118">
        <v>0</v>
      </c>
      <c r="AT74" s="379" t="str">
        <f t="shared" si="15"/>
        <v>-</v>
      </c>
      <c r="AU74" s="430"/>
      <c r="AV74" s="424"/>
      <c r="AW74" s="430"/>
      <c r="AX74" s="427"/>
      <c r="AY74" s="226">
        <v>1441</v>
      </c>
      <c r="AZ74" s="224">
        <f t="shared" si="24"/>
        <v>-0.58086096567771961</v>
      </c>
      <c r="BA74" s="215"/>
      <c r="BB74" s="224"/>
    </row>
    <row r="75" spans="1:54" s="75" customFormat="1" ht="13.55" customHeight="1">
      <c r="A75" s="444"/>
      <c r="B75" s="29" t="s">
        <v>16</v>
      </c>
      <c r="C75" s="226">
        <v>888782</v>
      </c>
      <c r="D75" s="224">
        <v>0.33100000000000002</v>
      </c>
      <c r="E75" s="226">
        <v>178027</v>
      </c>
      <c r="F75" s="224">
        <f t="shared" si="20"/>
        <v>0.64836762282179961</v>
      </c>
      <c r="G75" s="226">
        <v>270300</v>
      </c>
      <c r="H75" s="224">
        <f t="shared" ref="H75:H85" si="38">(G75/G63-1)</f>
        <v>0.24005046450280987</v>
      </c>
      <c r="I75" s="226">
        <v>34731</v>
      </c>
      <c r="J75" s="218">
        <f t="shared" si="32"/>
        <v>6.1233843615363437E-2</v>
      </c>
      <c r="K75" s="226">
        <v>80281</v>
      </c>
      <c r="L75" s="224">
        <f t="shared" si="21"/>
        <v>1.4186123580272949</v>
      </c>
      <c r="M75" s="116">
        <v>56625</v>
      </c>
      <c r="N75" s="218">
        <f t="shared" si="4"/>
        <v>9.3273352125728959E-2</v>
      </c>
      <c r="O75" s="36">
        <v>67033</v>
      </c>
      <c r="P75" s="224">
        <v>0.13900000000000001</v>
      </c>
      <c r="Q75" s="226">
        <v>16128</v>
      </c>
      <c r="R75" s="224">
        <f t="shared" si="28"/>
        <v>0.32142564522736583</v>
      </c>
      <c r="S75" s="36">
        <v>22664</v>
      </c>
      <c r="T75" s="224">
        <f t="shared" si="29"/>
        <v>0.38533007334963321</v>
      </c>
      <c r="U75" s="31">
        <v>20033</v>
      </c>
      <c r="V75" s="218">
        <f t="shared" si="22"/>
        <v>-0.10198135198135194</v>
      </c>
      <c r="W75" s="226">
        <v>20493</v>
      </c>
      <c r="X75" s="224">
        <f t="shared" si="30"/>
        <v>9.7878495660559395E-2</v>
      </c>
      <c r="Y75" s="226">
        <v>21654</v>
      </c>
      <c r="Z75" s="218">
        <v>-0.108</v>
      </c>
      <c r="AA75" s="36">
        <v>18310</v>
      </c>
      <c r="AB75" s="32">
        <f t="shared" si="33"/>
        <v>0.21386900026518174</v>
      </c>
      <c r="AC75" s="33">
        <v>2038</v>
      </c>
      <c r="AD75" s="224"/>
      <c r="AE75" s="3">
        <v>7974</v>
      </c>
      <c r="AF75" s="218">
        <f t="shared" si="34"/>
        <v>0.63034144346759358</v>
      </c>
      <c r="AG75" s="433"/>
      <c r="AH75" s="428"/>
      <c r="AI75" s="451"/>
      <c r="AJ75" s="428"/>
      <c r="AK75" s="33">
        <v>1126</v>
      </c>
      <c r="AL75" s="218">
        <f t="shared" si="35"/>
        <v>0.29128440366972486</v>
      </c>
      <c r="AM75" s="33">
        <v>1300</v>
      </c>
      <c r="AN75" s="30">
        <f t="shared" si="36"/>
        <v>8.3333333333333329E-2</v>
      </c>
      <c r="AO75" s="211">
        <v>1403</v>
      </c>
      <c r="AP75" s="27"/>
      <c r="AQ75" s="211">
        <v>233</v>
      </c>
      <c r="AR75" s="224">
        <f t="shared" si="16"/>
        <v>-9.6899224806201556E-2</v>
      </c>
      <c r="AS75" s="121">
        <v>0</v>
      </c>
      <c r="AT75" s="379" t="str">
        <f t="shared" si="15"/>
        <v>-</v>
      </c>
      <c r="AU75" s="431"/>
      <c r="AV75" s="425"/>
      <c r="AW75" s="431"/>
      <c r="AX75" s="428"/>
      <c r="AY75" s="226">
        <v>1598</v>
      </c>
      <c r="AZ75" s="224">
        <f t="shared" si="24"/>
        <v>-0.5436893203883495</v>
      </c>
      <c r="BA75" s="33"/>
      <c r="BB75" s="224"/>
    </row>
    <row r="76" spans="1:54" s="75" customFormat="1" ht="13.55" customHeight="1">
      <c r="A76" s="443" t="s">
        <v>236</v>
      </c>
      <c r="B76" s="39" t="s">
        <v>233</v>
      </c>
      <c r="C76" s="16">
        <v>1118261</v>
      </c>
      <c r="D76" s="217">
        <v>0.376</v>
      </c>
      <c r="E76" s="16">
        <v>232053</v>
      </c>
      <c r="F76" s="217">
        <f t="shared" si="20"/>
        <v>0.78837972810505874</v>
      </c>
      <c r="G76" s="17">
        <v>315200</v>
      </c>
      <c r="H76" s="18">
        <f t="shared" si="38"/>
        <v>0.32436974789915962</v>
      </c>
      <c r="I76" s="16">
        <v>43041</v>
      </c>
      <c r="J76" s="224">
        <f t="shared" si="32"/>
        <v>0.39138165125751589</v>
      </c>
      <c r="K76" s="16">
        <v>92186</v>
      </c>
      <c r="L76" s="217">
        <f t="shared" si="21"/>
        <v>0.63207279937681471</v>
      </c>
      <c r="M76" s="23">
        <v>71906</v>
      </c>
      <c r="N76" s="217">
        <f t="shared" si="4"/>
        <v>0.31327963764542588</v>
      </c>
      <c r="O76" s="19">
        <v>82126</v>
      </c>
      <c r="P76" s="217">
        <v>0.40500000000000003</v>
      </c>
      <c r="Q76" s="16">
        <v>18078</v>
      </c>
      <c r="R76" s="217">
        <f t="shared" si="28"/>
        <v>0.12586410911129109</v>
      </c>
      <c r="S76" s="19">
        <v>30302</v>
      </c>
      <c r="T76" s="217">
        <f t="shared" si="29"/>
        <v>0.63892043918005292</v>
      </c>
      <c r="U76" s="6">
        <v>39437</v>
      </c>
      <c r="V76" s="224">
        <f t="shared" si="22"/>
        <v>0.54557924439567329</v>
      </c>
      <c r="W76" s="16">
        <v>28250</v>
      </c>
      <c r="X76" s="217">
        <f t="shared" si="30"/>
        <v>0.19248628113127908</v>
      </c>
      <c r="Y76" s="16">
        <v>27663</v>
      </c>
      <c r="Z76" s="224">
        <v>0.69499999999999995</v>
      </c>
      <c r="AA76" s="434">
        <v>84062</v>
      </c>
      <c r="AB76" s="423">
        <f>AA76/SUM(AA64:AA66)-1</f>
        <v>0.31472184425780814</v>
      </c>
      <c r="AC76" s="21">
        <v>3228</v>
      </c>
      <c r="AD76" s="217">
        <f>(AC76/AC64-1)</f>
        <v>0.45274527452745272</v>
      </c>
      <c r="AE76" s="16">
        <v>10095</v>
      </c>
      <c r="AF76" s="224">
        <f t="shared" si="34"/>
        <v>0.76178010471204194</v>
      </c>
      <c r="AG76" s="434">
        <v>29536</v>
      </c>
      <c r="AH76" s="426">
        <f>(AG76/AG64-1)</f>
        <v>0.72442783745913131</v>
      </c>
      <c r="AI76" s="434">
        <v>1599</v>
      </c>
      <c r="AJ76" s="423">
        <f>(SUM(AI76:AI81)/AI64-1)</f>
        <v>-0.60493311036789299</v>
      </c>
      <c r="AK76" s="21">
        <v>1951</v>
      </c>
      <c r="AL76" s="224">
        <f>(AK76/AK64-1)</f>
        <v>0.63949579831932768</v>
      </c>
      <c r="AM76" s="21">
        <v>5800</v>
      </c>
      <c r="AN76" s="217">
        <f>(AM76/AM64-1)</f>
        <v>2.8666666666666667</v>
      </c>
      <c r="AO76" s="3">
        <v>1128</v>
      </c>
      <c r="AP76" s="20">
        <f t="shared" ref="AP76:AP147" si="39">(AO76/AO64-1)</f>
        <v>1.1567877629063097</v>
      </c>
      <c r="AQ76" s="3">
        <v>591</v>
      </c>
      <c r="AR76" s="217">
        <f t="shared" si="16"/>
        <v>0.57180851063829785</v>
      </c>
      <c r="AS76" s="122">
        <v>0</v>
      </c>
      <c r="AT76" s="378" t="str">
        <f t="shared" si="15"/>
        <v>-</v>
      </c>
      <c r="AU76" s="429">
        <v>182</v>
      </c>
      <c r="AV76" s="423">
        <f>AU76/AU64-1</f>
        <v>2.7142857142857144</v>
      </c>
      <c r="AW76" s="429">
        <v>13479</v>
      </c>
      <c r="AX76" s="426">
        <f>AW76/AW64-1</f>
        <v>0.47812260116240823</v>
      </c>
      <c r="AY76" s="16">
        <v>3461</v>
      </c>
      <c r="AZ76" s="217">
        <f t="shared" si="24"/>
        <v>0.67765390208434328</v>
      </c>
      <c r="BA76" s="21"/>
      <c r="BB76" s="217"/>
    </row>
    <row r="77" spans="1:54" s="75" customFormat="1" ht="13.55" customHeight="1">
      <c r="A77" s="439"/>
      <c r="B77" s="39" t="s">
        <v>234</v>
      </c>
      <c r="C77" s="3">
        <v>908103</v>
      </c>
      <c r="D77" s="224">
        <v>0.20499999999999999</v>
      </c>
      <c r="E77" s="3">
        <v>197784</v>
      </c>
      <c r="F77" s="224">
        <f t="shared" si="20"/>
        <v>0.84967595320259237</v>
      </c>
      <c r="G77" s="226">
        <v>283400</v>
      </c>
      <c r="H77" s="26">
        <f t="shared" si="38"/>
        <v>1.9791291831594116E-2</v>
      </c>
      <c r="I77" s="3">
        <v>44284</v>
      </c>
      <c r="J77" s="224">
        <f t="shared" si="32"/>
        <v>0.12765144763311342</v>
      </c>
      <c r="K77" s="3">
        <v>74089</v>
      </c>
      <c r="L77" s="224">
        <f t="shared" si="21"/>
        <v>0.2822159149908276</v>
      </c>
      <c r="M77" s="9">
        <v>50756</v>
      </c>
      <c r="N77" s="224">
        <f t="shared" si="4"/>
        <v>0.20586348625596917</v>
      </c>
      <c r="O77" s="6">
        <v>72873</v>
      </c>
      <c r="P77" s="224">
        <v>0.34399999999999997</v>
      </c>
      <c r="Q77" s="3">
        <v>18063</v>
      </c>
      <c r="R77" s="224">
        <f t="shared" si="28"/>
        <v>6.9006332485056499E-2</v>
      </c>
      <c r="S77" s="6">
        <v>27608</v>
      </c>
      <c r="T77" s="224">
        <f t="shared" si="29"/>
        <v>0.74193955454602811</v>
      </c>
      <c r="U77" s="6">
        <v>29589</v>
      </c>
      <c r="V77" s="224">
        <f t="shared" si="22"/>
        <v>8.0403110965056479E-2</v>
      </c>
      <c r="W77" s="3">
        <v>23966</v>
      </c>
      <c r="X77" s="224">
        <v>0.217</v>
      </c>
      <c r="Y77" s="3">
        <v>20562</v>
      </c>
      <c r="Z77" s="224">
        <v>-0.14799999999999999</v>
      </c>
      <c r="AA77" s="432"/>
      <c r="AB77" s="424"/>
      <c r="AC77" s="215">
        <v>1871</v>
      </c>
      <c r="AD77" s="224">
        <f t="shared" ref="AD77:AD87" si="40">(AC77/AC65-1)</f>
        <v>0.30565247732030709</v>
      </c>
      <c r="AE77" s="3">
        <v>7650</v>
      </c>
      <c r="AF77" s="224">
        <f t="shared" si="34"/>
        <v>0.58746627931106044</v>
      </c>
      <c r="AG77" s="432"/>
      <c r="AH77" s="427"/>
      <c r="AI77" s="432"/>
      <c r="AJ77" s="424"/>
      <c r="AK77" s="215">
        <v>1063</v>
      </c>
      <c r="AL77" s="224">
        <f t="shared" ref="AL77:AL87" si="41">(AK77/AK65-1)</f>
        <v>-2.7447392497712664E-2</v>
      </c>
      <c r="AM77" s="215">
        <v>4100</v>
      </c>
      <c r="AN77" s="224">
        <f t="shared" ref="AN77:AN116" si="42">(AM77/AM65-1)</f>
        <v>1.2777777777777777</v>
      </c>
      <c r="AO77" s="3">
        <v>772</v>
      </c>
      <c r="AP77" s="27">
        <f t="shared" si="39"/>
        <v>5.2083333333332593E-3</v>
      </c>
      <c r="AQ77" s="3">
        <v>441</v>
      </c>
      <c r="AR77" s="224">
        <f t="shared" si="16"/>
        <v>0.52068965517241383</v>
      </c>
      <c r="AS77" s="118">
        <v>0</v>
      </c>
      <c r="AT77" s="379" t="str">
        <f t="shared" si="15"/>
        <v>-</v>
      </c>
      <c r="AU77" s="430"/>
      <c r="AV77" s="424"/>
      <c r="AW77" s="430"/>
      <c r="AX77" s="427"/>
      <c r="AY77" s="3">
        <v>1823</v>
      </c>
      <c r="AZ77" s="224">
        <f t="shared" si="24"/>
        <v>6.9208211143694909E-2</v>
      </c>
      <c r="BA77" s="215"/>
      <c r="BB77" s="224"/>
    </row>
    <row r="78" spans="1:54" s="75" customFormat="1" ht="13.55" customHeight="1">
      <c r="A78" s="439"/>
      <c r="B78" s="39" t="s">
        <v>237</v>
      </c>
      <c r="C78" s="3">
        <v>950185</v>
      </c>
      <c r="D78" s="224">
        <v>0.35299999999999998</v>
      </c>
      <c r="E78" s="3">
        <v>169295</v>
      </c>
      <c r="F78" s="224">
        <f t="shared" si="20"/>
        <v>0.56248269497000458</v>
      </c>
      <c r="G78" s="226">
        <v>334500</v>
      </c>
      <c r="H78" s="26">
        <f t="shared" si="38"/>
        <v>0.3782447466007417</v>
      </c>
      <c r="I78" s="3">
        <v>45722</v>
      </c>
      <c r="J78" s="224">
        <f t="shared" si="32"/>
        <v>0.40372098735109918</v>
      </c>
      <c r="K78" s="3">
        <v>75386</v>
      </c>
      <c r="L78" s="224">
        <f t="shared" si="21"/>
        <v>0.51174123167625885</v>
      </c>
      <c r="M78" s="9">
        <v>52060</v>
      </c>
      <c r="N78" s="224">
        <f t="shared" si="4"/>
        <v>0.36583062231084051</v>
      </c>
      <c r="O78" s="6">
        <v>70336</v>
      </c>
      <c r="P78" s="224">
        <f t="shared" ref="P78:P85" si="43">O78/O66-1</f>
        <v>0.5911682200705819</v>
      </c>
      <c r="Q78" s="3">
        <v>18603</v>
      </c>
      <c r="R78" s="224">
        <f t="shared" si="28"/>
        <v>0.28669248858763319</v>
      </c>
      <c r="S78" s="6">
        <v>25243</v>
      </c>
      <c r="T78" s="224">
        <f t="shared" si="29"/>
        <v>0.87234831627354992</v>
      </c>
      <c r="U78" s="6">
        <v>30113</v>
      </c>
      <c r="V78" s="224">
        <f t="shared" si="22"/>
        <v>0.45059973987186286</v>
      </c>
      <c r="W78" s="40">
        <v>18975</v>
      </c>
      <c r="X78" s="224">
        <v>0.152</v>
      </c>
      <c r="Y78" s="3">
        <v>22649</v>
      </c>
      <c r="Z78" s="224">
        <v>0.184</v>
      </c>
      <c r="AA78" s="432"/>
      <c r="AB78" s="424"/>
      <c r="AC78" s="215">
        <v>2020</v>
      </c>
      <c r="AD78" s="224">
        <f t="shared" si="40"/>
        <v>0.44906743185078901</v>
      </c>
      <c r="AE78" s="3">
        <v>9768</v>
      </c>
      <c r="AF78" s="224">
        <f t="shared" si="34"/>
        <v>0.61108362196932209</v>
      </c>
      <c r="AG78" s="432"/>
      <c r="AH78" s="427"/>
      <c r="AI78" s="432"/>
      <c r="AJ78" s="424"/>
      <c r="AK78" s="215">
        <v>1560</v>
      </c>
      <c r="AL78" s="224">
        <f t="shared" si="41"/>
        <v>0.71617161716171607</v>
      </c>
      <c r="AM78" s="215">
        <v>4000</v>
      </c>
      <c r="AN78" s="224">
        <f t="shared" si="42"/>
        <v>0.73913043478260865</v>
      </c>
      <c r="AO78" s="3">
        <v>1442</v>
      </c>
      <c r="AP78" s="27">
        <f t="shared" si="39"/>
        <v>0.47443762781186094</v>
      </c>
      <c r="AQ78" s="3">
        <v>360</v>
      </c>
      <c r="AR78" s="224">
        <f t="shared" si="16"/>
        <v>-0.16083916083916083</v>
      </c>
      <c r="AS78" s="118">
        <v>50</v>
      </c>
      <c r="AT78" s="379" t="str">
        <f t="shared" si="15"/>
        <v>-</v>
      </c>
      <c r="AU78" s="430"/>
      <c r="AV78" s="424"/>
      <c r="AW78" s="430"/>
      <c r="AX78" s="427"/>
      <c r="AY78" s="3">
        <v>1846</v>
      </c>
      <c r="AZ78" s="224">
        <f t="shared" si="24"/>
        <v>0.6010407632263659</v>
      </c>
      <c r="BA78" s="215"/>
      <c r="BB78" s="224"/>
    </row>
    <row r="79" spans="1:54" s="75" customFormat="1" ht="13.55" customHeight="1">
      <c r="A79" s="439"/>
      <c r="B79" s="39" t="s">
        <v>238</v>
      </c>
      <c r="C79" s="3">
        <v>935904</v>
      </c>
      <c r="D79" s="224">
        <v>0.27400000000000002</v>
      </c>
      <c r="E79" s="226">
        <v>189582</v>
      </c>
      <c r="F79" s="224">
        <f t="shared" si="20"/>
        <v>0.67308252362923937</v>
      </c>
      <c r="G79" s="3">
        <v>336500</v>
      </c>
      <c r="H79" s="224">
        <f t="shared" si="38"/>
        <v>0.27317442300416195</v>
      </c>
      <c r="I79" s="3">
        <v>43152</v>
      </c>
      <c r="J79" s="224">
        <f t="shared" si="32"/>
        <v>0.3793191625379575</v>
      </c>
      <c r="K79" s="3">
        <v>51901</v>
      </c>
      <c r="L79" s="224">
        <f t="shared" si="21"/>
        <v>0.15095134607708344</v>
      </c>
      <c r="M79" s="9">
        <v>48128</v>
      </c>
      <c r="N79" s="224">
        <f t="shared" si="4"/>
        <v>0.23143054524985285</v>
      </c>
      <c r="O79" s="6">
        <v>65361</v>
      </c>
      <c r="P79" s="224">
        <f t="shared" si="43"/>
        <v>0.29200023720571666</v>
      </c>
      <c r="Q79" s="3">
        <v>15789</v>
      </c>
      <c r="R79" s="224">
        <f t="shared" si="28"/>
        <v>0.18767865202346923</v>
      </c>
      <c r="S79" s="6">
        <v>25268</v>
      </c>
      <c r="T79" s="224">
        <f t="shared" si="29"/>
        <v>0.55218379507340742</v>
      </c>
      <c r="U79" s="6">
        <v>24785</v>
      </c>
      <c r="V79" s="224">
        <f t="shared" si="22"/>
        <v>0.16235989307320731</v>
      </c>
      <c r="W79" s="3">
        <v>20040</v>
      </c>
      <c r="X79" s="224">
        <v>0.106</v>
      </c>
      <c r="Y79" s="3">
        <v>20049</v>
      </c>
      <c r="Z79" s="224">
        <v>-1.7999999999999999E-2</v>
      </c>
      <c r="AA79" s="432">
        <v>41393</v>
      </c>
      <c r="AB79" s="427">
        <f>AA79/SUM(AA67:AA68)-1</f>
        <v>0.37916902675507269</v>
      </c>
      <c r="AC79" s="215">
        <v>1962</v>
      </c>
      <c r="AD79" s="224">
        <f t="shared" si="40"/>
        <v>1.0143737166324436</v>
      </c>
      <c r="AE79" s="3">
        <v>12184</v>
      </c>
      <c r="AF79" s="224">
        <f t="shared" si="34"/>
        <v>0.57864731795802016</v>
      </c>
      <c r="AG79" s="432">
        <v>21411</v>
      </c>
      <c r="AH79" s="424">
        <f>(AG79/AG67-1)</f>
        <v>0.57387533078506325</v>
      </c>
      <c r="AI79" s="432">
        <f>15120-AI76</f>
        <v>13521</v>
      </c>
      <c r="AJ79" s="424"/>
      <c r="AK79" s="215">
        <v>1175</v>
      </c>
      <c r="AL79" s="224">
        <f t="shared" si="41"/>
        <v>0.58998646820027068</v>
      </c>
      <c r="AM79" s="215">
        <v>4300</v>
      </c>
      <c r="AN79" s="224">
        <f t="shared" si="42"/>
        <v>1.6875</v>
      </c>
      <c r="AO79" s="226">
        <v>2194</v>
      </c>
      <c r="AP79" s="27">
        <f t="shared" si="39"/>
        <v>0.735759493670886</v>
      </c>
      <c r="AQ79" s="226">
        <v>246</v>
      </c>
      <c r="AR79" s="224">
        <f t="shared" si="16"/>
        <v>0.83582089552238803</v>
      </c>
      <c r="AS79" s="118">
        <v>0</v>
      </c>
      <c r="AT79" s="379">
        <f t="shared" si="15"/>
        <v>-1</v>
      </c>
      <c r="AU79" s="430"/>
      <c r="AV79" s="424"/>
      <c r="AW79" s="430"/>
      <c r="AX79" s="427"/>
      <c r="AY79" s="3">
        <v>1324</v>
      </c>
      <c r="AZ79" s="224">
        <f t="shared" si="24"/>
        <v>-2.7185892725936855E-2</v>
      </c>
      <c r="BA79" s="215"/>
      <c r="BB79" s="224"/>
    </row>
    <row r="80" spans="1:54" s="75" customFormat="1" ht="13.55" customHeight="1">
      <c r="A80" s="439"/>
      <c r="B80" s="39" t="s">
        <v>239</v>
      </c>
      <c r="C80" s="3">
        <v>1023815</v>
      </c>
      <c r="D80" s="224">
        <v>0.38800000000000001</v>
      </c>
      <c r="E80" s="226">
        <v>201484</v>
      </c>
      <c r="F80" s="224">
        <f t="shared" ref="F80:F85" si="44">(E80-E68)/E68</f>
        <v>0.70898326505339404</v>
      </c>
      <c r="G80" s="3">
        <v>351200</v>
      </c>
      <c r="H80" s="224">
        <f t="shared" si="38"/>
        <v>0.30557620817843856</v>
      </c>
      <c r="I80" s="3">
        <v>40716</v>
      </c>
      <c r="J80" s="224">
        <f t="shared" si="32"/>
        <v>8.1175814546323499E-2</v>
      </c>
      <c r="K80" s="3">
        <v>44447</v>
      </c>
      <c r="L80" s="224">
        <f t="shared" ref="L80:L111" si="45">(K80-K68)/K68</f>
        <v>3.6471328964857871E-2</v>
      </c>
      <c r="M80" s="9">
        <v>56566</v>
      </c>
      <c r="N80" s="224">
        <f t="shared" ref="N80:N87" si="46">M80/M68-1</f>
        <v>0.40042582689641515</v>
      </c>
      <c r="O80" s="6">
        <v>70554</v>
      </c>
      <c r="P80" s="224">
        <f t="shared" si="43"/>
        <v>0.44589720468890892</v>
      </c>
      <c r="Q80" s="3">
        <v>19286</v>
      </c>
      <c r="R80" s="224">
        <f t="shared" si="28"/>
        <v>0.36171715032125973</v>
      </c>
      <c r="S80" s="6">
        <v>25341</v>
      </c>
      <c r="T80" s="224">
        <f t="shared" si="29"/>
        <v>0.45520845296887558</v>
      </c>
      <c r="U80" s="6">
        <v>32161</v>
      </c>
      <c r="V80" s="224">
        <f t="shared" si="22"/>
        <v>0.4716299075684085</v>
      </c>
      <c r="W80" s="3">
        <v>20047</v>
      </c>
      <c r="X80" s="224">
        <v>0.14399999999999999</v>
      </c>
      <c r="Y80" s="3">
        <v>24041</v>
      </c>
      <c r="Z80" s="224">
        <v>0.217</v>
      </c>
      <c r="AA80" s="432"/>
      <c r="AB80" s="427"/>
      <c r="AC80" s="215">
        <v>1615</v>
      </c>
      <c r="AD80" s="224">
        <f t="shared" si="40"/>
        <v>0.55888030888030893</v>
      </c>
      <c r="AE80" s="3">
        <v>12320</v>
      </c>
      <c r="AF80" s="224">
        <f t="shared" si="34"/>
        <v>0.74011299435028244</v>
      </c>
      <c r="AG80" s="432"/>
      <c r="AH80" s="424"/>
      <c r="AI80" s="432"/>
      <c r="AJ80" s="424"/>
      <c r="AK80" s="215">
        <v>1367</v>
      </c>
      <c r="AL80" s="224">
        <f t="shared" si="41"/>
        <v>0.80820105820105814</v>
      </c>
      <c r="AM80" s="215">
        <v>2800</v>
      </c>
      <c r="AN80" s="224">
        <f t="shared" si="42"/>
        <v>1.3333333333333335</v>
      </c>
      <c r="AO80" s="226">
        <v>4942</v>
      </c>
      <c r="AP80" s="27">
        <f t="shared" si="39"/>
        <v>1.4896725440806047</v>
      </c>
      <c r="AQ80" s="226">
        <v>247</v>
      </c>
      <c r="AR80" s="224">
        <f t="shared" si="16"/>
        <v>-1.984126984126984E-2</v>
      </c>
      <c r="AS80" s="118">
        <v>0</v>
      </c>
      <c r="AT80" s="379" t="str">
        <f t="shared" si="15"/>
        <v>-</v>
      </c>
      <c r="AU80" s="430"/>
      <c r="AV80" s="424"/>
      <c r="AW80" s="430"/>
      <c r="AX80" s="427"/>
      <c r="AY80" s="3">
        <v>648</v>
      </c>
      <c r="AZ80" s="224">
        <f t="shared" si="24"/>
        <v>-2.9940119760479056E-2</v>
      </c>
      <c r="BA80" s="215"/>
      <c r="BB80" s="224"/>
    </row>
    <row r="81" spans="1:54" s="75" customFormat="1" ht="13.55" customHeight="1">
      <c r="A81" s="439"/>
      <c r="B81" s="39" t="s">
        <v>240</v>
      </c>
      <c r="C81" s="3">
        <v>997597</v>
      </c>
      <c r="D81" s="224">
        <v>0.36399999999999999</v>
      </c>
      <c r="E81" s="226">
        <v>179088</v>
      </c>
      <c r="F81" s="224">
        <f t="shared" si="44"/>
        <v>0.71808474917735543</v>
      </c>
      <c r="G81" s="3">
        <v>341000</v>
      </c>
      <c r="H81" s="224">
        <f t="shared" si="38"/>
        <v>0.38730675345809606</v>
      </c>
      <c r="I81" s="3">
        <v>35448</v>
      </c>
      <c r="J81" s="224">
        <f t="shared" si="32"/>
        <v>0.4204199390928034</v>
      </c>
      <c r="K81" s="3">
        <v>44454</v>
      </c>
      <c r="L81" s="224">
        <f t="shared" si="45"/>
        <v>3.8329479363744659E-2</v>
      </c>
      <c r="M81" s="9">
        <v>54201</v>
      </c>
      <c r="N81" s="224">
        <f t="shared" si="46"/>
        <v>0.42390647576513851</v>
      </c>
      <c r="O81" s="6">
        <v>58162</v>
      </c>
      <c r="P81" s="224">
        <f t="shared" si="43"/>
        <v>0.35503110220627643</v>
      </c>
      <c r="Q81" s="3">
        <v>17023</v>
      </c>
      <c r="R81" s="224">
        <f t="shared" si="28"/>
        <v>0.27733173257297206</v>
      </c>
      <c r="S81" s="6">
        <v>21332</v>
      </c>
      <c r="T81" s="224">
        <f t="shared" si="29"/>
        <v>0.55662580268534745</v>
      </c>
      <c r="U81" s="6">
        <v>30033</v>
      </c>
      <c r="V81" s="224">
        <f t="shared" si="22"/>
        <v>0.43075603830212938</v>
      </c>
      <c r="W81" s="3">
        <v>19788</v>
      </c>
      <c r="X81" s="224">
        <v>0.16900000000000001</v>
      </c>
      <c r="Y81" s="3">
        <v>24066</v>
      </c>
      <c r="Z81" s="224">
        <v>0.17599999999999999</v>
      </c>
      <c r="AA81" s="432">
        <v>65326</v>
      </c>
      <c r="AB81" s="424">
        <f>AA81/SUM(AA69:AA71)-1</f>
        <v>0.36245755608196673</v>
      </c>
      <c r="AC81" s="215">
        <v>1912</v>
      </c>
      <c r="AD81" s="224">
        <f t="shared" si="40"/>
        <v>1.0318809776833158</v>
      </c>
      <c r="AE81" s="3">
        <v>10195</v>
      </c>
      <c r="AF81" s="224">
        <f t="shared" si="34"/>
        <v>0.33128754243927916</v>
      </c>
      <c r="AG81" s="432"/>
      <c r="AH81" s="424"/>
      <c r="AI81" s="432"/>
      <c r="AJ81" s="424"/>
      <c r="AK81" s="215">
        <v>1379</v>
      </c>
      <c r="AL81" s="224">
        <f t="shared" si="41"/>
        <v>0.52375690607734815</v>
      </c>
      <c r="AM81" s="215">
        <v>3000</v>
      </c>
      <c r="AN81" s="224">
        <f t="shared" si="42"/>
        <v>0.57894736842105265</v>
      </c>
      <c r="AO81" s="226">
        <v>1517</v>
      </c>
      <c r="AP81" s="27">
        <f t="shared" si="39"/>
        <v>7.0571630204657732E-2</v>
      </c>
      <c r="AQ81" s="226">
        <v>303</v>
      </c>
      <c r="AR81" s="224">
        <f t="shared" si="16"/>
        <v>0.31168831168831168</v>
      </c>
      <c r="AS81" s="118">
        <v>0</v>
      </c>
      <c r="AT81" s="379">
        <f t="shared" si="15"/>
        <v>-1</v>
      </c>
      <c r="AU81" s="430"/>
      <c r="AV81" s="424"/>
      <c r="AW81" s="430"/>
      <c r="AX81" s="427"/>
      <c r="AY81" s="3">
        <v>678</v>
      </c>
      <c r="AZ81" s="224">
        <f t="shared" si="24"/>
        <v>-0.36930232558139531</v>
      </c>
      <c r="BA81" s="215"/>
      <c r="BB81" s="224"/>
    </row>
    <row r="82" spans="1:54" s="75" customFormat="1" ht="13.55" customHeight="1">
      <c r="A82" s="439"/>
      <c r="B82" s="39" t="s">
        <v>241</v>
      </c>
      <c r="C82" s="3">
        <v>1223723</v>
      </c>
      <c r="D82" s="224">
        <v>0.22800000000000001</v>
      </c>
      <c r="E82" s="226">
        <v>236092</v>
      </c>
      <c r="F82" s="224">
        <f t="shared" si="44"/>
        <v>0.38681860902255638</v>
      </c>
      <c r="G82" s="3">
        <v>387100</v>
      </c>
      <c r="H82" s="224">
        <f t="shared" si="38"/>
        <v>0.24070512820512824</v>
      </c>
      <c r="I82" s="3">
        <v>36827</v>
      </c>
      <c r="J82" s="224">
        <f t="shared" si="32"/>
        <v>0.54049192671295909</v>
      </c>
      <c r="K82" s="3">
        <v>63314</v>
      </c>
      <c r="L82" s="224">
        <f t="shared" si="45"/>
        <v>7.3664575207732744E-2</v>
      </c>
      <c r="M82" s="9">
        <v>72731</v>
      </c>
      <c r="N82" s="224">
        <f t="shared" si="46"/>
        <v>0.48179614123016123</v>
      </c>
      <c r="O82" s="6">
        <v>76011</v>
      </c>
      <c r="P82" s="224">
        <f t="shared" si="43"/>
        <v>0.28053033238430558</v>
      </c>
      <c r="Q82" s="3">
        <v>17172</v>
      </c>
      <c r="R82" s="224">
        <f t="shared" si="28"/>
        <v>0.19523908958028824</v>
      </c>
      <c r="S82" s="6">
        <v>28590</v>
      </c>
      <c r="T82" s="224">
        <f t="shared" si="29"/>
        <v>0.40147058823529402</v>
      </c>
      <c r="U82" s="6">
        <v>32673</v>
      </c>
      <c r="V82" s="224">
        <f t="shared" si="22"/>
        <v>7.515877455658293E-2</v>
      </c>
      <c r="W82" s="3">
        <v>30500</v>
      </c>
      <c r="X82" s="224">
        <v>0.36799999999999999</v>
      </c>
      <c r="Y82" s="3">
        <v>26961</v>
      </c>
      <c r="Z82" s="224">
        <v>0.106</v>
      </c>
      <c r="AA82" s="432"/>
      <c r="AB82" s="424"/>
      <c r="AC82" s="215">
        <v>2822</v>
      </c>
      <c r="AD82" s="224">
        <f t="shared" si="40"/>
        <v>0.20598290598290592</v>
      </c>
      <c r="AE82" s="3">
        <v>12250</v>
      </c>
      <c r="AF82" s="224">
        <f t="shared" si="34"/>
        <v>0.14421819540444611</v>
      </c>
      <c r="AG82" s="432">
        <v>23992</v>
      </c>
      <c r="AH82" s="427">
        <f>(AG82/AG70-1)</f>
        <v>0.18602007019625288</v>
      </c>
      <c r="AI82" s="432">
        <f>36778-AI79-AI76</f>
        <v>21658</v>
      </c>
      <c r="AJ82" s="427" t="e">
        <f>(AI82/AI70-1)</f>
        <v>#DIV/0!</v>
      </c>
      <c r="AK82" s="215">
        <v>1714</v>
      </c>
      <c r="AL82" s="224">
        <f t="shared" si="41"/>
        <v>0.44519392917369305</v>
      </c>
      <c r="AM82" s="215">
        <v>3100</v>
      </c>
      <c r="AN82" s="224">
        <f t="shared" si="42"/>
        <v>0.72222222222222232</v>
      </c>
      <c r="AO82" s="226">
        <v>969</v>
      </c>
      <c r="AP82" s="27">
        <f t="shared" si="39"/>
        <v>0.26998689384010488</v>
      </c>
      <c r="AQ82" s="226">
        <v>443</v>
      </c>
      <c r="AR82" s="224">
        <f t="shared" si="16"/>
        <v>-9.2213114754098366E-2</v>
      </c>
      <c r="AS82" s="118">
        <v>16</v>
      </c>
      <c r="AT82" s="379" t="str">
        <f t="shared" si="15"/>
        <v>-</v>
      </c>
      <c r="AU82" s="430"/>
      <c r="AV82" s="424"/>
      <c r="AW82" s="430"/>
      <c r="AX82" s="427"/>
      <c r="AY82" s="3">
        <v>1442</v>
      </c>
      <c r="AZ82" s="224">
        <f t="shared" si="24"/>
        <v>-4.2496679946879112E-2</v>
      </c>
      <c r="BA82" s="215"/>
      <c r="BB82" s="224"/>
    </row>
    <row r="83" spans="1:54" s="75" customFormat="1" ht="13.55" customHeight="1">
      <c r="A83" s="439"/>
      <c r="B83" s="39" t="s">
        <v>242</v>
      </c>
      <c r="C83" s="3">
        <v>1235742</v>
      </c>
      <c r="D83" s="224">
        <v>0.186</v>
      </c>
      <c r="E83" s="226">
        <v>246882</v>
      </c>
      <c r="F83" s="224">
        <f t="shared" si="44"/>
        <v>0.29266389858995639</v>
      </c>
      <c r="G83" s="3">
        <v>416300</v>
      </c>
      <c r="H83" s="224">
        <f t="shared" si="38"/>
        <v>0.18435277382645809</v>
      </c>
      <c r="I83" s="3">
        <v>42328</v>
      </c>
      <c r="J83" s="224">
        <f t="shared" si="32"/>
        <v>0.16330456769087021</v>
      </c>
      <c r="K83" s="3">
        <v>69738</v>
      </c>
      <c r="L83" s="224">
        <f t="shared" si="45"/>
        <v>7.3470330177788035E-2</v>
      </c>
      <c r="M83" s="9">
        <v>68047</v>
      </c>
      <c r="N83" s="224">
        <f t="shared" si="46"/>
        <v>0.44213203348521768</v>
      </c>
      <c r="O83" s="6">
        <v>90091</v>
      </c>
      <c r="P83" s="224">
        <f t="shared" si="43"/>
        <v>0.35683303713967285</v>
      </c>
      <c r="Q83" s="3">
        <v>19934</v>
      </c>
      <c r="R83" s="224">
        <f t="shared" si="28"/>
        <v>0.43554659369148774</v>
      </c>
      <c r="S83" s="6">
        <v>36071</v>
      </c>
      <c r="T83" s="224">
        <f t="shared" si="29"/>
        <v>0.40206786644381398</v>
      </c>
      <c r="U83" s="6">
        <v>34169</v>
      </c>
      <c r="V83" s="224">
        <f t="shared" si="22"/>
        <v>5.6816775949523723E-2</v>
      </c>
      <c r="W83" s="3">
        <v>27108</v>
      </c>
      <c r="X83" s="224">
        <v>0.16300000000000001</v>
      </c>
      <c r="Y83" s="3">
        <v>27256</v>
      </c>
      <c r="Z83" s="224">
        <v>0.151</v>
      </c>
      <c r="AA83" s="432"/>
      <c r="AB83" s="424"/>
      <c r="AC83" s="215">
        <v>2935</v>
      </c>
      <c r="AD83" s="224">
        <f t="shared" si="40"/>
        <v>0.86467598475222363</v>
      </c>
      <c r="AE83" s="3">
        <v>11252</v>
      </c>
      <c r="AF83" s="224">
        <f t="shared" si="34"/>
        <v>8.7149758454106274E-2</v>
      </c>
      <c r="AG83" s="432"/>
      <c r="AH83" s="427"/>
      <c r="AI83" s="432"/>
      <c r="AJ83" s="427"/>
      <c r="AK83" s="215">
        <v>1724</v>
      </c>
      <c r="AL83" s="224">
        <f t="shared" si="41"/>
        <v>0.39482200647249188</v>
      </c>
      <c r="AM83" s="215">
        <v>1900</v>
      </c>
      <c r="AN83" s="224">
        <f t="shared" si="42"/>
        <v>0.11764705882352944</v>
      </c>
      <c r="AO83" s="226">
        <v>943</v>
      </c>
      <c r="AP83" s="27">
        <f t="shared" si="39"/>
        <v>7.4031890660592348E-2</v>
      </c>
      <c r="AQ83" s="226">
        <v>456</v>
      </c>
      <c r="AR83" s="224">
        <f t="shared" si="16"/>
        <v>0.2</v>
      </c>
      <c r="AS83" s="118">
        <v>0</v>
      </c>
      <c r="AT83" s="379" t="str">
        <f t="shared" si="15"/>
        <v>-</v>
      </c>
      <c r="AU83" s="430"/>
      <c r="AV83" s="424"/>
      <c r="AW83" s="430"/>
      <c r="AX83" s="427"/>
      <c r="AY83" s="3">
        <v>1500</v>
      </c>
      <c r="AZ83" s="224">
        <f t="shared" si="24"/>
        <v>0.10294117647058831</v>
      </c>
      <c r="BA83" s="215"/>
      <c r="BB83" s="224"/>
    </row>
    <row r="84" spans="1:54" s="75" customFormat="1" ht="13.55" customHeight="1">
      <c r="A84" s="439"/>
      <c r="B84" s="39" t="s">
        <v>243</v>
      </c>
      <c r="C84" s="3">
        <v>1013123</v>
      </c>
      <c r="D84" s="224">
        <v>0.53900000000000003</v>
      </c>
      <c r="E84" s="226">
        <v>193975</v>
      </c>
      <c r="F84" s="224">
        <f t="shared" si="44"/>
        <v>0.83914857305394897</v>
      </c>
      <c r="G84" s="3">
        <v>324900</v>
      </c>
      <c r="H84" s="224">
        <f t="shared" si="38"/>
        <v>0.3908390410958904</v>
      </c>
      <c r="I84" s="3">
        <v>33861</v>
      </c>
      <c r="J84" s="224">
        <f t="shared" si="32"/>
        <v>0.3336878175587854</v>
      </c>
      <c r="K84" s="3">
        <v>59148</v>
      </c>
      <c r="L84" s="224">
        <f t="shared" si="45"/>
        <v>1.0777742649383497</v>
      </c>
      <c r="M84" s="9">
        <v>57618</v>
      </c>
      <c r="N84" s="224">
        <f t="shared" si="46"/>
        <v>1.2942581826869475</v>
      </c>
      <c r="O84" s="6">
        <v>74638</v>
      </c>
      <c r="P84" s="224">
        <f t="shared" si="43"/>
        <v>1.0686807095343682</v>
      </c>
      <c r="Q84" s="3">
        <v>17953</v>
      </c>
      <c r="R84" s="224">
        <f t="shared" si="28"/>
        <v>0.54368013757523648</v>
      </c>
      <c r="S84" s="6">
        <v>29475</v>
      </c>
      <c r="T84" s="224">
        <f t="shared" si="29"/>
        <v>1.4787654528635104</v>
      </c>
      <c r="U84" s="6">
        <v>25665</v>
      </c>
      <c r="V84" s="224">
        <f t="shared" si="22"/>
        <v>0.63325696830851474</v>
      </c>
      <c r="W84" s="3">
        <v>17292</v>
      </c>
      <c r="X84" s="224">
        <v>0.25800000000000001</v>
      </c>
      <c r="Y84" s="3">
        <v>18955</v>
      </c>
      <c r="Z84" s="224">
        <v>0.44800000000000001</v>
      </c>
      <c r="AA84" s="161">
        <v>16631</v>
      </c>
      <c r="AB84" s="162">
        <f>AA84/AA72-1</f>
        <v>9.7321192926893563E-2</v>
      </c>
      <c r="AC84" s="215">
        <v>2179</v>
      </c>
      <c r="AD84" s="224">
        <f t="shared" si="40"/>
        <v>0.98813868613138678</v>
      </c>
      <c r="AE84" s="3">
        <v>10073</v>
      </c>
      <c r="AF84" s="224">
        <f t="shared" si="34"/>
        <v>0.40782669461914745</v>
      </c>
      <c r="AG84" s="432"/>
      <c r="AH84" s="427"/>
      <c r="AI84" s="432"/>
      <c r="AJ84" s="427"/>
      <c r="AK84" s="215">
        <v>1281</v>
      </c>
      <c r="AL84" s="224">
        <f t="shared" si="41"/>
        <v>0.35412262156448193</v>
      </c>
      <c r="AM84" s="215">
        <v>2400</v>
      </c>
      <c r="AN84" s="224">
        <f t="shared" si="42"/>
        <v>4.3478260869565188E-2</v>
      </c>
      <c r="AO84" s="226">
        <v>1243</v>
      </c>
      <c r="AP84" s="27">
        <f t="shared" si="39"/>
        <v>-0.13800277392510407</v>
      </c>
      <c r="AQ84" s="226">
        <v>233</v>
      </c>
      <c r="AR84" s="224">
        <f>(AQ84-AQ72)/AQ72</f>
        <v>6.8807339449541288E-2</v>
      </c>
      <c r="AS84" s="118">
        <v>77</v>
      </c>
      <c r="AT84" s="379" t="str">
        <f t="shared" si="15"/>
        <v>-</v>
      </c>
      <c r="AU84" s="430"/>
      <c r="AV84" s="424"/>
      <c r="AW84" s="430"/>
      <c r="AX84" s="427"/>
      <c r="AY84" s="3">
        <v>2318</v>
      </c>
      <c r="AZ84" s="224">
        <f t="shared" ref="AZ84:AZ123" si="47">(AY84/AY72-1)</f>
        <v>1.733490566037736</v>
      </c>
      <c r="BA84" s="215"/>
      <c r="BB84" s="224"/>
    </row>
    <row r="85" spans="1:54" s="75" customFormat="1" ht="13.55" customHeight="1">
      <c r="A85" s="439"/>
      <c r="B85" s="39" t="s">
        <v>244</v>
      </c>
      <c r="C85" s="3">
        <v>1055581</v>
      </c>
      <c r="D85" s="224">
        <v>0.47699999999999998</v>
      </c>
      <c r="E85" s="226">
        <v>193829</v>
      </c>
      <c r="F85" s="224">
        <f t="shared" si="44"/>
        <v>0.47741148671824385</v>
      </c>
      <c r="G85" s="3">
        <v>372900</v>
      </c>
      <c r="H85" s="224">
        <f t="shared" si="38"/>
        <v>0.45834962847086436</v>
      </c>
      <c r="I85" s="3">
        <v>39197</v>
      </c>
      <c r="J85" s="224">
        <f t="shared" si="32"/>
        <v>1.5942815540406379</v>
      </c>
      <c r="K85" s="3">
        <v>71717</v>
      </c>
      <c r="L85" s="224">
        <f t="shared" si="45"/>
        <v>0.86219879518072284</v>
      </c>
      <c r="M85" s="9">
        <v>59991</v>
      </c>
      <c r="N85" s="224">
        <f t="shared" si="46"/>
        <v>1.251153889451762</v>
      </c>
      <c r="O85" s="6">
        <v>66466</v>
      </c>
      <c r="P85" s="224">
        <f t="shared" si="43"/>
        <v>0.57461325246973538</v>
      </c>
      <c r="Q85" s="3">
        <v>17103</v>
      </c>
      <c r="R85" s="224">
        <f t="shared" si="28"/>
        <v>0.5811223074789682</v>
      </c>
      <c r="S85" s="6">
        <v>21931</v>
      </c>
      <c r="T85" s="224">
        <f t="shared" si="29"/>
        <v>0.59800349752258808</v>
      </c>
      <c r="U85" s="6">
        <v>29009</v>
      </c>
      <c r="V85" s="224">
        <v>0.80400000000000005</v>
      </c>
      <c r="W85" s="3">
        <v>14943</v>
      </c>
      <c r="X85" s="224">
        <v>0.05</v>
      </c>
      <c r="Y85" s="3">
        <v>25020</v>
      </c>
      <c r="Z85" s="224">
        <v>0.27800000000000002</v>
      </c>
      <c r="AA85" s="432">
        <v>82290</v>
      </c>
      <c r="AB85" s="424">
        <f>AA85/SUM(AA73:AA75)-1</f>
        <v>1.0233587410867964</v>
      </c>
      <c r="AC85" s="215">
        <v>2158</v>
      </c>
      <c r="AD85" s="224">
        <f t="shared" si="40"/>
        <v>0.64106463878326991</v>
      </c>
      <c r="AE85" s="3">
        <v>11386</v>
      </c>
      <c r="AF85" s="224">
        <f t="shared" si="34"/>
        <v>0.47353436003623656</v>
      </c>
      <c r="AG85" s="432">
        <v>20647</v>
      </c>
      <c r="AH85" s="427">
        <f>(AG85/AG73-1)</f>
        <v>5.7518951034624122E-2</v>
      </c>
      <c r="AI85" s="432">
        <f>42231-AI82-AI79-AI76</f>
        <v>5453</v>
      </c>
      <c r="AJ85" s="427" t="e">
        <f>(AI85/AI73-1)</f>
        <v>#DIV/0!</v>
      </c>
      <c r="AK85" s="215">
        <v>1655</v>
      </c>
      <c r="AL85" s="224">
        <f t="shared" si="41"/>
        <v>0.72395833333333326</v>
      </c>
      <c r="AM85" s="215">
        <v>3200</v>
      </c>
      <c r="AN85" s="224">
        <f t="shared" si="42"/>
        <v>0.68421052631578938</v>
      </c>
      <c r="AO85" s="226">
        <v>4102</v>
      </c>
      <c r="AP85" s="27">
        <f t="shared" si="39"/>
        <v>1.018700787401575</v>
      </c>
      <c r="AQ85" s="226">
        <v>224</v>
      </c>
      <c r="AR85" s="224">
        <f>(AQ85-AQ73)/AQ73</f>
        <v>-0.39784946236559138</v>
      </c>
      <c r="AS85" s="118">
        <v>0</v>
      </c>
      <c r="AT85" s="379" t="str">
        <f t="shared" si="15"/>
        <v>-</v>
      </c>
      <c r="AU85" s="430"/>
      <c r="AV85" s="424"/>
      <c r="AW85" s="430"/>
      <c r="AX85" s="427"/>
      <c r="AY85" s="3">
        <v>1932</v>
      </c>
      <c r="AZ85" s="224">
        <f t="shared" si="47"/>
        <v>0.41331382589612287</v>
      </c>
      <c r="BA85" s="215"/>
      <c r="BB85" s="224"/>
    </row>
    <row r="86" spans="1:54" s="75" customFormat="1" ht="13.55" customHeight="1">
      <c r="A86" s="439"/>
      <c r="B86" s="39" t="s">
        <v>245</v>
      </c>
      <c r="C86" s="3">
        <v>1004902</v>
      </c>
      <c r="D86" s="224">
        <v>0.39200000000000002</v>
      </c>
      <c r="E86" s="226">
        <v>197244</v>
      </c>
      <c r="F86" s="224">
        <v>0.51300000000000001</v>
      </c>
      <c r="G86" s="3">
        <v>318600</v>
      </c>
      <c r="H86" s="224">
        <v>0.34589999999999999</v>
      </c>
      <c r="I86" s="3">
        <v>45797</v>
      </c>
      <c r="J86" s="224">
        <v>1.1679999999999999</v>
      </c>
      <c r="K86" s="3">
        <v>77298</v>
      </c>
      <c r="L86" s="224">
        <f t="shared" si="45"/>
        <v>0.48339058511965305</v>
      </c>
      <c r="M86" s="9">
        <v>67393</v>
      </c>
      <c r="N86" s="224">
        <f t="shared" si="46"/>
        <v>0.65259931338891608</v>
      </c>
      <c r="O86" s="6">
        <v>74845</v>
      </c>
      <c r="P86" s="224">
        <v>0.54500000000000004</v>
      </c>
      <c r="Q86" s="3">
        <v>19532</v>
      </c>
      <c r="R86" s="224">
        <v>0.54810000000000003</v>
      </c>
      <c r="S86" s="6">
        <v>26832</v>
      </c>
      <c r="T86" s="224">
        <v>0.77200000000000002</v>
      </c>
      <c r="U86" s="6">
        <v>27814</v>
      </c>
      <c r="V86" s="224">
        <f t="shared" ref="V86:V117" si="48">(U86-U74)/U74</f>
        <v>0.4176350662589195</v>
      </c>
      <c r="W86" s="3">
        <v>22000</v>
      </c>
      <c r="X86" s="224">
        <v>5.7000000000000002E-2</v>
      </c>
      <c r="Y86" s="3">
        <v>23019</v>
      </c>
      <c r="Z86" s="224">
        <v>0.17399999999999999</v>
      </c>
      <c r="AA86" s="432"/>
      <c r="AB86" s="424"/>
      <c r="AC86" s="215">
        <v>2305</v>
      </c>
      <c r="AD86" s="224">
        <f t="shared" si="40"/>
        <v>0.5234633179114343</v>
      </c>
      <c r="AE86" s="3">
        <v>8678</v>
      </c>
      <c r="AF86" s="224">
        <f t="shared" si="34"/>
        <v>0.4069390402075227</v>
      </c>
      <c r="AG86" s="432"/>
      <c r="AH86" s="427"/>
      <c r="AI86" s="432"/>
      <c r="AJ86" s="427"/>
      <c r="AK86" s="215">
        <v>1952</v>
      </c>
      <c r="AL86" s="224">
        <f t="shared" si="41"/>
        <v>0.33515731874145005</v>
      </c>
      <c r="AM86" s="215">
        <v>2300</v>
      </c>
      <c r="AN86" s="224">
        <f t="shared" si="42"/>
        <v>0.4375</v>
      </c>
      <c r="AO86" s="226">
        <v>3898</v>
      </c>
      <c r="AP86" s="27">
        <f t="shared" si="39"/>
        <v>0.45828656939768053</v>
      </c>
      <c r="AQ86" s="226">
        <v>458</v>
      </c>
      <c r="AR86" s="224">
        <f>(AQ86-AQ74)/AQ74</f>
        <v>0.56849315068493156</v>
      </c>
      <c r="AS86" s="118">
        <v>0</v>
      </c>
      <c r="AT86" s="379" t="str">
        <f t="shared" si="15"/>
        <v>-</v>
      </c>
      <c r="AU86" s="430"/>
      <c r="AV86" s="424"/>
      <c r="AW86" s="430"/>
      <c r="AX86" s="427"/>
      <c r="AY86" s="3">
        <v>1966</v>
      </c>
      <c r="AZ86" s="224">
        <f t="shared" si="47"/>
        <v>0.36433032616238714</v>
      </c>
      <c r="BA86" s="215"/>
      <c r="BB86" s="224"/>
    </row>
    <row r="87" spans="1:54" s="75" customFormat="1" ht="13.55" customHeight="1">
      <c r="A87" s="444"/>
      <c r="B87" s="29" t="s">
        <v>231</v>
      </c>
      <c r="C87" s="3">
        <v>1021428</v>
      </c>
      <c r="D87" s="224">
        <v>0.14899999999999999</v>
      </c>
      <c r="E87" s="226">
        <v>202508</v>
      </c>
      <c r="F87" s="218">
        <v>0.13700000000000001</v>
      </c>
      <c r="G87" s="226">
        <v>294800</v>
      </c>
      <c r="H87" s="218">
        <v>9.06E-2</v>
      </c>
      <c r="I87" s="226">
        <v>45529</v>
      </c>
      <c r="J87" s="218">
        <v>0.99399999999999999</v>
      </c>
      <c r="K87" s="3">
        <v>81767</v>
      </c>
      <c r="L87" s="224">
        <f t="shared" si="45"/>
        <v>1.8509983682315864E-2</v>
      </c>
      <c r="M87" s="36">
        <v>81225</v>
      </c>
      <c r="N87" s="218">
        <f t="shared" si="46"/>
        <v>0.43443708609271514</v>
      </c>
      <c r="O87" s="6">
        <v>89561</v>
      </c>
      <c r="P87" s="224">
        <v>0.33600000000000002</v>
      </c>
      <c r="Q87" s="3">
        <v>18365</v>
      </c>
      <c r="R87" s="224">
        <v>0.13900000000000001</v>
      </c>
      <c r="S87" s="36">
        <v>33775</v>
      </c>
      <c r="T87" s="218">
        <v>0.49</v>
      </c>
      <c r="U87" s="6">
        <v>25255</v>
      </c>
      <c r="V87" s="218">
        <f t="shared" si="48"/>
        <v>0.26066989467378826</v>
      </c>
      <c r="W87" s="226">
        <v>21143</v>
      </c>
      <c r="X87" s="224">
        <f>(W87-W75)/W75</f>
        <v>3.1718147660176645E-2</v>
      </c>
      <c r="Y87" s="226">
        <v>21544</v>
      </c>
      <c r="Z87" s="218">
        <v>6.0999999999999999E-2</v>
      </c>
      <c r="AA87" s="433"/>
      <c r="AB87" s="425"/>
      <c r="AC87" s="33">
        <v>2305</v>
      </c>
      <c r="AD87" s="218">
        <f t="shared" si="40"/>
        <v>0.13101079489695788</v>
      </c>
      <c r="AE87" s="3">
        <v>7464</v>
      </c>
      <c r="AF87" s="218">
        <f t="shared" si="34"/>
        <v>-6.3957863054928524E-2</v>
      </c>
      <c r="AG87" s="433"/>
      <c r="AH87" s="428"/>
      <c r="AI87" s="433"/>
      <c r="AJ87" s="428"/>
      <c r="AK87" s="33">
        <v>2109</v>
      </c>
      <c r="AL87" s="218">
        <f t="shared" si="41"/>
        <v>0.87300177619893438</v>
      </c>
      <c r="AM87" s="33">
        <v>1400</v>
      </c>
      <c r="AN87" s="218">
        <f t="shared" si="42"/>
        <v>7.6923076923076872E-2</v>
      </c>
      <c r="AO87" s="211">
        <v>1658</v>
      </c>
      <c r="AP87" s="27">
        <f t="shared" si="39"/>
        <v>0.18175338560228083</v>
      </c>
      <c r="AQ87" s="211">
        <v>424</v>
      </c>
      <c r="AR87" s="224">
        <f>(AQ87-AQ75)/AQ75</f>
        <v>0.81974248927038629</v>
      </c>
      <c r="AS87" s="121">
        <v>0</v>
      </c>
      <c r="AT87" s="379" t="str">
        <f t="shared" si="15"/>
        <v>-</v>
      </c>
      <c r="AU87" s="431"/>
      <c r="AV87" s="425"/>
      <c r="AW87" s="431"/>
      <c r="AX87" s="428"/>
      <c r="AY87" s="226">
        <v>1382</v>
      </c>
      <c r="AZ87" s="224">
        <f t="shared" si="47"/>
        <v>-0.1351689612015019</v>
      </c>
      <c r="BA87" s="33"/>
      <c r="BB87" s="224"/>
    </row>
    <row r="88" spans="1:54" s="75" customFormat="1" ht="13.55" customHeight="1">
      <c r="A88" s="443" t="s">
        <v>246</v>
      </c>
      <c r="B88" s="2" t="s">
        <v>233</v>
      </c>
      <c r="C88" s="17">
        <v>1268007</v>
      </c>
      <c r="D88" s="217">
        <v>0.13400000000000001</v>
      </c>
      <c r="E88" s="17">
        <v>268368</v>
      </c>
      <c r="F88" s="224">
        <f>(E88-E76)/E76</f>
        <v>0.15649442153301185</v>
      </c>
      <c r="G88" s="17">
        <v>323200</v>
      </c>
      <c r="H88" s="224">
        <f>(G88/G76-1)</f>
        <v>2.5380710659898442E-2</v>
      </c>
      <c r="I88" s="17">
        <v>51794</v>
      </c>
      <c r="J88" s="224">
        <f t="shared" ref="J88:J110" si="49">(I88/I76-1)</f>
        <v>0.20336423410236759</v>
      </c>
      <c r="K88" s="16">
        <v>116450</v>
      </c>
      <c r="L88" s="217">
        <f t="shared" si="45"/>
        <v>0.26320699455448765</v>
      </c>
      <c r="M88" s="38">
        <v>92249</v>
      </c>
      <c r="N88" s="224">
        <f t="shared" ref="N88:N104" si="50">(M88/M76-1)</f>
        <v>0.28291102272411206</v>
      </c>
      <c r="O88" s="38">
        <v>102546</v>
      </c>
      <c r="P88" s="217">
        <v>0.249</v>
      </c>
      <c r="Q88" s="17">
        <v>24316</v>
      </c>
      <c r="R88" s="217">
        <v>0.30780000000000002</v>
      </c>
      <c r="S88" s="38">
        <v>42127</v>
      </c>
      <c r="T88" s="217">
        <v>0.39</v>
      </c>
      <c r="U88" s="19">
        <v>41070</v>
      </c>
      <c r="V88" s="41">
        <f t="shared" si="48"/>
        <v>4.1407814996069679E-2</v>
      </c>
      <c r="W88" s="16">
        <v>27995</v>
      </c>
      <c r="X88" s="217">
        <f t="shared" ref="X88:X99" si="51">(W88/W76-1)</f>
        <v>-9.0265486725663591E-3</v>
      </c>
      <c r="Y88" s="17">
        <v>27432</v>
      </c>
      <c r="Z88" s="217">
        <v>-7.0000000000000001E-3</v>
      </c>
      <c r="AA88" s="434">
        <v>198780</v>
      </c>
      <c r="AB88" s="423">
        <f>(SUM(AA76:AA83)/AA88)</f>
        <v>0.95975953315222862</v>
      </c>
      <c r="AC88" s="17">
        <v>4254</v>
      </c>
      <c r="AD88" s="224">
        <f>(AC88/AC76-1)</f>
        <v>0.31784386617100369</v>
      </c>
      <c r="AE88" s="16">
        <v>13131</v>
      </c>
      <c r="AF88" s="224">
        <f t="shared" si="34"/>
        <v>0.30074294205052005</v>
      </c>
      <c r="AG88" s="434">
        <v>30322</v>
      </c>
      <c r="AH88" s="426">
        <f>(AG88/AG76-1)</f>
        <v>2.6611592632719283E-2</v>
      </c>
      <c r="AI88" s="434">
        <v>5161</v>
      </c>
      <c r="AJ88" s="426">
        <f>(AI88/AI76-1)</f>
        <v>2.2276422764227641</v>
      </c>
      <c r="AK88" s="21">
        <v>2608</v>
      </c>
      <c r="AL88" s="224">
        <f t="shared" ref="AL88:AL104" si="52">(AK88/AK76-1)</f>
        <v>0.33675038441824712</v>
      </c>
      <c r="AM88" s="17">
        <v>6200</v>
      </c>
      <c r="AN88" s="217">
        <f>(AM88/AM76-1)</f>
        <v>6.8965517241379226E-2</v>
      </c>
      <c r="AO88" s="17">
        <v>1154</v>
      </c>
      <c r="AP88" s="20">
        <f t="shared" si="39"/>
        <v>2.3049645390070816E-2</v>
      </c>
      <c r="AQ88" s="17">
        <v>727</v>
      </c>
      <c r="AR88" s="217">
        <f>(AQ88-AQ76)/AQ76</f>
        <v>0.23011844331641285</v>
      </c>
      <c r="AS88" s="38">
        <v>0</v>
      </c>
      <c r="AT88" s="378" t="str">
        <f t="shared" si="15"/>
        <v>-</v>
      </c>
      <c r="AU88" s="429">
        <v>407</v>
      </c>
      <c r="AV88" s="423">
        <f>AU88/AU76-1</f>
        <v>1.2362637362637363</v>
      </c>
      <c r="AW88" s="429">
        <v>17859</v>
      </c>
      <c r="AX88" s="426">
        <f>AW88/AW76-1</f>
        <v>0.32494992210104612</v>
      </c>
      <c r="AY88" s="17">
        <v>4204</v>
      </c>
      <c r="AZ88" s="217">
        <f t="shared" si="47"/>
        <v>0.21467783877492064</v>
      </c>
      <c r="BA88" s="429">
        <v>316</v>
      </c>
      <c r="BB88" s="426" t="str">
        <f>IFERROR(BA88/BA76-1,"")</f>
        <v/>
      </c>
    </row>
    <row r="89" spans="1:54" s="75" customFormat="1" ht="13.55" customHeight="1">
      <c r="A89" s="439"/>
      <c r="B89" s="10" t="s">
        <v>234</v>
      </c>
      <c r="C89" s="226">
        <v>1091628</v>
      </c>
      <c r="D89" s="224">
        <f t="shared" ref="D89:D124" si="53">(C89-C77)/C77</f>
        <v>0.20209711893915117</v>
      </c>
      <c r="E89" s="226">
        <v>231640</v>
      </c>
      <c r="F89" s="224">
        <f>(E89-E77)/E77</f>
        <v>0.17117663713950573</v>
      </c>
      <c r="G89" s="226">
        <v>320800</v>
      </c>
      <c r="H89" s="224">
        <v>0.13200000000000001</v>
      </c>
      <c r="I89" s="226">
        <v>50718</v>
      </c>
      <c r="J89" s="224">
        <f t="shared" si="49"/>
        <v>0.14528949507722877</v>
      </c>
      <c r="K89" s="3">
        <v>96958</v>
      </c>
      <c r="L89" s="224">
        <f t="shared" si="45"/>
        <v>0.30866930313541824</v>
      </c>
      <c r="M89" s="54">
        <v>73619</v>
      </c>
      <c r="N89" s="224">
        <f t="shared" si="50"/>
        <v>0.45044920797541188</v>
      </c>
      <c r="O89" s="36">
        <v>90597</v>
      </c>
      <c r="P89" s="224">
        <f>O89/O77-1</f>
        <v>0.24321765262854544</v>
      </c>
      <c r="Q89" s="226">
        <v>23190</v>
      </c>
      <c r="R89" s="224">
        <f>(Q89/Q77-1)</f>
        <v>0.28383989370536455</v>
      </c>
      <c r="S89" s="36">
        <v>39332</v>
      </c>
      <c r="T89" s="224">
        <f>(S89/S77-1)</f>
        <v>0.42465951898000576</v>
      </c>
      <c r="U89" s="6">
        <v>36810</v>
      </c>
      <c r="V89" s="42">
        <f t="shared" si="48"/>
        <v>0.2440433945047146</v>
      </c>
      <c r="W89" s="3">
        <v>18144</v>
      </c>
      <c r="X89" s="224">
        <f t="shared" si="51"/>
        <v>-0.24292748059751312</v>
      </c>
      <c r="Y89" s="3">
        <v>24731</v>
      </c>
      <c r="Z89" s="224">
        <f t="shared" ref="Z89:Z147" si="54">(Y89/Y77-1)</f>
        <v>0.20275265052037739</v>
      </c>
      <c r="AA89" s="432"/>
      <c r="AB89" s="424"/>
      <c r="AC89" s="3">
        <v>3209</v>
      </c>
      <c r="AD89" s="224">
        <f t="shared" ref="AD89:AD99" si="55">(AC89/AC77-1)</f>
        <v>0.7151256012827365</v>
      </c>
      <c r="AE89" s="3">
        <v>9548</v>
      </c>
      <c r="AF89" s="224">
        <f t="shared" si="34"/>
        <v>0.24810457516339871</v>
      </c>
      <c r="AG89" s="432"/>
      <c r="AH89" s="427"/>
      <c r="AI89" s="432"/>
      <c r="AJ89" s="427"/>
      <c r="AK89" s="215">
        <v>1847</v>
      </c>
      <c r="AL89" s="224">
        <f t="shared" si="52"/>
        <v>0.73753527751646275</v>
      </c>
      <c r="AM89" s="3">
        <v>4100</v>
      </c>
      <c r="AN89" s="224">
        <f t="shared" si="42"/>
        <v>0</v>
      </c>
      <c r="AO89" s="3">
        <v>1147</v>
      </c>
      <c r="AP89" s="27">
        <f t="shared" si="39"/>
        <v>0.48575129533678751</v>
      </c>
      <c r="AQ89" s="226">
        <v>405</v>
      </c>
      <c r="AR89" s="224">
        <f t="shared" ref="AR89:AR122" si="56">(AQ89-AQ77)/AQ77</f>
        <v>-8.1632653061224483E-2</v>
      </c>
      <c r="AS89" s="6">
        <v>24</v>
      </c>
      <c r="AT89" s="379" t="str">
        <f t="shared" si="15"/>
        <v>-</v>
      </c>
      <c r="AU89" s="430"/>
      <c r="AV89" s="424"/>
      <c r="AW89" s="430"/>
      <c r="AX89" s="427"/>
      <c r="AY89" s="3">
        <v>2717</v>
      </c>
      <c r="AZ89" s="224">
        <f t="shared" si="47"/>
        <v>0.49040043883708173</v>
      </c>
      <c r="BA89" s="430"/>
      <c r="BB89" s="427"/>
    </row>
    <row r="90" spans="1:54" s="75" customFormat="1" ht="13.55" customHeight="1">
      <c r="A90" s="439"/>
      <c r="B90" s="10" t="s">
        <v>7</v>
      </c>
      <c r="C90" s="226">
        <v>868694</v>
      </c>
      <c r="D90" s="224">
        <f t="shared" si="53"/>
        <v>-8.5763298726037565E-2</v>
      </c>
      <c r="E90" s="160">
        <v>89121</v>
      </c>
      <c r="F90" s="224">
        <f>(E90-E78)/E78</f>
        <v>-0.47357571103694734</v>
      </c>
      <c r="G90" s="226">
        <v>308800</v>
      </c>
      <c r="H90" s="224">
        <v>-7.6999999999999999E-2</v>
      </c>
      <c r="I90" s="226">
        <v>41462</v>
      </c>
      <c r="J90" s="224">
        <f t="shared" si="49"/>
        <v>-9.3171777262586963E-2</v>
      </c>
      <c r="K90" s="3">
        <v>75395</v>
      </c>
      <c r="L90" s="224">
        <f t="shared" si="45"/>
        <v>1.1938556230599846E-4</v>
      </c>
      <c r="M90" s="54">
        <v>62530</v>
      </c>
      <c r="N90" s="224">
        <f t="shared" si="50"/>
        <v>0.20111409911640421</v>
      </c>
      <c r="O90" s="36">
        <v>66392</v>
      </c>
      <c r="P90" s="224">
        <f>O90/O78-1</f>
        <v>-5.6073703366697036E-2</v>
      </c>
      <c r="Q90" s="226">
        <v>19531</v>
      </c>
      <c r="R90" s="224">
        <f>(Q90/Q78-1)</f>
        <v>4.988442724291775E-2</v>
      </c>
      <c r="S90" s="36">
        <v>24971</v>
      </c>
      <c r="T90" s="224">
        <f>(S90/S78-1)</f>
        <v>-1.0775264429742859E-2</v>
      </c>
      <c r="U90" s="6">
        <v>29619</v>
      </c>
      <c r="V90" s="42">
        <f t="shared" si="48"/>
        <v>-1.6404874970942781E-2</v>
      </c>
      <c r="W90" s="40">
        <v>16505</v>
      </c>
      <c r="X90" s="224">
        <f t="shared" si="51"/>
        <v>-0.13017127799736494</v>
      </c>
      <c r="Y90" s="3">
        <v>22637</v>
      </c>
      <c r="Z90" s="224">
        <f t="shared" si="54"/>
        <v>-5.2982471632301298E-4</v>
      </c>
      <c r="AA90" s="432"/>
      <c r="AB90" s="424"/>
      <c r="AC90" s="3">
        <v>2305</v>
      </c>
      <c r="AD90" s="224">
        <f t="shared" si="55"/>
        <v>0.14108910891089099</v>
      </c>
      <c r="AE90" s="3">
        <v>11317</v>
      </c>
      <c r="AF90" s="224">
        <f t="shared" si="34"/>
        <v>0.15857903357903358</v>
      </c>
      <c r="AG90" s="432"/>
      <c r="AH90" s="427"/>
      <c r="AI90" s="432"/>
      <c r="AJ90" s="427"/>
      <c r="AK90" s="215">
        <v>2035</v>
      </c>
      <c r="AL90" s="224">
        <f t="shared" si="52"/>
        <v>0.30448717948717952</v>
      </c>
      <c r="AM90" s="3">
        <v>2300</v>
      </c>
      <c r="AN90" s="224">
        <f t="shared" si="42"/>
        <v>-0.42500000000000004</v>
      </c>
      <c r="AO90" s="3">
        <v>1257</v>
      </c>
      <c r="AP90" s="27">
        <f t="shared" si="39"/>
        <v>-0.12829403606102641</v>
      </c>
      <c r="AQ90" s="226">
        <v>471</v>
      </c>
      <c r="AR90" s="224">
        <f t="shared" si="56"/>
        <v>0.30833333333333335</v>
      </c>
      <c r="AS90" s="6">
        <v>0</v>
      </c>
      <c r="AT90" s="379">
        <f t="shared" si="15"/>
        <v>-1</v>
      </c>
      <c r="AU90" s="430"/>
      <c r="AV90" s="424"/>
      <c r="AW90" s="430"/>
      <c r="AX90" s="427"/>
      <c r="AY90" s="3">
        <v>2014</v>
      </c>
      <c r="AZ90" s="224">
        <f t="shared" si="47"/>
        <v>9.1007583965330374E-2</v>
      </c>
      <c r="BA90" s="430"/>
      <c r="BB90" s="427"/>
    </row>
    <row r="91" spans="1:54" s="75" customFormat="1" ht="13.55" customHeight="1">
      <c r="A91" s="439"/>
      <c r="B91" s="10" t="s">
        <v>8</v>
      </c>
      <c r="C91" s="226">
        <v>867487</v>
      </c>
      <c r="D91" s="224">
        <f t="shared" si="53"/>
        <v>-7.310258317092351E-2</v>
      </c>
      <c r="E91" s="226">
        <v>63790</v>
      </c>
      <c r="F91" s="224">
        <f>(E91-E79)/E79</f>
        <v>-0.66352290829298144</v>
      </c>
      <c r="G91" s="226">
        <v>348800</v>
      </c>
      <c r="H91" s="224">
        <f>(G91/G79-1)</f>
        <v>3.6552748885587016E-2</v>
      </c>
      <c r="I91" s="226">
        <v>43817</v>
      </c>
      <c r="J91" s="224">
        <f t="shared" si="49"/>
        <v>1.5410641453466711E-2</v>
      </c>
      <c r="K91" s="3">
        <v>69858</v>
      </c>
      <c r="L91" s="224">
        <f t="shared" si="45"/>
        <v>0.34598562648118536</v>
      </c>
      <c r="M91" s="54">
        <v>57620</v>
      </c>
      <c r="N91" s="224">
        <f t="shared" si="50"/>
        <v>0.1972240691489362</v>
      </c>
      <c r="O91" s="36">
        <v>74392</v>
      </c>
      <c r="P91" s="224">
        <f>O91/O79-1</f>
        <v>0.13817108061382166</v>
      </c>
      <c r="Q91" s="226">
        <v>18656</v>
      </c>
      <c r="R91" s="224">
        <f>(Q91/Q79-1)</f>
        <v>0.18158211413009062</v>
      </c>
      <c r="S91" s="36">
        <v>25865</v>
      </c>
      <c r="T91" s="224">
        <f>(S91/S79-1)</f>
        <v>2.3626721545037199E-2</v>
      </c>
      <c r="U91" s="6">
        <v>28004</v>
      </c>
      <c r="V91" s="42">
        <f t="shared" si="48"/>
        <v>0.12987694169860803</v>
      </c>
      <c r="W91" s="3">
        <v>15795</v>
      </c>
      <c r="X91" s="224">
        <f t="shared" si="51"/>
        <v>-0.21182634730538918</v>
      </c>
      <c r="Y91" s="226">
        <v>22239</v>
      </c>
      <c r="Z91" s="224">
        <f t="shared" si="54"/>
        <v>0.10923238066736496</v>
      </c>
      <c r="AA91" s="432"/>
      <c r="AB91" s="424"/>
      <c r="AC91" s="36">
        <v>2198</v>
      </c>
      <c r="AD91" s="224">
        <f t="shared" si="55"/>
        <v>0.12028542303771661</v>
      </c>
      <c r="AE91" s="3">
        <v>13025</v>
      </c>
      <c r="AF91" s="224">
        <f t="shared" si="34"/>
        <v>6.9024950755088646E-2</v>
      </c>
      <c r="AG91" s="432">
        <v>25322</v>
      </c>
      <c r="AH91" s="424">
        <f>(AG91/AG79-1)</f>
        <v>0.18266311708934668</v>
      </c>
      <c r="AI91" s="432">
        <f>16200-AI88</f>
        <v>11039</v>
      </c>
      <c r="AJ91" s="424">
        <f>(AI91/AI79-1)</f>
        <v>-0.18356630426743581</v>
      </c>
      <c r="AK91" s="215">
        <v>1213</v>
      </c>
      <c r="AL91" s="224">
        <f t="shared" si="52"/>
        <v>3.2340425531914851E-2</v>
      </c>
      <c r="AM91" s="36">
        <v>1600</v>
      </c>
      <c r="AN91" s="224">
        <f t="shared" si="42"/>
        <v>-0.62790697674418605</v>
      </c>
      <c r="AO91" s="226">
        <v>1863</v>
      </c>
      <c r="AP91" s="27">
        <f t="shared" si="39"/>
        <v>-0.15086599817684598</v>
      </c>
      <c r="AQ91" s="227">
        <v>315</v>
      </c>
      <c r="AR91" s="224">
        <f t="shared" si="56"/>
        <v>0.28048780487804881</v>
      </c>
      <c r="AS91" s="36">
        <v>26</v>
      </c>
      <c r="AT91" s="379" t="str">
        <f t="shared" si="15"/>
        <v>-</v>
      </c>
      <c r="AU91" s="430"/>
      <c r="AV91" s="424"/>
      <c r="AW91" s="430"/>
      <c r="AX91" s="427"/>
      <c r="AY91" s="226">
        <v>1742</v>
      </c>
      <c r="AZ91" s="224">
        <f t="shared" si="47"/>
        <v>0.31570996978851973</v>
      </c>
      <c r="BA91" s="430"/>
      <c r="BB91" s="427"/>
    </row>
    <row r="92" spans="1:54" s="75" customFormat="1" ht="13.55" customHeight="1">
      <c r="A92" s="439"/>
      <c r="B92" s="10" t="s">
        <v>9</v>
      </c>
      <c r="C92" s="226">
        <v>1014409</v>
      </c>
      <c r="D92" s="224">
        <f t="shared" si="53"/>
        <v>-9.1872066730805859E-3</v>
      </c>
      <c r="E92" s="226">
        <v>84014</v>
      </c>
      <c r="F92" s="224">
        <v>-0.58299999999999996</v>
      </c>
      <c r="G92" s="226">
        <v>384900</v>
      </c>
      <c r="H92" s="224">
        <f t="shared" ref="H92:H114" si="57">(G92-G80)/G80</f>
        <v>9.5956719817767655E-2</v>
      </c>
      <c r="I92" s="226">
        <v>38488</v>
      </c>
      <c r="J92" s="224">
        <f t="shared" si="49"/>
        <v>-5.4720502996365106E-2</v>
      </c>
      <c r="K92" s="3">
        <v>79706</v>
      </c>
      <c r="L92" s="224">
        <f t="shared" si="45"/>
        <v>0.79328188629153829</v>
      </c>
      <c r="M92" s="54">
        <v>67289</v>
      </c>
      <c r="N92" s="224">
        <f t="shared" si="50"/>
        <v>0.1895661704911078</v>
      </c>
      <c r="O92" s="36">
        <v>83827</v>
      </c>
      <c r="P92" s="224">
        <f t="shared" ref="P92:P123" si="58">(O92-O80)/O80</f>
        <v>0.18812540748929898</v>
      </c>
      <c r="Q92" s="226">
        <v>20413</v>
      </c>
      <c r="R92" s="224">
        <v>5.8000000000000003E-2</v>
      </c>
      <c r="S92" s="36">
        <v>31975</v>
      </c>
      <c r="T92" s="224">
        <f t="shared" ref="T92:T124" si="59">(S92-S80)/S80</f>
        <v>0.26178919537508388</v>
      </c>
      <c r="U92" s="6">
        <v>33736</v>
      </c>
      <c r="V92" s="42">
        <f t="shared" si="48"/>
        <v>4.8972357824694508E-2</v>
      </c>
      <c r="W92" s="3">
        <v>19599</v>
      </c>
      <c r="X92" s="224">
        <f t="shared" si="51"/>
        <v>-2.2347483413977187E-2</v>
      </c>
      <c r="Y92" s="226">
        <v>24317</v>
      </c>
      <c r="Z92" s="224">
        <f t="shared" si="54"/>
        <v>1.1480387671061854E-2</v>
      </c>
      <c r="AA92" s="432"/>
      <c r="AB92" s="424"/>
      <c r="AC92" s="36">
        <v>2024</v>
      </c>
      <c r="AD92" s="224">
        <f t="shared" si="55"/>
        <v>0.25325077399380813</v>
      </c>
      <c r="AE92" s="3">
        <v>15305</v>
      </c>
      <c r="AF92" s="224">
        <f t="shared" si="34"/>
        <v>0.24228896103896103</v>
      </c>
      <c r="AG92" s="432"/>
      <c r="AH92" s="424"/>
      <c r="AI92" s="432"/>
      <c r="AJ92" s="424"/>
      <c r="AK92" s="215">
        <v>1551</v>
      </c>
      <c r="AL92" s="224">
        <f t="shared" si="52"/>
        <v>0.1346013167520117</v>
      </c>
      <c r="AM92" s="36">
        <v>2300</v>
      </c>
      <c r="AN92" s="224">
        <f t="shared" si="42"/>
        <v>-0.1785714285714286</v>
      </c>
      <c r="AO92" s="226">
        <v>3031</v>
      </c>
      <c r="AP92" s="27">
        <f t="shared" si="39"/>
        <v>-0.38668555240793201</v>
      </c>
      <c r="AQ92" s="226">
        <v>328</v>
      </c>
      <c r="AR92" s="224">
        <f t="shared" si="56"/>
        <v>0.32793522267206476</v>
      </c>
      <c r="AS92" s="36">
        <v>58</v>
      </c>
      <c r="AT92" s="379" t="str">
        <f t="shared" si="15"/>
        <v>-</v>
      </c>
      <c r="AU92" s="430"/>
      <c r="AV92" s="424"/>
      <c r="AW92" s="430"/>
      <c r="AX92" s="427"/>
      <c r="AY92" s="226">
        <v>1082</v>
      </c>
      <c r="AZ92" s="224">
        <f t="shared" si="47"/>
        <v>0.66975308641975317</v>
      </c>
      <c r="BA92" s="430"/>
      <c r="BB92" s="427"/>
    </row>
    <row r="93" spans="1:54" s="75" customFormat="1" ht="13.55" customHeight="1">
      <c r="A93" s="439"/>
      <c r="B93" s="10" t="s">
        <v>10</v>
      </c>
      <c r="C93" s="226">
        <v>1053658</v>
      </c>
      <c r="D93" s="224">
        <f t="shared" si="53"/>
        <v>5.619603908191384E-2</v>
      </c>
      <c r="E93" s="226">
        <v>103817</v>
      </c>
      <c r="F93" s="224">
        <f t="shared" ref="F93:F124" si="60">(E93-E81)/E81</f>
        <v>-0.42030175109443402</v>
      </c>
      <c r="G93" s="226">
        <v>377900</v>
      </c>
      <c r="H93" s="224">
        <f t="shared" si="57"/>
        <v>0.10821114369501467</v>
      </c>
      <c r="I93" s="226">
        <v>39407</v>
      </c>
      <c r="J93" s="224">
        <f t="shared" si="49"/>
        <v>0.11168472128187767</v>
      </c>
      <c r="K93" s="3">
        <v>76993</v>
      </c>
      <c r="L93" s="224">
        <f t="shared" si="45"/>
        <v>0.73197012642281911</v>
      </c>
      <c r="M93" s="54">
        <v>76262</v>
      </c>
      <c r="N93" s="224">
        <f t="shared" si="50"/>
        <v>0.40702201066400989</v>
      </c>
      <c r="O93" s="36">
        <v>79869</v>
      </c>
      <c r="P93" s="224">
        <f t="shared" si="58"/>
        <v>0.3732161892644682</v>
      </c>
      <c r="Q93" s="226">
        <v>20161</v>
      </c>
      <c r="R93" s="224">
        <f t="shared" ref="R93:R113" si="61">(Q93-Q81)/Q81</f>
        <v>0.18433883569288609</v>
      </c>
      <c r="S93" s="36">
        <v>31114</v>
      </c>
      <c r="T93" s="224">
        <f t="shared" si="59"/>
        <v>0.45855990999437463</v>
      </c>
      <c r="U93" s="6">
        <v>34233</v>
      </c>
      <c r="V93" s="42">
        <f t="shared" si="48"/>
        <v>0.13984616921386475</v>
      </c>
      <c r="W93" s="3">
        <v>19086</v>
      </c>
      <c r="X93" s="224">
        <f t="shared" si="51"/>
        <v>-3.5476046088538493E-2</v>
      </c>
      <c r="Y93" s="226">
        <v>25475</v>
      </c>
      <c r="Z93" s="224">
        <f t="shared" si="54"/>
        <v>5.8547328180835967E-2</v>
      </c>
      <c r="AA93" s="432"/>
      <c r="AB93" s="424"/>
      <c r="AC93" s="36">
        <v>2585</v>
      </c>
      <c r="AD93" s="224">
        <f t="shared" si="55"/>
        <v>0.35198744769874479</v>
      </c>
      <c r="AE93" s="3">
        <v>13678</v>
      </c>
      <c r="AF93" s="224">
        <f t="shared" si="34"/>
        <v>0.34163805787150564</v>
      </c>
      <c r="AG93" s="432"/>
      <c r="AH93" s="424"/>
      <c r="AI93" s="432"/>
      <c r="AJ93" s="424"/>
      <c r="AK93" s="215">
        <v>1759</v>
      </c>
      <c r="AL93" s="224">
        <f t="shared" si="52"/>
        <v>0.27556200145032639</v>
      </c>
      <c r="AM93" s="36">
        <v>2100</v>
      </c>
      <c r="AN93" s="224">
        <f t="shared" si="42"/>
        <v>-0.30000000000000004</v>
      </c>
      <c r="AO93" s="226">
        <v>1869</v>
      </c>
      <c r="AP93" s="27">
        <f t="shared" si="39"/>
        <v>0.23203691496374423</v>
      </c>
      <c r="AQ93" s="227">
        <v>369</v>
      </c>
      <c r="AR93" s="224">
        <f t="shared" si="56"/>
        <v>0.21782178217821782</v>
      </c>
      <c r="AS93" s="36">
        <v>0</v>
      </c>
      <c r="AT93" s="379" t="str">
        <f t="shared" ref="AT93:AT156" si="62">IFERROR(AS93/AS81-1,"-")</f>
        <v>-</v>
      </c>
      <c r="AU93" s="430"/>
      <c r="AV93" s="424"/>
      <c r="AW93" s="430"/>
      <c r="AX93" s="427"/>
      <c r="AY93" s="226">
        <v>973</v>
      </c>
      <c r="AZ93" s="224">
        <f t="shared" si="47"/>
        <v>0.43510324483775809</v>
      </c>
      <c r="BA93" s="430"/>
      <c r="BB93" s="427"/>
    </row>
    <row r="94" spans="1:54" s="75" customFormat="1" ht="13.55" customHeight="1">
      <c r="A94" s="439"/>
      <c r="B94" s="10" t="s">
        <v>11</v>
      </c>
      <c r="C94" s="226">
        <v>1241629</v>
      </c>
      <c r="D94" s="224">
        <f t="shared" si="53"/>
        <v>1.4632396383822155E-2</v>
      </c>
      <c r="E94" s="226">
        <v>140053</v>
      </c>
      <c r="F94" s="224">
        <f t="shared" si="60"/>
        <v>-0.40678633752943766</v>
      </c>
      <c r="G94" s="226">
        <v>395400</v>
      </c>
      <c r="H94" s="224">
        <f t="shared" si="57"/>
        <v>2.1441487987600105E-2</v>
      </c>
      <c r="I94" s="226">
        <v>38948</v>
      </c>
      <c r="J94" s="224">
        <f t="shared" si="49"/>
        <v>5.7593613381486497E-2</v>
      </c>
      <c r="K94" s="3">
        <v>95806</v>
      </c>
      <c r="L94" s="224">
        <f t="shared" si="45"/>
        <v>0.51318823640900901</v>
      </c>
      <c r="M94" s="54">
        <v>93899</v>
      </c>
      <c r="N94" s="224">
        <f t="shared" si="50"/>
        <v>0.29104508393944806</v>
      </c>
      <c r="O94" s="36">
        <v>89604</v>
      </c>
      <c r="P94" s="224">
        <f t="shared" si="58"/>
        <v>0.17882937995816395</v>
      </c>
      <c r="Q94" s="226">
        <v>17752</v>
      </c>
      <c r="R94" s="224">
        <f t="shared" si="61"/>
        <v>3.3775914279058933E-2</v>
      </c>
      <c r="S94" s="36">
        <v>35337</v>
      </c>
      <c r="T94" s="224">
        <f t="shared" si="59"/>
        <v>0.23599160545645331</v>
      </c>
      <c r="U94" s="6">
        <v>40587</v>
      </c>
      <c r="V94" s="42">
        <f t="shared" si="48"/>
        <v>0.24221834542282619</v>
      </c>
      <c r="W94" s="3">
        <v>29200</v>
      </c>
      <c r="X94" s="224">
        <f t="shared" si="51"/>
        <v>-4.2622950819672156E-2</v>
      </c>
      <c r="Y94" s="226">
        <v>28607</v>
      </c>
      <c r="Z94" s="224">
        <f t="shared" si="54"/>
        <v>6.1051147954452656E-2</v>
      </c>
      <c r="AA94" s="432"/>
      <c r="AB94" s="424"/>
      <c r="AC94" s="226">
        <v>3541</v>
      </c>
      <c r="AD94" s="224">
        <f t="shared" si="55"/>
        <v>0.25478384124734221</v>
      </c>
      <c r="AE94" s="3">
        <v>15702</v>
      </c>
      <c r="AF94" s="224">
        <f t="shared" si="34"/>
        <v>0.28179591836734696</v>
      </c>
      <c r="AG94" s="432">
        <v>24562</v>
      </c>
      <c r="AH94" s="427">
        <f>(AG94/AG82-1)</f>
        <v>2.3757919306435449E-2</v>
      </c>
      <c r="AI94" s="432">
        <f>38183-AI91-AI88</f>
        <v>21983</v>
      </c>
      <c r="AJ94" s="427">
        <f>(AI94/AI82-1)</f>
        <v>1.5006002400960394E-2</v>
      </c>
      <c r="AK94" s="215">
        <v>1973</v>
      </c>
      <c r="AL94" s="224">
        <f t="shared" si="52"/>
        <v>0.15110851808634762</v>
      </c>
      <c r="AM94" s="226">
        <v>2500</v>
      </c>
      <c r="AN94" s="224">
        <f t="shared" si="42"/>
        <v>-0.19354838709677424</v>
      </c>
      <c r="AO94" s="226">
        <v>1204</v>
      </c>
      <c r="AP94" s="27">
        <f t="shared" si="39"/>
        <v>0.24251805985552122</v>
      </c>
      <c r="AQ94" s="226">
        <v>707</v>
      </c>
      <c r="AR94" s="224">
        <f t="shared" si="56"/>
        <v>0.59593679458239279</v>
      </c>
      <c r="AS94" s="36">
        <v>70</v>
      </c>
      <c r="AT94" s="379">
        <f t="shared" si="62"/>
        <v>3.375</v>
      </c>
      <c r="AU94" s="430"/>
      <c r="AV94" s="424"/>
      <c r="AW94" s="430"/>
      <c r="AX94" s="427"/>
      <c r="AY94" s="226">
        <v>1681</v>
      </c>
      <c r="AZ94" s="224">
        <f t="shared" si="47"/>
        <v>0.16574202496532586</v>
      </c>
      <c r="BA94" s="430"/>
      <c r="BB94" s="427"/>
    </row>
    <row r="95" spans="1:54" s="75" customFormat="1" ht="13.55" customHeight="1">
      <c r="A95" s="439"/>
      <c r="B95" s="10" t="s">
        <v>12</v>
      </c>
      <c r="C95" s="226">
        <v>1247222</v>
      </c>
      <c r="D95" s="224">
        <f t="shared" si="53"/>
        <v>9.2899650574310814E-3</v>
      </c>
      <c r="E95" s="226">
        <v>147030</v>
      </c>
      <c r="F95" s="224">
        <f t="shared" si="60"/>
        <v>-0.40445232945293702</v>
      </c>
      <c r="G95" s="226">
        <v>420300</v>
      </c>
      <c r="H95" s="224">
        <f t="shared" si="57"/>
        <v>9.6084554407878942E-3</v>
      </c>
      <c r="I95" s="226">
        <v>52072</v>
      </c>
      <c r="J95" s="224">
        <f t="shared" si="49"/>
        <v>0.23020223020223018</v>
      </c>
      <c r="K95" s="226">
        <v>112238</v>
      </c>
      <c r="L95" s="224">
        <f t="shared" si="45"/>
        <v>0.60942384352863577</v>
      </c>
      <c r="M95" s="54">
        <v>91750</v>
      </c>
      <c r="N95" s="224">
        <f t="shared" si="50"/>
        <v>0.34833276999720786</v>
      </c>
      <c r="O95" s="36">
        <v>104831</v>
      </c>
      <c r="P95" s="224">
        <f t="shared" si="58"/>
        <v>0.16361234751529011</v>
      </c>
      <c r="Q95" s="226">
        <v>21348</v>
      </c>
      <c r="R95" s="224">
        <f t="shared" si="61"/>
        <v>7.0934082472158128E-2</v>
      </c>
      <c r="S95" s="36">
        <v>45132</v>
      </c>
      <c r="T95" s="224">
        <f t="shared" si="59"/>
        <v>0.25119902414682155</v>
      </c>
      <c r="U95" s="6">
        <v>44364</v>
      </c>
      <c r="V95" s="42">
        <f t="shared" si="48"/>
        <v>0.29836986742368815</v>
      </c>
      <c r="W95" s="3">
        <v>29048</v>
      </c>
      <c r="X95" s="224">
        <f t="shared" si="51"/>
        <v>7.1565589493876258E-2</v>
      </c>
      <c r="Y95" s="226">
        <v>26461</v>
      </c>
      <c r="Z95" s="224">
        <f t="shared" si="54"/>
        <v>-2.9167889638978539E-2</v>
      </c>
      <c r="AA95" s="161">
        <v>28765</v>
      </c>
      <c r="AB95" s="216"/>
      <c r="AC95" s="226">
        <v>3418</v>
      </c>
      <c r="AD95" s="224">
        <f t="shared" si="55"/>
        <v>0.16456558773424201</v>
      </c>
      <c r="AE95" s="3">
        <v>14420</v>
      </c>
      <c r="AF95" s="224">
        <f t="shared" si="34"/>
        <v>0.28154994667614647</v>
      </c>
      <c r="AG95" s="432"/>
      <c r="AH95" s="427"/>
      <c r="AI95" s="432"/>
      <c r="AJ95" s="427"/>
      <c r="AK95" s="215">
        <v>1827</v>
      </c>
      <c r="AL95" s="224">
        <f t="shared" si="52"/>
        <v>5.9744779582366681E-2</v>
      </c>
      <c r="AM95" s="226">
        <v>2200</v>
      </c>
      <c r="AN95" s="224">
        <f t="shared" si="42"/>
        <v>0.15789473684210531</v>
      </c>
      <c r="AO95" s="226">
        <v>1051</v>
      </c>
      <c r="AP95" s="27">
        <f t="shared" si="39"/>
        <v>0.11452810180275708</v>
      </c>
      <c r="AQ95" s="227">
        <v>462</v>
      </c>
      <c r="AR95" s="224">
        <f t="shared" si="56"/>
        <v>1.3157894736842105E-2</v>
      </c>
      <c r="AS95" s="36">
        <v>87</v>
      </c>
      <c r="AT95" s="379" t="str">
        <f t="shared" si="62"/>
        <v>-</v>
      </c>
      <c r="AU95" s="430"/>
      <c r="AV95" s="424"/>
      <c r="AW95" s="430"/>
      <c r="AX95" s="427"/>
      <c r="AY95" s="226">
        <v>1785</v>
      </c>
      <c r="AZ95" s="224">
        <f t="shared" si="47"/>
        <v>0.18999999999999995</v>
      </c>
      <c r="BA95" s="430"/>
      <c r="BB95" s="427"/>
    </row>
    <row r="96" spans="1:54" s="75" customFormat="1" ht="13.55" customHeight="1">
      <c r="A96" s="439"/>
      <c r="B96" s="10" t="s">
        <v>13</v>
      </c>
      <c r="C96" s="226">
        <v>1013507</v>
      </c>
      <c r="D96" s="224">
        <f t="shared" si="53"/>
        <v>3.7902604126053798E-4</v>
      </c>
      <c r="E96" s="226">
        <v>122436</v>
      </c>
      <c r="F96" s="224">
        <f t="shared" si="60"/>
        <v>-0.36880525840958889</v>
      </c>
      <c r="G96" s="226">
        <v>336100</v>
      </c>
      <c r="H96" s="224">
        <f t="shared" si="57"/>
        <v>3.4472145275469372E-2</v>
      </c>
      <c r="I96" s="226">
        <v>23449</v>
      </c>
      <c r="J96" s="224">
        <f t="shared" si="49"/>
        <v>-0.30749239538111695</v>
      </c>
      <c r="K96" s="226">
        <v>74198</v>
      </c>
      <c r="L96" s="224">
        <f t="shared" si="45"/>
        <v>0.25444647325353353</v>
      </c>
      <c r="M96" s="54">
        <v>71683</v>
      </c>
      <c r="N96" s="224">
        <f t="shared" si="50"/>
        <v>0.24410774410774416</v>
      </c>
      <c r="O96" s="36">
        <v>72652</v>
      </c>
      <c r="P96" s="224">
        <f t="shared" si="58"/>
        <v>-2.660843002224068E-2</v>
      </c>
      <c r="Q96" s="226">
        <v>17996</v>
      </c>
      <c r="R96" s="224">
        <f t="shared" si="61"/>
        <v>2.3951428730574278E-3</v>
      </c>
      <c r="S96" s="36">
        <v>26677</v>
      </c>
      <c r="T96" s="224">
        <f t="shared" si="59"/>
        <v>-9.4927905004240878E-2</v>
      </c>
      <c r="U96" s="6">
        <v>30112</v>
      </c>
      <c r="V96" s="42">
        <f t="shared" si="48"/>
        <v>0.17327099162283266</v>
      </c>
      <c r="W96" s="3">
        <v>18150</v>
      </c>
      <c r="X96" s="224">
        <f t="shared" si="51"/>
        <v>4.961832061068705E-2</v>
      </c>
      <c r="Y96" s="226">
        <v>21590</v>
      </c>
      <c r="Z96" s="224">
        <f t="shared" si="54"/>
        <v>0.13901345291479816</v>
      </c>
      <c r="AA96" s="161">
        <v>19836</v>
      </c>
      <c r="AB96" s="162">
        <f>AA96/AA84-1</f>
        <v>0.1927124045457278</v>
      </c>
      <c r="AC96" s="226">
        <v>2341</v>
      </c>
      <c r="AD96" s="224">
        <f t="shared" si="55"/>
        <v>7.4346030289123455E-2</v>
      </c>
      <c r="AE96" s="3">
        <v>12891</v>
      </c>
      <c r="AF96" s="224">
        <f t="shared" si="34"/>
        <v>0.27975776829147225</v>
      </c>
      <c r="AG96" s="432"/>
      <c r="AH96" s="427"/>
      <c r="AI96" s="432"/>
      <c r="AJ96" s="427"/>
      <c r="AK96" s="215">
        <v>1487</v>
      </c>
      <c r="AL96" s="224">
        <f t="shared" si="52"/>
        <v>0.16081186572989847</v>
      </c>
      <c r="AM96" s="226">
        <v>2300</v>
      </c>
      <c r="AN96" s="224">
        <f t="shared" si="42"/>
        <v>-4.166666666666663E-2</v>
      </c>
      <c r="AO96" s="226">
        <v>1893</v>
      </c>
      <c r="AP96" s="27">
        <f t="shared" si="39"/>
        <v>0.52292839903459365</v>
      </c>
      <c r="AQ96" s="227">
        <v>281</v>
      </c>
      <c r="AR96" s="224">
        <f t="shared" si="56"/>
        <v>0.20600858369098712</v>
      </c>
      <c r="AS96" s="36">
        <v>25</v>
      </c>
      <c r="AT96" s="379">
        <f t="shared" si="62"/>
        <v>-0.67532467532467533</v>
      </c>
      <c r="AU96" s="430"/>
      <c r="AV96" s="424"/>
      <c r="AW96" s="430"/>
      <c r="AX96" s="427"/>
      <c r="AY96" s="226">
        <v>1325</v>
      </c>
      <c r="AZ96" s="224">
        <f t="shared" si="47"/>
        <v>-0.4283865401207938</v>
      </c>
      <c r="BA96" s="430"/>
      <c r="BB96" s="427"/>
    </row>
    <row r="97" spans="1:54" s="75" customFormat="1" ht="13.55" customHeight="1">
      <c r="A97" s="439"/>
      <c r="B97" s="10" t="s">
        <v>14</v>
      </c>
      <c r="C97" s="226">
        <v>1032589</v>
      </c>
      <c r="D97" s="224">
        <f t="shared" si="53"/>
        <v>-2.178136969119376E-2</v>
      </c>
      <c r="E97" s="226">
        <v>132259</v>
      </c>
      <c r="F97" s="224">
        <f t="shared" si="60"/>
        <v>-0.31765112547657987</v>
      </c>
      <c r="G97" s="226">
        <v>368300</v>
      </c>
      <c r="H97" s="224">
        <f t="shared" si="57"/>
        <v>-1.2335746849021185E-2</v>
      </c>
      <c r="I97" s="226">
        <v>47888</v>
      </c>
      <c r="J97" s="224">
        <f t="shared" si="49"/>
        <v>0.22172615251167183</v>
      </c>
      <c r="K97" s="226">
        <v>74602</v>
      </c>
      <c r="L97" s="224">
        <f t="shared" si="45"/>
        <v>4.0227561108244908E-2</v>
      </c>
      <c r="M97" s="54">
        <v>69962</v>
      </c>
      <c r="N97" s="224">
        <f t="shared" si="50"/>
        <v>0.16620826457301918</v>
      </c>
      <c r="O97" s="36">
        <v>76859</v>
      </c>
      <c r="P97" s="224">
        <f t="shared" si="58"/>
        <v>0.15636566063852195</v>
      </c>
      <c r="Q97" s="226">
        <v>17859</v>
      </c>
      <c r="R97" s="224">
        <f t="shared" si="61"/>
        <v>4.4202771443606383E-2</v>
      </c>
      <c r="S97" s="36">
        <v>27391</v>
      </c>
      <c r="T97" s="224">
        <f t="shared" si="59"/>
        <v>0.24896265560165975</v>
      </c>
      <c r="U97" s="6">
        <v>33594</v>
      </c>
      <c r="V97" s="42">
        <f t="shared" si="48"/>
        <v>0.15805439691130338</v>
      </c>
      <c r="W97" s="3">
        <v>20263</v>
      </c>
      <c r="X97" s="224">
        <f t="shared" si="51"/>
        <v>0.35601954092217092</v>
      </c>
      <c r="Y97" s="226">
        <v>25507</v>
      </c>
      <c r="Z97" s="224">
        <f t="shared" si="54"/>
        <v>1.9464428457234284E-2</v>
      </c>
      <c r="AA97" s="161">
        <v>26237</v>
      </c>
      <c r="AB97" s="424">
        <f>(SUM(AA97:AA99)/AA85-1)</f>
        <v>0.15966703123101222</v>
      </c>
      <c r="AC97" s="226">
        <v>2751</v>
      </c>
      <c r="AD97" s="224">
        <f t="shared" si="55"/>
        <v>0.27479147358665434</v>
      </c>
      <c r="AE97" s="3">
        <v>13845</v>
      </c>
      <c r="AF97" s="224">
        <f t="shared" si="34"/>
        <v>0.21596697698928508</v>
      </c>
      <c r="AG97" s="432">
        <v>28474</v>
      </c>
      <c r="AH97" s="427">
        <f>(AG97/AG85-1)</f>
        <v>0.37908655010413139</v>
      </c>
      <c r="AI97" s="432">
        <f>43994-AI94-AI91-AI88</f>
        <v>5811</v>
      </c>
      <c r="AJ97" s="427">
        <f>(AI97/AI85-1)</f>
        <v>6.565193471483588E-2</v>
      </c>
      <c r="AK97" s="215">
        <v>1718</v>
      </c>
      <c r="AL97" s="224">
        <f t="shared" si="52"/>
        <v>3.8066465256797688E-2</v>
      </c>
      <c r="AM97" s="226">
        <v>2300</v>
      </c>
      <c r="AN97" s="224">
        <f t="shared" si="42"/>
        <v>-0.28125</v>
      </c>
      <c r="AO97" s="226">
        <v>4451</v>
      </c>
      <c r="AP97" s="27">
        <f t="shared" si="39"/>
        <v>8.508044856167718E-2</v>
      </c>
      <c r="AQ97" s="226">
        <v>547</v>
      </c>
      <c r="AR97" s="224">
        <f t="shared" si="56"/>
        <v>1.4419642857142858</v>
      </c>
      <c r="AS97" s="36">
        <v>0</v>
      </c>
      <c r="AT97" s="379" t="str">
        <f t="shared" si="62"/>
        <v>-</v>
      </c>
      <c r="AU97" s="430"/>
      <c r="AV97" s="424"/>
      <c r="AW97" s="430"/>
      <c r="AX97" s="427"/>
      <c r="AY97" s="226">
        <v>2476</v>
      </c>
      <c r="AZ97" s="224">
        <f t="shared" si="47"/>
        <v>0.28157349896480333</v>
      </c>
      <c r="BA97" s="430"/>
      <c r="BB97" s="427"/>
    </row>
    <row r="98" spans="1:54" s="75" customFormat="1" ht="13.55" customHeight="1">
      <c r="A98" s="439"/>
      <c r="B98" s="10" t="s">
        <v>15</v>
      </c>
      <c r="C98" s="226">
        <v>974255</v>
      </c>
      <c r="D98" s="224">
        <f t="shared" si="53"/>
        <v>-3.0497501248878001E-2</v>
      </c>
      <c r="E98" s="226">
        <v>134009</v>
      </c>
      <c r="F98" s="224">
        <f t="shared" si="60"/>
        <v>-0.32059276834783312</v>
      </c>
      <c r="G98" s="226">
        <v>307500</v>
      </c>
      <c r="H98" s="224">
        <f t="shared" si="57"/>
        <v>-3.4839924670433148E-2</v>
      </c>
      <c r="I98" s="226">
        <v>54729</v>
      </c>
      <c r="J98" s="224">
        <f t="shared" si="49"/>
        <v>0.19503460925388127</v>
      </c>
      <c r="K98" s="226">
        <v>61784</v>
      </c>
      <c r="L98" s="224">
        <f t="shared" si="45"/>
        <v>-0.20070376982586871</v>
      </c>
      <c r="M98" s="54">
        <v>82248</v>
      </c>
      <c r="N98" s="224">
        <f t="shared" si="50"/>
        <v>0.22042348611873641</v>
      </c>
      <c r="O98" s="36">
        <v>81146</v>
      </c>
      <c r="P98" s="224">
        <f t="shared" si="58"/>
        <v>8.4187320462288731E-2</v>
      </c>
      <c r="Q98" s="226">
        <v>20878</v>
      </c>
      <c r="R98" s="224">
        <f t="shared" si="61"/>
        <v>6.8912553757935702E-2</v>
      </c>
      <c r="S98" s="36">
        <v>30381</v>
      </c>
      <c r="T98" s="224">
        <f t="shared" si="59"/>
        <v>0.13226744186046513</v>
      </c>
      <c r="U98" s="6">
        <v>33145</v>
      </c>
      <c r="V98" s="42">
        <f t="shared" si="48"/>
        <v>0.19166606744804773</v>
      </c>
      <c r="W98" s="3">
        <v>24269</v>
      </c>
      <c r="X98" s="224">
        <f t="shared" si="51"/>
        <v>0.10313636363636358</v>
      </c>
      <c r="Y98" s="226">
        <v>28643</v>
      </c>
      <c r="Z98" s="224">
        <f t="shared" si="54"/>
        <v>0.24431990963986272</v>
      </c>
      <c r="AA98" s="161">
        <v>31304</v>
      </c>
      <c r="AB98" s="424"/>
      <c r="AC98" s="226">
        <v>2640</v>
      </c>
      <c r="AD98" s="224">
        <f t="shared" si="55"/>
        <v>0.14533622559652937</v>
      </c>
      <c r="AE98" s="3">
        <v>8273</v>
      </c>
      <c r="AF98" s="224">
        <f t="shared" si="34"/>
        <v>-4.6669739571329798E-2</v>
      </c>
      <c r="AG98" s="432"/>
      <c r="AH98" s="427"/>
      <c r="AI98" s="432"/>
      <c r="AJ98" s="427"/>
      <c r="AK98" s="215">
        <v>2148</v>
      </c>
      <c r="AL98" s="224">
        <f t="shared" si="52"/>
        <v>0.10040983606557385</v>
      </c>
      <c r="AM98" s="226">
        <v>2500</v>
      </c>
      <c r="AN98" s="224">
        <f t="shared" si="42"/>
        <v>8.6956521739130377E-2</v>
      </c>
      <c r="AO98" s="226">
        <v>3919</v>
      </c>
      <c r="AP98" s="27">
        <f t="shared" si="39"/>
        <v>5.3873781426372336E-3</v>
      </c>
      <c r="AQ98" s="226">
        <v>473</v>
      </c>
      <c r="AR98" s="224">
        <f t="shared" si="56"/>
        <v>3.2751091703056769E-2</v>
      </c>
      <c r="AS98" s="36">
        <v>0</v>
      </c>
      <c r="AT98" s="379" t="str">
        <f t="shared" si="62"/>
        <v>-</v>
      </c>
      <c r="AU98" s="430"/>
      <c r="AV98" s="424"/>
      <c r="AW98" s="430"/>
      <c r="AX98" s="427"/>
      <c r="AY98" s="226">
        <v>2472</v>
      </c>
      <c r="AZ98" s="224">
        <f t="shared" si="47"/>
        <v>0.2573753814852493</v>
      </c>
      <c r="BA98" s="430"/>
      <c r="BB98" s="427"/>
    </row>
    <row r="99" spans="1:54" s="75" customFormat="1" ht="13.55" customHeight="1">
      <c r="A99" s="444"/>
      <c r="B99" s="29" t="s">
        <v>16</v>
      </c>
      <c r="C99" s="226">
        <v>1020648</v>
      </c>
      <c r="D99" s="218">
        <f t="shared" si="53"/>
        <v>-7.6363679084575709E-4</v>
      </c>
      <c r="E99" s="226">
        <v>141536</v>
      </c>
      <c r="F99" s="218">
        <f t="shared" si="60"/>
        <v>-0.30108440160388728</v>
      </c>
      <c r="G99" s="226">
        <v>293400</v>
      </c>
      <c r="H99" s="218">
        <f t="shared" si="57"/>
        <v>-4.7489823609226595E-3</v>
      </c>
      <c r="I99" s="226">
        <v>52928</v>
      </c>
      <c r="J99" s="218">
        <f t="shared" si="49"/>
        <v>0.16251180566232515</v>
      </c>
      <c r="K99" s="226">
        <v>72295</v>
      </c>
      <c r="L99" s="224">
        <f t="shared" si="45"/>
        <v>-0.11584135409150391</v>
      </c>
      <c r="M99" s="116">
        <v>86093</v>
      </c>
      <c r="N99" s="218">
        <f t="shared" si="50"/>
        <v>5.9932286857494521E-2</v>
      </c>
      <c r="O99" s="36">
        <v>98281</v>
      </c>
      <c r="P99" s="218">
        <f t="shared" si="58"/>
        <v>9.7363807907459715E-2</v>
      </c>
      <c r="Q99" s="226">
        <v>20802</v>
      </c>
      <c r="R99" s="218">
        <f t="shared" si="61"/>
        <v>0.1326980669752246</v>
      </c>
      <c r="S99" s="36">
        <v>38505</v>
      </c>
      <c r="T99" s="218">
        <f t="shared" si="59"/>
        <v>0.14004441154700223</v>
      </c>
      <c r="U99" s="211">
        <v>29605</v>
      </c>
      <c r="V99" s="43">
        <f t="shared" si="48"/>
        <v>0.17224312017422291</v>
      </c>
      <c r="W99" s="226">
        <v>25374</v>
      </c>
      <c r="X99" s="218">
        <f t="shared" si="51"/>
        <v>0.20011351274653544</v>
      </c>
      <c r="Y99" s="226">
        <v>24545</v>
      </c>
      <c r="Z99" s="224">
        <f t="shared" si="54"/>
        <v>0.13929632380245072</v>
      </c>
      <c r="AA99" s="163">
        <v>37888</v>
      </c>
      <c r="AB99" s="425"/>
      <c r="AC99" s="226">
        <v>3450</v>
      </c>
      <c r="AD99" s="218">
        <f t="shared" si="55"/>
        <v>0.49674620390455537</v>
      </c>
      <c r="AE99" s="3">
        <v>8808</v>
      </c>
      <c r="AF99" s="218">
        <f t="shared" si="34"/>
        <v>0.18006430868167203</v>
      </c>
      <c r="AG99" s="433"/>
      <c r="AH99" s="428"/>
      <c r="AI99" s="433"/>
      <c r="AJ99" s="428"/>
      <c r="AK99" s="33">
        <v>2358</v>
      </c>
      <c r="AL99" s="218">
        <f t="shared" si="52"/>
        <v>0.11806543385490764</v>
      </c>
      <c r="AM99" s="226">
        <v>1400</v>
      </c>
      <c r="AN99" s="218">
        <f t="shared" si="42"/>
        <v>0</v>
      </c>
      <c r="AO99" s="226">
        <v>2446</v>
      </c>
      <c r="AP99" s="27">
        <f t="shared" si="39"/>
        <v>0.47527141133896267</v>
      </c>
      <c r="AQ99" s="226">
        <v>400</v>
      </c>
      <c r="AR99" s="224">
        <f t="shared" si="56"/>
        <v>-5.6603773584905662E-2</v>
      </c>
      <c r="AS99" s="36">
        <v>0</v>
      </c>
      <c r="AT99" s="381" t="str">
        <f t="shared" si="62"/>
        <v>-</v>
      </c>
      <c r="AU99" s="431"/>
      <c r="AV99" s="425"/>
      <c r="AW99" s="431"/>
      <c r="AX99" s="428"/>
      <c r="AY99" s="226">
        <v>2017</v>
      </c>
      <c r="AZ99" s="218">
        <f t="shared" si="47"/>
        <v>0.45947901591895812</v>
      </c>
      <c r="BA99" s="431"/>
      <c r="BB99" s="428"/>
    </row>
    <row r="100" spans="1:54" s="75" customFormat="1" ht="13.55" customHeight="1">
      <c r="A100" s="443" t="s">
        <v>247</v>
      </c>
      <c r="B100" s="2" t="s">
        <v>233</v>
      </c>
      <c r="C100" s="17">
        <v>1200782</v>
      </c>
      <c r="D100" s="224">
        <f t="shared" si="53"/>
        <v>-5.3016268837632601E-2</v>
      </c>
      <c r="E100" s="17">
        <v>173000</v>
      </c>
      <c r="F100" s="217">
        <f t="shared" si="60"/>
        <v>-0.35536278542896321</v>
      </c>
      <c r="G100" s="17">
        <v>297800</v>
      </c>
      <c r="H100" s="217">
        <f t="shared" si="57"/>
        <v>-7.858910891089109E-2</v>
      </c>
      <c r="I100" s="17">
        <v>60624</v>
      </c>
      <c r="J100" s="217">
        <f t="shared" si="49"/>
        <v>0.17048306753678033</v>
      </c>
      <c r="K100" s="16">
        <v>100202</v>
      </c>
      <c r="L100" s="217">
        <f t="shared" si="45"/>
        <v>-0.1395276942893946</v>
      </c>
      <c r="M100" s="38">
        <v>102166</v>
      </c>
      <c r="N100" s="224">
        <f t="shared" si="50"/>
        <v>0.10750252035252417</v>
      </c>
      <c r="O100" s="38">
        <v>110448</v>
      </c>
      <c r="P100" s="224">
        <f t="shared" si="58"/>
        <v>7.7058100754783213E-2</v>
      </c>
      <c r="Q100" s="17">
        <v>25760</v>
      </c>
      <c r="R100" s="224">
        <f t="shared" si="61"/>
        <v>5.9384767231452543E-2</v>
      </c>
      <c r="S100" s="38">
        <v>46176</v>
      </c>
      <c r="T100" s="224">
        <f t="shared" si="59"/>
        <v>9.6114131079830037E-2</v>
      </c>
      <c r="U100" s="6">
        <v>45933</v>
      </c>
      <c r="V100" s="44">
        <f t="shared" si="48"/>
        <v>0.11840759678597516</v>
      </c>
      <c r="W100" s="17">
        <v>29740</v>
      </c>
      <c r="X100" s="217">
        <f t="shared" ref="X100:X119" si="63">(W100-W88)/W88</f>
        <v>6.2332559385604572E-2</v>
      </c>
      <c r="Y100" s="17">
        <v>29758</v>
      </c>
      <c r="Z100" s="217">
        <f t="shared" si="54"/>
        <v>8.4791484397783501E-2</v>
      </c>
      <c r="AA100" s="429">
        <v>256315</v>
      </c>
      <c r="AB100" s="423">
        <f>AA100/AA88-1</f>
        <v>0.28944058758426405</v>
      </c>
      <c r="AC100" s="429">
        <v>53829</v>
      </c>
      <c r="AD100" s="423">
        <f>(AC100/AC267-1)</f>
        <v>0.55055305910819219</v>
      </c>
      <c r="AE100" s="16">
        <v>12578</v>
      </c>
      <c r="AF100" s="224">
        <f t="shared" si="34"/>
        <v>-4.2114081181935874E-2</v>
      </c>
      <c r="AG100" s="434">
        <v>109469</v>
      </c>
      <c r="AH100" s="426">
        <f>AG100/SUM(AG88:AG99)-1</f>
        <v>7.2598454177401628E-3</v>
      </c>
      <c r="AI100" s="434">
        <v>5078</v>
      </c>
      <c r="AJ100" s="426">
        <f>(AI100/AI88-1)</f>
        <v>-1.6082154621197442E-2</v>
      </c>
      <c r="AK100" s="21">
        <v>3853</v>
      </c>
      <c r="AL100" s="224">
        <f t="shared" si="52"/>
        <v>0.47737730061349692</v>
      </c>
      <c r="AM100" s="17">
        <v>4200</v>
      </c>
      <c r="AN100" s="217">
        <f>(AM100/AM88-1)</f>
        <v>-0.32258064516129037</v>
      </c>
      <c r="AO100" s="17">
        <v>930</v>
      </c>
      <c r="AP100" s="20">
        <f t="shared" si="39"/>
        <v>-0.19410745233968807</v>
      </c>
      <c r="AQ100" s="17">
        <v>897</v>
      </c>
      <c r="AR100" s="217">
        <f t="shared" si="56"/>
        <v>0.23383768913342504</v>
      </c>
      <c r="AS100" s="38">
        <v>0</v>
      </c>
      <c r="AT100" s="378" t="str">
        <f t="shared" si="62"/>
        <v>-</v>
      </c>
      <c r="AU100" s="429">
        <v>630</v>
      </c>
      <c r="AV100" s="423">
        <f>AU100/AU88-1</f>
        <v>0.54791154791154795</v>
      </c>
      <c r="AW100" s="429">
        <v>18225</v>
      </c>
      <c r="AX100" s="426">
        <f>AW100/AW88-1</f>
        <v>2.0493868637661672E-2</v>
      </c>
      <c r="AY100" s="17">
        <v>4220</v>
      </c>
      <c r="AZ100" s="217">
        <f t="shared" si="47"/>
        <v>3.8058991436726863E-3</v>
      </c>
      <c r="BA100" s="429">
        <v>241</v>
      </c>
      <c r="BB100" s="426">
        <f>IFERROR(BA100/BA88-1,"")</f>
        <v>-0.23734177215189878</v>
      </c>
    </row>
    <row r="101" spans="1:54" s="75" customFormat="1" ht="13.55" customHeight="1">
      <c r="A101" s="439"/>
      <c r="B101" s="10" t="s">
        <v>234</v>
      </c>
      <c r="C101" s="226">
        <v>1150334</v>
      </c>
      <c r="D101" s="224">
        <f t="shared" si="53"/>
        <v>5.3778393372101121E-2</v>
      </c>
      <c r="E101" s="226">
        <v>169025</v>
      </c>
      <c r="F101" s="224">
        <f t="shared" si="60"/>
        <v>-0.27031169055430843</v>
      </c>
      <c r="G101" s="226">
        <v>336000</v>
      </c>
      <c r="H101" s="224">
        <f t="shared" si="57"/>
        <v>4.738154613466334E-2</v>
      </c>
      <c r="I101" s="226">
        <v>81220</v>
      </c>
      <c r="J101" s="224">
        <f t="shared" si="49"/>
        <v>0.60140384084545917</v>
      </c>
      <c r="K101" s="3">
        <v>102945</v>
      </c>
      <c r="L101" s="224">
        <f t="shared" si="45"/>
        <v>6.1748385899049074E-2</v>
      </c>
      <c r="M101" s="54">
        <v>89758</v>
      </c>
      <c r="N101" s="224">
        <f t="shared" si="50"/>
        <v>0.21922329833331067</v>
      </c>
      <c r="O101" s="36">
        <v>110751</v>
      </c>
      <c r="P101" s="224">
        <f t="shared" si="58"/>
        <v>0.22245769727474421</v>
      </c>
      <c r="Q101" s="226">
        <v>23284</v>
      </c>
      <c r="R101" s="224">
        <f t="shared" si="61"/>
        <v>4.0534713238464855E-3</v>
      </c>
      <c r="S101" s="36">
        <v>45441</v>
      </c>
      <c r="T101" s="224">
        <f t="shared" si="59"/>
        <v>0.1553188243669277</v>
      </c>
      <c r="U101" s="6">
        <v>45397</v>
      </c>
      <c r="V101" s="44">
        <f t="shared" si="48"/>
        <v>0.23327900027166532</v>
      </c>
      <c r="W101" s="226">
        <v>27922</v>
      </c>
      <c r="X101" s="224">
        <f t="shared" si="63"/>
        <v>0.5389109347442681</v>
      </c>
      <c r="Y101" s="3">
        <v>30175</v>
      </c>
      <c r="Z101" s="224">
        <f t="shared" si="54"/>
        <v>0.22012858355909581</v>
      </c>
      <c r="AA101" s="430"/>
      <c r="AB101" s="424"/>
      <c r="AC101" s="430"/>
      <c r="AD101" s="424"/>
      <c r="AE101" s="3">
        <v>10718</v>
      </c>
      <c r="AF101" s="224">
        <f t="shared" si="34"/>
        <v>0.12253875157100963</v>
      </c>
      <c r="AG101" s="432"/>
      <c r="AH101" s="427"/>
      <c r="AI101" s="432"/>
      <c r="AJ101" s="427"/>
      <c r="AK101" s="215">
        <v>2639</v>
      </c>
      <c r="AL101" s="224">
        <f t="shared" si="52"/>
        <v>0.42880346507850575</v>
      </c>
      <c r="AM101" s="3">
        <v>5500</v>
      </c>
      <c r="AN101" s="224">
        <f t="shared" si="42"/>
        <v>0.34146341463414642</v>
      </c>
      <c r="AO101" s="3">
        <v>1600</v>
      </c>
      <c r="AP101" s="27">
        <f t="shared" si="39"/>
        <v>0.39494333042720142</v>
      </c>
      <c r="AQ101" s="226">
        <v>645</v>
      </c>
      <c r="AR101" s="224">
        <f t="shared" si="56"/>
        <v>0.59259259259259256</v>
      </c>
      <c r="AS101" s="6">
        <v>0</v>
      </c>
      <c r="AT101" s="379">
        <f t="shared" si="62"/>
        <v>-1</v>
      </c>
      <c r="AU101" s="430"/>
      <c r="AV101" s="424"/>
      <c r="AW101" s="430"/>
      <c r="AX101" s="427"/>
      <c r="AY101" s="3">
        <v>3074</v>
      </c>
      <c r="AZ101" s="224">
        <f t="shared" si="47"/>
        <v>0.13139492086860516</v>
      </c>
      <c r="BA101" s="430"/>
      <c r="BB101" s="427"/>
    </row>
    <row r="102" spans="1:54" s="75" customFormat="1" ht="13.55" customHeight="1">
      <c r="A102" s="439"/>
      <c r="B102" s="10" t="s">
        <v>7</v>
      </c>
      <c r="C102" s="226">
        <v>1018952</v>
      </c>
      <c r="D102" s="224">
        <f t="shared" si="53"/>
        <v>0.17296999864163906</v>
      </c>
      <c r="E102" s="160">
        <v>150291</v>
      </c>
      <c r="F102" s="224">
        <f t="shared" si="60"/>
        <v>0.68637021577405999</v>
      </c>
      <c r="G102" s="226">
        <v>320400</v>
      </c>
      <c r="H102" s="224">
        <f t="shared" si="57"/>
        <v>3.756476683937824E-2</v>
      </c>
      <c r="I102" s="226">
        <v>64484</v>
      </c>
      <c r="J102" s="224">
        <f t="shared" si="49"/>
        <v>0.55525541459649808</v>
      </c>
      <c r="K102" s="3">
        <v>89463</v>
      </c>
      <c r="L102" s="224">
        <f t="shared" si="45"/>
        <v>0.18659062272033955</v>
      </c>
      <c r="M102" s="54">
        <v>73107</v>
      </c>
      <c r="N102" s="224">
        <f t="shared" si="50"/>
        <v>0.16915080761234602</v>
      </c>
      <c r="O102" s="36">
        <v>82981</v>
      </c>
      <c r="P102" s="224">
        <f t="shared" si="58"/>
        <v>0.24986444149897577</v>
      </c>
      <c r="Q102" s="226">
        <v>21571</v>
      </c>
      <c r="R102" s="224">
        <f t="shared" si="61"/>
        <v>0.10444933695151298</v>
      </c>
      <c r="S102" s="36">
        <v>33965</v>
      </c>
      <c r="T102" s="224">
        <f t="shared" si="59"/>
        <v>0.36017780625525608</v>
      </c>
      <c r="U102" s="6">
        <v>34077</v>
      </c>
      <c r="V102" s="44">
        <f t="shared" si="48"/>
        <v>0.1505114959991897</v>
      </c>
      <c r="W102" s="226">
        <v>19315</v>
      </c>
      <c r="X102" s="224">
        <f t="shared" si="63"/>
        <v>0.17025143895789155</v>
      </c>
      <c r="Y102" s="3">
        <v>23263</v>
      </c>
      <c r="Z102" s="224">
        <f t="shared" si="54"/>
        <v>2.765384105667712E-2</v>
      </c>
      <c r="AA102" s="430"/>
      <c r="AB102" s="424"/>
      <c r="AC102" s="430"/>
      <c r="AD102" s="424"/>
      <c r="AE102" s="3">
        <v>11971</v>
      </c>
      <c r="AF102" s="224">
        <f t="shared" si="34"/>
        <v>5.7789166740302197E-2</v>
      </c>
      <c r="AG102" s="432"/>
      <c r="AH102" s="427"/>
      <c r="AI102" s="432"/>
      <c r="AJ102" s="427"/>
      <c r="AK102" s="215">
        <v>2310</v>
      </c>
      <c r="AL102" s="224">
        <f t="shared" si="52"/>
        <v>0.13513513513513509</v>
      </c>
      <c r="AM102" s="3">
        <v>3400</v>
      </c>
      <c r="AN102" s="224">
        <f t="shared" si="42"/>
        <v>0.47826086956521729</v>
      </c>
      <c r="AO102" s="3">
        <v>1799</v>
      </c>
      <c r="AP102" s="27">
        <f t="shared" si="39"/>
        <v>0.43118536197295154</v>
      </c>
      <c r="AQ102" s="226">
        <v>645</v>
      </c>
      <c r="AR102" s="224">
        <f t="shared" si="56"/>
        <v>0.36942675159235666</v>
      </c>
      <c r="AS102" s="47">
        <v>0</v>
      </c>
      <c r="AT102" s="379" t="str">
        <f t="shared" si="62"/>
        <v>-</v>
      </c>
      <c r="AU102" s="430"/>
      <c r="AV102" s="424"/>
      <c r="AW102" s="430"/>
      <c r="AX102" s="427"/>
      <c r="AY102" s="3">
        <v>2836</v>
      </c>
      <c r="AZ102" s="224">
        <f t="shared" si="47"/>
        <v>0.40814299900695139</v>
      </c>
      <c r="BA102" s="430"/>
      <c r="BB102" s="427"/>
    </row>
    <row r="103" spans="1:54" s="75" customFormat="1" ht="13.55" customHeight="1">
      <c r="A103" s="439"/>
      <c r="B103" s="45" t="s">
        <v>8</v>
      </c>
      <c r="C103" s="227">
        <v>1018645</v>
      </c>
      <c r="D103" s="46">
        <f t="shared" si="53"/>
        <v>0.17424814435259547</v>
      </c>
      <c r="E103" s="227">
        <v>152323</v>
      </c>
      <c r="F103" s="46">
        <f t="shared" si="60"/>
        <v>1.3878821131838845</v>
      </c>
      <c r="G103" s="227">
        <v>340900</v>
      </c>
      <c r="H103" s="46">
        <f t="shared" si="57"/>
        <v>-2.2649082568807339E-2</v>
      </c>
      <c r="I103" s="227">
        <v>68272</v>
      </c>
      <c r="J103" s="46">
        <f t="shared" si="49"/>
        <v>0.55811671269142105</v>
      </c>
      <c r="K103" s="49">
        <v>78638</v>
      </c>
      <c r="L103" s="46">
        <f t="shared" si="45"/>
        <v>0.12568352944544647</v>
      </c>
      <c r="M103" s="53">
        <v>65312</v>
      </c>
      <c r="N103" s="46">
        <f t="shared" si="50"/>
        <v>0.13349531412703919</v>
      </c>
      <c r="O103" s="47">
        <v>73401</v>
      </c>
      <c r="P103" s="46">
        <f t="shared" si="58"/>
        <v>-1.3321324873642328E-2</v>
      </c>
      <c r="Q103" s="227">
        <v>19862</v>
      </c>
      <c r="R103" s="46">
        <f t="shared" si="61"/>
        <v>6.4644082332761574E-2</v>
      </c>
      <c r="S103" s="47">
        <v>28119</v>
      </c>
      <c r="T103" s="46">
        <f t="shared" si="59"/>
        <v>8.7144790257104199E-2</v>
      </c>
      <c r="U103" s="107">
        <v>31252</v>
      </c>
      <c r="V103" s="50">
        <f t="shared" si="48"/>
        <v>0.11598343093843737</v>
      </c>
      <c r="W103" s="227">
        <v>18116</v>
      </c>
      <c r="X103" s="46">
        <f t="shared" si="63"/>
        <v>0.14694523583412472</v>
      </c>
      <c r="Y103" s="227">
        <v>23085</v>
      </c>
      <c r="Z103" s="224">
        <f t="shared" si="54"/>
        <v>3.8041278834479941E-2</v>
      </c>
      <c r="AA103" s="430"/>
      <c r="AB103" s="424"/>
      <c r="AC103" s="430"/>
      <c r="AD103" s="424"/>
      <c r="AE103" s="49">
        <v>14514</v>
      </c>
      <c r="AF103" s="46">
        <f t="shared" si="34"/>
        <v>0.11431861804222648</v>
      </c>
      <c r="AG103" s="432"/>
      <c r="AH103" s="427"/>
      <c r="AI103" s="432">
        <f>15366-AI100</f>
        <v>10288</v>
      </c>
      <c r="AJ103" s="424">
        <f>(AI103/AI91-1)</f>
        <v>-6.8031524594619031E-2</v>
      </c>
      <c r="AK103" s="215">
        <v>1867</v>
      </c>
      <c r="AL103" s="224">
        <f t="shared" si="52"/>
        <v>0.53915910964550706</v>
      </c>
      <c r="AM103" s="47">
        <v>2900</v>
      </c>
      <c r="AN103" s="224">
        <f t="shared" si="42"/>
        <v>0.8125</v>
      </c>
      <c r="AO103" s="227">
        <v>2225</v>
      </c>
      <c r="AP103" s="27">
        <f t="shared" si="39"/>
        <v>0.19431025228126675</v>
      </c>
      <c r="AQ103" s="227">
        <v>421</v>
      </c>
      <c r="AR103" s="224">
        <f t="shared" si="56"/>
        <v>0.33650793650793653</v>
      </c>
      <c r="AS103" s="47">
        <v>0</v>
      </c>
      <c r="AT103" s="379">
        <f t="shared" si="62"/>
        <v>-1</v>
      </c>
      <c r="AU103" s="430"/>
      <c r="AV103" s="424"/>
      <c r="AW103" s="430"/>
      <c r="AX103" s="427"/>
      <c r="AY103" s="227">
        <v>1681</v>
      </c>
      <c r="AZ103" s="224">
        <f t="shared" si="47"/>
        <v>-3.5017221584385805E-2</v>
      </c>
      <c r="BA103" s="430"/>
      <c r="BB103" s="427"/>
    </row>
    <row r="104" spans="1:54" s="75" customFormat="1" ht="13.55" customHeight="1">
      <c r="A104" s="439"/>
      <c r="B104" s="10" t="s">
        <v>9</v>
      </c>
      <c r="C104" s="226">
        <v>1096950</v>
      </c>
      <c r="D104" s="224">
        <f t="shared" si="53"/>
        <v>8.1368560413008953E-2</v>
      </c>
      <c r="E104" s="226">
        <v>157141</v>
      </c>
      <c r="F104" s="224">
        <f t="shared" si="60"/>
        <v>0.8704144547337348</v>
      </c>
      <c r="G104" s="226">
        <v>368700</v>
      </c>
      <c r="H104" s="224">
        <f t="shared" si="57"/>
        <v>-4.2088854247856584E-2</v>
      </c>
      <c r="I104" s="226">
        <v>48409</v>
      </c>
      <c r="J104" s="46">
        <f t="shared" si="49"/>
        <v>0.25776865516524627</v>
      </c>
      <c r="K104" s="3">
        <v>73476</v>
      </c>
      <c r="L104" s="224">
        <f t="shared" si="45"/>
        <v>-7.8162246254987078E-2</v>
      </c>
      <c r="M104" s="54">
        <v>66827</v>
      </c>
      <c r="N104" s="46">
        <f t="shared" si="50"/>
        <v>-6.8659067603917823E-3</v>
      </c>
      <c r="O104" s="36">
        <v>78574</v>
      </c>
      <c r="P104" s="224">
        <f t="shared" si="58"/>
        <v>-6.2664773879537616E-2</v>
      </c>
      <c r="Q104" s="226">
        <v>20535</v>
      </c>
      <c r="R104" s="224">
        <f t="shared" si="61"/>
        <v>5.9765835496987212E-3</v>
      </c>
      <c r="S104" s="36">
        <v>31292</v>
      </c>
      <c r="T104" s="224">
        <f t="shared" si="59"/>
        <v>-2.1360437842064112E-2</v>
      </c>
      <c r="U104" s="6">
        <v>33018</v>
      </c>
      <c r="V104" s="50">
        <f t="shared" si="48"/>
        <v>-2.1282902537348825E-2</v>
      </c>
      <c r="W104" s="226">
        <v>19899</v>
      </c>
      <c r="X104" s="224">
        <f t="shared" si="63"/>
        <v>1.5306903413439462E-2</v>
      </c>
      <c r="Y104" s="226">
        <v>25106</v>
      </c>
      <c r="Z104" s="224">
        <f t="shared" si="54"/>
        <v>3.2446436649257615E-2</v>
      </c>
      <c r="AA104" s="430"/>
      <c r="AB104" s="424"/>
      <c r="AC104" s="430"/>
      <c r="AD104" s="424"/>
      <c r="AE104" s="3">
        <v>15768</v>
      </c>
      <c r="AF104" s="224">
        <f t="shared" si="34"/>
        <v>3.02515517804639E-2</v>
      </c>
      <c r="AG104" s="432"/>
      <c r="AH104" s="427"/>
      <c r="AI104" s="432"/>
      <c r="AJ104" s="424"/>
      <c r="AK104" s="215">
        <v>1986</v>
      </c>
      <c r="AL104" s="224">
        <f t="shared" si="52"/>
        <v>0.28046421663442933</v>
      </c>
      <c r="AM104" s="36">
        <v>2800</v>
      </c>
      <c r="AN104" s="224">
        <f t="shared" si="42"/>
        <v>0.21739130434782616</v>
      </c>
      <c r="AO104" s="226">
        <v>1742</v>
      </c>
      <c r="AP104" s="27">
        <f t="shared" si="39"/>
        <v>-0.42527218739689876</v>
      </c>
      <c r="AQ104" s="226">
        <v>493</v>
      </c>
      <c r="AR104" s="224">
        <f t="shared" si="56"/>
        <v>0.50304878048780488</v>
      </c>
      <c r="AS104" s="36">
        <v>0</v>
      </c>
      <c r="AT104" s="379">
        <f t="shared" si="62"/>
        <v>-1</v>
      </c>
      <c r="AU104" s="430"/>
      <c r="AV104" s="424"/>
      <c r="AW104" s="430"/>
      <c r="AX104" s="427"/>
      <c r="AY104" s="226">
        <v>771</v>
      </c>
      <c r="AZ104" s="224">
        <f t="shared" si="47"/>
        <v>-0.28743068391866911</v>
      </c>
      <c r="BA104" s="430"/>
      <c r="BB104" s="427"/>
    </row>
    <row r="105" spans="1:54" s="75" customFormat="1" ht="13.55" customHeight="1">
      <c r="A105" s="439"/>
      <c r="B105" s="45" t="s">
        <v>10</v>
      </c>
      <c r="C105" s="227">
        <v>1109273</v>
      </c>
      <c r="D105" s="46">
        <f t="shared" si="53"/>
        <v>5.278278150974984E-2</v>
      </c>
      <c r="E105" s="227">
        <v>152131</v>
      </c>
      <c r="F105" s="46">
        <f t="shared" si="60"/>
        <v>0.465376576090621</v>
      </c>
      <c r="G105" s="49">
        <v>347200</v>
      </c>
      <c r="H105" s="46">
        <f t="shared" si="57"/>
        <v>-8.1238422863191315E-2</v>
      </c>
      <c r="I105" s="227">
        <v>46923</v>
      </c>
      <c r="J105" s="46">
        <f t="shared" si="49"/>
        <v>0.19072753571700463</v>
      </c>
      <c r="K105" s="49">
        <v>89031</v>
      </c>
      <c r="L105" s="46">
        <f t="shared" si="45"/>
        <v>0.15635187614458457</v>
      </c>
      <c r="M105" s="53">
        <v>77515</v>
      </c>
      <c r="N105" s="46">
        <f>(M105/M93-1)</f>
        <v>1.6430201148671664E-2</v>
      </c>
      <c r="O105" s="47">
        <v>75664</v>
      </c>
      <c r="P105" s="46">
        <f t="shared" si="58"/>
        <v>-5.2648712266336127E-2</v>
      </c>
      <c r="Q105" s="227">
        <v>19831</v>
      </c>
      <c r="R105" s="46">
        <f t="shared" si="61"/>
        <v>-1.6368235702594117E-2</v>
      </c>
      <c r="S105" s="47">
        <v>29792</v>
      </c>
      <c r="T105" s="46">
        <f t="shared" si="59"/>
        <v>-4.2488911743909494E-2</v>
      </c>
      <c r="U105" s="107">
        <v>34394</v>
      </c>
      <c r="V105" s="50">
        <f t="shared" si="48"/>
        <v>4.703064294686414E-3</v>
      </c>
      <c r="W105" s="227">
        <v>23261</v>
      </c>
      <c r="X105" s="224">
        <f t="shared" si="63"/>
        <v>0.21874672534842293</v>
      </c>
      <c r="Y105" s="227">
        <v>23272</v>
      </c>
      <c r="Z105" s="224">
        <f t="shared" si="54"/>
        <v>-8.6476938174681051E-2</v>
      </c>
      <c r="AA105" s="430"/>
      <c r="AB105" s="424"/>
      <c r="AC105" s="430"/>
      <c r="AD105" s="424"/>
      <c r="AE105" s="49">
        <v>13343</v>
      </c>
      <c r="AF105" s="46">
        <f t="shared" si="34"/>
        <v>-2.4491884778476386E-2</v>
      </c>
      <c r="AG105" s="432"/>
      <c r="AH105" s="427"/>
      <c r="AI105" s="432"/>
      <c r="AJ105" s="424"/>
      <c r="AK105" s="215">
        <v>2300</v>
      </c>
      <c r="AL105" s="224">
        <f t="shared" ref="AL105:AL111" si="64">(AK105/AK93-1)</f>
        <v>0.30756111426947119</v>
      </c>
      <c r="AM105" s="47">
        <v>2300</v>
      </c>
      <c r="AN105" s="224">
        <f t="shared" si="42"/>
        <v>9.5238095238095344E-2</v>
      </c>
      <c r="AO105" s="227">
        <v>2358</v>
      </c>
      <c r="AP105" s="27">
        <f t="shared" si="39"/>
        <v>0.26163723916532899</v>
      </c>
      <c r="AQ105" s="227">
        <v>433</v>
      </c>
      <c r="AR105" s="224">
        <f t="shared" si="56"/>
        <v>0.17344173441734417</v>
      </c>
      <c r="AS105" s="47">
        <v>0</v>
      </c>
      <c r="AT105" s="379" t="str">
        <f t="shared" si="62"/>
        <v>-</v>
      </c>
      <c r="AU105" s="430"/>
      <c r="AV105" s="424"/>
      <c r="AW105" s="430"/>
      <c r="AX105" s="427"/>
      <c r="AY105" s="227">
        <v>1485</v>
      </c>
      <c r="AZ105" s="224">
        <f t="shared" si="47"/>
        <v>0.52620760534429589</v>
      </c>
      <c r="BA105" s="430"/>
      <c r="BB105" s="427"/>
    </row>
    <row r="106" spans="1:54" s="75" customFormat="1" ht="13.55" customHeight="1">
      <c r="A106" s="439"/>
      <c r="B106" s="10" t="s">
        <v>11</v>
      </c>
      <c r="C106" s="226">
        <v>1305418</v>
      </c>
      <c r="D106" s="46">
        <f t="shared" si="53"/>
        <v>5.137524977267767E-2</v>
      </c>
      <c r="E106" s="226">
        <v>189701</v>
      </c>
      <c r="F106" s="224">
        <f t="shared" si="60"/>
        <v>0.35449436998850437</v>
      </c>
      <c r="G106" s="226">
        <v>369300</v>
      </c>
      <c r="H106" s="224">
        <f t="shared" si="57"/>
        <v>-6.6009104704097113E-2</v>
      </c>
      <c r="I106" s="226">
        <v>51075</v>
      </c>
      <c r="J106" s="46">
        <f t="shared" si="49"/>
        <v>0.31136386977508468</v>
      </c>
      <c r="K106" s="3">
        <v>104928</v>
      </c>
      <c r="L106" s="46">
        <f t="shared" si="45"/>
        <v>9.5213243429430314E-2</v>
      </c>
      <c r="M106" s="54">
        <v>103377</v>
      </c>
      <c r="N106" s="46">
        <f t="shared" ref="N106:N159" si="65">(M106/M94-1)</f>
        <v>0.10093824215380365</v>
      </c>
      <c r="O106" s="36">
        <v>88247</v>
      </c>
      <c r="P106" s="224">
        <f t="shared" si="58"/>
        <v>-1.5144413195839472E-2</v>
      </c>
      <c r="Q106" s="226">
        <v>18976</v>
      </c>
      <c r="R106" s="224">
        <f t="shared" si="61"/>
        <v>6.8949977467327631E-2</v>
      </c>
      <c r="S106" s="36">
        <v>36030</v>
      </c>
      <c r="T106" s="46">
        <f t="shared" si="59"/>
        <v>1.9611172425503014E-2</v>
      </c>
      <c r="U106" s="6">
        <v>42524</v>
      </c>
      <c r="V106" s="50">
        <f t="shared" si="48"/>
        <v>4.7724640894867817E-2</v>
      </c>
      <c r="W106" s="226">
        <v>32326</v>
      </c>
      <c r="X106" s="224">
        <f t="shared" si="63"/>
        <v>0.10705479452054795</v>
      </c>
      <c r="Y106" s="226">
        <v>28279</v>
      </c>
      <c r="Z106" s="224">
        <f t="shared" si="54"/>
        <v>-1.1465725172160712E-2</v>
      </c>
      <c r="AA106" s="430"/>
      <c r="AB106" s="424"/>
      <c r="AC106" s="430"/>
      <c r="AD106" s="424"/>
      <c r="AE106" s="3">
        <v>15958</v>
      </c>
      <c r="AF106" s="46">
        <f t="shared" si="34"/>
        <v>1.6303655585275762E-2</v>
      </c>
      <c r="AG106" s="432"/>
      <c r="AH106" s="427"/>
      <c r="AI106" s="432">
        <f>38378-AI103-AI100</f>
        <v>23012</v>
      </c>
      <c r="AJ106" s="427">
        <f>(AI106/AI94-1)</f>
        <v>4.6808897784651693E-2</v>
      </c>
      <c r="AK106" s="215">
        <v>2851</v>
      </c>
      <c r="AL106" s="224">
        <f t="shared" si="64"/>
        <v>0.44500760263558026</v>
      </c>
      <c r="AM106" s="226">
        <v>1900</v>
      </c>
      <c r="AN106" s="224">
        <f t="shared" si="42"/>
        <v>-0.24</v>
      </c>
      <c r="AO106" s="226">
        <v>1518</v>
      </c>
      <c r="AP106" s="27">
        <f t="shared" si="39"/>
        <v>0.26079734219269102</v>
      </c>
      <c r="AQ106" s="226">
        <v>897</v>
      </c>
      <c r="AR106" s="224">
        <f t="shared" si="56"/>
        <v>0.26874115983026875</v>
      </c>
      <c r="AS106" s="36">
        <v>81</v>
      </c>
      <c r="AT106" s="379">
        <f t="shared" si="62"/>
        <v>0.15714285714285725</v>
      </c>
      <c r="AU106" s="430"/>
      <c r="AV106" s="424"/>
      <c r="AW106" s="430"/>
      <c r="AX106" s="427"/>
      <c r="AY106" s="226">
        <v>1873</v>
      </c>
      <c r="AZ106" s="224">
        <f t="shared" si="47"/>
        <v>0.11421772754312909</v>
      </c>
      <c r="BA106" s="430"/>
      <c r="BB106" s="427"/>
    </row>
    <row r="107" spans="1:54" s="75" customFormat="1" ht="13.55" customHeight="1">
      <c r="A107" s="439"/>
      <c r="B107" s="45" t="s">
        <v>12</v>
      </c>
      <c r="C107" s="227">
        <v>1334651</v>
      </c>
      <c r="D107" s="46">
        <f t="shared" si="53"/>
        <v>7.0098987990911008E-2</v>
      </c>
      <c r="E107" s="227">
        <v>201764</v>
      </c>
      <c r="F107" s="46">
        <f t="shared" si="60"/>
        <v>0.37226416377610011</v>
      </c>
      <c r="G107" s="227">
        <v>403400</v>
      </c>
      <c r="H107" s="46">
        <f t="shared" si="57"/>
        <v>-4.0209374256483466E-2</v>
      </c>
      <c r="I107" s="227">
        <v>59255</v>
      </c>
      <c r="J107" s="46">
        <f t="shared" si="49"/>
        <v>0.1379436165309571</v>
      </c>
      <c r="K107" s="227">
        <v>120549</v>
      </c>
      <c r="L107" s="46">
        <f t="shared" si="45"/>
        <v>7.4048005131951741E-2</v>
      </c>
      <c r="M107" s="53">
        <v>101061</v>
      </c>
      <c r="N107" s="46">
        <f t="shared" si="65"/>
        <v>0.10148228882833799</v>
      </c>
      <c r="O107" s="47">
        <v>109102</v>
      </c>
      <c r="P107" s="46">
        <f t="shared" si="58"/>
        <v>4.0741765317511044E-2</v>
      </c>
      <c r="Q107" s="227">
        <v>21566</v>
      </c>
      <c r="R107" s="46">
        <f t="shared" si="61"/>
        <v>1.0211729436012741E-2</v>
      </c>
      <c r="S107" s="47">
        <v>48035</v>
      </c>
      <c r="T107" s="46">
        <f t="shared" si="59"/>
        <v>6.4322431977310995E-2</v>
      </c>
      <c r="U107" s="107">
        <v>47383</v>
      </c>
      <c r="V107" s="50">
        <f t="shared" si="48"/>
        <v>6.8050671715805602E-2</v>
      </c>
      <c r="W107" s="227">
        <v>27402</v>
      </c>
      <c r="X107" s="224">
        <f t="shared" si="63"/>
        <v>-5.6664830625172129E-2</v>
      </c>
      <c r="Y107" s="227">
        <v>24224</v>
      </c>
      <c r="Z107" s="46">
        <f t="shared" si="54"/>
        <v>-8.4539510978421051E-2</v>
      </c>
      <c r="AA107" s="51">
        <v>30895</v>
      </c>
      <c r="AB107" s="52">
        <f>(AA107/AA95-1)</f>
        <v>7.4048322614288287E-2</v>
      </c>
      <c r="AC107" s="430"/>
      <c r="AD107" s="424"/>
      <c r="AE107" s="49">
        <v>14729</v>
      </c>
      <c r="AF107" s="46">
        <f t="shared" si="34"/>
        <v>2.1428571428571429E-2</v>
      </c>
      <c r="AG107" s="432"/>
      <c r="AH107" s="427"/>
      <c r="AI107" s="432"/>
      <c r="AJ107" s="427"/>
      <c r="AK107" s="215">
        <v>2612</v>
      </c>
      <c r="AL107" s="224">
        <f t="shared" si="64"/>
        <v>0.42966611932129184</v>
      </c>
      <c r="AM107" s="227">
        <v>1800</v>
      </c>
      <c r="AN107" s="224">
        <f t="shared" si="42"/>
        <v>-0.18181818181818177</v>
      </c>
      <c r="AO107" s="227">
        <v>1197</v>
      </c>
      <c r="AP107" s="27">
        <f t="shared" si="39"/>
        <v>0.13891531874405327</v>
      </c>
      <c r="AQ107" s="227">
        <v>708</v>
      </c>
      <c r="AR107" s="224">
        <f t="shared" si="56"/>
        <v>0.53246753246753242</v>
      </c>
      <c r="AS107" s="47">
        <v>0</v>
      </c>
      <c r="AT107" s="379">
        <f t="shared" si="62"/>
        <v>-1</v>
      </c>
      <c r="AU107" s="430"/>
      <c r="AV107" s="424"/>
      <c r="AW107" s="430"/>
      <c r="AX107" s="427"/>
      <c r="AY107" s="227">
        <v>1601</v>
      </c>
      <c r="AZ107" s="224">
        <f t="shared" si="47"/>
        <v>-0.10308123249299717</v>
      </c>
      <c r="BA107" s="430"/>
      <c r="BB107" s="427"/>
    </row>
    <row r="108" spans="1:54" s="75" customFormat="1" ht="13.55" customHeight="1">
      <c r="A108" s="439"/>
      <c r="B108" s="45" t="s">
        <v>13</v>
      </c>
      <c r="C108" s="227">
        <v>1059709</v>
      </c>
      <c r="D108" s="46">
        <f t="shared" si="53"/>
        <v>4.5586266301071425E-2</v>
      </c>
      <c r="E108" s="227">
        <v>145742</v>
      </c>
      <c r="F108" s="46">
        <f t="shared" si="60"/>
        <v>0.19035251069946749</v>
      </c>
      <c r="G108" s="227">
        <v>319200</v>
      </c>
      <c r="H108" s="46">
        <f t="shared" si="57"/>
        <v>-5.0282653972032132E-2</v>
      </c>
      <c r="I108" s="227">
        <v>46208</v>
      </c>
      <c r="J108" s="46">
        <f t="shared" si="49"/>
        <v>0.97057443814235156</v>
      </c>
      <c r="K108" s="227">
        <v>84266</v>
      </c>
      <c r="L108" s="46">
        <f t="shared" si="45"/>
        <v>0.13569098897544407</v>
      </c>
      <c r="M108" s="53">
        <v>73795</v>
      </c>
      <c r="N108" s="46">
        <f t="shared" si="65"/>
        <v>2.9463052606615303E-2</v>
      </c>
      <c r="O108" s="47">
        <v>76876</v>
      </c>
      <c r="P108" s="46">
        <f t="shared" si="58"/>
        <v>5.8140175081209049E-2</v>
      </c>
      <c r="Q108" s="227">
        <v>19439</v>
      </c>
      <c r="R108" s="46">
        <f t="shared" si="61"/>
        <v>8.0184485441209152E-2</v>
      </c>
      <c r="S108" s="47">
        <v>32585</v>
      </c>
      <c r="T108" s="46">
        <f t="shared" si="59"/>
        <v>0.22146418262923118</v>
      </c>
      <c r="U108" s="107">
        <v>31247</v>
      </c>
      <c r="V108" s="50">
        <f t="shared" si="48"/>
        <v>3.7692614240170029E-2</v>
      </c>
      <c r="W108" s="227">
        <v>22380</v>
      </c>
      <c r="X108" s="224">
        <f t="shared" si="63"/>
        <v>0.23305785123966943</v>
      </c>
      <c r="Y108" s="227">
        <v>22339</v>
      </c>
      <c r="Z108" s="46">
        <f t="shared" si="54"/>
        <v>3.4691987031032934E-2</v>
      </c>
      <c r="AA108" s="53">
        <v>19340</v>
      </c>
      <c r="AB108" s="52">
        <f>(AA108/AA96-1)</f>
        <v>-2.5005041338979628E-2</v>
      </c>
      <c r="AC108" s="430"/>
      <c r="AD108" s="424"/>
      <c r="AE108" s="49">
        <v>12380</v>
      </c>
      <c r="AF108" s="46">
        <f t="shared" si="34"/>
        <v>-3.9640058955860681E-2</v>
      </c>
      <c r="AG108" s="432"/>
      <c r="AH108" s="427"/>
      <c r="AI108" s="432"/>
      <c r="AJ108" s="427"/>
      <c r="AK108" s="215">
        <v>2755</v>
      </c>
      <c r="AL108" s="224">
        <f t="shared" si="64"/>
        <v>0.85272360457296581</v>
      </c>
      <c r="AM108" s="227">
        <v>1700</v>
      </c>
      <c r="AN108" s="224">
        <f t="shared" si="42"/>
        <v>-0.26086956521739135</v>
      </c>
      <c r="AO108" s="227">
        <v>2292</v>
      </c>
      <c r="AP108" s="27">
        <f>(AO108/AO96-1)</f>
        <v>0.21077654516640254</v>
      </c>
      <c r="AQ108" s="227">
        <v>404</v>
      </c>
      <c r="AR108" s="224">
        <f t="shared" si="56"/>
        <v>0.4377224199288256</v>
      </c>
      <c r="AS108" s="47">
        <v>0</v>
      </c>
      <c r="AT108" s="379">
        <f t="shared" si="62"/>
        <v>-1</v>
      </c>
      <c r="AU108" s="430"/>
      <c r="AV108" s="424"/>
      <c r="AW108" s="430"/>
      <c r="AX108" s="427"/>
      <c r="AY108" s="227">
        <v>1317</v>
      </c>
      <c r="AZ108" s="224">
        <f t="shared" si="47"/>
        <v>-6.0377358490566468E-3</v>
      </c>
      <c r="BA108" s="430"/>
      <c r="BB108" s="427"/>
    </row>
    <row r="109" spans="1:54" s="75" customFormat="1" ht="13.55" customHeight="1">
      <c r="A109" s="439"/>
      <c r="B109" s="10" t="s">
        <v>14</v>
      </c>
      <c r="C109" s="226">
        <v>1154742</v>
      </c>
      <c r="D109" s="46">
        <f t="shared" si="53"/>
        <v>0.11829779321685588</v>
      </c>
      <c r="E109" s="226">
        <v>168150</v>
      </c>
      <c r="F109" s="224">
        <f t="shared" si="60"/>
        <v>0.27136905617009049</v>
      </c>
      <c r="G109" s="226">
        <v>372200</v>
      </c>
      <c r="H109" s="46">
        <f t="shared" si="57"/>
        <v>1.0589193592180288E-2</v>
      </c>
      <c r="I109" s="226">
        <v>49695</v>
      </c>
      <c r="J109" s="224">
        <f t="shared" si="49"/>
        <v>3.7733879051119246E-2</v>
      </c>
      <c r="K109" s="226">
        <v>97324</v>
      </c>
      <c r="L109" s="224">
        <f t="shared" si="45"/>
        <v>0.30457628481810139</v>
      </c>
      <c r="M109" s="54">
        <v>79519</v>
      </c>
      <c r="N109" s="46">
        <f t="shared" si="65"/>
        <v>0.13660272719476296</v>
      </c>
      <c r="O109" s="36">
        <v>83248</v>
      </c>
      <c r="P109" s="46">
        <f t="shared" si="58"/>
        <v>8.3126244161386434E-2</v>
      </c>
      <c r="Q109" s="226">
        <v>20839</v>
      </c>
      <c r="R109" s="224">
        <f t="shared" si="61"/>
        <v>0.16686264628478639</v>
      </c>
      <c r="S109" s="36">
        <v>34502</v>
      </c>
      <c r="T109" s="224">
        <f t="shared" si="59"/>
        <v>0.25961082107261507</v>
      </c>
      <c r="U109" s="6">
        <v>34713</v>
      </c>
      <c r="V109" s="50">
        <f t="shared" si="48"/>
        <v>3.3309519557063759E-2</v>
      </c>
      <c r="W109" s="226">
        <v>18270</v>
      </c>
      <c r="X109" s="224">
        <f t="shared" si="63"/>
        <v>-9.835661057099146E-2</v>
      </c>
      <c r="Y109" s="226">
        <v>24686</v>
      </c>
      <c r="Z109" s="46">
        <f t="shared" si="54"/>
        <v>-3.218724271768536E-2</v>
      </c>
      <c r="AA109" s="54">
        <v>31132</v>
      </c>
      <c r="AB109" s="52">
        <f>(AA109/AA97-1)</f>
        <v>0.18656858634752438</v>
      </c>
      <c r="AC109" s="430"/>
      <c r="AD109" s="424"/>
      <c r="AE109" s="3">
        <v>14038</v>
      </c>
      <c r="AF109" s="46">
        <f t="shared" si="34"/>
        <v>1.3940050559768869E-2</v>
      </c>
      <c r="AG109" s="432"/>
      <c r="AH109" s="427"/>
      <c r="AI109" s="432">
        <f>44360-AI106-AI103-AI100</f>
        <v>5982</v>
      </c>
      <c r="AJ109" s="427">
        <f>(AI109/AI97-1)</f>
        <v>2.9426948890036053E-2</v>
      </c>
      <c r="AK109" s="215">
        <v>3414</v>
      </c>
      <c r="AL109" s="224">
        <f t="shared" si="64"/>
        <v>0.98719441210710124</v>
      </c>
      <c r="AM109" s="226">
        <v>2300</v>
      </c>
      <c r="AN109" s="224">
        <f t="shared" si="42"/>
        <v>0</v>
      </c>
      <c r="AO109" s="226">
        <v>3044</v>
      </c>
      <c r="AP109" s="27">
        <f t="shared" si="39"/>
        <v>-0.31610873960907659</v>
      </c>
      <c r="AQ109" s="226">
        <v>499</v>
      </c>
      <c r="AR109" s="224">
        <f t="shared" si="56"/>
        <v>-8.7751371115173671E-2</v>
      </c>
      <c r="AS109" s="36">
        <v>0</v>
      </c>
      <c r="AT109" s="379" t="str">
        <f t="shared" si="62"/>
        <v>-</v>
      </c>
      <c r="AU109" s="430"/>
      <c r="AV109" s="424"/>
      <c r="AW109" s="430"/>
      <c r="AX109" s="427"/>
      <c r="AY109" s="226">
        <v>2077</v>
      </c>
      <c r="AZ109" s="224">
        <f t="shared" si="47"/>
        <v>-0.16114701130856224</v>
      </c>
      <c r="BA109" s="430"/>
      <c r="BB109" s="427"/>
    </row>
    <row r="110" spans="1:54" s="75" customFormat="1" ht="13.55" customHeight="1">
      <c r="A110" s="439"/>
      <c r="B110" s="10" t="s">
        <v>15</v>
      </c>
      <c r="C110" s="226">
        <v>1117550</v>
      </c>
      <c r="D110" s="46">
        <f t="shared" si="53"/>
        <v>0.14708161620930865</v>
      </c>
      <c r="E110" s="226">
        <v>183557</v>
      </c>
      <c r="F110" s="224">
        <f t="shared" si="60"/>
        <v>0.36973636099067975</v>
      </c>
      <c r="G110" s="226">
        <v>313500</v>
      </c>
      <c r="H110" s="46">
        <f t="shared" si="57"/>
        <v>1.9512195121951219E-2</v>
      </c>
      <c r="I110" s="226">
        <v>59774</v>
      </c>
      <c r="J110" s="224">
        <f t="shared" si="49"/>
        <v>9.2181475999926876E-2</v>
      </c>
      <c r="K110" s="226">
        <v>109837</v>
      </c>
      <c r="L110" s="224">
        <f t="shared" si="45"/>
        <v>0.77775799559756575</v>
      </c>
      <c r="M110" s="54">
        <v>89656</v>
      </c>
      <c r="N110" s="46">
        <f t="shared" si="65"/>
        <v>9.006905943001664E-2</v>
      </c>
      <c r="O110" s="36">
        <v>86841</v>
      </c>
      <c r="P110" s="46">
        <f t="shared" si="58"/>
        <v>7.0182140832573389E-2</v>
      </c>
      <c r="Q110" s="226">
        <v>23001</v>
      </c>
      <c r="R110" s="224">
        <f t="shared" si="61"/>
        <v>0.10168598524762908</v>
      </c>
      <c r="S110" s="36">
        <v>34686</v>
      </c>
      <c r="T110" s="224">
        <f t="shared" si="59"/>
        <v>0.1417004048582996</v>
      </c>
      <c r="U110" s="6">
        <v>34014</v>
      </c>
      <c r="V110" s="50">
        <f t="shared" si="48"/>
        <v>2.6218132448333081E-2</v>
      </c>
      <c r="W110" s="226">
        <v>22469</v>
      </c>
      <c r="X110" s="224">
        <f t="shared" si="63"/>
        <v>-7.4168692570769287E-2</v>
      </c>
      <c r="Y110" s="226">
        <v>25392</v>
      </c>
      <c r="Z110" s="46">
        <f t="shared" si="54"/>
        <v>-0.11350068079460951</v>
      </c>
      <c r="AA110" s="54">
        <v>30259</v>
      </c>
      <c r="AB110" s="52">
        <f>(AA110/AA98-1)</f>
        <v>-3.3382315359059556E-2</v>
      </c>
      <c r="AC110" s="430"/>
      <c r="AD110" s="424"/>
      <c r="AE110" s="3">
        <v>11903</v>
      </c>
      <c r="AF110" s="46">
        <f t="shared" si="34"/>
        <v>0.43877674362383656</v>
      </c>
      <c r="AG110" s="432"/>
      <c r="AH110" s="427"/>
      <c r="AI110" s="432"/>
      <c r="AJ110" s="427"/>
      <c r="AK110" s="215">
        <v>3922</v>
      </c>
      <c r="AL110" s="224">
        <f t="shared" si="64"/>
        <v>0.82588454376163867</v>
      </c>
      <c r="AM110" s="226">
        <v>2100</v>
      </c>
      <c r="AN110" s="224">
        <f t="shared" si="42"/>
        <v>-0.16000000000000003</v>
      </c>
      <c r="AO110" s="226">
        <v>2819</v>
      </c>
      <c r="AP110" s="27">
        <f t="shared" si="39"/>
        <v>-0.28068384792038781</v>
      </c>
      <c r="AQ110" s="226">
        <v>871</v>
      </c>
      <c r="AR110" s="224">
        <f t="shared" si="56"/>
        <v>0.84143763213530653</v>
      </c>
      <c r="AS110" s="36">
        <v>0</v>
      </c>
      <c r="AT110" s="379" t="str">
        <f t="shared" si="62"/>
        <v>-</v>
      </c>
      <c r="AU110" s="430"/>
      <c r="AV110" s="424"/>
      <c r="AW110" s="430"/>
      <c r="AX110" s="427"/>
      <c r="AY110" s="226">
        <v>2630</v>
      </c>
      <c r="AZ110" s="224">
        <f t="shared" si="47"/>
        <v>6.3915857605177928E-2</v>
      </c>
      <c r="BA110" s="430"/>
      <c r="BB110" s="427"/>
    </row>
    <row r="111" spans="1:54" s="75" customFormat="1" ht="13.55" customHeight="1">
      <c r="A111" s="444"/>
      <c r="B111" s="29" t="s">
        <v>16</v>
      </c>
      <c r="C111" s="226">
        <v>1169970</v>
      </c>
      <c r="D111" s="46">
        <f t="shared" si="53"/>
        <v>0.1463011733722106</v>
      </c>
      <c r="E111" s="226">
        <v>199950</v>
      </c>
      <c r="F111" s="224">
        <f t="shared" si="60"/>
        <v>0.41271478634411035</v>
      </c>
      <c r="G111" s="226">
        <v>281200</v>
      </c>
      <c r="H111" s="46">
        <f t="shared" si="57"/>
        <v>-4.1581458759372872E-2</v>
      </c>
      <c r="I111" s="226">
        <v>64978</v>
      </c>
      <c r="J111" s="224">
        <v>0.22770000000000001</v>
      </c>
      <c r="K111" s="226">
        <v>112960</v>
      </c>
      <c r="L111" s="224">
        <f t="shared" si="45"/>
        <v>0.56248703229822261</v>
      </c>
      <c r="M111" s="54">
        <v>109062</v>
      </c>
      <c r="N111" s="46">
        <f t="shared" si="65"/>
        <v>0.26679288676198998</v>
      </c>
      <c r="O111" s="36">
        <v>102325</v>
      </c>
      <c r="P111" s="55">
        <f t="shared" si="58"/>
        <v>4.114732247331631E-2</v>
      </c>
      <c r="Q111" s="226">
        <v>24425</v>
      </c>
      <c r="R111" s="224">
        <f t="shared" si="61"/>
        <v>0.17416594558215556</v>
      </c>
      <c r="S111" s="36">
        <v>44150</v>
      </c>
      <c r="T111" s="224">
        <f t="shared" si="59"/>
        <v>0.14660433709907805</v>
      </c>
      <c r="U111" s="6">
        <v>31232</v>
      </c>
      <c r="V111" s="50">
        <f t="shared" si="48"/>
        <v>5.4956932950515118E-2</v>
      </c>
      <c r="W111" s="226">
        <v>22877</v>
      </c>
      <c r="X111" s="224">
        <f t="shared" si="63"/>
        <v>-9.8407819027350837E-2</v>
      </c>
      <c r="Y111" s="226">
        <v>24277</v>
      </c>
      <c r="Z111" s="55">
        <f t="shared" si="54"/>
        <v>-1.0918720717050356E-2</v>
      </c>
      <c r="AA111" s="54">
        <v>43550</v>
      </c>
      <c r="AB111" s="52">
        <f>(AA111/AA99-1)</f>
        <v>0.14944045608108114</v>
      </c>
      <c r="AC111" s="431"/>
      <c r="AD111" s="425"/>
      <c r="AE111" s="3">
        <v>11184</v>
      </c>
      <c r="AF111" s="46">
        <f t="shared" si="34"/>
        <v>0.26975476839237056</v>
      </c>
      <c r="AG111" s="433"/>
      <c r="AH111" s="428"/>
      <c r="AI111" s="433"/>
      <c r="AJ111" s="428"/>
      <c r="AK111" s="33">
        <v>4296</v>
      </c>
      <c r="AL111" s="218">
        <f t="shared" si="64"/>
        <v>0.82188295165394409</v>
      </c>
      <c r="AM111" s="226">
        <v>1300</v>
      </c>
      <c r="AN111" s="218">
        <f t="shared" si="42"/>
        <v>-7.1428571428571397E-2</v>
      </c>
      <c r="AO111" s="226">
        <v>2409</v>
      </c>
      <c r="AP111" s="27">
        <f t="shared" si="39"/>
        <v>-1.5126737530662293E-2</v>
      </c>
      <c r="AQ111" s="226">
        <v>925</v>
      </c>
      <c r="AR111" s="224">
        <f t="shared" si="56"/>
        <v>1.3125</v>
      </c>
      <c r="AS111" s="36">
        <v>0</v>
      </c>
      <c r="AT111" s="379" t="str">
        <f t="shared" si="62"/>
        <v>-</v>
      </c>
      <c r="AU111" s="431"/>
      <c r="AV111" s="425"/>
      <c r="AW111" s="431"/>
      <c r="AX111" s="428"/>
      <c r="AY111" s="226">
        <v>2439</v>
      </c>
      <c r="AZ111" s="224">
        <f t="shared" si="47"/>
        <v>0.20922161626177482</v>
      </c>
      <c r="BA111" s="431"/>
      <c r="BB111" s="428"/>
    </row>
    <row r="112" spans="1:54" s="75" customFormat="1" ht="13.55" customHeight="1">
      <c r="A112" s="443" t="s">
        <v>248</v>
      </c>
      <c r="B112" s="2" t="s">
        <v>233</v>
      </c>
      <c r="C112" s="17">
        <v>1425900</v>
      </c>
      <c r="D112" s="217">
        <f t="shared" si="53"/>
        <v>0.18747616136817508</v>
      </c>
      <c r="E112" s="17">
        <v>234456</v>
      </c>
      <c r="F112" s="217">
        <f t="shared" si="60"/>
        <v>0.35523699421965316</v>
      </c>
      <c r="G112" s="17">
        <v>322500</v>
      </c>
      <c r="H112" s="217">
        <f t="shared" si="57"/>
        <v>8.2941571524513091E-2</v>
      </c>
      <c r="I112" s="17">
        <v>84283</v>
      </c>
      <c r="J112" s="217">
        <f t="shared" ref="J112:J123" si="66">(I112/I100-1)</f>
        <v>0.39025798363684339</v>
      </c>
      <c r="K112" s="17">
        <v>143799</v>
      </c>
      <c r="L112" s="217">
        <f t="shared" ref="L112:L124" si="67">(K112-K100)/K100</f>
        <v>0.43509111594578953</v>
      </c>
      <c r="M112" s="38">
        <v>134994</v>
      </c>
      <c r="N112" s="217">
        <f t="shared" si="65"/>
        <v>0.3213202043732748</v>
      </c>
      <c r="O112" s="38">
        <v>112089</v>
      </c>
      <c r="P112" s="46">
        <f t="shared" si="58"/>
        <v>1.485767057800956E-2</v>
      </c>
      <c r="Q112" s="17">
        <v>31129</v>
      </c>
      <c r="R112" s="217">
        <f t="shared" si="61"/>
        <v>0.20842391304347826</v>
      </c>
      <c r="S112" s="38">
        <v>52668</v>
      </c>
      <c r="T112" s="217">
        <f t="shared" si="59"/>
        <v>0.14059251559251559</v>
      </c>
      <c r="U112" s="19">
        <v>53193</v>
      </c>
      <c r="V112" s="217">
        <f t="shared" si="48"/>
        <v>0.15805629939259355</v>
      </c>
      <c r="W112" s="17">
        <v>31178</v>
      </c>
      <c r="X112" s="217">
        <f t="shared" si="63"/>
        <v>4.8352387357094823E-2</v>
      </c>
      <c r="Y112" s="17">
        <v>31708</v>
      </c>
      <c r="Z112" s="46">
        <f t="shared" si="54"/>
        <v>6.5528597351972584E-2</v>
      </c>
      <c r="AA112" s="21">
        <v>70770</v>
      </c>
      <c r="AB112" s="423">
        <f>SUM(AA112:AA118)/AA100-1</f>
        <v>0.10525720305093333</v>
      </c>
      <c r="AC112" s="429">
        <v>81799</v>
      </c>
      <c r="AD112" s="423">
        <f>(AC112/AC100-1)</f>
        <v>0.51960838952980737</v>
      </c>
      <c r="AE112" s="17">
        <v>16530</v>
      </c>
      <c r="AF112" s="217">
        <f t="shared" si="34"/>
        <v>0.31419939577039274</v>
      </c>
      <c r="AG112" s="434">
        <v>112619</v>
      </c>
      <c r="AH112" s="426">
        <f>AG112/SUM(AG100:AG111)-1</f>
        <v>2.8775269711059703E-2</v>
      </c>
      <c r="AI112" s="434">
        <v>5375</v>
      </c>
      <c r="AJ112" s="426">
        <f>(AI112/AI100-1)</f>
        <v>5.8487593540764049E-2</v>
      </c>
      <c r="AK112" s="17">
        <v>6565</v>
      </c>
      <c r="AL112" s="224">
        <f>(AK112/AK100-1)</f>
        <v>0.70386711653257206</v>
      </c>
      <c r="AM112" s="17">
        <v>3700</v>
      </c>
      <c r="AN112" s="217">
        <f>(AM112/AM100-1)</f>
        <v>-0.11904761904761907</v>
      </c>
      <c r="AO112" s="17">
        <v>1410</v>
      </c>
      <c r="AP112" s="20">
        <f t="shared" si="39"/>
        <v>0.5161290322580645</v>
      </c>
      <c r="AQ112" s="17">
        <v>1429</v>
      </c>
      <c r="AR112" s="217">
        <f t="shared" si="56"/>
        <v>0.59308807134894093</v>
      </c>
      <c r="AS112" s="429">
        <v>0</v>
      </c>
      <c r="AT112" s="423" t="str">
        <f t="shared" si="62"/>
        <v>-</v>
      </c>
      <c r="AU112" s="429">
        <v>596</v>
      </c>
      <c r="AV112" s="423">
        <f>AU112/AU100-1</f>
        <v>-5.3968253968253999E-2</v>
      </c>
      <c r="AW112" s="429">
        <v>18683</v>
      </c>
      <c r="AX112" s="426">
        <f>AW112/AW100-1</f>
        <v>2.5130315500685896E-2</v>
      </c>
      <c r="AY112" s="17">
        <v>3265</v>
      </c>
      <c r="AZ112" s="217">
        <f t="shared" si="47"/>
        <v>-0.226303317535545</v>
      </c>
      <c r="BA112" s="429">
        <v>282</v>
      </c>
      <c r="BB112" s="426">
        <f>IFERROR(BA112/BA100-1,"")</f>
        <v>0.17012448132780089</v>
      </c>
    </row>
    <row r="113" spans="1:54" s="75" customFormat="1" ht="13.55" customHeight="1">
      <c r="A113" s="440"/>
      <c r="B113" s="10" t="s">
        <v>234</v>
      </c>
      <c r="C113" s="226">
        <v>1184807</v>
      </c>
      <c r="D113" s="224">
        <f t="shared" si="53"/>
        <v>2.9967818042412029E-2</v>
      </c>
      <c r="E113" s="226">
        <v>234390</v>
      </c>
      <c r="F113" s="224">
        <f t="shared" si="60"/>
        <v>0.38671794113296848</v>
      </c>
      <c r="G113" s="226">
        <v>280900</v>
      </c>
      <c r="H113" s="224">
        <f t="shared" si="57"/>
        <v>-0.16398809523809524</v>
      </c>
      <c r="I113" s="226">
        <v>72348</v>
      </c>
      <c r="J113" s="224">
        <f t="shared" si="66"/>
        <v>-0.10923417877370101</v>
      </c>
      <c r="K113" s="226">
        <v>110734</v>
      </c>
      <c r="L113" s="224">
        <f t="shared" si="67"/>
        <v>7.5661761134586433E-2</v>
      </c>
      <c r="M113" s="36">
        <v>106122</v>
      </c>
      <c r="N113" s="224">
        <f t="shared" si="65"/>
        <v>0.1823124401167584</v>
      </c>
      <c r="O113" s="36">
        <v>90724</v>
      </c>
      <c r="P113" s="46">
        <f t="shared" si="58"/>
        <v>-0.18082906700616699</v>
      </c>
      <c r="Q113" s="226">
        <v>24129</v>
      </c>
      <c r="R113" s="224">
        <f t="shared" si="61"/>
        <v>3.6291015289469167E-2</v>
      </c>
      <c r="S113" s="36">
        <v>39380</v>
      </c>
      <c r="T113" s="224">
        <f t="shared" si="59"/>
        <v>-0.13338174776083273</v>
      </c>
      <c r="U113" s="6">
        <v>40229</v>
      </c>
      <c r="V113" s="224">
        <f t="shared" si="48"/>
        <v>-0.11384012159393793</v>
      </c>
      <c r="W113" s="226">
        <v>26397</v>
      </c>
      <c r="X113" s="224">
        <f t="shared" si="63"/>
        <v>-5.4616431487715777E-2</v>
      </c>
      <c r="Y113" s="226">
        <v>25114</v>
      </c>
      <c r="Z113" s="46">
        <f t="shared" si="54"/>
        <v>-0.16772162386081191</v>
      </c>
      <c r="AA113" s="215">
        <v>49330</v>
      </c>
      <c r="AB113" s="424"/>
      <c r="AC113" s="430"/>
      <c r="AD113" s="424"/>
      <c r="AE113" s="226">
        <v>12534</v>
      </c>
      <c r="AF113" s="224">
        <f t="shared" si="34"/>
        <v>0.16943459600671767</v>
      </c>
      <c r="AG113" s="432"/>
      <c r="AH113" s="427"/>
      <c r="AI113" s="432"/>
      <c r="AJ113" s="427"/>
      <c r="AK113" s="226">
        <v>4480</v>
      </c>
      <c r="AL113" s="224">
        <f>(AK113/AK101-1)</f>
        <v>0.6976127320954908</v>
      </c>
      <c r="AM113" s="226">
        <v>3700</v>
      </c>
      <c r="AN113" s="224">
        <f t="shared" si="42"/>
        <v>-0.32727272727272727</v>
      </c>
      <c r="AO113" s="226">
        <v>1050</v>
      </c>
      <c r="AP113" s="27">
        <f t="shared" si="39"/>
        <v>-0.34375</v>
      </c>
      <c r="AQ113" s="226">
        <v>576</v>
      </c>
      <c r="AR113" s="224">
        <f t="shared" si="56"/>
        <v>-0.10697674418604651</v>
      </c>
      <c r="AS113" s="430"/>
      <c r="AT113" s="424"/>
      <c r="AU113" s="430"/>
      <c r="AV113" s="424"/>
      <c r="AW113" s="430"/>
      <c r="AX113" s="427"/>
      <c r="AY113" s="226">
        <v>1536</v>
      </c>
      <c r="AZ113" s="224">
        <f t="shared" si="47"/>
        <v>-0.5003253090435914</v>
      </c>
      <c r="BA113" s="430"/>
      <c r="BB113" s="427"/>
    </row>
    <row r="114" spans="1:54" s="75" customFormat="1" ht="13.55" customHeight="1">
      <c r="A114" s="440"/>
      <c r="B114" s="10" t="s">
        <v>7</v>
      </c>
      <c r="C114" s="226">
        <v>1113946</v>
      </c>
      <c r="D114" s="224">
        <f t="shared" si="53"/>
        <v>9.322715888481499E-2</v>
      </c>
      <c r="E114" s="160">
        <v>206946</v>
      </c>
      <c r="F114" s="224">
        <f t="shared" si="60"/>
        <v>0.37696868075932688</v>
      </c>
      <c r="G114" s="226">
        <v>315000</v>
      </c>
      <c r="H114" s="224">
        <f t="shared" si="57"/>
        <v>-1.6853932584269662E-2</v>
      </c>
      <c r="I114" s="226">
        <v>67745</v>
      </c>
      <c r="J114" s="224">
        <f t="shared" si="66"/>
        <v>5.0570684200732074E-2</v>
      </c>
      <c r="K114" s="226">
        <v>96983</v>
      </c>
      <c r="L114" s="224">
        <f t="shared" si="67"/>
        <v>8.405709622972625E-2</v>
      </c>
      <c r="M114" s="36">
        <v>87338</v>
      </c>
      <c r="N114" s="224">
        <f t="shared" si="65"/>
        <v>0.19465988209063423</v>
      </c>
      <c r="O114" s="36">
        <v>79894</v>
      </c>
      <c r="P114" s="46">
        <f t="shared" si="58"/>
        <v>-3.7201287041611936E-2</v>
      </c>
      <c r="Q114" s="226">
        <v>24252</v>
      </c>
      <c r="R114" s="224">
        <f t="shared" ref="R114:R124" si="68">(Q114-Q102)/Q102</f>
        <v>0.12428723749478467</v>
      </c>
      <c r="S114" s="36">
        <v>36786</v>
      </c>
      <c r="T114" s="224">
        <f t="shared" si="59"/>
        <v>8.3056087148535254E-2</v>
      </c>
      <c r="U114" s="6">
        <v>36755</v>
      </c>
      <c r="V114" s="224">
        <f t="shared" si="48"/>
        <v>7.85867300525281E-2</v>
      </c>
      <c r="W114" s="226">
        <v>21920</v>
      </c>
      <c r="X114" s="224">
        <f t="shared" si="63"/>
        <v>0.13486927258607301</v>
      </c>
      <c r="Y114" s="226">
        <v>25083</v>
      </c>
      <c r="Z114" s="46">
        <f t="shared" si="54"/>
        <v>7.8235825130034797E-2</v>
      </c>
      <c r="AA114" s="215">
        <v>41971</v>
      </c>
      <c r="AB114" s="424"/>
      <c r="AC114" s="430"/>
      <c r="AD114" s="424"/>
      <c r="AE114" s="226">
        <v>14165</v>
      </c>
      <c r="AF114" s="224">
        <f t="shared" si="34"/>
        <v>0.18327625093977112</v>
      </c>
      <c r="AG114" s="432"/>
      <c r="AH114" s="427"/>
      <c r="AI114" s="432"/>
      <c r="AJ114" s="427"/>
      <c r="AK114" s="226">
        <v>4219</v>
      </c>
      <c r="AL114" s="224">
        <f>(AK114/AK102-1)</f>
        <v>0.82640692640692648</v>
      </c>
      <c r="AM114" s="226">
        <v>2100</v>
      </c>
      <c r="AN114" s="224">
        <f t="shared" si="42"/>
        <v>-0.38235294117647056</v>
      </c>
      <c r="AO114" s="226">
        <v>1882</v>
      </c>
      <c r="AP114" s="27">
        <f t="shared" si="39"/>
        <v>4.6136742634797168E-2</v>
      </c>
      <c r="AQ114" s="226">
        <v>1349</v>
      </c>
      <c r="AR114" s="224">
        <f t="shared" si="56"/>
        <v>1.0914728682170542</v>
      </c>
      <c r="AS114" s="430"/>
      <c r="AT114" s="424"/>
      <c r="AU114" s="430"/>
      <c r="AV114" s="424"/>
      <c r="AW114" s="430"/>
      <c r="AX114" s="427"/>
      <c r="AY114" s="226">
        <v>1653</v>
      </c>
      <c r="AZ114" s="224">
        <f>(AY114/AY102-1)</f>
        <v>-0.41713681241184764</v>
      </c>
      <c r="BA114" s="430"/>
      <c r="BB114" s="427"/>
    </row>
    <row r="115" spans="1:54" s="75" customFormat="1" ht="13.55" customHeight="1">
      <c r="A115" s="440"/>
      <c r="B115" s="45" t="s">
        <v>8</v>
      </c>
      <c r="C115" s="227">
        <v>1097420</v>
      </c>
      <c r="D115" s="224">
        <f t="shared" si="53"/>
        <v>7.733312390479509E-2</v>
      </c>
      <c r="E115" s="227">
        <v>204229</v>
      </c>
      <c r="F115" s="224">
        <f t="shared" si="60"/>
        <v>0.34076272132245294</v>
      </c>
      <c r="G115" s="227">
        <v>319900</v>
      </c>
      <c r="H115" s="224">
        <f t="shared" ref="H115:H121" si="69">(G115-G103)/G103</f>
        <v>-6.1601642710472276E-2</v>
      </c>
      <c r="I115" s="227">
        <v>55720</v>
      </c>
      <c r="J115" s="224">
        <f t="shared" si="66"/>
        <v>-0.18385282399812519</v>
      </c>
      <c r="K115" s="227">
        <v>84569</v>
      </c>
      <c r="L115" s="224">
        <f t="shared" si="67"/>
        <v>7.5421551921462909E-2</v>
      </c>
      <c r="M115" s="47">
        <v>78141</v>
      </c>
      <c r="N115" s="224">
        <f t="shared" si="65"/>
        <v>0.19642638412542879</v>
      </c>
      <c r="O115" s="47">
        <v>74355</v>
      </c>
      <c r="P115" s="46">
        <f t="shared" si="58"/>
        <v>1.2997098132178036E-2</v>
      </c>
      <c r="Q115" s="227">
        <v>22332</v>
      </c>
      <c r="R115" s="224">
        <f t="shared" si="68"/>
        <v>0.12435807068774545</v>
      </c>
      <c r="S115" s="47">
        <v>30616</v>
      </c>
      <c r="T115" s="224">
        <f t="shared" si="59"/>
        <v>8.8801166471069379E-2</v>
      </c>
      <c r="U115" s="107">
        <v>31296</v>
      </c>
      <c r="V115" s="224">
        <f t="shared" si="48"/>
        <v>1.407909893766799E-3</v>
      </c>
      <c r="W115" s="227">
        <v>17485</v>
      </c>
      <c r="X115" s="224">
        <f t="shared" si="63"/>
        <v>-3.4831088540516669E-2</v>
      </c>
      <c r="Y115" s="227">
        <v>23885</v>
      </c>
      <c r="Z115" s="46">
        <f t="shared" si="54"/>
        <v>3.4654537578514111E-2</v>
      </c>
      <c r="AA115" s="215">
        <v>28844</v>
      </c>
      <c r="AB115" s="424"/>
      <c r="AC115" s="430"/>
      <c r="AD115" s="424"/>
      <c r="AE115" s="227">
        <v>17016</v>
      </c>
      <c r="AF115" s="224">
        <f t="shared" si="34"/>
        <v>0.17238528317486565</v>
      </c>
      <c r="AG115" s="432"/>
      <c r="AH115" s="427"/>
      <c r="AI115" s="432">
        <f>15854-AI112</f>
        <v>10479</v>
      </c>
      <c r="AJ115" s="427">
        <f>(AI115/AI103-1)</f>
        <v>1.8565318818040355E-2</v>
      </c>
      <c r="AK115" s="227">
        <v>3551</v>
      </c>
      <c r="AL115" s="224">
        <f>(AK115/AK103-1)</f>
        <v>0.90198178896625603</v>
      </c>
      <c r="AM115" s="227">
        <v>3000</v>
      </c>
      <c r="AN115" s="224">
        <f t="shared" si="42"/>
        <v>3.4482758620689724E-2</v>
      </c>
      <c r="AO115" s="227">
        <v>2569</v>
      </c>
      <c r="AP115" s="27">
        <f t="shared" si="39"/>
        <v>0.15460674157303367</v>
      </c>
      <c r="AQ115" s="227">
        <v>814</v>
      </c>
      <c r="AR115" s="224">
        <f t="shared" si="56"/>
        <v>0.9334916864608076</v>
      </c>
      <c r="AS115" s="430"/>
      <c r="AT115" s="424"/>
      <c r="AU115" s="430"/>
      <c r="AV115" s="424"/>
      <c r="AW115" s="430"/>
      <c r="AX115" s="427"/>
      <c r="AY115" s="227">
        <v>1284</v>
      </c>
      <c r="AZ115" s="224">
        <f t="shared" si="47"/>
        <v>-0.23616894705532421</v>
      </c>
      <c r="BA115" s="430"/>
      <c r="BB115" s="427"/>
    </row>
    <row r="116" spans="1:54" s="75" customFormat="1" ht="13.55" customHeight="1">
      <c r="A116" s="440"/>
      <c r="B116" s="10" t="s">
        <v>9</v>
      </c>
      <c r="C116" s="226">
        <v>1185405</v>
      </c>
      <c r="D116" s="224">
        <f t="shared" si="53"/>
        <v>8.0637221386571853E-2</v>
      </c>
      <c r="E116" s="226">
        <v>228670</v>
      </c>
      <c r="F116" s="224">
        <f t="shared" si="60"/>
        <v>0.45518992497184058</v>
      </c>
      <c r="G116" s="226">
        <v>324000</v>
      </c>
      <c r="H116" s="224">
        <f t="shared" si="69"/>
        <v>-0.12123677786818551</v>
      </c>
      <c r="I116" s="226">
        <v>51101</v>
      </c>
      <c r="J116" s="224">
        <f t="shared" si="66"/>
        <v>5.5609494102336399E-2</v>
      </c>
      <c r="K116" s="226">
        <v>88950</v>
      </c>
      <c r="L116" s="224">
        <f t="shared" si="67"/>
        <v>0.2105993793891883</v>
      </c>
      <c r="M116" s="36">
        <v>82794</v>
      </c>
      <c r="N116" s="224">
        <f t="shared" si="65"/>
        <v>0.23893037245424753</v>
      </c>
      <c r="O116" s="36">
        <v>80457</v>
      </c>
      <c r="P116" s="46">
        <f t="shared" si="58"/>
        <v>2.3964670247155546E-2</v>
      </c>
      <c r="Q116" s="226">
        <v>23154</v>
      </c>
      <c r="R116" s="224">
        <f t="shared" si="68"/>
        <v>0.12753834915997078</v>
      </c>
      <c r="S116" s="36">
        <v>33113</v>
      </c>
      <c r="T116" s="224">
        <f t="shared" si="59"/>
        <v>5.8193787549533429E-2</v>
      </c>
      <c r="U116" s="220">
        <v>33857</v>
      </c>
      <c r="V116" s="224">
        <f t="shared" si="48"/>
        <v>2.5410382215761099E-2</v>
      </c>
      <c r="W116" s="226">
        <v>19612</v>
      </c>
      <c r="X116" s="224">
        <f t="shared" si="63"/>
        <v>-1.4422835318357707E-2</v>
      </c>
      <c r="Y116" s="226">
        <v>22322</v>
      </c>
      <c r="Z116" s="46">
        <f t="shared" si="54"/>
        <v>-0.11088982713295625</v>
      </c>
      <c r="AA116" s="6">
        <f>215254-SUM(AA112:AA115)</f>
        <v>24339</v>
      </c>
      <c r="AB116" s="424"/>
      <c r="AC116" s="430"/>
      <c r="AD116" s="424"/>
      <c r="AE116" s="226">
        <v>17788</v>
      </c>
      <c r="AF116" s="224">
        <f t="shared" si="34"/>
        <v>0.12810755961440892</v>
      </c>
      <c r="AG116" s="432"/>
      <c r="AH116" s="427"/>
      <c r="AI116" s="432"/>
      <c r="AJ116" s="427"/>
      <c r="AK116" s="430">
        <f>54934-SUM(AK112:AK115)</f>
        <v>36119</v>
      </c>
      <c r="AL116" s="409">
        <f>AK116/SUM(AK104:AK111)-1</f>
        <v>0.49647828969174679</v>
      </c>
      <c r="AM116" s="226">
        <v>2200</v>
      </c>
      <c r="AN116" s="224">
        <f t="shared" si="42"/>
        <v>-0.2142857142857143</v>
      </c>
      <c r="AO116" s="226">
        <v>2729</v>
      </c>
      <c r="AP116" s="27">
        <f t="shared" si="39"/>
        <v>0.56659012629161887</v>
      </c>
      <c r="AQ116" s="226">
        <v>705</v>
      </c>
      <c r="AR116" s="224">
        <f t="shared" si="56"/>
        <v>0.43002028397565922</v>
      </c>
      <c r="AS116" s="430"/>
      <c r="AT116" s="424"/>
      <c r="AU116" s="430"/>
      <c r="AV116" s="424"/>
      <c r="AW116" s="430"/>
      <c r="AX116" s="427"/>
      <c r="AY116" s="226">
        <v>806</v>
      </c>
      <c r="AZ116" s="224">
        <f t="shared" si="47"/>
        <v>4.5395590142671916E-2</v>
      </c>
      <c r="BA116" s="430"/>
      <c r="BB116" s="427"/>
    </row>
    <row r="117" spans="1:54" s="75" customFormat="1" ht="13.55" customHeight="1">
      <c r="A117" s="440"/>
      <c r="B117" s="45" t="s">
        <v>10</v>
      </c>
      <c r="C117" s="227">
        <v>1221491</v>
      </c>
      <c r="D117" s="224">
        <f t="shared" si="53"/>
        <v>0.10116355486881949</v>
      </c>
      <c r="E117" s="227">
        <v>211465</v>
      </c>
      <c r="F117" s="224">
        <f t="shared" si="60"/>
        <v>0.39001912825130974</v>
      </c>
      <c r="G117" s="49">
        <v>338400</v>
      </c>
      <c r="H117" s="224">
        <f t="shared" si="69"/>
        <v>-2.5345622119815669E-2</v>
      </c>
      <c r="I117" s="227">
        <v>54673</v>
      </c>
      <c r="J117" s="224">
        <f t="shared" si="66"/>
        <v>0.16516420518722152</v>
      </c>
      <c r="K117" s="227">
        <v>95099</v>
      </c>
      <c r="L117" s="224">
        <f t="shared" si="67"/>
        <v>6.8156035538183335E-2</v>
      </c>
      <c r="M117" s="47">
        <v>95893</v>
      </c>
      <c r="N117" s="224">
        <f t="shared" si="65"/>
        <v>0.23708959556214926</v>
      </c>
      <c r="O117" s="47">
        <v>77314</v>
      </c>
      <c r="P117" s="46">
        <f t="shared" si="58"/>
        <v>2.1806935927257347E-2</v>
      </c>
      <c r="Q117" s="227">
        <v>21165</v>
      </c>
      <c r="R117" s="224">
        <f t="shared" si="68"/>
        <v>6.726841813322576E-2</v>
      </c>
      <c r="S117" s="47">
        <v>33570</v>
      </c>
      <c r="T117" s="224">
        <f t="shared" si="59"/>
        <v>0.126812567132116</v>
      </c>
      <c r="U117" s="107">
        <v>36409</v>
      </c>
      <c r="V117" s="224">
        <f t="shared" si="48"/>
        <v>5.8585799848810842E-2</v>
      </c>
      <c r="W117" s="227">
        <v>16624</v>
      </c>
      <c r="X117" s="224">
        <f t="shared" si="63"/>
        <v>-0.28532737199604491</v>
      </c>
      <c r="Y117" s="226">
        <v>26976</v>
      </c>
      <c r="Z117" s="46">
        <f t="shared" si="54"/>
        <v>0.15916122378824338</v>
      </c>
      <c r="AA117" s="215">
        <v>24331</v>
      </c>
      <c r="AB117" s="424"/>
      <c r="AC117" s="430"/>
      <c r="AD117" s="424"/>
      <c r="AE117" s="227">
        <v>14907</v>
      </c>
      <c r="AF117" s="224">
        <f t="shared" si="34"/>
        <v>0.11721501911114442</v>
      </c>
      <c r="AG117" s="432"/>
      <c r="AH117" s="427"/>
      <c r="AI117" s="432"/>
      <c r="AJ117" s="427"/>
      <c r="AK117" s="430"/>
      <c r="AL117" s="409"/>
      <c r="AM117" s="227">
        <v>1800</v>
      </c>
      <c r="AN117" s="224">
        <f t="shared" ref="AN117:AN123" si="70">(AM117/AM105-1)</f>
        <v>-0.21739130434782605</v>
      </c>
      <c r="AO117" s="227">
        <v>2452</v>
      </c>
      <c r="AP117" s="27">
        <f t="shared" si="39"/>
        <v>3.9864291772688798E-2</v>
      </c>
      <c r="AQ117" s="227">
        <v>745</v>
      </c>
      <c r="AR117" s="224">
        <f t="shared" si="56"/>
        <v>0.72055427251732107</v>
      </c>
      <c r="AS117" s="430"/>
      <c r="AT117" s="424"/>
      <c r="AU117" s="430"/>
      <c r="AV117" s="424"/>
      <c r="AW117" s="430"/>
      <c r="AX117" s="427"/>
      <c r="AY117" s="227">
        <v>854</v>
      </c>
      <c r="AZ117" s="224">
        <f t="shared" si="47"/>
        <v>-0.42491582491582491</v>
      </c>
      <c r="BA117" s="430"/>
      <c r="BB117" s="427"/>
    </row>
    <row r="118" spans="1:54" s="75" customFormat="1" ht="13.55" customHeight="1">
      <c r="A118" s="440"/>
      <c r="B118" s="10" t="s">
        <v>11</v>
      </c>
      <c r="C118" s="226">
        <v>1417422</v>
      </c>
      <c r="D118" s="224">
        <f t="shared" si="53"/>
        <v>8.5799337836616321E-2</v>
      </c>
      <c r="E118" s="226">
        <v>243992</v>
      </c>
      <c r="F118" s="224">
        <f t="shared" si="60"/>
        <v>0.28619248185302132</v>
      </c>
      <c r="G118" s="226">
        <v>356100</v>
      </c>
      <c r="H118" s="224">
        <f t="shared" si="69"/>
        <v>-3.5743298131600328E-2</v>
      </c>
      <c r="I118" s="226">
        <v>53269</v>
      </c>
      <c r="J118" s="224">
        <f t="shared" si="66"/>
        <v>4.2956436612824334E-2</v>
      </c>
      <c r="K118" s="226">
        <v>114145</v>
      </c>
      <c r="L118" s="224">
        <f t="shared" si="67"/>
        <v>8.7841186337297955E-2</v>
      </c>
      <c r="M118" s="36">
        <v>121716</v>
      </c>
      <c r="N118" s="224">
        <f t="shared" si="65"/>
        <v>0.1773992280681389</v>
      </c>
      <c r="O118" s="36">
        <v>84779</v>
      </c>
      <c r="P118" s="46">
        <f t="shared" si="58"/>
        <v>-3.929878636100944E-2</v>
      </c>
      <c r="Q118" s="226">
        <v>23025</v>
      </c>
      <c r="R118" s="224">
        <f t="shared" si="68"/>
        <v>0.2133747892074199</v>
      </c>
      <c r="S118" s="36">
        <v>38416</v>
      </c>
      <c r="T118" s="224">
        <f t="shared" si="59"/>
        <v>6.6222592284207599E-2</v>
      </c>
      <c r="U118" s="6">
        <v>41913</v>
      </c>
      <c r="V118" s="224">
        <f t="shared" ref="V118:V147" si="71">(U118-U106)/U106</f>
        <v>-1.4368356692691186E-2</v>
      </c>
      <c r="W118" s="226">
        <v>31270</v>
      </c>
      <c r="X118" s="224">
        <f t="shared" si="63"/>
        <v>-3.266720287075419E-2</v>
      </c>
      <c r="Y118" s="226">
        <v>29417</v>
      </c>
      <c r="Z118" s="46">
        <f t="shared" si="54"/>
        <v>4.0241875596732646E-2</v>
      </c>
      <c r="AA118" s="215">
        <v>43709</v>
      </c>
      <c r="AB118" s="424"/>
      <c r="AC118" s="430"/>
      <c r="AD118" s="424"/>
      <c r="AE118" s="226">
        <v>15200</v>
      </c>
      <c r="AF118" s="224">
        <f t="shared" si="34"/>
        <v>-4.7499686677528512E-2</v>
      </c>
      <c r="AG118" s="432"/>
      <c r="AH118" s="427"/>
      <c r="AI118" s="432">
        <f>38803-AI115-AI112</f>
        <v>22949</v>
      </c>
      <c r="AJ118" s="427">
        <f>(AI118/AI106-1)</f>
        <v>-2.7377020684860032E-3</v>
      </c>
      <c r="AK118" s="430"/>
      <c r="AL118" s="409"/>
      <c r="AM118" s="226">
        <v>1700</v>
      </c>
      <c r="AN118" s="224">
        <f t="shared" si="70"/>
        <v>-0.10526315789473684</v>
      </c>
      <c r="AO118" s="226">
        <v>2031</v>
      </c>
      <c r="AP118" s="27">
        <f t="shared" si="39"/>
        <v>0.3379446640316206</v>
      </c>
      <c r="AQ118" s="226">
        <v>1149</v>
      </c>
      <c r="AR118" s="224">
        <f t="shared" si="56"/>
        <v>0.28093645484949831</v>
      </c>
      <c r="AS118" s="430"/>
      <c r="AT118" s="424"/>
      <c r="AU118" s="430"/>
      <c r="AV118" s="424"/>
      <c r="AW118" s="430"/>
      <c r="AX118" s="427"/>
      <c r="AY118" s="226">
        <v>1463</v>
      </c>
      <c r="AZ118" s="224">
        <f t="shared" si="47"/>
        <v>-0.2189001601708489</v>
      </c>
      <c r="BA118" s="430"/>
      <c r="BB118" s="427"/>
    </row>
    <row r="119" spans="1:54" s="75" customFormat="1" ht="13.55" customHeight="1">
      <c r="A119" s="440"/>
      <c r="B119" s="45" t="s">
        <v>12</v>
      </c>
      <c r="C119" s="227">
        <v>1407186</v>
      </c>
      <c r="D119" s="224">
        <f t="shared" si="53"/>
        <v>5.4347541042564687E-2</v>
      </c>
      <c r="E119" s="227">
        <v>215498</v>
      </c>
      <c r="F119" s="224">
        <f t="shared" si="60"/>
        <v>6.8069625899565833E-2</v>
      </c>
      <c r="G119" s="227">
        <v>392300</v>
      </c>
      <c r="H119" s="224">
        <f t="shared" si="69"/>
        <v>-2.7516113039167081E-2</v>
      </c>
      <c r="I119" s="227">
        <v>65153</v>
      </c>
      <c r="J119" s="224">
        <f t="shared" si="66"/>
        <v>9.953590414311031E-2</v>
      </c>
      <c r="K119" s="227">
        <v>128162</v>
      </c>
      <c r="L119" s="224">
        <f t="shared" si="67"/>
        <v>6.3152742868045356E-2</v>
      </c>
      <c r="M119" s="47">
        <v>115130</v>
      </c>
      <c r="N119" s="224">
        <f t="shared" si="65"/>
        <v>0.13921295059419569</v>
      </c>
      <c r="O119" s="47">
        <v>104085</v>
      </c>
      <c r="P119" s="46">
        <f t="shared" si="58"/>
        <v>-4.5984491576689705E-2</v>
      </c>
      <c r="Q119" s="227">
        <v>29455</v>
      </c>
      <c r="R119" s="224">
        <f t="shared" si="68"/>
        <v>0.36580728925159972</v>
      </c>
      <c r="S119" s="47">
        <v>48395</v>
      </c>
      <c r="T119" s="224">
        <f t="shared" si="59"/>
        <v>7.4945352347246799E-3</v>
      </c>
      <c r="U119" s="107">
        <v>45986</v>
      </c>
      <c r="V119" s="224">
        <f t="shared" si="71"/>
        <v>-2.9483147964459826E-2</v>
      </c>
      <c r="W119" s="227">
        <v>22317</v>
      </c>
      <c r="X119" s="224">
        <f t="shared" si="63"/>
        <v>-0.1855703963214364</v>
      </c>
      <c r="Y119" s="227">
        <v>28129</v>
      </c>
      <c r="Z119" s="46">
        <f t="shared" si="54"/>
        <v>0.16120376486129451</v>
      </c>
      <c r="AA119" s="54">
        <v>13203</v>
      </c>
      <c r="AB119" s="52">
        <f>(AA119/AA107-1)</f>
        <v>-0.5726492960025894</v>
      </c>
      <c r="AC119" s="430"/>
      <c r="AD119" s="424"/>
      <c r="AE119" s="227">
        <v>17379</v>
      </c>
      <c r="AF119" s="224">
        <f t="shared" si="34"/>
        <v>0.17991717020843234</v>
      </c>
      <c r="AG119" s="432"/>
      <c r="AH119" s="427"/>
      <c r="AI119" s="432"/>
      <c r="AJ119" s="427"/>
      <c r="AK119" s="430"/>
      <c r="AL119" s="409"/>
      <c r="AM119" s="227">
        <v>1900</v>
      </c>
      <c r="AN119" s="224">
        <f t="shared" si="70"/>
        <v>5.555555555555558E-2</v>
      </c>
      <c r="AO119" s="227">
        <v>1998</v>
      </c>
      <c r="AP119" s="27">
        <f t="shared" si="39"/>
        <v>0.66917293233082709</v>
      </c>
      <c r="AQ119" s="227">
        <v>1202</v>
      </c>
      <c r="AR119" s="224">
        <f t="shared" si="56"/>
        <v>0.69774011299435024</v>
      </c>
      <c r="AS119" s="430"/>
      <c r="AT119" s="424"/>
      <c r="AU119" s="430"/>
      <c r="AV119" s="424"/>
      <c r="AW119" s="430"/>
      <c r="AX119" s="427"/>
      <c r="AY119" s="227">
        <v>1206</v>
      </c>
      <c r="AZ119" s="224">
        <f t="shared" si="47"/>
        <v>-0.24672079950031234</v>
      </c>
      <c r="BA119" s="430"/>
      <c r="BB119" s="427"/>
    </row>
    <row r="120" spans="1:54" s="75" customFormat="1" ht="13.55" customHeight="1">
      <c r="A120" s="440"/>
      <c r="B120" s="45" t="s">
        <v>13</v>
      </c>
      <c r="C120" s="227">
        <v>1195238</v>
      </c>
      <c r="D120" s="224">
        <f t="shared" si="53"/>
        <v>0.12789265732385022</v>
      </c>
      <c r="E120" s="227">
        <v>164499</v>
      </c>
      <c r="F120" s="224">
        <f t="shared" si="60"/>
        <v>0.12870003156262436</v>
      </c>
      <c r="G120" s="227">
        <v>338600</v>
      </c>
      <c r="H120" s="224">
        <f t="shared" si="69"/>
        <v>6.0776942355889721E-2</v>
      </c>
      <c r="I120" s="227">
        <v>57784</v>
      </c>
      <c r="J120" s="224">
        <f t="shared" si="66"/>
        <v>0.25051939058171735</v>
      </c>
      <c r="K120" s="227">
        <v>94266</v>
      </c>
      <c r="L120" s="224">
        <f t="shared" si="67"/>
        <v>0.11867182493532386</v>
      </c>
      <c r="M120" s="47">
        <v>86753</v>
      </c>
      <c r="N120" s="224">
        <f t="shared" si="65"/>
        <v>0.17559455247645506</v>
      </c>
      <c r="O120" s="47">
        <v>85660</v>
      </c>
      <c r="P120" s="46">
        <f t="shared" si="58"/>
        <v>0.11426192830011968</v>
      </c>
      <c r="Q120" s="227">
        <v>30379</v>
      </c>
      <c r="R120" s="224">
        <f t="shared" si="68"/>
        <v>0.56278615155100575</v>
      </c>
      <c r="S120" s="47">
        <v>37776</v>
      </c>
      <c r="T120" s="224">
        <f t="shared" si="59"/>
        <v>0.15930642933865274</v>
      </c>
      <c r="U120" s="107">
        <v>35599</v>
      </c>
      <c r="V120" s="224">
        <f t="shared" si="71"/>
        <v>0.13927737062758025</v>
      </c>
      <c r="W120" s="227">
        <v>20174</v>
      </c>
      <c r="X120" s="224">
        <f>(W120-W108)/W108</f>
        <v>-9.8570151921358359E-2</v>
      </c>
      <c r="Y120" s="227">
        <v>26866</v>
      </c>
      <c r="Z120" s="46">
        <f t="shared" si="54"/>
        <v>0.20265007386185596</v>
      </c>
      <c r="AA120" s="47">
        <v>21441</v>
      </c>
      <c r="AB120" s="52">
        <f>(AA120/AA108-1)</f>
        <v>0.10863495346432273</v>
      </c>
      <c r="AC120" s="430"/>
      <c r="AD120" s="424"/>
      <c r="AE120" s="227">
        <v>17360</v>
      </c>
      <c r="AF120" s="224">
        <f t="shared" si="34"/>
        <v>0.40226171243941844</v>
      </c>
      <c r="AG120" s="432"/>
      <c r="AH120" s="427"/>
      <c r="AI120" s="432"/>
      <c r="AJ120" s="427"/>
      <c r="AK120" s="430"/>
      <c r="AL120" s="409"/>
      <c r="AM120" s="227">
        <v>1700</v>
      </c>
      <c r="AN120" s="224">
        <f t="shared" si="70"/>
        <v>0</v>
      </c>
      <c r="AO120" s="227">
        <v>2574</v>
      </c>
      <c r="AP120" s="27">
        <f t="shared" si="39"/>
        <v>0.12303664921465973</v>
      </c>
      <c r="AQ120" s="227">
        <v>699</v>
      </c>
      <c r="AR120" s="224">
        <f t="shared" si="56"/>
        <v>0.73019801980198018</v>
      </c>
      <c r="AS120" s="430"/>
      <c r="AT120" s="424"/>
      <c r="AU120" s="430"/>
      <c r="AV120" s="424"/>
      <c r="AW120" s="430"/>
      <c r="AX120" s="427"/>
      <c r="AY120" s="356">
        <v>1681</v>
      </c>
      <c r="AZ120" s="358">
        <f t="shared" si="47"/>
        <v>0.27638572513287785</v>
      </c>
      <c r="BA120" s="430"/>
      <c r="BB120" s="427"/>
    </row>
    <row r="121" spans="1:54" s="75" customFormat="1" ht="13.55" customHeight="1">
      <c r="A121" s="440"/>
      <c r="B121" s="10" t="s">
        <v>14</v>
      </c>
      <c r="C121" s="226">
        <v>1239143</v>
      </c>
      <c r="D121" s="224">
        <f t="shared" si="53"/>
        <v>7.3090785647356729E-2</v>
      </c>
      <c r="E121" s="226">
        <v>158273</v>
      </c>
      <c r="F121" s="224">
        <f t="shared" si="60"/>
        <v>-5.8739220933690155E-2</v>
      </c>
      <c r="G121" s="226">
        <v>391800</v>
      </c>
      <c r="H121" s="224">
        <f t="shared" si="69"/>
        <v>5.2659860290166574E-2</v>
      </c>
      <c r="I121" s="227">
        <v>56628</v>
      </c>
      <c r="J121" s="224">
        <f t="shared" si="66"/>
        <v>0.13951101720495029</v>
      </c>
      <c r="K121" s="226">
        <v>110509</v>
      </c>
      <c r="L121" s="224">
        <f t="shared" si="67"/>
        <v>0.13547531955118983</v>
      </c>
      <c r="M121" s="36">
        <v>81605</v>
      </c>
      <c r="N121" s="224">
        <f t="shared" si="65"/>
        <v>2.6232724254580564E-2</v>
      </c>
      <c r="O121" s="36">
        <v>91672</v>
      </c>
      <c r="P121" s="46">
        <f t="shared" si="58"/>
        <v>0.10119162021910437</v>
      </c>
      <c r="Q121" s="226">
        <v>37295</v>
      </c>
      <c r="R121" s="224">
        <f t="shared" si="68"/>
        <v>0.78967320888718273</v>
      </c>
      <c r="S121" s="36">
        <v>38632</v>
      </c>
      <c r="T121" s="224">
        <f t="shared" si="59"/>
        <v>0.11970320561126892</v>
      </c>
      <c r="U121" s="6">
        <v>40157</v>
      </c>
      <c r="V121" s="224">
        <f t="shared" si="71"/>
        <v>0.15682885374355429</v>
      </c>
      <c r="W121" s="226">
        <v>21125</v>
      </c>
      <c r="X121" s="224">
        <f>(W121-W109)/W109</f>
        <v>0.15626710454296661</v>
      </c>
      <c r="Y121" s="226">
        <v>28055</v>
      </c>
      <c r="Z121" s="46">
        <f t="shared" si="54"/>
        <v>0.1364741148829296</v>
      </c>
      <c r="AA121" s="36">
        <v>29676</v>
      </c>
      <c r="AB121" s="52">
        <f>(AA121/AA109-1)</f>
        <v>-4.6768598226904823E-2</v>
      </c>
      <c r="AC121" s="430"/>
      <c r="AD121" s="424"/>
      <c r="AE121" s="226">
        <v>15942</v>
      </c>
      <c r="AF121" s="224">
        <f t="shared" si="34"/>
        <v>0.1356318563897991</v>
      </c>
      <c r="AG121" s="432"/>
      <c r="AH121" s="427"/>
      <c r="AI121" s="432">
        <f>45178-AI118-AI115-AI112</f>
        <v>6375</v>
      </c>
      <c r="AJ121" s="427">
        <f>(AI121/AI109-1)</f>
        <v>6.5697091273821506E-2</v>
      </c>
      <c r="AK121" s="430"/>
      <c r="AL121" s="409"/>
      <c r="AM121" s="226">
        <v>2500</v>
      </c>
      <c r="AN121" s="224">
        <f t="shared" si="70"/>
        <v>8.6956521739130377E-2</v>
      </c>
      <c r="AO121" s="226">
        <v>4239</v>
      </c>
      <c r="AP121" s="27">
        <f t="shared" si="39"/>
        <v>0.39257555847568981</v>
      </c>
      <c r="AQ121" s="226">
        <v>1161</v>
      </c>
      <c r="AR121" s="224">
        <f t="shared" si="56"/>
        <v>1.3266533066132264</v>
      </c>
      <c r="AS121" s="430"/>
      <c r="AT121" s="424"/>
      <c r="AU121" s="430"/>
      <c r="AV121" s="424"/>
      <c r="AW121" s="430"/>
      <c r="AX121" s="427"/>
      <c r="AY121" s="356">
        <v>2576</v>
      </c>
      <c r="AZ121" s="358">
        <f t="shared" si="47"/>
        <v>0.24025036109773712</v>
      </c>
      <c r="BA121" s="430"/>
      <c r="BB121" s="427"/>
    </row>
    <row r="122" spans="1:54" s="75" customFormat="1" ht="13.55" customHeight="1">
      <c r="A122" s="440"/>
      <c r="B122" s="10" t="s">
        <v>15</v>
      </c>
      <c r="C122" s="226">
        <v>1154064</v>
      </c>
      <c r="D122" s="224">
        <f t="shared" si="53"/>
        <v>3.2673258467182678E-2</v>
      </c>
      <c r="E122" s="226">
        <v>170901</v>
      </c>
      <c r="F122" s="224">
        <f t="shared" si="60"/>
        <v>-6.8948609968565625E-2</v>
      </c>
      <c r="G122" s="226">
        <v>312700</v>
      </c>
      <c r="H122" s="224">
        <f t="shared" ref="H122:H137" si="72">(G122-G110)/G110</f>
        <v>-2.5518341307814991E-3</v>
      </c>
      <c r="I122" s="226">
        <v>64161</v>
      </c>
      <c r="J122" s="224">
        <f t="shared" si="66"/>
        <v>7.3393114062970444E-2</v>
      </c>
      <c r="K122" s="226">
        <v>113658</v>
      </c>
      <c r="L122" s="224">
        <f t="shared" si="67"/>
        <v>3.4787912998352107E-2</v>
      </c>
      <c r="M122" s="36">
        <v>78863</v>
      </c>
      <c r="N122" s="224">
        <f t="shared" si="65"/>
        <v>-0.12038235031676636</v>
      </c>
      <c r="O122" s="36">
        <v>95232</v>
      </c>
      <c r="P122" s="46">
        <f t="shared" si="58"/>
        <v>9.6624866134659898E-2</v>
      </c>
      <c r="Q122" s="226">
        <v>40717</v>
      </c>
      <c r="R122" s="224">
        <f t="shared" si="68"/>
        <v>0.77022738141819924</v>
      </c>
      <c r="S122" s="36">
        <v>38505</v>
      </c>
      <c r="T122" s="224">
        <f t="shared" si="59"/>
        <v>0.11010205846739318</v>
      </c>
      <c r="U122" s="6">
        <v>40388</v>
      </c>
      <c r="V122" s="224">
        <f t="shared" si="71"/>
        <v>0.18739342623625566</v>
      </c>
      <c r="W122" s="226">
        <v>21018</v>
      </c>
      <c r="X122" s="224">
        <f>(W122-W110)/W110</f>
        <v>-6.457786283323691E-2</v>
      </c>
      <c r="Y122" s="226">
        <v>27866</v>
      </c>
      <c r="Z122" s="46">
        <f t="shared" si="54"/>
        <v>9.7432262129804714E-2</v>
      </c>
      <c r="AA122" s="36">
        <v>34822</v>
      </c>
      <c r="AB122" s="52">
        <f>(AA122/AA110-1)</f>
        <v>0.15079810965332618</v>
      </c>
      <c r="AC122" s="430"/>
      <c r="AD122" s="424"/>
      <c r="AE122" s="226">
        <v>14298</v>
      </c>
      <c r="AF122" s="224">
        <f t="shared" si="34"/>
        <v>0.201209779047299</v>
      </c>
      <c r="AG122" s="432"/>
      <c r="AH122" s="427"/>
      <c r="AI122" s="432"/>
      <c r="AJ122" s="427"/>
      <c r="AK122" s="430"/>
      <c r="AL122" s="409"/>
      <c r="AM122" s="226">
        <v>2300</v>
      </c>
      <c r="AN122" s="224">
        <f t="shared" si="70"/>
        <v>9.5238095238095344E-2</v>
      </c>
      <c r="AO122" s="226">
        <v>3851</v>
      </c>
      <c r="AP122" s="27">
        <f t="shared" si="39"/>
        <v>0.36608726498758415</v>
      </c>
      <c r="AQ122" s="226">
        <v>1224</v>
      </c>
      <c r="AR122" s="224">
        <f t="shared" si="56"/>
        <v>0.40528128587830081</v>
      </c>
      <c r="AS122" s="430"/>
      <c r="AT122" s="424"/>
      <c r="AU122" s="430"/>
      <c r="AV122" s="424"/>
      <c r="AW122" s="430"/>
      <c r="AX122" s="427"/>
      <c r="AY122" s="356">
        <v>1842</v>
      </c>
      <c r="AZ122" s="358">
        <f t="shared" si="47"/>
        <v>-0.29961977186311783</v>
      </c>
      <c r="BA122" s="430"/>
      <c r="BB122" s="427"/>
    </row>
    <row r="123" spans="1:54" s="75" customFormat="1" ht="13.55" customHeight="1">
      <c r="A123" s="441"/>
      <c r="B123" s="29" t="s">
        <v>16</v>
      </c>
      <c r="C123" s="211">
        <v>1204463</v>
      </c>
      <c r="D123" s="218">
        <f t="shared" si="53"/>
        <v>2.9481952528697317E-2</v>
      </c>
      <c r="E123" s="211">
        <v>182846</v>
      </c>
      <c r="F123" s="218">
        <f t="shared" si="60"/>
        <v>-8.5541385346336582E-2</v>
      </c>
      <c r="G123" s="211">
        <v>276800</v>
      </c>
      <c r="H123" s="218">
        <f t="shared" si="72"/>
        <v>-1.5647226173541962E-2</v>
      </c>
      <c r="I123" s="211">
        <v>65862</v>
      </c>
      <c r="J123" s="218">
        <f t="shared" si="66"/>
        <v>1.3604604635415019E-2</v>
      </c>
      <c r="K123" s="211">
        <v>114468</v>
      </c>
      <c r="L123" s="218">
        <f t="shared" si="67"/>
        <v>1.3349858356940509E-2</v>
      </c>
      <c r="M123" s="37">
        <v>96440</v>
      </c>
      <c r="N123" s="218">
        <f t="shared" si="65"/>
        <v>-0.11573233573563657</v>
      </c>
      <c r="O123" s="37">
        <v>107282</v>
      </c>
      <c r="P123" s="55">
        <f t="shared" si="58"/>
        <v>4.8443684339115563E-2</v>
      </c>
      <c r="Q123" s="211">
        <v>44269</v>
      </c>
      <c r="R123" s="218">
        <f t="shared" si="68"/>
        <v>0.81244626407369502</v>
      </c>
      <c r="S123" s="37">
        <v>46412</v>
      </c>
      <c r="T123" s="218">
        <f t="shared" si="59"/>
        <v>5.1234428086070212E-2</v>
      </c>
      <c r="U123" s="31">
        <v>35986</v>
      </c>
      <c r="V123" s="55">
        <f t="shared" si="71"/>
        <v>0.15221567622950818</v>
      </c>
      <c r="W123" s="211">
        <v>25502</v>
      </c>
      <c r="X123" s="218">
        <f>(W123/W111-1)</f>
        <v>0.11474406609258203</v>
      </c>
      <c r="Y123" s="211">
        <v>29139</v>
      </c>
      <c r="Z123" s="55">
        <f t="shared" si="54"/>
        <v>0.20027186225645677</v>
      </c>
      <c r="AA123" s="37">
        <v>52573</v>
      </c>
      <c r="AB123" s="55">
        <f t="shared" ref="AB123:AB186" si="73">AA123/AA111-1</f>
        <v>0.20718714121699189</v>
      </c>
      <c r="AC123" s="431"/>
      <c r="AD123" s="425"/>
      <c r="AE123" s="211">
        <v>13921</v>
      </c>
      <c r="AF123" s="218">
        <f t="shared" si="34"/>
        <v>0.24472460658082976</v>
      </c>
      <c r="AG123" s="433"/>
      <c r="AH123" s="428"/>
      <c r="AI123" s="433"/>
      <c r="AJ123" s="428"/>
      <c r="AK123" s="431"/>
      <c r="AL123" s="410"/>
      <c r="AM123" s="211">
        <v>1400</v>
      </c>
      <c r="AN123" s="218">
        <f t="shared" si="70"/>
        <v>7.6923076923076872E-2</v>
      </c>
      <c r="AO123" s="211">
        <v>3521</v>
      </c>
      <c r="AP123" s="32">
        <f t="shared" si="39"/>
        <v>0.46160232461602324</v>
      </c>
      <c r="AQ123" s="211">
        <v>1154</v>
      </c>
      <c r="AR123" s="218">
        <f>(AQ123-AQ111)/AQ111</f>
        <v>0.24756756756756756</v>
      </c>
      <c r="AS123" s="431"/>
      <c r="AT123" s="425"/>
      <c r="AU123" s="431"/>
      <c r="AV123" s="425"/>
      <c r="AW123" s="431"/>
      <c r="AX123" s="428"/>
      <c r="AY123" s="357">
        <v>1549</v>
      </c>
      <c r="AZ123" s="359">
        <f t="shared" si="47"/>
        <v>-0.36490364903649042</v>
      </c>
      <c r="BA123" s="431"/>
      <c r="BB123" s="428"/>
    </row>
    <row r="124" spans="1:54" s="75" customFormat="1" ht="13.55" customHeight="1">
      <c r="A124" s="439" t="s">
        <v>250</v>
      </c>
      <c r="B124" s="10" t="s">
        <v>251</v>
      </c>
      <c r="C124" s="226">
        <v>1468903</v>
      </c>
      <c r="D124" s="224">
        <f t="shared" si="53"/>
        <v>3.0158496388246019E-2</v>
      </c>
      <c r="E124" s="226">
        <v>255517</v>
      </c>
      <c r="F124" s="224">
        <f t="shared" si="60"/>
        <v>8.9829221687651409E-2</v>
      </c>
      <c r="G124" s="226">
        <v>294000</v>
      </c>
      <c r="H124" s="224">
        <f t="shared" si="72"/>
        <v>-8.8372093023255813E-2</v>
      </c>
      <c r="I124" s="226">
        <v>65862</v>
      </c>
      <c r="J124" s="27">
        <f>(I124-I112)/I112</f>
        <v>-0.21856127570209888</v>
      </c>
      <c r="K124" s="226">
        <v>135598</v>
      </c>
      <c r="L124" s="224">
        <f t="shared" si="67"/>
        <v>-5.7030994652257666E-2</v>
      </c>
      <c r="M124" s="36">
        <v>118308</v>
      </c>
      <c r="N124" s="224">
        <f t="shared" si="65"/>
        <v>-0.12360549357749229</v>
      </c>
      <c r="O124" s="226">
        <v>126829</v>
      </c>
      <c r="P124" s="224">
        <f>(O124-O112)/O112</f>
        <v>0.13150264521942384</v>
      </c>
      <c r="Q124" s="226">
        <v>59401</v>
      </c>
      <c r="R124" s="224">
        <f t="shared" si="68"/>
        <v>0.90822063028044586</v>
      </c>
      <c r="S124" s="36">
        <v>59143</v>
      </c>
      <c r="T124" s="224">
        <f t="shared" si="59"/>
        <v>0.12293992557150452</v>
      </c>
      <c r="U124" s="220">
        <v>59745</v>
      </c>
      <c r="V124" s="224">
        <f t="shared" si="71"/>
        <v>0.1231741018555073</v>
      </c>
      <c r="W124" s="226">
        <v>42207</v>
      </c>
      <c r="X124" s="224">
        <f>(W124-W112)/W112</f>
        <v>0.35374302392712809</v>
      </c>
      <c r="Y124" s="226">
        <v>33106</v>
      </c>
      <c r="Z124" s="224">
        <f t="shared" si="54"/>
        <v>4.4089819603885472E-2</v>
      </c>
      <c r="AA124" s="226">
        <v>77137</v>
      </c>
      <c r="AB124" s="48">
        <f t="shared" si="73"/>
        <v>8.9967500353256957E-2</v>
      </c>
      <c r="AC124" s="429">
        <v>96085</v>
      </c>
      <c r="AD124" s="423">
        <f>(AC124/AC112-1)</f>
        <v>0.17464761182899546</v>
      </c>
      <c r="AE124" s="226">
        <v>20035</v>
      </c>
      <c r="AF124" s="224">
        <f t="shared" si="34"/>
        <v>0.21203871748336359</v>
      </c>
      <c r="AG124" s="434">
        <v>106870</v>
      </c>
      <c r="AH124" s="426">
        <f>(AG124/AG112-1)</f>
        <v>-5.1048224544703813E-2</v>
      </c>
      <c r="AI124" s="434">
        <v>6112</v>
      </c>
      <c r="AJ124" s="426">
        <f>(AI124/AI112-1)</f>
        <v>0.13711627906976753</v>
      </c>
      <c r="AK124" s="429">
        <v>58472</v>
      </c>
      <c r="AL124" s="423">
        <f>AK124/SUM(AK112:AK123)-1</f>
        <v>6.4404558197109329E-2</v>
      </c>
      <c r="AM124" s="226">
        <v>3700</v>
      </c>
      <c r="AN124" s="224">
        <f>(AM124/AM112-1)</f>
        <v>0</v>
      </c>
      <c r="AO124" s="226">
        <v>2164</v>
      </c>
      <c r="AP124" s="27">
        <f t="shared" si="39"/>
        <v>0.53475177304964538</v>
      </c>
      <c r="AQ124" s="226">
        <v>1807</v>
      </c>
      <c r="AR124" s="224">
        <f>(AQ124-AQ112)/AQ112</f>
        <v>0.26452064380685797</v>
      </c>
      <c r="AS124" s="36">
        <v>0</v>
      </c>
      <c r="AT124" s="379" t="str">
        <f t="shared" si="62"/>
        <v>-</v>
      </c>
      <c r="AU124" s="429">
        <v>858</v>
      </c>
      <c r="AV124" s="423">
        <f>AU124/AU112-1</f>
        <v>0.43959731543624159</v>
      </c>
      <c r="AW124" s="429">
        <v>15291</v>
      </c>
      <c r="AX124" s="426">
        <f>AW124/AW112-1</f>
        <v>-0.18155542471765773</v>
      </c>
      <c r="AY124" s="356">
        <v>7166</v>
      </c>
      <c r="AZ124" s="224">
        <f t="shared" ref="AZ124:AZ135" si="74">(AY124/AY112-1)</f>
        <v>1.1947932618683001</v>
      </c>
      <c r="BA124" s="226"/>
      <c r="BB124" s="224"/>
    </row>
    <row r="125" spans="1:54" s="75" customFormat="1" ht="13.55" customHeight="1">
      <c r="A125" s="440"/>
      <c r="B125" s="10" t="s">
        <v>252</v>
      </c>
      <c r="C125" s="3">
        <v>1312683</v>
      </c>
      <c r="D125" s="224">
        <f t="shared" ref="D125:D135" si="75">C125/C113-1</f>
        <v>0.10792981472931884</v>
      </c>
      <c r="E125" s="226">
        <v>231502</v>
      </c>
      <c r="F125" s="224">
        <f t="shared" ref="F125:F135" si="76">E125/E113-1</f>
        <v>-1.2321344767268205E-2</v>
      </c>
      <c r="G125" s="3">
        <v>321100</v>
      </c>
      <c r="H125" s="224">
        <f t="shared" si="72"/>
        <v>0.14311142755428979</v>
      </c>
      <c r="I125" s="3">
        <v>86616</v>
      </c>
      <c r="J125" s="224">
        <f t="shared" ref="J125:J147" si="77">I125/I113-1</f>
        <v>0.19721346823685515</v>
      </c>
      <c r="K125" s="3">
        <v>100650</v>
      </c>
      <c r="L125" s="224">
        <f t="shared" ref="L125:L147" si="78">K125/K113-1</f>
        <v>-9.1065074864088769E-2</v>
      </c>
      <c r="M125" s="6">
        <v>102523</v>
      </c>
      <c r="N125" s="224">
        <f t="shared" si="65"/>
        <v>-3.3913797327604134E-2</v>
      </c>
      <c r="O125" s="6">
        <v>111257</v>
      </c>
      <c r="P125" s="224">
        <f t="shared" ref="P125:P164" si="79">O125/O113-1</f>
        <v>0.22632379524712309</v>
      </c>
      <c r="Q125" s="3">
        <v>49583</v>
      </c>
      <c r="R125" s="224">
        <f t="shared" ref="R125:R147" si="80">Q125/Q113-1</f>
        <v>1.0549131750176137</v>
      </c>
      <c r="S125" s="6">
        <v>52427</v>
      </c>
      <c r="T125" s="224">
        <f t="shared" ref="T125:T147" si="81">S125/S113-1</f>
        <v>0.33131030980192988</v>
      </c>
      <c r="U125" s="220">
        <v>51930</v>
      </c>
      <c r="V125" s="224">
        <f t="shared" si="71"/>
        <v>0.29085982748763328</v>
      </c>
      <c r="W125" s="3">
        <v>35443</v>
      </c>
      <c r="X125" s="224">
        <f t="shared" ref="X125:X158" si="82">W125/W113-1</f>
        <v>0.34269045724892977</v>
      </c>
      <c r="Y125" s="3">
        <v>30182</v>
      </c>
      <c r="Z125" s="224">
        <f t="shared" si="54"/>
        <v>0.20179979294417461</v>
      </c>
      <c r="AA125" s="6">
        <v>64116</v>
      </c>
      <c r="AB125" s="48">
        <f t="shared" si="73"/>
        <v>0.29973646868031634</v>
      </c>
      <c r="AC125" s="430"/>
      <c r="AD125" s="424"/>
      <c r="AE125" s="3">
        <v>19046</v>
      </c>
      <c r="AF125" s="224">
        <f t="shared" ref="AF125:AF168" si="83">AE125/AE113-1</f>
        <v>0.51954683261528634</v>
      </c>
      <c r="AG125" s="432"/>
      <c r="AH125" s="427"/>
      <c r="AI125" s="432"/>
      <c r="AJ125" s="427"/>
      <c r="AK125" s="430"/>
      <c r="AL125" s="424"/>
      <c r="AM125" s="3">
        <v>4800</v>
      </c>
      <c r="AN125" s="224">
        <f t="shared" ref="AN125:AN147" si="84">AM125/AM113-1</f>
        <v>0.29729729729729737</v>
      </c>
      <c r="AO125" s="3">
        <v>2171</v>
      </c>
      <c r="AP125" s="27">
        <f t="shared" si="39"/>
        <v>1.0676190476190475</v>
      </c>
      <c r="AQ125" s="3">
        <v>1263</v>
      </c>
      <c r="AR125" s="224">
        <f t="shared" ref="AR125:AR165" si="85">AQ125/AQ113-1</f>
        <v>1.1927083333333335</v>
      </c>
      <c r="AS125" s="36">
        <v>0</v>
      </c>
      <c r="AT125" s="110" t="str">
        <f t="shared" si="62"/>
        <v>-</v>
      </c>
      <c r="AU125" s="430"/>
      <c r="AV125" s="424"/>
      <c r="AW125" s="430"/>
      <c r="AX125" s="427"/>
      <c r="AY125" s="356">
        <v>2360</v>
      </c>
      <c r="AZ125" s="224">
        <f t="shared" si="74"/>
        <v>0.53645833333333326</v>
      </c>
      <c r="BA125" s="3"/>
      <c r="BB125" s="46"/>
    </row>
    <row r="126" spans="1:54" s="75" customFormat="1" ht="13.55" customHeight="1">
      <c r="A126" s="440"/>
      <c r="B126" s="10" t="s">
        <v>7</v>
      </c>
      <c r="C126" s="3">
        <v>1150959</v>
      </c>
      <c r="D126" s="224">
        <f t="shared" si="75"/>
        <v>3.3226924824004023E-2</v>
      </c>
      <c r="E126" s="226">
        <v>192078</v>
      </c>
      <c r="F126" s="224">
        <f t="shared" si="76"/>
        <v>-7.1844829085848438E-2</v>
      </c>
      <c r="G126" s="3">
        <v>294500</v>
      </c>
      <c r="H126" s="224">
        <f t="shared" si="72"/>
        <v>-6.5079365079365084E-2</v>
      </c>
      <c r="I126" s="3">
        <v>69603</v>
      </c>
      <c r="J126" s="224">
        <f t="shared" si="77"/>
        <v>2.7426378330503987E-2</v>
      </c>
      <c r="K126" s="3">
        <v>79481</v>
      </c>
      <c r="L126" s="224">
        <f t="shared" si="78"/>
        <v>-0.18046461751028531</v>
      </c>
      <c r="M126" s="6">
        <v>79408</v>
      </c>
      <c r="N126" s="224">
        <f t="shared" si="65"/>
        <v>-9.0796674986832748E-2</v>
      </c>
      <c r="O126" s="6">
        <v>95394</v>
      </c>
      <c r="P126" s="224">
        <f t="shared" si="79"/>
        <v>0.1940070593536436</v>
      </c>
      <c r="Q126" s="3">
        <v>43509</v>
      </c>
      <c r="R126" s="224">
        <f t="shared" si="80"/>
        <v>0.79403760514596744</v>
      </c>
      <c r="S126" s="6">
        <v>40625</v>
      </c>
      <c r="T126" s="224">
        <f t="shared" si="81"/>
        <v>0.10436035448268366</v>
      </c>
      <c r="U126" s="220">
        <v>40995</v>
      </c>
      <c r="V126" s="224">
        <f t="shared" si="71"/>
        <v>0.11535845463202285</v>
      </c>
      <c r="W126" s="3">
        <v>31364</v>
      </c>
      <c r="X126" s="224">
        <f t="shared" si="82"/>
        <v>0.43083941605839415</v>
      </c>
      <c r="Y126" s="3">
        <v>25711</v>
      </c>
      <c r="Z126" s="224">
        <f t="shared" si="54"/>
        <v>2.5036877566479321E-2</v>
      </c>
      <c r="AA126" s="6">
        <v>36463</v>
      </c>
      <c r="AB126" s="48">
        <f t="shared" si="73"/>
        <v>-0.13123347072978964</v>
      </c>
      <c r="AC126" s="430"/>
      <c r="AD126" s="424"/>
      <c r="AE126" s="3">
        <v>19768</v>
      </c>
      <c r="AF126" s="224">
        <f t="shared" si="83"/>
        <v>0.39555241793152129</v>
      </c>
      <c r="AG126" s="432"/>
      <c r="AH126" s="427"/>
      <c r="AI126" s="432"/>
      <c r="AJ126" s="427"/>
      <c r="AK126" s="430"/>
      <c r="AL126" s="424"/>
      <c r="AM126" s="3">
        <v>2500</v>
      </c>
      <c r="AN126" s="224">
        <f t="shared" si="84"/>
        <v>0.19047619047619047</v>
      </c>
      <c r="AO126" s="3">
        <v>2611</v>
      </c>
      <c r="AP126" s="27">
        <f t="shared" si="39"/>
        <v>0.38735387885228478</v>
      </c>
      <c r="AQ126" s="3">
        <v>1033</v>
      </c>
      <c r="AR126" s="224">
        <f t="shared" si="85"/>
        <v>-0.23424759080800595</v>
      </c>
      <c r="AS126" s="36">
        <v>0</v>
      </c>
      <c r="AT126" s="110" t="str">
        <f t="shared" si="62"/>
        <v>-</v>
      </c>
      <c r="AU126" s="430"/>
      <c r="AV126" s="424"/>
      <c r="AW126" s="430"/>
      <c r="AX126" s="427"/>
      <c r="AY126" s="81">
        <v>2067</v>
      </c>
      <c r="AZ126" s="224">
        <f t="shared" si="74"/>
        <v>0.25045372050816694</v>
      </c>
      <c r="BA126" s="3"/>
      <c r="BB126" s="46"/>
    </row>
    <row r="127" spans="1:54" s="75" customFormat="1" ht="13.55" customHeight="1">
      <c r="A127" s="440"/>
      <c r="B127" s="45" t="s">
        <v>8</v>
      </c>
      <c r="C127" s="3">
        <v>1179885</v>
      </c>
      <c r="D127" s="224">
        <f t="shared" si="75"/>
        <v>7.514442966229895E-2</v>
      </c>
      <c r="E127" s="226">
        <v>193998</v>
      </c>
      <c r="F127" s="224">
        <f t="shared" si="76"/>
        <v>-5.0095725876344699E-2</v>
      </c>
      <c r="G127" s="3">
        <v>324800</v>
      </c>
      <c r="H127" s="224">
        <f t="shared" si="72"/>
        <v>1.5317286652078774E-2</v>
      </c>
      <c r="I127" s="3">
        <v>60301</v>
      </c>
      <c r="J127" s="224">
        <f t="shared" si="77"/>
        <v>8.2214644651830593E-2</v>
      </c>
      <c r="K127" s="3">
        <v>77026</v>
      </c>
      <c r="L127" s="224">
        <f t="shared" si="78"/>
        <v>-8.9193439676477193E-2</v>
      </c>
      <c r="M127" s="6">
        <v>73984</v>
      </c>
      <c r="N127" s="224">
        <f t="shared" si="65"/>
        <v>-5.3198704905235372E-2</v>
      </c>
      <c r="O127" s="6">
        <v>87263</v>
      </c>
      <c r="P127" s="224">
        <f t="shared" si="79"/>
        <v>0.17359962342814872</v>
      </c>
      <c r="Q127" s="3">
        <v>37875</v>
      </c>
      <c r="R127" s="224">
        <f t="shared" si="80"/>
        <v>0.695996775926921</v>
      </c>
      <c r="S127" s="6">
        <v>33975</v>
      </c>
      <c r="T127" s="224">
        <f t="shared" si="81"/>
        <v>0.10971387509798802</v>
      </c>
      <c r="U127" s="220">
        <v>36247</v>
      </c>
      <c r="V127" s="224">
        <f t="shared" si="71"/>
        <v>0.15819913087934559</v>
      </c>
      <c r="W127" s="3">
        <v>24739</v>
      </c>
      <c r="X127" s="224">
        <f t="shared" si="82"/>
        <v>0.41486988847583639</v>
      </c>
      <c r="Y127" s="3">
        <v>25379</v>
      </c>
      <c r="Z127" s="224">
        <f t="shared" si="54"/>
        <v>6.2549717395855131E-2</v>
      </c>
      <c r="AA127" s="6">
        <v>25558</v>
      </c>
      <c r="AB127" s="48">
        <f t="shared" si="73"/>
        <v>-0.11392317293024545</v>
      </c>
      <c r="AC127" s="430"/>
      <c r="AD127" s="424"/>
      <c r="AE127" s="3">
        <v>20917</v>
      </c>
      <c r="AF127" s="224">
        <f t="shared" si="83"/>
        <v>0.22925481899388811</v>
      </c>
      <c r="AG127" s="432"/>
      <c r="AH127" s="427"/>
      <c r="AI127" s="432">
        <f>15222-AI124</f>
        <v>9110</v>
      </c>
      <c r="AJ127" s="427">
        <f>(AI127/AI115-1)</f>
        <v>-0.1306422368546617</v>
      </c>
      <c r="AK127" s="430"/>
      <c r="AL127" s="424"/>
      <c r="AM127" s="3">
        <v>1700</v>
      </c>
      <c r="AN127" s="224">
        <f t="shared" si="84"/>
        <v>-0.43333333333333335</v>
      </c>
      <c r="AO127" s="3">
        <v>3428</v>
      </c>
      <c r="AP127" s="27">
        <f t="shared" si="39"/>
        <v>0.33437135072012447</v>
      </c>
      <c r="AQ127" s="3">
        <v>761</v>
      </c>
      <c r="AR127" s="224">
        <f t="shared" si="85"/>
        <v>-6.5110565110565122E-2</v>
      </c>
      <c r="AS127" s="36">
        <v>0</v>
      </c>
      <c r="AT127" s="110" t="str">
        <f t="shared" si="62"/>
        <v>-</v>
      </c>
      <c r="AU127" s="430"/>
      <c r="AV127" s="424"/>
      <c r="AW127" s="430"/>
      <c r="AX127" s="427"/>
      <c r="AY127" s="81">
        <v>1706</v>
      </c>
      <c r="AZ127" s="224">
        <f t="shared" si="74"/>
        <v>0.32866043613707174</v>
      </c>
      <c r="BA127" s="3"/>
      <c r="BB127" s="46"/>
    </row>
    <row r="128" spans="1:54" s="75" customFormat="1" ht="13.55" customHeight="1">
      <c r="A128" s="440"/>
      <c r="B128" s="10" t="s">
        <v>9</v>
      </c>
      <c r="C128" s="3">
        <v>1223003</v>
      </c>
      <c r="D128" s="224">
        <f t="shared" si="75"/>
        <v>3.1717429907921701E-2</v>
      </c>
      <c r="E128" s="226">
        <v>195263</v>
      </c>
      <c r="F128" s="224">
        <f t="shared" si="76"/>
        <v>-0.14609262255652244</v>
      </c>
      <c r="G128" s="3">
        <v>352000</v>
      </c>
      <c r="H128" s="224">
        <f t="shared" si="72"/>
        <v>8.6419753086419748E-2</v>
      </c>
      <c r="I128" s="3">
        <v>56187</v>
      </c>
      <c r="J128" s="224">
        <f t="shared" si="77"/>
        <v>9.9528384963112337E-2</v>
      </c>
      <c r="K128" s="3">
        <v>74905</v>
      </c>
      <c r="L128" s="224">
        <f t="shared" si="78"/>
        <v>-0.15789769533445752</v>
      </c>
      <c r="M128" s="6">
        <v>79054</v>
      </c>
      <c r="N128" s="224">
        <f t="shared" si="65"/>
        <v>-4.5172355484697002E-2</v>
      </c>
      <c r="O128" s="6">
        <v>93339</v>
      </c>
      <c r="P128" s="224">
        <f t="shared" si="79"/>
        <v>0.16011036951415036</v>
      </c>
      <c r="Q128" s="3">
        <v>38616</v>
      </c>
      <c r="R128" s="224">
        <f t="shared" si="80"/>
        <v>0.66778958279346989</v>
      </c>
      <c r="S128" s="6">
        <v>39798</v>
      </c>
      <c r="T128" s="224">
        <f t="shared" si="81"/>
        <v>0.20188445625585127</v>
      </c>
      <c r="U128" s="220">
        <v>41946</v>
      </c>
      <c r="V128" s="224">
        <f t="shared" si="71"/>
        <v>0.2389166199013498</v>
      </c>
      <c r="W128" s="3">
        <v>29449</v>
      </c>
      <c r="X128" s="224">
        <f t="shared" si="82"/>
        <v>0.5015806648990413</v>
      </c>
      <c r="Y128" s="3">
        <v>24351</v>
      </c>
      <c r="Z128" s="224">
        <f t="shared" si="54"/>
        <v>9.0896873040050119E-2</v>
      </c>
      <c r="AA128" s="6">
        <v>18120</v>
      </c>
      <c r="AB128" s="48">
        <f t="shared" si="73"/>
        <v>-0.25551583877727102</v>
      </c>
      <c r="AC128" s="430"/>
      <c r="AD128" s="424"/>
      <c r="AE128" s="3">
        <v>21772</v>
      </c>
      <c r="AF128" s="224">
        <f t="shared" si="83"/>
        <v>0.22397121655048347</v>
      </c>
      <c r="AG128" s="432"/>
      <c r="AH128" s="427"/>
      <c r="AI128" s="432"/>
      <c r="AJ128" s="427"/>
      <c r="AK128" s="430"/>
      <c r="AL128" s="424"/>
      <c r="AM128" s="3">
        <v>2300</v>
      </c>
      <c r="AN128" s="224">
        <f t="shared" si="84"/>
        <v>4.5454545454545414E-2</v>
      </c>
      <c r="AO128" s="3">
        <v>3642</v>
      </c>
      <c r="AP128" s="27">
        <f t="shared" si="39"/>
        <v>0.33455478197141808</v>
      </c>
      <c r="AQ128" s="3">
        <v>720</v>
      </c>
      <c r="AR128" s="224">
        <f t="shared" si="85"/>
        <v>2.1276595744680771E-2</v>
      </c>
      <c r="AS128" s="36">
        <v>0</v>
      </c>
      <c r="AT128" s="110" t="str">
        <f t="shared" si="62"/>
        <v>-</v>
      </c>
      <c r="AU128" s="430"/>
      <c r="AV128" s="424"/>
      <c r="AW128" s="430"/>
      <c r="AX128" s="427"/>
      <c r="AY128" s="81">
        <v>1159</v>
      </c>
      <c r="AZ128" s="224">
        <f t="shared" si="74"/>
        <v>0.43796526054590568</v>
      </c>
      <c r="BA128" s="3"/>
      <c r="BB128" s="46"/>
    </row>
    <row r="129" spans="1:60" s="75" customFormat="1" ht="13.55" customHeight="1">
      <c r="A129" s="440"/>
      <c r="B129" s="45" t="s">
        <v>10</v>
      </c>
      <c r="C129" s="3">
        <v>1270439</v>
      </c>
      <c r="D129" s="224">
        <f t="shared" si="75"/>
        <v>4.0072337823201298E-2</v>
      </c>
      <c r="E129" s="226">
        <v>207588</v>
      </c>
      <c r="F129" s="224">
        <f t="shared" si="76"/>
        <v>-1.8334003262951315E-2</v>
      </c>
      <c r="G129" s="3">
        <v>354400</v>
      </c>
      <c r="H129" s="224">
        <f t="shared" si="72"/>
        <v>4.7281323877068557E-2</v>
      </c>
      <c r="I129" s="3">
        <v>50650</v>
      </c>
      <c r="J129" s="224">
        <f t="shared" si="77"/>
        <v>-7.3582938561995825E-2</v>
      </c>
      <c r="K129" s="3">
        <v>65534</v>
      </c>
      <c r="L129" s="224">
        <f t="shared" si="78"/>
        <v>-0.31088654980599162</v>
      </c>
      <c r="M129" s="6">
        <v>94694</v>
      </c>
      <c r="N129" s="224">
        <f t="shared" si="65"/>
        <v>-1.2503519547829356E-2</v>
      </c>
      <c r="O129" s="6">
        <v>96255</v>
      </c>
      <c r="P129" s="224">
        <f t="shared" si="79"/>
        <v>0.24498797113071369</v>
      </c>
      <c r="Q129" s="3">
        <v>33830</v>
      </c>
      <c r="R129" s="224">
        <f t="shared" si="80"/>
        <v>0.59839357429718865</v>
      </c>
      <c r="S129" s="6">
        <v>41786</v>
      </c>
      <c r="T129" s="224">
        <f t="shared" si="81"/>
        <v>0.24474232946082819</v>
      </c>
      <c r="U129" s="220">
        <v>37589</v>
      </c>
      <c r="V129" s="224">
        <f t="shared" si="71"/>
        <v>3.2409569062594415E-2</v>
      </c>
      <c r="W129" s="3">
        <v>25881</v>
      </c>
      <c r="X129" s="224">
        <f t="shared" si="82"/>
        <v>0.55684552454282965</v>
      </c>
      <c r="Y129" s="3">
        <v>26283</v>
      </c>
      <c r="Z129" s="224">
        <f t="shared" si="54"/>
        <v>-2.5689501779359469E-2</v>
      </c>
      <c r="AA129" s="6">
        <v>20661</v>
      </c>
      <c r="AB129" s="48">
        <f t="shared" si="73"/>
        <v>-0.15083638157083556</v>
      </c>
      <c r="AC129" s="430"/>
      <c r="AD129" s="424"/>
      <c r="AE129" s="3">
        <v>20637</v>
      </c>
      <c r="AF129" s="224">
        <f t="shared" si="83"/>
        <v>0.38438317568927349</v>
      </c>
      <c r="AG129" s="432"/>
      <c r="AH129" s="427"/>
      <c r="AI129" s="432"/>
      <c r="AJ129" s="427"/>
      <c r="AK129" s="430"/>
      <c r="AL129" s="424"/>
      <c r="AM129" s="3">
        <v>1500</v>
      </c>
      <c r="AN129" s="224">
        <f t="shared" si="84"/>
        <v>-0.16666666666666663</v>
      </c>
      <c r="AO129" s="3">
        <v>3142</v>
      </c>
      <c r="AP129" s="27">
        <f t="shared" si="39"/>
        <v>0.28140293637846647</v>
      </c>
      <c r="AQ129" s="3">
        <v>889</v>
      </c>
      <c r="AR129" s="224">
        <f t="shared" si="85"/>
        <v>0.19328859060402692</v>
      </c>
      <c r="AS129" s="36">
        <v>77</v>
      </c>
      <c r="AT129" s="379" t="str">
        <f t="shared" si="62"/>
        <v>-</v>
      </c>
      <c r="AU129" s="430"/>
      <c r="AV129" s="424"/>
      <c r="AW129" s="430"/>
      <c r="AX129" s="427"/>
      <c r="AY129" s="81">
        <v>697</v>
      </c>
      <c r="AZ129" s="224">
        <f t="shared" si="74"/>
        <v>-0.18384074941451989</v>
      </c>
      <c r="BA129" s="3"/>
      <c r="BB129" s="46"/>
    </row>
    <row r="130" spans="1:60" s="75" customFormat="1" ht="13.55" customHeight="1">
      <c r="A130" s="440"/>
      <c r="B130" s="10" t="s">
        <v>11</v>
      </c>
      <c r="C130" s="3">
        <v>1454795</v>
      </c>
      <c r="D130" s="224">
        <f t="shared" si="75"/>
        <v>2.6366882974865558E-2</v>
      </c>
      <c r="E130" s="226">
        <v>250741</v>
      </c>
      <c r="F130" s="224">
        <f t="shared" si="76"/>
        <v>2.766074297517962E-2</v>
      </c>
      <c r="G130" s="3">
        <v>361400</v>
      </c>
      <c r="H130" s="224">
        <f t="shared" si="72"/>
        <v>1.4883459702330806E-2</v>
      </c>
      <c r="I130" s="3">
        <v>56450</v>
      </c>
      <c r="J130" s="224">
        <f t="shared" si="77"/>
        <v>5.9715782162233166E-2</v>
      </c>
      <c r="K130" s="3">
        <v>89189</v>
      </c>
      <c r="L130" s="224">
        <f t="shared" si="78"/>
        <v>-0.21863419335056289</v>
      </c>
      <c r="M130" s="6">
        <v>114257</v>
      </c>
      <c r="N130" s="224">
        <f t="shared" si="65"/>
        <v>-6.1282000722994501E-2</v>
      </c>
      <c r="O130" s="6">
        <v>106211</v>
      </c>
      <c r="P130" s="224">
        <f t="shared" si="79"/>
        <v>0.25279845244695021</v>
      </c>
      <c r="Q130" s="3">
        <v>36886</v>
      </c>
      <c r="R130" s="224">
        <f t="shared" si="80"/>
        <v>0.60199782844733996</v>
      </c>
      <c r="S130" s="6">
        <v>47783</v>
      </c>
      <c r="T130" s="224">
        <f t="shared" si="81"/>
        <v>0.24383069554352343</v>
      </c>
      <c r="U130" s="220">
        <v>46666</v>
      </c>
      <c r="V130" s="224">
        <f t="shared" si="71"/>
        <v>0.11340156991864099</v>
      </c>
      <c r="W130" s="3">
        <v>35262</v>
      </c>
      <c r="X130" s="224">
        <f t="shared" si="82"/>
        <v>0.12766229613047653</v>
      </c>
      <c r="Y130" s="3">
        <v>26586</v>
      </c>
      <c r="Z130" s="224">
        <f t="shared" si="54"/>
        <v>-9.6236869837168948E-2</v>
      </c>
      <c r="AA130" s="6">
        <v>25860</v>
      </c>
      <c r="AB130" s="48">
        <f t="shared" si="73"/>
        <v>-0.40835983435905654</v>
      </c>
      <c r="AC130" s="430"/>
      <c r="AD130" s="424"/>
      <c r="AE130" s="3">
        <v>23933</v>
      </c>
      <c r="AF130" s="224">
        <f t="shared" si="83"/>
        <v>0.57453947368421043</v>
      </c>
      <c r="AG130" s="432"/>
      <c r="AH130" s="427"/>
      <c r="AI130" s="432">
        <f>39370-AI127-AI124</f>
        <v>24148</v>
      </c>
      <c r="AJ130" s="427">
        <f>(AI130/AI118-1)</f>
        <v>5.2246285241186907E-2</v>
      </c>
      <c r="AK130" s="430"/>
      <c r="AL130" s="424"/>
      <c r="AM130" s="3">
        <v>900</v>
      </c>
      <c r="AN130" s="224">
        <f t="shared" si="84"/>
        <v>-0.47058823529411764</v>
      </c>
      <c r="AO130" s="3">
        <v>2033</v>
      </c>
      <c r="AP130" s="27">
        <f t="shared" si="39"/>
        <v>9.8473658296405198E-4</v>
      </c>
      <c r="AQ130" s="3">
        <v>1247</v>
      </c>
      <c r="AR130" s="224">
        <f t="shared" si="85"/>
        <v>8.5291557876414181E-2</v>
      </c>
      <c r="AS130" s="36">
        <v>0</v>
      </c>
      <c r="AT130" s="110" t="str">
        <f t="shared" si="62"/>
        <v>-</v>
      </c>
      <c r="AU130" s="430"/>
      <c r="AV130" s="424"/>
      <c r="AW130" s="430"/>
      <c r="AX130" s="427"/>
      <c r="AY130" s="56">
        <v>1328</v>
      </c>
      <c r="AZ130" s="224">
        <f t="shared" si="74"/>
        <v>-9.2276144907723845E-2</v>
      </c>
      <c r="BA130" s="3"/>
      <c r="BB130" s="46"/>
    </row>
    <row r="131" spans="1:60" s="75" customFormat="1" ht="13.55" customHeight="1">
      <c r="A131" s="440"/>
      <c r="B131" s="45" t="s">
        <v>12</v>
      </c>
      <c r="C131" s="3">
        <v>1547193</v>
      </c>
      <c r="D131" s="224">
        <f t="shared" si="75"/>
        <v>9.9494309920650226E-2</v>
      </c>
      <c r="E131" s="226">
        <v>251428</v>
      </c>
      <c r="F131" s="224">
        <f t="shared" si="76"/>
        <v>0.16673008566204794</v>
      </c>
      <c r="G131" s="3">
        <v>404900</v>
      </c>
      <c r="H131" s="224">
        <f t="shared" si="72"/>
        <v>3.2118276828957432E-2</v>
      </c>
      <c r="I131" s="3">
        <v>87457</v>
      </c>
      <c r="J131" s="224">
        <f t="shared" si="77"/>
        <v>0.34233266311604993</v>
      </c>
      <c r="K131" s="3">
        <v>114458</v>
      </c>
      <c r="L131" s="224">
        <f t="shared" si="78"/>
        <v>-0.10692717030008891</v>
      </c>
      <c r="M131" s="6">
        <v>121624</v>
      </c>
      <c r="N131" s="46">
        <f t="shared" si="65"/>
        <v>5.6405802136715089E-2</v>
      </c>
      <c r="O131" s="6">
        <v>124746</v>
      </c>
      <c r="P131" s="224">
        <f t="shared" si="79"/>
        <v>0.19850122496036904</v>
      </c>
      <c r="Q131" s="3">
        <v>43865</v>
      </c>
      <c r="R131" s="224">
        <f t="shared" si="80"/>
        <v>0.4892208453573248</v>
      </c>
      <c r="S131" s="6">
        <v>58115</v>
      </c>
      <c r="T131" s="224">
        <f t="shared" si="81"/>
        <v>0.20084719495815673</v>
      </c>
      <c r="U131" s="220">
        <v>56623</v>
      </c>
      <c r="V131" s="224">
        <f t="shared" si="71"/>
        <v>0.23130952898708301</v>
      </c>
      <c r="W131" s="3">
        <v>43127</v>
      </c>
      <c r="X131" s="224">
        <f t="shared" si="82"/>
        <v>0.93247300264372446</v>
      </c>
      <c r="Y131" s="3">
        <v>28249</v>
      </c>
      <c r="Z131" s="224">
        <f t="shared" si="54"/>
        <v>4.2660599381421083E-3</v>
      </c>
      <c r="AA131" s="6">
        <v>27233</v>
      </c>
      <c r="AB131" s="48">
        <f t="shared" si="73"/>
        <v>1.0626372794061956</v>
      </c>
      <c r="AC131" s="430"/>
      <c r="AD131" s="424"/>
      <c r="AE131" s="3">
        <v>23322</v>
      </c>
      <c r="AF131" s="224">
        <f t="shared" si="83"/>
        <v>0.34196443984118763</v>
      </c>
      <c r="AG131" s="432"/>
      <c r="AH131" s="427"/>
      <c r="AI131" s="432"/>
      <c r="AJ131" s="427"/>
      <c r="AK131" s="430"/>
      <c r="AL131" s="424"/>
      <c r="AM131" s="3">
        <v>400</v>
      </c>
      <c r="AN131" s="224">
        <f t="shared" si="84"/>
        <v>-0.78947368421052633</v>
      </c>
      <c r="AO131" s="3">
        <v>2146</v>
      </c>
      <c r="AP131" s="27">
        <f t="shared" si="39"/>
        <v>7.4074074074074181E-2</v>
      </c>
      <c r="AQ131" s="3">
        <v>1109</v>
      </c>
      <c r="AR131" s="224">
        <f t="shared" si="85"/>
        <v>-7.7371048252911856E-2</v>
      </c>
      <c r="AS131" s="36">
        <v>0</v>
      </c>
      <c r="AT131" s="110" t="str">
        <f t="shared" si="62"/>
        <v>-</v>
      </c>
      <c r="AU131" s="430"/>
      <c r="AV131" s="424"/>
      <c r="AW131" s="430"/>
      <c r="AX131" s="427"/>
      <c r="AY131" s="81">
        <v>1465</v>
      </c>
      <c r="AZ131" s="224">
        <f t="shared" si="74"/>
        <v>0.21475953565505801</v>
      </c>
      <c r="BA131" s="3"/>
      <c r="BB131" s="46"/>
    </row>
    <row r="132" spans="1:60" s="75" customFormat="1" ht="13.55" customHeight="1">
      <c r="A132" s="440"/>
      <c r="B132" s="45" t="s">
        <v>13</v>
      </c>
      <c r="C132" s="3">
        <v>1321293</v>
      </c>
      <c r="D132" s="224">
        <f t="shared" si="75"/>
        <v>0.10546435103301599</v>
      </c>
      <c r="E132" s="226">
        <v>217689</v>
      </c>
      <c r="F132" s="224">
        <f t="shared" si="76"/>
        <v>0.32334543067131105</v>
      </c>
      <c r="G132" s="3">
        <v>369300</v>
      </c>
      <c r="H132" s="224">
        <f t="shared" si="72"/>
        <v>9.0667454223272298E-2</v>
      </c>
      <c r="I132" s="3">
        <v>68983</v>
      </c>
      <c r="J132" s="224">
        <f t="shared" si="77"/>
        <v>0.19380797452582033</v>
      </c>
      <c r="K132" s="3">
        <v>81366</v>
      </c>
      <c r="L132" s="224">
        <f t="shared" si="78"/>
        <v>-0.13684679523900456</v>
      </c>
      <c r="M132" s="6">
        <v>82098</v>
      </c>
      <c r="N132" s="46">
        <f t="shared" si="65"/>
        <v>-5.3658086752043199E-2</v>
      </c>
      <c r="O132" s="6">
        <v>101550</v>
      </c>
      <c r="P132" s="224">
        <f t="shared" si="79"/>
        <v>0.18550081718421674</v>
      </c>
      <c r="Q132" s="3">
        <v>37632</v>
      </c>
      <c r="R132" s="224">
        <f t="shared" si="80"/>
        <v>0.23875045261529348</v>
      </c>
      <c r="S132" s="6">
        <v>46812</v>
      </c>
      <c r="T132" s="224">
        <f t="shared" si="81"/>
        <v>0.23919949174078781</v>
      </c>
      <c r="U132" s="220">
        <v>39276</v>
      </c>
      <c r="V132" s="224">
        <f t="shared" si="71"/>
        <v>0.10328941824208546</v>
      </c>
      <c r="W132" s="3">
        <v>27297</v>
      </c>
      <c r="X132" s="224">
        <f t="shared" si="82"/>
        <v>0.35307821949043317</v>
      </c>
      <c r="Y132" s="3">
        <v>24769</v>
      </c>
      <c r="Z132" s="224">
        <f t="shared" si="54"/>
        <v>-7.8054046006104327E-2</v>
      </c>
      <c r="AA132" s="6">
        <v>21600</v>
      </c>
      <c r="AB132" s="48">
        <f t="shared" si="73"/>
        <v>7.4156988946409985E-3</v>
      </c>
      <c r="AC132" s="430"/>
      <c r="AD132" s="424"/>
      <c r="AE132" s="3">
        <v>21099</v>
      </c>
      <c r="AF132" s="224">
        <f t="shared" si="83"/>
        <v>0.21538018433179729</v>
      </c>
      <c r="AG132" s="432"/>
      <c r="AH132" s="427"/>
      <c r="AI132" s="432"/>
      <c r="AJ132" s="427"/>
      <c r="AK132" s="430"/>
      <c r="AL132" s="424"/>
      <c r="AM132" s="3">
        <v>800</v>
      </c>
      <c r="AN132" s="224">
        <f t="shared" si="84"/>
        <v>-0.52941176470588236</v>
      </c>
      <c r="AO132" s="3">
        <v>3229</v>
      </c>
      <c r="AP132" s="27">
        <f t="shared" si="39"/>
        <v>0.25446775446775449</v>
      </c>
      <c r="AQ132" s="3">
        <v>770</v>
      </c>
      <c r="AR132" s="224">
        <f t="shared" si="85"/>
        <v>0.10157367668097272</v>
      </c>
      <c r="AS132" s="36">
        <v>0</v>
      </c>
      <c r="AT132" s="110" t="str">
        <f t="shared" si="62"/>
        <v>-</v>
      </c>
      <c r="AU132" s="430"/>
      <c r="AV132" s="424"/>
      <c r="AW132" s="430"/>
      <c r="AX132" s="427"/>
      <c r="AY132" s="82">
        <v>805</v>
      </c>
      <c r="AZ132" s="358">
        <f t="shared" si="74"/>
        <v>-0.52111838191552651</v>
      </c>
      <c r="BA132" s="3"/>
      <c r="BB132" s="46"/>
    </row>
    <row r="133" spans="1:60" s="75" customFormat="1" ht="13.55" customHeight="1">
      <c r="A133" s="440"/>
      <c r="B133" s="10" t="s">
        <v>14</v>
      </c>
      <c r="C133" s="3">
        <v>1432100</v>
      </c>
      <c r="D133" s="224">
        <f t="shared" si="75"/>
        <v>0.15571810517430196</v>
      </c>
      <c r="E133" s="226">
        <v>249577</v>
      </c>
      <c r="F133" s="224">
        <f t="shared" si="76"/>
        <v>0.57687666247559588</v>
      </c>
      <c r="G133" s="3">
        <v>413900</v>
      </c>
      <c r="H133" s="224">
        <f t="shared" si="72"/>
        <v>5.6406329760081676E-2</v>
      </c>
      <c r="I133" s="3">
        <v>69608</v>
      </c>
      <c r="J133" s="224">
        <f t="shared" si="77"/>
        <v>0.22921522921522919</v>
      </c>
      <c r="K133" s="3">
        <v>93900</v>
      </c>
      <c r="L133" s="224">
        <f t="shared" si="78"/>
        <v>-0.15029545104923581</v>
      </c>
      <c r="M133" s="107">
        <v>92339</v>
      </c>
      <c r="N133" s="46">
        <f t="shared" si="65"/>
        <v>0.13153605783959321</v>
      </c>
      <c r="O133" s="6">
        <v>103413</v>
      </c>
      <c r="P133" s="224">
        <f t="shared" si="79"/>
        <v>0.12807618465834714</v>
      </c>
      <c r="Q133" s="3">
        <v>47984</v>
      </c>
      <c r="R133" s="224">
        <f t="shared" si="80"/>
        <v>0.28660678375117299</v>
      </c>
      <c r="S133" s="6">
        <v>45119</v>
      </c>
      <c r="T133" s="224">
        <f t="shared" si="81"/>
        <v>0.16791778836197979</v>
      </c>
      <c r="U133" s="220">
        <v>44810</v>
      </c>
      <c r="V133" s="224">
        <f t="shared" si="71"/>
        <v>0.11587020942799511</v>
      </c>
      <c r="W133" s="3">
        <v>30724</v>
      </c>
      <c r="X133" s="224">
        <f t="shared" si="82"/>
        <v>0.45439053254437867</v>
      </c>
      <c r="Y133" s="3">
        <v>29906</v>
      </c>
      <c r="Z133" s="224">
        <f t="shared" si="54"/>
        <v>6.5977544109784292E-2</v>
      </c>
      <c r="AA133" s="6">
        <v>28159</v>
      </c>
      <c r="AB133" s="48">
        <f t="shared" si="73"/>
        <v>-5.1118749157568422E-2</v>
      </c>
      <c r="AC133" s="430"/>
      <c r="AD133" s="424"/>
      <c r="AE133" s="3">
        <v>22860</v>
      </c>
      <c r="AF133" s="224">
        <f t="shared" si="83"/>
        <v>0.43394806172374856</v>
      </c>
      <c r="AG133" s="432"/>
      <c r="AH133" s="427"/>
      <c r="AI133" s="432">
        <f>45476-AI130-AI127-AI124</f>
        <v>6106</v>
      </c>
      <c r="AJ133" s="427">
        <f>(AI133/AI121-1)</f>
        <v>-4.2196078431372519E-2</v>
      </c>
      <c r="AK133" s="430"/>
      <c r="AL133" s="424"/>
      <c r="AM133" s="3">
        <v>1100</v>
      </c>
      <c r="AN133" s="224">
        <f t="shared" si="84"/>
        <v>-0.56000000000000005</v>
      </c>
      <c r="AO133" s="3">
        <v>3748</v>
      </c>
      <c r="AP133" s="27">
        <f t="shared" si="39"/>
        <v>-0.11582920500117955</v>
      </c>
      <c r="AQ133" s="3">
        <v>1221</v>
      </c>
      <c r="AR133" s="224">
        <f t="shared" si="85"/>
        <v>5.1679586563307511E-2</v>
      </c>
      <c r="AS133" s="36">
        <v>0</v>
      </c>
      <c r="AT133" s="110" t="str">
        <f t="shared" si="62"/>
        <v>-</v>
      </c>
      <c r="AU133" s="430"/>
      <c r="AV133" s="424"/>
      <c r="AW133" s="430"/>
      <c r="AX133" s="427"/>
      <c r="AY133" s="81">
        <v>1879</v>
      </c>
      <c r="AZ133" s="358">
        <f t="shared" si="74"/>
        <v>-0.27057453416149069</v>
      </c>
      <c r="BA133" s="3"/>
      <c r="BB133" s="46"/>
    </row>
    <row r="134" spans="1:60" s="75" customFormat="1" ht="13.55" customHeight="1">
      <c r="A134" s="440"/>
      <c r="B134" s="10" t="s">
        <v>15</v>
      </c>
      <c r="C134" s="3">
        <v>1288754</v>
      </c>
      <c r="D134" s="224">
        <f t="shared" si="75"/>
        <v>0.11670929861775425</v>
      </c>
      <c r="E134" s="226">
        <v>239029</v>
      </c>
      <c r="F134" s="224">
        <f t="shared" si="76"/>
        <v>0.3986401483900035</v>
      </c>
      <c r="G134" s="3">
        <v>335100</v>
      </c>
      <c r="H134" s="224">
        <f t="shared" si="72"/>
        <v>7.1634154141349535E-2</v>
      </c>
      <c r="I134" s="3">
        <v>78129</v>
      </c>
      <c r="J134" s="224">
        <f t="shared" si="77"/>
        <v>0.21770234254453635</v>
      </c>
      <c r="K134" s="3">
        <v>90281</v>
      </c>
      <c r="L134" s="224">
        <f t="shared" si="78"/>
        <v>-0.20567843882524772</v>
      </c>
      <c r="M134" s="107">
        <v>100243</v>
      </c>
      <c r="N134" s="46">
        <f t="shared" si="65"/>
        <v>0.2711030521283746</v>
      </c>
      <c r="O134" s="6">
        <v>95204</v>
      </c>
      <c r="P134" s="224">
        <f t="shared" si="79"/>
        <v>-2.9401881720425571E-4</v>
      </c>
      <c r="Q134" s="3">
        <v>48248</v>
      </c>
      <c r="R134" s="224">
        <f t="shared" si="80"/>
        <v>0.1849595991846158</v>
      </c>
      <c r="S134" s="6">
        <v>41592</v>
      </c>
      <c r="T134" s="224">
        <f t="shared" si="81"/>
        <v>8.017140631086872E-2</v>
      </c>
      <c r="U134" s="220">
        <v>40230</v>
      </c>
      <c r="V134" s="224">
        <f t="shared" si="71"/>
        <v>-3.9120530850747749E-3</v>
      </c>
      <c r="W134" s="3">
        <v>29162</v>
      </c>
      <c r="X134" s="224">
        <f t="shared" si="82"/>
        <v>0.38747740032353217</v>
      </c>
      <c r="Y134" s="3">
        <v>24804</v>
      </c>
      <c r="Z134" s="224">
        <f t="shared" si="54"/>
        <v>-0.10988301155530034</v>
      </c>
      <c r="AA134" s="6">
        <v>33430</v>
      </c>
      <c r="AB134" s="48">
        <f t="shared" si="73"/>
        <v>-3.9974728619838085E-2</v>
      </c>
      <c r="AC134" s="430"/>
      <c r="AD134" s="424"/>
      <c r="AE134" s="3">
        <v>18136</v>
      </c>
      <c r="AF134" s="224">
        <f t="shared" si="83"/>
        <v>0.26842915093019992</v>
      </c>
      <c r="AG134" s="432"/>
      <c r="AH134" s="427"/>
      <c r="AI134" s="432"/>
      <c r="AJ134" s="427"/>
      <c r="AK134" s="430"/>
      <c r="AL134" s="424"/>
      <c r="AM134" s="3">
        <v>1200</v>
      </c>
      <c r="AN134" s="224">
        <f t="shared" si="84"/>
        <v>-0.47826086956521741</v>
      </c>
      <c r="AO134" s="3">
        <v>2922</v>
      </c>
      <c r="AP134" s="27">
        <f t="shared" si="39"/>
        <v>-0.24123604258634124</v>
      </c>
      <c r="AQ134" s="3">
        <v>1267</v>
      </c>
      <c r="AR134" s="224">
        <f t="shared" si="85"/>
        <v>3.5130718954248463E-2</v>
      </c>
      <c r="AS134" s="36">
        <v>0</v>
      </c>
      <c r="AT134" s="110" t="str">
        <f t="shared" si="62"/>
        <v>-</v>
      </c>
      <c r="AU134" s="430"/>
      <c r="AV134" s="424"/>
      <c r="AW134" s="430"/>
      <c r="AX134" s="427"/>
      <c r="AY134" s="81">
        <v>1255</v>
      </c>
      <c r="AZ134" s="358">
        <f t="shared" si="74"/>
        <v>-0.31867535287730731</v>
      </c>
      <c r="BA134" s="3"/>
      <c r="BB134" s="46"/>
    </row>
    <row r="135" spans="1:60" s="75" customFormat="1" ht="13.55" customHeight="1">
      <c r="A135" s="441"/>
      <c r="B135" s="29" t="s">
        <v>16</v>
      </c>
      <c r="C135" s="13">
        <v>1430677</v>
      </c>
      <c r="D135" s="218">
        <f t="shared" si="75"/>
        <v>0.18781315822901989</v>
      </c>
      <c r="E135" s="211">
        <v>270903</v>
      </c>
      <c r="F135" s="218">
        <f t="shared" si="76"/>
        <v>0.48159106570556642</v>
      </c>
      <c r="G135" s="13">
        <v>356400</v>
      </c>
      <c r="H135" s="218">
        <f t="shared" si="72"/>
        <v>0.28757225433526012</v>
      </c>
      <c r="I135" s="13">
        <v>83123</v>
      </c>
      <c r="J135" s="218">
        <f t="shared" si="77"/>
        <v>0.26207828489872775</v>
      </c>
      <c r="K135" s="13">
        <v>114105</v>
      </c>
      <c r="L135" s="218">
        <f t="shared" si="78"/>
        <v>-3.171191948841634E-3</v>
      </c>
      <c r="M135" s="117">
        <v>116940</v>
      </c>
      <c r="N135" s="55">
        <f t="shared" si="65"/>
        <v>0.21256739941932801</v>
      </c>
      <c r="O135" s="31">
        <v>109586</v>
      </c>
      <c r="P135" s="218">
        <f t="shared" si="79"/>
        <v>2.1476109692213141E-2</v>
      </c>
      <c r="Q135" s="13">
        <v>50255</v>
      </c>
      <c r="R135" s="218">
        <f t="shared" si="80"/>
        <v>0.13521877611872868</v>
      </c>
      <c r="S135" s="31">
        <v>47346</v>
      </c>
      <c r="T135" s="218">
        <f t="shared" si="81"/>
        <v>2.0124105834697925E-2</v>
      </c>
      <c r="U135" s="221">
        <v>40918</v>
      </c>
      <c r="V135" s="218">
        <f t="shared" si="71"/>
        <v>0.13705329850497416</v>
      </c>
      <c r="W135" s="13">
        <v>31114</v>
      </c>
      <c r="X135" s="218">
        <f t="shared" si="82"/>
        <v>0.22006117167281003</v>
      </c>
      <c r="Y135" s="13">
        <v>28796</v>
      </c>
      <c r="Z135" s="218">
        <f t="shared" si="54"/>
        <v>-1.1771165791550797E-2</v>
      </c>
      <c r="AA135" s="31">
        <v>46087</v>
      </c>
      <c r="AB135" s="218">
        <f t="shared" si="73"/>
        <v>-0.12337131227055709</v>
      </c>
      <c r="AC135" s="431"/>
      <c r="AD135" s="425"/>
      <c r="AE135" s="13">
        <v>17129</v>
      </c>
      <c r="AF135" s="218">
        <f t="shared" si="83"/>
        <v>0.23044321528625811</v>
      </c>
      <c r="AG135" s="433"/>
      <c r="AH135" s="428"/>
      <c r="AI135" s="433"/>
      <c r="AJ135" s="428"/>
      <c r="AK135" s="431"/>
      <c r="AL135" s="425"/>
      <c r="AM135" s="13">
        <v>800</v>
      </c>
      <c r="AN135" s="218">
        <f t="shared" si="84"/>
        <v>-0.4285714285714286</v>
      </c>
      <c r="AO135" s="13">
        <v>3660</v>
      </c>
      <c r="AP135" s="32">
        <f t="shared" si="39"/>
        <v>3.9477421187162687E-2</v>
      </c>
      <c r="AQ135" s="13">
        <v>1325</v>
      </c>
      <c r="AR135" s="218">
        <f t="shared" si="85"/>
        <v>0.14818024263431551</v>
      </c>
      <c r="AS135" s="37">
        <v>0</v>
      </c>
      <c r="AT135" s="111" t="str">
        <f t="shared" si="62"/>
        <v>-</v>
      </c>
      <c r="AU135" s="431"/>
      <c r="AV135" s="425"/>
      <c r="AW135" s="431"/>
      <c r="AX135" s="428"/>
      <c r="AY135" s="83">
        <v>1318</v>
      </c>
      <c r="AZ135" s="359">
        <f t="shared" si="74"/>
        <v>-0.14912846998063267</v>
      </c>
      <c r="BA135" s="13"/>
      <c r="BB135" s="55"/>
    </row>
    <row r="136" spans="1:60" s="91" customFormat="1" ht="13.55" customHeight="1">
      <c r="A136" s="400" t="s">
        <v>253</v>
      </c>
      <c r="B136" s="45" t="s">
        <v>251</v>
      </c>
      <c r="C136" s="373">
        <v>1834538</v>
      </c>
      <c r="D136" s="385">
        <f t="shared" ref="D136:D146" si="86">(C136-C124)/C124</f>
        <v>0.24891704898145078</v>
      </c>
      <c r="E136" s="373">
        <v>358093</v>
      </c>
      <c r="F136" s="385">
        <f t="shared" ref="F136:F147" si="87">(E136-E124)/E124</f>
        <v>0.40144491364566742</v>
      </c>
      <c r="G136" s="373">
        <v>367700</v>
      </c>
      <c r="H136" s="385">
        <f t="shared" si="72"/>
        <v>0.25068027210884353</v>
      </c>
      <c r="I136" s="373">
        <v>116450</v>
      </c>
      <c r="J136" s="94">
        <f t="shared" si="77"/>
        <v>0.7680908566396405</v>
      </c>
      <c r="K136" s="373">
        <v>153062</v>
      </c>
      <c r="L136" s="385">
        <f t="shared" si="78"/>
        <v>0.1287924600657826</v>
      </c>
      <c r="M136" s="124">
        <v>147163</v>
      </c>
      <c r="N136" s="385">
        <f t="shared" si="65"/>
        <v>0.24389728505257469</v>
      </c>
      <c r="O136" s="373">
        <v>147556</v>
      </c>
      <c r="P136" s="385">
        <f t="shared" si="79"/>
        <v>0.1634247687831647</v>
      </c>
      <c r="Q136" s="373">
        <v>75201</v>
      </c>
      <c r="R136" s="385">
        <f t="shared" si="80"/>
        <v>0.26598878806754089</v>
      </c>
      <c r="S136" s="124">
        <v>68791</v>
      </c>
      <c r="T136" s="385">
        <f t="shared" si="81"/>
        <v>0.16313004074869375</v>
      </c>
      <c r="U136" s="93">
        <v>71820</v>
      </c>
      <c r="V136" s="385">
        <f t="shared" si="71"/>
        <v>0.20210896309314588</v>
      </c>
      <c r="W136" s="373">
        <v>55297</v>
      </c>
      <c r="X136" s="385">
        <f t="shared" si="82"/>
        <v>0.31013812874641644</v>
      </c>
      <c r="Y136" s="373">
        <v>38620</v>
      </c>
      <c r="Z136" s="385">
        <f t="shared" si="54"/>
        <v>0.16655591131516956</v>
      </c>
      <c r="AA136" s="373">
        <v>73059</v>
      </c>
      <c r="AB136" s="385">
        <f t="shared" si="73"/>
        <v>-5.2866976937137822E-2</v>
      </c>
      <c r="AC136" s="420">
        <v>165328</v>
      </c>
      <c r="AD136" s="408">
        <f>(AC136/AC124-1)</f>
        <v>0.7206431805172504</v>
      </c>
      <c r="AE136" s="373">
        <v>25192</v>
      </c>
      <c r="AF136" s="94">
        <f t="shared" si="83"/>
        <v>0.2573995507861242</v>
      </c>
      <c r="AG136" s="420">
        <v>102993</v>
      </c>
      <c r="AH136" s="414">
        <f>(AG136/AG124-1)</f>
        <v>-3.6277720595115581E-2</v>
      </c>
      <c r="AI136" s="417">
        <v>5497</v>
      </c>
      <c r="AJ136" s="414">
        <f>(AI136/AI124-1)</f>
        <v>-0.10062172774869105</v>
      </c>
      <c r="AK136" s="420">
        <v>63715</v>
      </c>
      <c r="AL136" s="408">
        <f>AK136/AK124-1</f>
        <v>8.966684909016287E-2</v>
      </c>
      <c r="AM136" s="373">
        <v>3300</v>
      </c>
      <c r="AN136" s="385">
        <f t="shared" si="84"/>
        <v>-0.10810810810810811</v>
      </c>
      <c r="AO136" s="373">
        <v>2133</v>
      </c>
      <c r="AP136" s="94">
        <f t="shared" si="39"/>
        <v>-1.4325323475046225E-2</v>
      </c>
      <c r="AQ136" s="373">
        <v>1856</v>
      </c>
      <c r="AR136" s="385">
        <f t="shared" si="85"/>
        <v>2.7116768123962354E-2</v>
      </c>
      <c r="AS136" s="124">
        <v>0</v>
      </c>
      <c r="AT136" s="358" t="str">
        <f t="shared" si="62"/>
        <v>-</v>
      </c>
      <c r="AU136" s="420">
        <v>640</v>
      </c>
      <c r="AV136" s="408">
        <f>AU136/AU124-1</f>
        <v>-0.25407925407925402</v>
      </c>
      <c r="AW136" s="420">
        <v>11437</v>
      </c>
      <c r="AX136" s="408">
        <f>AW136/AW124-1</f>
        <v>-0.25204368582826497</v>
      </c>
      <c r="AY136" s="373">
        <v>4097</v>
      </c>
      <c r="AZ136" s="46">
        <f t="shared" ref="AZ136:AZ146" si="88">(AY136/AY124-1)</f>
        <v>-0.42827239743231926</v>
      </c>
      <c r="BA136" s="420">
        <v>74</v>
      </c>
      <c r="BB136" s="426" t="str">
        <f>IFERROR(BA136/BA124-1,"")</f>
        <v/>
      </c>
      <c r="BH136" s="75"/>
    </row>
    <row r="137" spans="1:60" s="91" customFormat="1" ht="13.55" customHeight="1">
      <c r="A137" s="442"/>
      <c r="B137" s="45" t="s">
        <v>252</v>
      </c>
      <c r="C137" s="92">
        <v>1445609</v>
      </c>
      <c r="D137" s="385">
        <f t="shared" si="86"/>
        <v>0.10126283344874581</v>
      </c>
      <c r="E137" s="373">
        <v>321576</v>
      </c>
      <c r="F137" s="385">
        <f t="shared" si="87"/>
        <v>0.38908519148862647</v>
      </c>
      <c r="G137" s="92">
        <v>280200</v>
      </c>
      <c r="H137" s="385">
        <f t="shared" si="72"/>
        <v>-0.12737464964185613</v>
      </c>
      <c r="I137" s="92">
        <v>145563</v>
      </c>
      <c r="J137" s="385">
        <f t="shared" si="77"/>
        <v>0.68055555555555558</v>
      </c>
      <c r="K137" s="92">
        <v>117331</v>
      </c>
      <c r="L137" s="385">
        <f t="shared" si="78"/>
        <v>0.16573273720814696</v>
      </c>
      <c r="M137" s="93">
        <v>121218</v>
      </c>
      <c r="N137" s="385">
        <f t="shared" si="65"/>
        <v>0.18234932649259195</v>
      </c>
      <c r="O137" s="93">
        <v>118746</v>
      </c>
      <c r="P137" s="385">
        <f t="shared" si="79"/>
        <v>6.7312618531867763E-2</v>
      </c>
      <c r="Q137" s="92">
        <v>57692</v>
      </c>
      <c r="R137" s="385">
        <f t="shared" si="80"/>
        <v>0.16354395659802745</v>
      </c>
      <c r="S137" s="93">
        <v>56240</v>
      </c>
      <c r="T137" s="385">
        <f t="shared" si="81"/>
        <v>7.2729700345242065E-2</v>
      </c>
      <c r="U137" s="93">
        <v>51415</v>
      </c>
      <c r="V137" s="385">
        <f t="shared" si="71"/>
        <v>-9.9171962256884259E-3</v>
      </c>
      <c r="W137" s="92">
        <v>36515</v>
      </c>
      <c r="X137" s="385">
        <f t="shared" si="82"/>
        <v>3.0245746691871522E-2</v>
      </c>
      <c r="Y137" s="92">
        <v>30938</v>
      </c>
      <c r="Z137" s="385">
        <f t="shared" si="54"/>
        <v>2.5048041879265792E-2</v>
      </c>
      <c r="AA137" s="373">
        <v>49616</v>
      </c>
      <c r="AB137" s="385">
        <f t="shared" si="73"/>
        <v>-0.22615259841537216</v>
      </c>
      <c r="AC137" s="421"/>
      <c r="AD137" s="409"/>
      <c r="AE137" s="92">
        <v>19917</v>
      </c>
      <c r="AF137" s="385">
        <f t="shared" si="83"/>
        <v>4.5731387167909254E-2</v>
      </c>
      <c r="AG137" s="421"/>
      <c r="AH137" s="415"/>
      <c r="AI137" s="418"/>
      <c r="AJ137" s="415"/>
      <c r="AK137" s="421"/>
      <c r="AL137" s="409"/>
      <c r="AM137" s="92">
        <v>2600</v>
      </c>
      <c r="AN137" s="385">
        <f t="shared" si="84"/>
        <v>-0.45833333333333337</v>
      </c>
      <c r="AO137" s="92">
        <v>1648</v>
      </c>
      <c r="AP137" s="94">
        <f t="shared" si="39"/>
        <v>-0.24090280976508527</v>
      </c>
      <c r="AQ137" s="92">
        <v>1159</v>
      </c>
      <c r="AR137" s="385">
        <f t="shared" si="85"/>
        <v>-8.2343626286619176E-2</v>
      </c>
      <c r="AS137" s="124">
        <v>0</v>
      </c>
      <c r="AT137" s="110" t="str">
        <f t="shared" si="62"/>
        <v>-</v>
      </c>
      <c r="AU137" s="421"/>
      <c r="AV137" s="409"/>
      <c r="AW137" s="421"/>
      <c r="AX137" s="409"/>
      <c r="AY137" s="92">
        <v>1054</v>
      </c>
      <c r="AZ137" s="46">
        <f t="shared" si="88"/>
        <v>-0.55338983050847457</v>
      </c>
      <c r="BA137" s="421"/>
      <c r="BB137" s="427"/>
      <c r="BH137" s="75"/>
    </row>
    <row r="138" spans="1:60" s="91" customFormat="1" ht="13.55" customHeight="1">
      <c r="A138" s="442"/>
      <c r="B138" s="45" t="s">
        <v>7</v>
      </c>
      <c r="C138" s="92">
        <v>1416683</v>
      </c>
      <c r="D138" s="385">
        <f t="shared" si="86"/>
        <v>0.23087182080334748</v>
      </c>
      <c r="E138" s="373">
        <v>268156</v>
      </c>
      <c r="F138" s="385">
        <f t="shared" si="87"/>
        <v>0.39607867637105759</v>
      </c>
      <c r="G138" s="92">
        <v>345000</v>
      </c>
      <c r="H138" s="385">
        <f t="shared" ref="H138:H147" si="89">(G138-G126)/G126</f>
        <v>0.17147707979626486</v>
      </c>
      <c r="I138" s="92">
        <v>90804</v>
      </c>
      <c r="J138" s="385">
        <f t="shared" si="77"/>
        <v>0.30459893970087504</v>
      </c>
      <c r="K138" s="92">
        <v>100236</v>
      </c>
      <c r="L138" s="385">
        <f t="shared" si="78"/>
        <v>0.26113159119789642</v>
      </c>
      <c r="M138" s="93">
        <v>93099</v>
      </c>
      <c r="N138" s="385">
        <f t="shared" si="65"/>
        <v>0.172413358855531</v>
      </c>
      <c r="O138" s="93">
        <v>98909</v>
      </c>
      <c r="P138" s="385">
        <f t="shared" si="79"/>
        <v>3.6847181164433751E-2</v>
      </c>
      <c r="Q138" s="92">
        <v>49733</v>
      </c>
      <c r="R138" s="385">
        <f t="shared" si="80"/>
        <v>0.14305086303983083</v>
      </c>
      <c r="S138" s="93">
        <v>43613</v>
      </c>
      <c r="T138" s="385">
        <f t="shared" si="81"/>
        <v>7.3550769230769308E-2</v>
      </c>
      <c r="U138" s="93">
        <v>42872</v>
      </c>
      <c r="V138" s="385">
        <f t="shared" si="71"/>
        <v>4.5786071472130749E-2</v>
      </c>
      <c r="W138" s="92">
        <v>29366</v>
      </c>
      <c r="X138" s="385">
        <f t="shared" si="82"/>
        <v>-6.3703609233516145E-2</v>
      </c>
      <c r="Y138" s="92">
        <v>28565</v>
      </c>
      <c r="Z138" s="385">
        <f t="shared" si="54"/>
        <v>0.11100307261483411</v>
      </c>
      <c r="AA138" s="93">
        <v>37222</v>
      </c>
      <c r="AB138" s="385">
        <f t="shared" si="73"/>
        <v>2.0815621314757449E-2</v>
      </c>
      <c r="AC138" s="421"/>
      <c r="AD138" s="409"/>
      <c r="AE138" s="92">
        <v>14165</v>
      </c>
      <c r="AF138" s="385">
        <f t="shared" si="83"/>
        <v>-0.28343787940105225</v>
      </c>
      <c r="AG138" s="421"/>
      <c r="AH138" s="415"/>
      <c r="AI138" s="418"/>
      <c r="AJ138" s="415"/>
      <c r="AK138" s="421"/>
      <c r="AL138" s="409"/>
      <c r="AM138" s="92">
        <v>2100</v>
      </c>
      <c r="AN138" s="385">
        <f t="shared" si="84"/>
        <v>-0.16000000000000003</v>
      </c>
      <c r="AO138" s="92">
        <v>3184</v>
      </c>
      <c r="AP138" s="94">
        <f t="shared" si="39"/>
        <v>0.21945614707008798</v>
      </c>
      <c r="AQ138" s="92">
        <v>1080</v>
      </c>
      <c r="AR138" s="385">
        <f t="shared" si="85"/>
        <v>4.5498547918683352E-2</v>
      </c>
      <c r="AS138" s="124">
        <v>0</v>
      </c>
      <c r="AT138" s="110" t="str">
        <f t="shared" si="62"/>
        <v>-</v>
      </c>
      <c r="AU138" s="421"/>
      <c r="AV138" s="409"/>
      <c r="AW138" s="421"/>
      <c r="AX138" s="409"/>
      <c r="AY138" s="92">
        <v>2381</v>
      </c>
      <c r="AZ138" s="46">
        <f t="shared" si="88"/>
        <v>0.15191098209966136</v>
      </c>
      <c r="BA138" s="421"/>
      <c r="BB138" s="427"/>
      <c r="BH138" s="75"/>
    </row>
    <row r="139" spans="1:60" s="91" customFormat="1" ht="13.55" customHeight="1">
      <c r="A139" s="442"/>
      <c r="B139" s="45" t="s">
        <v>8</v>
      </c>
      <c r="C139" s="92">
        <v>1495460</v>
      </c>
      <c r="D139" s="385">
        <f t="shared" si="86"/>
        <v>0.26746250693923562</v>
      </c>
      <c r="E139" s="373">
        <v>304619</v>
      </c>
      <c r="F139" s="385">
        <f t="shared" si="87"/>
        <v>0.57021721873421372</v>
      </c>
      <c r="G139" s="92">
        <v>399500</v>
      </c>
      <c r="H139" s="385">
        <f t="shared" si="89"/>
        <v>0.22998768472906403</v>
      </c>
      <c r="I139" s="92">
        <v>85297</v>
      </c>
      <c r="J139" s="385">
        <f t="shared" si="77"/>
        <v>0.41452048888078141</v>
      </c>
      <c r="K139" s="92">
        <v>86307</v>
      </c>
      <c r="L139" s="385">
        <f t="shared" si="78"/>
        <v>0.12049178199568966</v>
      </c>
      <c r="M139" s="93">
        <v>90465</v>
      </c>
      <c r="N139" s="385">
        <f t="shared" si="65"/>
        <v>0.22276438148788924</v>
      </c>
      <c r="O139" s="93">
        <v>97683</v>
      </c>
      <c r="P139" s="385">
        <f t="shared" si="79"/>
        <v>0.11940914247733869</v>
      </c>
      <c r="Q139" s="92">
        <v>49826</v>
      </c>
      <c r="R139" s="385">
        <f t="shared" si="80"/>
        <v>0.31553795379537952</v>
      </c>
      <c r="S139" s="93">
        <v>41215</v>
      </c>
      <c r="T139" s="385">
        <f t="shared" si="81"/>
        <v>0.21309786607799852</v>
      </c>
      <c r="U139" s="93">
        <v>41602</v>
      </c>
      <c r="V139" s="385">
        <f t="shared" si="71"/>
        <v>0.14773636438877699</v>
      </c>
      <c r="W139" s="92">
        <v>28773</v>
      </c>
      <c r="X139" s="385">
        <f t="shared" si="82"/>
        <v>0.16306237115485667</v>
      </c>
      <c r="Y139" s="92">
        <v>28747</v>
      </c>
      <c r="Z139" s="385">
        <f t="shared" si="54"/>
        <v>0.13270814452894131</v>
      </c>
      <c r="AA139" s="93">
        <v>27746</v>
      </c>
      <c r="AB139" s="385">
        <f t="shared" si="73"/>
        <v>8.5609202598012413E-2</v>
      </c>
      <c r="AC139" s="421"/>
      <c r="AD139" s="409"/>
      <c r="AE139" s="92">
        <v>20352</v>
      </c>
      <c r="AF139" s="385">
        <f t="shared" si="83"/>
        <v>-2.7011521728737442E-2</v>
      </c>
      <c r="AG139" s="421"/>
      <c r="AH139" s="415"/>
      <c r="AI139" s="418">
        <f>15202-AI136</f>
        <v>9705</v>
      </c>
      <c r="AJ139" s="415">
        <f>(AI139/AI127-1)</f>
        <v>6.5312843029637691E-2</v>
      </c>
      <c r="AK139" s="421"/>
      <c r="AL139" s="409"/>
      <c r="AM139" s="92">
        <v>2100</v>
      </c>
      <c r="AN139" s="385">
        <f t="shared" si="84"/>
        <v>0.23529411764705888</v>
      </c>
      <c r="AO139" s="92">
        <v>2565</v>
      </c>
      <c r="AP139" s="94">
        <f t="shared" si="39"/>
        <v>-0.25175029171528585</v>
      </c>
      <c r="AQ139" s="92">
        <v>735</v>
      </c>
      <c r="AR139" s="385">
        <f t="shared" si="85"/>
        <v>-3.4165571616294299E-2</v>
      </c>
      <c r="AS139" s="124">
        <v>38</v>
      </c>
      <c r="AT139" s="110" t="str">
        <f t="shared" si="62"/>
        <v>-</v>
      </c>
      <c r="AU139" s="421"/>
      <c r="AV139" s="409"/>
      <c r="AW139" s="421"/>
      <c r="AX139" s="409"/>
      <c r="AY139" s="92">
        <v>1659</v>
      </c>
      <c r="AZ139" s="46">
        <f t="shared" si="88"/>
        <v>-2.7549824150058577E-2</v>
      </c>
      <c r="BA139" s="421"/>
      <c r="BB139" s="427"/>
      <c r="BH139" s="75"/>
    </row>
    <row r="140" spans="1:60" s="91" customFormat="1" ht="13.55" customHeight="1">
      <c r="A140" s="442"/>
      <c r="B140" s="45" t="s">
        <v>9</v>
      </c>
      <c r="C140" s="92">
        <v>1579265</v>
      </c>
      <c r="D140" s="385">
        <f t="shared" si="86"/>
        <v>0.29130100253229141</v>
      </c>
      <c r="E140" s="373">
        <v>315389</v>
      </c>
      <c r="F140" s="385">
        <f t="shared" si="87"/>
        <v>0.61520103655070346</v>
      </c>
      <c r="G140" s="92">
        <v>423100</v>
      </c>
      <c r="H140" s="385">
        <f t="shared" si="89"/>
        <v>0.20198863636363637</v>
      </c>
      <c r="I140" s="92">
        <v>81557</v>
      </c>
      <c r="J140" s="385">
        <f t="shared" si="77"/>
        <v>0.45152793350775089</v>
      </c>
      <c r="K140" s="92">
        <v>89584</v>
      </c>
      <c r="L140" s="385">
        <f t="shared" si="78"/>
        <v>0.19596822642013212</v>
      </c>
      <c r="M140" s="93">
        <v>94086</v>
      </c>
      <c r="N140" s="385">
        <f t="shared" si="65"/>
        <v>0.19014850608444855</v>
      </c>
      <c r="O140" s="93">
        <v>116583</v>
      </c>
      <c r="P140" s="385">
        <f t="shared" si="79"/>
        <v>0.24902773760164565</v>
      </c>
      <c r="Q140" s="92">
        <v>54583</v>
      </c>
      <c r="R140" s="385">
        <f t="shared" si="80"/>
        <v>0.41348145846281326</v>
      </c>
      <c r="S140" s="93">
        <v>52298</v>
      </c>
      <c r="T140" s="385">
        <f t="shared" si="81"/>
        <v>0.31408613498165727</v>
      </c>
      <c r="U140" s="93">
        <v>43883</v>
      </c>
      <c r="V140" s="385">
        <f t="shared" si="71"/>
        <v>4.6178419873170264E-2</v>
      </c>
      <c r="W140" s="92">
        <v>29136</v>
      </c>
      <c r="X140" s="385">
        <f t="shared" si="82"/>
        <v>-1.0628544262963113E-2</v>
      </c>
      <c r="Y140" s="92">
        <v>26200</v>
      </c>
      <c r="Z140" s="385">
        <f t="shared" si="54"/>
        <v>7.5931173257771656E-2</v>
      </c>
      <c r="AA140" s="93">
        <v>22985</v>
      </c>
      <c r="AB140" s="385">
        <f t="shared" si="73"/>
        <v>0.26848785871964687</v>
      </c>
      <c r="AC140" s="421"/>
      <c r="AD140" s="409"/>
      <c r="AE140" s="92">
        <v>22016</v>
      </c>
      <c r="AF140" s="385">
        <f t="shared" si="83"/>
        <v>1.1207054932941496E-2</v>
      </c>
      <c r="AG140" s="421"/>
      <c r="AH140" s="415"/>
      <c r="AI140" s="418"/>
      <c r="AJ140" s="415"/>
      <c r="AK140" s="421"/>
      <c r="AL140" s="409"/>
      <c r="AM140" s="92">
        <v>2000</v>
      </c>
      <c r="AN140" s="385">
        <f t="shared" si="84"/>
        <v>-0.13043478260869568</v>
      </c>
      <c r="AO140" s="92">
        <v>3485</v>
      </c>
      <c r="AP140" s="94">
        <f t="shared" si="39"/>
        <v>-4.3108182317407984E-2</v>
      </c>
      <c r="AQ140" s="92">
        <v>840</v>
      </c>
      <c r="AR140" s="385">
        <f t="shared" si="85"/>
        <v>0.16666666666666674</v>
      </c>
      <c r="AS140" s="124">
        <v>0</v>
      </c>
      <c r="AT140" s="110" t="str">
        <f t="shared" si="62"/>
        <v>-</v>
      </c>
      <c r="AU140" s="421"/>
      <c r="AV140" s="409"/>
      <c r="AW140" s="421"/>
      <c r="AX140" s="409"/>
      <c r="AY140" s="92">
        <v>708</v>
      </c>
      <c r="AZ140" s="46">
        <f t="shared" si="88"/>
        <v>-0.38912855910267474</v>
      </c>
      <c r="BA140" s="421"/>
      <c r="BB140" s="427"/>
      <c r="BH140" s="75"/>
    </row>
    <row r="141" spans="1:60" s="91" customFormat="1" ht="13.55" customHeight="1">
      <c r="A141" s="442"/>
      <c r="B141" s="45" t="s">
        <v>10</v>
      </c>
      <c r="C141" s="92">
        <v>1373551</v>
      </c>
      <c r="D141" s="385">
        <f t="shared" si="86"/>
        <v>8.116249579869636E-2</v>
      </c>
      <c r="E141" s="373">
        <v>251504</v>
      </c>
      <c r="F141" s="385">
        <f t="shared" si="87"/>
        <v>0.21155365435381621</v>
      </c>
      <c r="G141" s="92">
        <v>325700</v>
      </c>
      <c r="H141" s="385">
        <f t="shared" si="89"/>
        <v>-8.0981941309255082E-2</v>
      </c>
      <c r="I141" s="92">
        <v>72927</v>
      </c>
      <c r="J141" s="385">
        <f t="shared" si="77"/>
        <v>0.43982230997038507</v>
      </c>
      <c r="K141" s="92">
        <v>91776</v>
      </c>
      <c r="L141" s="385">
        <f t="shared" si="78"/>
        <v>0.4004333628345591</v>
      </c>
      <c r="M141" s="93">
        <v>96954</v>
      </c>
      <c r="N141" s="385">
        <f t="shared" si="65"/>
        <v>2.3866348448687402E-2</v>
      </c>
      <c r="O141" s="93">
        <v>68975</v>
      </c>
      <c r="P141" s="385">
        <f t="shared" si="79"/>
        <v>-0.28341384863123997</v>
      </c>
      <c r="Q141" s="92">
        <v>36696</v>
      </c>
      <c r="R141" s="385">
        <f t="shared" si="80"/>
        <v>8.4717706177948493E-2</v>
      </c>
      <c r="S141" s="93">
        <v>31406</v>
      </c>
      <c r="T141" s="385">
        <f t="shared" si="81"/>
        <v>-0.24840855789020244</v>
      </c>
      <c r="U141" s="93">
        <v>37193</v>
      </c>
      <c r="V141" s="385">
        <f t="shared" si="71"/>
        <v>-1.0534996940594323E-2</v>
      </c>
      <c r="W141" s="92">
        <v>25926</v>
      </c>
      <c r="X141" s="385">
        <f t="shared" si="82"/>
        <v>1.738727251651806E-3</v>
      </c>
      <c r="Y141" s="92">
        <v>27224</v>
      </c>
      <c r="Z141" s="385">
        <f t="shared" si="54"/>
        <v>3.5802610052124928E-2</v>
      </c>
      <c r="AA141" s="93">
        <v>17282</v>
      </c>
      <c r="AB141" s="385">
        <f t="shared" si="73"/>
        <v>-0.1635448429408064</v>
      </c>
      <c r="AC141" s="421"/>
      <c r="AD141" s="409"/>
      <c r="AE141" s="92">
        <v>18488</v>
      </c>
      <c r="AF141" s="385">
        <f t="shared" si="83"/>
        <v>-0.10413335271599555</v>
      </c>
      <c r="AG141" s="421"/>
      <c r="AH141" s="415"/>
      <c r="AI141" s="418"/>
      <c r="AJ141" s="415"/>
      <c r="AK141" s="421"/>
      <c r="AL141" s="409"/>
      <c r="AM141" s="92">
        <v>1500</v>
      </c>
      <c r="AN141" s="385">
        <f t="shared" si="84"/>
        <v>0</v>
      </c>
      <c r="AO141" s="92">
        <v>2734</v>
      </c>
      <c r="AP141" s="94">
        <f t="shared" si="39"/>
        <v>-0.12985359643539152</v>
      </c>
      <c r="AQ141" s="92">
        <v>941</v>
      </c>
      <c r="AR141" s="385">
        <f t="shared" si="85"/>
        <v>5.8492688413948279E-2</v>
      </c>
      <c r="AS141" s="124">
        <v>0</v>
      </c>
      <c r="AT141" s="358">
        <f t="shared" si="62"/>
        <v>-1</v>
      </c>
      <c r="AU141" s="421"/>
      <c r="AV141" s="409"/>
      <c r="AW141" s="421"/>
      <c r="AX141" s="409"/>
      <c r="AY141" s="92">
        <v>619</v>
      </c>
      <c r="AZ141" s="46">
        <f t="shared" si="88"/>
        <v>-0.11190817790530849</v>
      </c>
      <c r="BA141" s="421"/>
      <c r="BB141" s="427"/>
      <c r="BH141" s="75"/>
    </row>
    <row r="142" spans="1:60" s="91" customFormat="1" ht="13.55" customHeight="1">
      <c r="A142" s="442"/>
      <c r="B142" s="45" t="s">
        <v>11</v>
      </c>
      <c r="C142" s="92">
        <v>1675332</v>
      </c>
      <c r="D142" s="385">
        <f t="shared" si="86"/>
        <v>0.1515931797950914</v>
      </c>
      <c r="E142" s="373">
        <v>343799</v>
      </c>
      <c r="F142" s="385">
        <f t="shared" si="87"/>
        <v>0.37113196485616634</v>
      </c>
      <c r="G142" s="92">
        <v>344200</v>
      </c>
      <c r="H142" s="385">
        <f t="shared" si="89"/>
        <v>-4.7592695074709465E-2</v>
      </c>
      <c r="I142" s="92">
        <v>73108</v>
      </c>
      <c r="J142" s="385">
        <f t="shared" si="77"/>
        <v>0.29509300265721872</v>
      </c>
      <c r="K142" s="92">
        <v>121499</v>
      </c>
      <c r="L142" s="385">
        <f t="shared" si="78"/>
        <v>0.36226440480328281</v>
      </c>
      <c r="M142" s="93">
        <v>119292</v>
      </c>
      <c r="N142" s="385">
        <f t="shared" si="65"/>
        <v>4.406732191463103E-2</v>
      </c>
      <c r="O142" s="93">
        <v>82370</v>
      </c>
      <c r="P142" s="385">
        <f t="shared" si="79"/>
        <v>-0.22446827541403436</v>
      </c>
      <c r="Q142" s="92">
        <v>45349</v>
      </c>
      <c r="R142" s="385">
        <f t="shared" si="80"/>
        <v>0.22943664262863961</v>
      </c>
      <c r="S142" s="93">
        <v>37050</v>
      </c>
      <c r="T142" s="385">
        <f t="shared" si="81"/>
        <v>-0.22461963459807877</v>
      </c>
      <c r="U142" s="93">
        <v>48375</v>
      </c>
      <c r="V142" s="385">
        <f t="shared" si="71"/>
        <v>3.6621951742167744E-2</v>
      </c>
      <c r="W142" s="92">
        <v>37299</v>
      </c>
      <c r="X142" s="385">
        <f t="shared" si="82"/>
        <v>5.7767568487323562E-2</v>
      </c>
      <c r="Y142" s="92">
        <v>28583</v>
      </c>
      <c r="Z142" s="385">
        <f t="shared" si="54"/>
        <v>7.5114722034153258E-2</v>
      </c>
      <c r="AA142" s="93">
        <v>24129</v>
      </c>
      <c r="AB142" s="385">
        <f t="shared" si="73"/>
        <v>-6.6937354988399034E-2</v>
      </c>
      <c r="AC142" s="421"/>
      <c r="AD142" s="409"/>
      <c r="AE142" s="92">
        <v>22529</v>
      </c>
      <c r="AF142" s="385">
        <f t="shared" si="83"/>
        <v>-5.866376969038567E-2</v>
      </c>
      <c r="AG142" s="421"/>
      <c r="AH142" s="415"/>
      <c r="AI142" s="418">
        <f>41240-AI139-AI136</f>
        <v>26038</v>
      </c>
      <c r="AJ142" s="415">
        <f>(AI142/AI130-1)</f>
        <v>7.8267351333443758E-2</v>
      </c>
      <c r="AK142" s="421"/>
      <c r="AL142" s="409"/>
      <c r="AM142" s="92">
        <v>1400</v>
      </c>
      <c r="AN142" s="385">
        <f t="shared" si="84"/>
        <v>0.55555555555555558</v>
      </c>
      <c r="AO142" s="92">
        <v>2084</v>
      </c>
      <c r="AP142" s="94">
        <f t="shared" si="39"/>
        <v>2.5086079685194385E-2</v>
      </c>
      <c r="AQ142" s="92">
        <v>1447</v>
      </c>
      <c r="AR142" s="385">
        <f t="shared" si="85"/>
        <v>0.1603849238171613</v>
      </c>
      <c r="AS142" s="124">
        <v>0</v>
      </c>
      <c r="AT142" s="110" t="str">
        <f t="shared" si="62"/>
        <v>-</v>
      </c>
      <c r="AU142" s="421"/>
      <c r="AV142" s="409"/>
      <c r="AW142" s="421"/>
      <c r="AX142" s="409"/>
      <c r="AY142" s="92">
        <v>870</v>
      </c>
      <c r="AZ142" s="46">
        <f t="shared" si="88"/>
        <v>-0.34487951807228912</v>
      </c>
      <c r="BA142" s="421"/>
      <c r="BB142" s="427"/>
      <c r="BH142" s="75"/>
    </row>
    <row r="143" spans="1:60" s="91" customFormat="1" ht="13.55" customHeight="1">
      <c r="A143" s="442"/>
      <c r="B143" s="45" t="s">
        <v>12</v>
      </c>
      <c r="C143" s="92">
        <v>1835249</v>
      </c>
      <c r="D143" s="385">
        <f t="shared" si="86"/>
        <v>0.18617974615965815</v>
      </c>
      <c r="E143" s="373">
        <v>390971</v>
      </c>
      <c r="F143" s="385">
        <f t="shared" si="87"/>
        <v>0.55500182954961264</v>
      </c>
      <c r="G143" s="92">
        <v>428000</v>
      </c>
      <c r="H143" s="385">
        <f t="shared" si="89"/>
        <v>5.7051123734255374E-2</v>
      </c>
      <c r="I143" s="92">
        <v>104146</v>
      </c>
      <c r="J143" s="385">
        <f t="shared" si="77"/>
        <v>0.19082520552957449</v>
      </c>
      <c r="K143" s="92">
        <v>137404</v>
      </c>
      <c r="L143" s="385">
        <f t="shared" si="78"/>
        <v>0.20047528351010846</v>
      </c>
      <c r="M143" s="93">
        <v>139472</v>
      </c>
      <c r="N143" s="385">
        <f t="shared" si="65"/>
        <v>0.14674735249621795</v>
      </c>
      <c r="O143" s="93">
        <v>96589</v>
      </c>
      <c r="P143" s="385">
        <f t="shared" si="79"/>
        <v>-0.22571465217321596</v>
      </c>
      <c r="Q143" s="92">
        <v>54320</v>
      </c>
      <c r="R143" s="385">
        <f t="shared" si="80"/>
        <v>0.23834492191952572</v>
      </c>
      <c r="S143" s="93">
        <v>43710</v>
      </c>
      <c r="T143" s="385">
        <f t="shared" si="81"/>
        <v>-0.24787060139378814</v>
      </c>
      <c r="U143" s="93">
        <v>60468</v>
      </c>
      <c r="V143" s="385">
        <f t="shared" si="71"/>
        <v>6.7905268177242462E-2</v>
      </c>
      <c r="W143" s="92">
        <v>42512</v>
      </c>
      <c r="X143" s="385">
        <f t="shared" si="82"/>
        <v>-1.42602082222274E-2</v>
      </c>
      <c r="Y143" s="92">
        <v>29050</v>
      </c>
      <c r="Z143" s="385">
        <f t="shared" si="54"/>
        <v>2.8354986017204098E-2</v>
      </c>
      <c r="AA143" s="93">
        <v>25977</v>
      </c>
      <c r="AB143" s="385">
        <f t="shared" si="73"/>
        <v>-4.6120515550985952E-2</v>
      </c>
      <c r="AC143" s="421"/>
      <c r="AD143" s="409"/>
      <c r="AE143" s="92">
        <v>19690</v>
      </c>
      <c r="AF143" s="385">
        <f t="shared" si="83"/>
        <v>-0.15573278449532635</v>
      </c>
      <c r="AG143" s="421"/>
      <c r="AH143" s="415"/>
      <c r="AI143" s="418"/>
      <c r="AJ143" s="415"/>
      <c r="AK143" s="421"/>
      <c r="AL143" s="409"/>
      <c r="AM143" s="92">
        <v>1100</v>
      </c>
      <c r="AN143" s="385">
        <f t="shared" si="84"/>
        <v>1.75</v>
      </c>
      <c r="AO143" s="92">
        <v>2077</v>
      </c>
      <c r="AP143" s="94">
        <f t="shared" si="39"/>
        <v>-3.2152842497670031E-2</v>
      </c>
      <c r="AQ143" s="92">
        <v>1272</v>
      </c>
      <c r="AR143" s="385">
        <f t="shared" si="85"/>
        <v>0.14697926059513078</v>
      </c>
      <c r="AS143" s="124">
        <v>0</v>
      </c>
      <c r="AT143" s="110" t="str">
        <f t="shared" si="62"/>
        <v>-</v>
      </c>
      <c r="AU143" s="421"/>
      <c r="AV143" s="409"/>
      <c r="AW143" s="421"/>
      <c r="AX143" s="409"/>
      <c r="AY143" s="92">
        <v>885</v>
      </c>
      <c r="AZ143" s="46">
        <f t="shared" si="88"/>
        <v>-0.39590443686006827</v>
      </c>
      <c r="BA143" s="421"/>
      <c r="BB143" s="427"/>
      <c r="BH143" s="75"/>
    </row>
    <row r="144" spans="1:60" s="91" customFormat="1" ht="13.55" customHeight="1">
      <c r="A144" s="442"/>
      <c r="B144" s="45" t="s">
        <v>13</v>
      </c>
      <c r="C144" s="92">
        <v>1511657</v>
      </c>
      <c r="D144" s="385">
        <f t="shared" si="86"/>
        <v>0.14407402445937426</v>
      </c>
      <c r="E144" s="373">
        <v>301645</v>
      </c>
      <c r="F144" s="385">
        <f t="shared" si="87"/>
        <v>0.38566946423567566</v>
      </c>
      <c r="G144" s="92">
        <v>373300</v>
      </c>
      <c r="H144" s="385">
        <f t="shared" si="89"/>
        <v>1.083130246412131E-2</v>
      </c>
      <c r="I144" s="92">
        <v>80199</v>
      </c>
      <c r="J144" s="385">
        <f t="shared" si="77"/>
        <v>0.16259078323644949</v>
      </c>
      <c r="K144" s="92">
        <v>94249</v>
      </c>
      <c r="L144" s="385">
        <f t="shared" si="78"/>
        <v>0.15833394784062138</v>
      </c>
      <c r="M144" s="93">
        <v>95386</v>
      </c>
      <c r="N144" s="385">
        <f t="shared" si="65"/>
        <v>0.16185534361373</v>
      </c>
      <c r="O144" s="93">
        <v>86018</v>
      </c>
      <c r="P144" s="385">
        <f t="shared" si="79"/>
        <v>-0.15294928606597735</v>
      </c>
      <c r="Q144" s="92">
        <v>46770</v>
      </c>
      <c r="R144" s="385">
        <f t="shared" si="80"/>
        <v>0.24282525510204089</v>
      </c>
      <c r="S144" s="93">
        <v>36223</v>
      </c>
      <c r="T144" s="385">
        <f t="shared" si="81"/>
        <v>-0.2262026830727164</v>
      </c>
      <c r="U144" s="93">
        <v>39063</v>
      </c>
      <c r="V144" s="385">
        <f t="shared" si="71"/>
        <v>-5.4231591811793461E-3</v>
      </c>
      <c r="W144" s="92">
        <v>27014</v>
      </c>
      <c r="X144" s="385">
        <f t="shared" si="82"/>
        <v>-1.0367439645382226E-2</v>
      </c>
      <c r="Y144" s="92">
        <v>25392</v>
      </c>
      <c r="Z144" s="385">
        <f t="shared" si="54"/>
        <v>2.5152408252250735E-2</v>
      </c>
      <c r="AA144" s="93">
        <v>18676</v>
      </c>
      <c r="AB144" s="385">
        <f t="shared" si="73"/>
        <v>-0.13537037037037036</v>
      </c>
      <c r="AC144" s="421"/>
      <c r="AD144" s="409"/>
      <c r="AE144" s="92">
        <v>16778</v>
      </c>
      <c r="AF144" s="385">
        <f t="shared" si="83"/>
        <v>-0.20479643585004026</v>
      </c>
      <c r="AG144" s="421"/>
      <c r="AH144" s="415"/>
      <c r="AI144" s="418"/>
      <c r="AJ144" s="415"/>
      <c r="AK144" s="421"/>
      <c r="AL144" s="409"/>
      <c r="AM144" s="92">
        <v>2000</v>
      </c>
      <c r="AN144" s="385">
        <f t="shared" si="84"/>
        <v>1.5</v>
      </c>
      <c r="AO144" s="92">
        <v>2108</v>
      </c>
      <c r="AP144" s="94">
        <f t="shared" si="39"/>
        <v>-0.34716630535769588</v>
      </c>
      <c r="AQ144" s="92">
        <v>1000</v>
      </c>
      <c r="AR144" s="385">
        <f t="shared" si="85"/>
        <v>0.29870129870129869</v>
      </c>
      <c r="AS144" s="124">
        <v>0</v>
      </c>
      <c r="AT144" s="110" t="str">
        <f t="shared" si="62"/>
        <v>-</v>
      </c>
      <c r="AU144" s="421"/>
      <c r="AV144" s="409"/>
      <c r="AW144" s="421"/>
      <c r="AX144" s="409"/>
      <c r="AY144" s="92">
        <v>886</v>
      </c>
      <c r="AZ144" s="46">
        <f t="shared" si="88"/>
        <v>0.10062111801242235</v>
      </c>
      <c r="BA144" s="421"/>
      <c r="BB144" s="427"/>
      <c r="BH144" s="75"/>
    </row>
    <row r="145" spans="1:67" s="91" customFormat="1" ht="13.55" customHeight="1">
      <c r="A145" s="442"/>
      <c r="B145" s="45" t="s">
        <v>14</v>
      </c>
      <c r="C145" s="92">
        <v>1735308</v>
      </c>
      <c r="D145" s="385">
        <f t="shared" si="86"/>
        <v>0.21172264506668528</v>
      </c>
      <c r="E145" s="373">
        <v>370842</v>
      </c>
      <c r="F145" s="385">
        <f t="shared" si="87"/>
        <v>0.48588211253440822</v>
      </c>
      <c r="G145" s="92">
        <v>447400</v>
      </c>
      <c r="H145" s="385">
        <f t="shared" si="89"/>
        <v>8.0937424498671182E-2</v>
      </c>
      <c r="I145" s="92">
        <v>86775</v>
      </c>
      <c r="J145" s="385">
        <f t="shared" si="77"/>
        <v>0.24662395126996906</v>
      </c>
      <c r="K145" s="92">
        <v>108923</v>
      </c>
      <c r="L145" s="385">
        <f t="shared" si="78"/>
        <v>0.15998935037273698</v>
      </c>
      <c r="M145" s="93">
        <v>102057</v>
      </c>
      <c r="N145" s="385">
        <f t="shared" si="65"/>
        <v>0.10524263853842908</v>
      </c>
      <c r="O145" s="93">
        <v>101826</v>
      </c>
      <c r="P145" s="385">
        <f t="shared" si="79"/>
        <v>-1.5346233065475334E-2</v>
      </c>
      <c r="Q145" s="92">
        <v>59864</v>
      </c>
      <c r="R145" s="385">
        <f t="shared" si="80"/>
        <v>0.24758252750916965</v>
      </c>
      <c r="S145" s="93">
        <v>42671</v>
      </c>
      <c r="T145" s="385">
        <f t="shared" si="81"/>
        <v>-5.4256521642766953E-2</v>
      </c>
      <c r="U145" s="93">
        <v>50582</v>
      </c>
      <c r="V145" s="385">
        <f t="shared" si="71"/>
        <v>0.12881053336308859</v>
      </c>
      <c r="W145" s="92">
        <v>32190</v>
      </c>
      <c r="X145" s="385">
        <f t="shared" si="82"/>
        <v>4.7715141257648641E-2</v>
      </c>
      <c r="Y145" s="373">
        <v>30636</v>
      </c>
      <c r="Z145" s="385">
        <f t="shared" si="54"/>
        <v>2.4409817427940794E-2</v>
      </c>
      <c r="AA145" s="93">
        <v>27189</v>
      </c>
      <c r="AB145" s="385">
        <f t="shared" si="73"/>
        <v>-3.4447245995951614E-2</v>
      </c>
      <c r="AC145" s="421"/>
      <c r="AD145" s="409"/>
      <c r="AE145" s="92">
        <v>18328</v>
      </c>
      <c r="AF145" s="385">
        <f t="shared" si="83"/>
        <v>-0.19825021872265969</v>
      </c>
      <c r="AG145" s="421"/>
      <c r="AH145" s="415"/>
      <c r="AI145" s="418">
        <f>47213-AI142-AI139-AI136</f>
        <v>5973</v>
      </c>
      <c r="AJ145" s="415">
        <f>(AI145/AI133-1)</f>
        <v>-2.1781853914182747E-2</v>
      </c>
      <c r="AK145" s="421"/>
      <c r="AL145" s="409"/>
      <c r="AM145" s="92">
        <v>2100</v>
      </c>
      <c r="AN145" s="385">
        <f t="shared" si="84"/>
        <v>0.90909090909090917</v>
      </c>
      <c r="AO145" s="92">
        <v>3704</v>
      </c>
      <c r="AP145" s="94">
        <f t="shared" si="39"/>
        <v>-1.1739594450373536E-2</v>
      </c>
      <c r="AQ145" s="92">
        <v>1106</v>
      </c>
      <c r="AR145" s="385">
        <f t="shared" si="85"/>
        <v>-9.4185094185094131E-2</v>
      </c>
      <c r="AS145" s="124">
        <v>0</v>
      </c>
      <c r="AT145" s="110" t="str">
        <f t="shared" si="62"/>
        <v>-</v>
      </c>
      <c r="AU145" s="421"/>
      <c r="AV145" s="409"/>
      <c r="AW145" s="421"/>
      <c r="AX145" s="409"/>
      <c r="AY145" s="92">
        <v>1364</v>
      </c>
      <c r="AZ145" s="46">
        <f t="shared" si="88"/>
        <v>-0.27408195848855776</v>
      </c>
      <c r="BA145" s="421"/>
      <c r="BB145" s="427"/>
      <c r="BH145" s="75"/>
    </row>
    <row r="146" spans="1:67" s="91" customFormat="1" ht="13.55" customHeight="1">
      <c r="A146" s="442"/>
      <c r="B146" s="45" t="s">
        <v>15</v>
      </c>
      <c r="C146" s="92">
        <v>1626063</v>
      </c>
      <c r="D146" s="385">
        <f t="shared" si="86"/>
        <v>0.26173265029633275</v>
      </c>
      <c r="E146" s="373">
        <v>359845</v>
      </c>
      <c r="F146" s="385">
        <f t="shared" si="87"/>
        <v>0.50544494601073509</v>
      </c>
      <c r="G146" s="92">
        <v>370700</v>
      </c>
      <c r="H146" s="385">
        <f t="shared" si="89"/>
        <v>0.10623694419576246</v>
      </c>
      <c r="I146" s="92">
        <v>100782</v>
      </c>
      <c r="J146" s="385">
        <f t="shared" si="77"/>
        <v>0.28994355488998957</v>
      </c>
      <c r="K146" s="92">
        <v>123303</v>
      </c>
      <c r="L146" s="385">
        <f t="shared" si="78"/>
        <v>0.3657690987029385</v>
      </c>
      <c r="M146" s="93">
        <v>105330</v>
      </c>
      <c r="N146" s="385">
        <f t="shared" si="65"/>
        <v>5.0746685554103443E-2</v>
      </c>
      <c r="O146" s="93">
        <v>108800</v>
      </c>
      <c r="P146" s="385">
        <f t="shared" si="79"/>
        <v>0.14280912566698878</v>
      </c>
      <c r="Q146" s="92">
        <v>59168</v>
      </c>
      <c r="R146" s="385">
        <f t="shared" si="80"/>
        <v>0.22633062510363122</v>
      </c>
      <c r="S146" s="93">
        <v>46071</v>
      </c>
      <c r="T146" s="385">
        <f t="shared" si="81"/>
        <v>0.10768897864974036</v>
      </c>
      <c r="U146" s="93">
        <v>44988</v>
      </c>
      <c r="V146" s="385">
        <f t="shared" si="71"/>
        <v>0.11826994780014914</v>
      </c>
      <c r="W146" s="92">
        <v>34200</v>
      </c>
      <c r="X146" s="385">
        <f t="shared" si="82"/>
        <v>0.17275907002263224</v>
      </c>
      <c r="Y146" s="373">
        <v>31619</v>
      </c>
      <c r="Z146" s="385">
        <f t="shared" si="54"/>
        <v>0.27475407192388324</v>
      </c>
      <c r="AA146" s="93">
        <v>28625</v>
      </c>
      <c r="AB146" s="385">
        <f t="shared" si="73"/>
        <v>-0.1437331737959916</v>
      </c>
      <c r="AC146" s="421"/>
      <c r="AD146" s="409"/>
      <c r="AE146" s="92">
        <v>13595</v>
      </c>
      <c r="AF146" s="385">
        <f t="shared" si="83"/>
        <v>-0.25038597265108076</v>
      </c>
      <c r="AG146" s="421"/>
      <c r="AH146" s="415"/>
      <c r="AI146" s="418"/>
      <c r="AJ146" s="415"/>
      <c r="AK146" s="421"/>
      <c r="AL146" s="409"/>
      <c r="AM146" s="92">
        <v>1300</v>
      </c>
      <c r="AN146" s="385">
        <f t="shared" si="84"/>
        <v>8.3333333333333259E-2</v>
      </c>
      <c r="AO146" s="92">
        <v>4521</v>
      </c>
      <c r="AP146" s="94">
        <f t="shared" si="39"/>
        <v>0.54722792607802884</v>
      </c>
      <c r="AQ146" s="92">
        <v>1542</v>
      </c>
      <c r="AR146" s="385">
        <f t="shared" si="85"/>
        <v>0.21704814522494087</v>
      </c>
      <c r="AS146" s="124">
        <v>0</v>
      </c>
      <c r="AT146" s="110" t="str">
        <f t="shared" si="62"/>
        <v>-</v>
      </c>
      <c r="AU146" s="421"/>
      <c r="AV146" s="409"/>
      <c r="AW146" s="421"/>
      <c r="AX146" s="409"/>
      <c r="AY146" s="92">
        <v>1931</v>
      </c>
      <c r="AZ146" s="46">
        <f t="shared" si="88"/>
        <v>0.53864541832669333</v>
      </c>
      <c r="BA146" s="421"/>
      <c r="BB146" s="427"/>
      <c r="BH146" s="75"/>
    </row>
    <row r="147" spans="1:67" s="91" customFormat="1" ht="13.55" customHeight="1">
      <c r="A147" s="442"/>
      <c r="B147" s="62" t="s">
        <v>16</v>
      </c>
      <c r="C147" s="164">
        <v>1781715</v>
      </c>
      <c r="D147" s="385">
        <f t="shared" ref="D147:D195" si="90">C147/C135-1</f>
        <v>0.24536495659048119</v>
      </c>
      <c r="E147" s="373">
        <v>415656</v>
      </c>
      <c r="F147" s="385">
        <f t="shared" si="87"/>
        <v>0.53433516793833957</v>
      </c>
      <c r="G147" s="92">
        <v>339600</v>
      </c>
      <c r="H147" s="385">
        <f t="shared" si="89"/>
        <v>-4.7138047138047139E-2</v>
      </c>
      <c r="I147" s="92">
        <v>114741</v>
      </c>
      <c r="J147" s="385">
        <f t="shared" si="77"/>
        <v>0.38037606919865752</v>
      </c>
      <c r="K147" s="92">
        <v>149315</v>
      </c>
      <c r="L147" s="385">
        <f t="shared" si="78"/>
        <v>0.30857543490644579</v>
      </c>
      <c r="M147" s="93">
        <v>135156</v>
      </c>
      <c r="N147" s="385">
        <f t="shared" si="65"/>
        <v>0.15577219086711125</v>
      </c>
      <c r="O147" s="93">
        <v>119238</v>
      </c>
      <c r="P147" s="385">
        <f t="shared" si="79"/>
        <v>8.8076944135199842E-2</v>
      </c>
      <c r="Q147" s="92">
        <v>69555</v>
      </c>
      <c r="R147" s="385">
        <f t="shared" si="80"/>
        <v>0.38404138891652573</v>
      </c>
      <c r="S147" s="93">
        <v>54856</v>
      </c>
      <c r="T147" s="385">
        <f t="shared" si="81"/>
        <v>0.15861952435263804</v>
      </c>
      <c r="U147" s="93">
        <v>44821</v>
      </c>
      <c r="V147" s="385">
        <f t="shared" si="71"/>
        <v>9.5385893738696909E-2</v>
      </c>
      <c r="W147" s="92">
        <v>42933</v>
      </c>
      <c r="X147" s="385">
        <f t="shared" si="82"/>
        <v>0.37986115574982326</v>
      </c>
      <c r="Y147" s="374">
        <v>28155</v>
      </c>
      <c r="Z147" s="389">
        <f t="shared" si="54"/>
        <v>-2.2260036116127258E-2</v>
      </c>
      <c r="AA147" s="93">
        <v>42753</v>
      </c>
      <c r="AB147" s="94">
        <f t="shared" si="73"/>
        <v>-7.2341441187319666E-2</v>
      </c>
      <c r="AC147" s="422"/>
      <c r="AD147" s="410"/>
      <c r="AE147" s="92">
        <v>11530</v>
      </c>
      <c r="AF147" s="385">
        <f t="shared" si="83"/>
        <v>-0.32687255531554671</v>
      </c>
      <c r="AG147" s="422"/>
      <c r="AH147" s="416"/>
      <c r="AI147" s="419"/>
      <c r="AJ147" s="416"/>
      <c r="AK147" s="422"/>
      <c r="AL147" s="410"/>
      <c r="AM147" s="92">
        <v>1100</v>
      </c>
      <c r="AN147" s="385">
        <f t="shared" si="84"/>
        <v>0.375</v>
      </c>
      <c r="AO147" s="92">
        <v>2758</v>
      </c>
      <c r="AP147" s="94">
        <f t="shared" si="39"/>
        <v>-0.246448087431694</v>
      </c>
      <c r="AQ147" s="92">
        <v>1395</v>
      </c>
      <c r="AR147" s="385">
        <f t="shared" si="85"/>
        <v>5.2830188679245271E-2</v>
      </c>
      <c r="AS147" s="124">
        <v>0</v>
      </c>
      <c r="AT147" s="110" t="str">
        <f t="shared" si="62"/>
        <v>-</v>
      </c>
      <c r="AU147" s="422"/>
      <c r="AV147" s="410"/>
      <c r="AW147" s="422"/>
      <c r="AX147" s="410"/>
      <c r="AY147" s="92">
        <v>1658</v>
      </c>
      <c r="AZ147" s="110">
        <f>IFERROR(AY147/AY135-1,"-")</f>
        <v>0.25796661608497717</v>
      </c>
      <c r="BA147" s="422"/>
      <c r="BB147" s="428"/>
      <c r="BH147" s="75"/>
    </row>
    <row r="148" spans="1:67" s="157" customFormat="1" ht="13.55" customHeight="1">
      <c r="A148" s="399" t="s">
        <v>254</v>
      </c>
      <c r="B148" s="101" t="s">
        <v>233</v>
      </c>
      <c r="C148" s="165">
        <v>2112337</v>
      </c>
      <c r="D148" s="386">
        <f t="shared" si="90"/>
        <v>0.15142722581925261</v>
      </c>
      <c r="E148" s="372">
        <v>514889</v>
      </c>
      <c r="F148" s="386">
        <f t="shared" ref="F148:F195" si="91">E148/E136-1</f>
        <v>0.4378639068621839</v>
      </c>
      <c r="G148" s="420">
        <v>4762163</v>
      </c>
      <c r="H148" s="408">
        <f>G148/SUM(G136:G147)-1</f>
        <v>7.1497389973899761E-2</v>
      </c>
      <c r="I148" s="100">
        <v>149330</v>
      </c>
      <c r="J148" s="386">
        <f t="shared" ref="J148:J153" si="92">I148/I136-1</f>
        <v>0.2823529411764707</v>
      </c>
      <c r="K148" s="100">
        <v>174970</v>
      </c>
      <c r="L148" s="386">
        <f t="shared" ref="L148:L153" si="93">K148/K136-1</f>
        <v>0.14313154146685658</v>
      </c>
      <c r="M148" s="105">
        <v>147165</v>
      </c>
      <c r="N148" s="386">
        <f t="shared" si="65"/>
        <v>1.3590372579974641E-5</v>
      </c>
      <c r="O148" s="105">
        <v>146962</v>
      </c>
      <c r="P148" s="386">
        <f t="shared" si="79"/>
        <v>-4.0255902843666647E-3</v>
      </c>
      <c r="Q148" s="100">
        <v>85640</v>
      </c>
      <c r="R148" s="386">
        <f t="shared" ref="R148:R153" si="94">Q148/Q136-1</f>
        <v>0.13881464342229499</v>
      </c>
      <c r="S148" s="105">
        <v>69223</v>
      </c>
      <c r="T148" s="386">
        <f t="shared" ref="T148:T153" si="95">S148/S136-1</f>
        <v>6.2798912648456273E-3</v>
      </c>
      <c r="U148" s="105">
        <v>74180</v>
      </c>
      <c r="V148" s="386">
        <f t="shared" ref="V148:V195" si="96">U148/U136-1</f>
        <v>3.2859927596769811E-2</v>
      </c>
      <c r="W148" s="100">
        <v>61933</v>
      </c>
      <c r="X148" s="386">
        <f t="shared" si="82"/>
        <v>0.12000651029893117</v>
      </c>
      <c r="Y148" s="100">
        <v>35636</v>
      </c>
      <c r="Z148" s="386">
        <f t="shared" ref="Z148:Z159" si="97">(Y148/Y136-1)</f>
        <v>-7.7265665458311705E-2</v>
      </c>
      <c r="AA148" s="105">
        <v>59945</v>
      </c>
      <c r="AB148" s="90">
        <f t="shared" si="73"/>
        <v>-0.17949876127513376</v>
      </c>
      <c r="AC148" s="420">
        <v>173260</v>
      </c>
      <c r="AD148" s="408">
        <f>(AC148/AC136-1)</f>
        <v>4.7977354108197146E-2</v>
      </c>
      <c r="AE148" s="100">
        <v>13773</v>
      </c>
      <c r="AF148" s="386">
        <f t="shared" si="83"/>
        <v>-0.45327881867259445</v>
      </c>
      <c r="AG148" s="420">
        <v>111076</v>
      </c>
      <c r="AH148" s="414">
        <f>(AG148/AG136-1)</f>
        <v>7.8481061819735354E-2</v>
      </c>
      <c r="AI148" s="417">
        <v>5353</v>
      </c>
      <c r="AJ148" s="414">
        <f>(AI148/AI136-1)</f>
        <v>-2.6196106967436794E-2</v>
      </c>
      <c r="AK148" s="420">
        <v>64397</v>
      </c>
      <c r="AL148" s="408">
        <f>AK148/AK136-1</f>
        <v>1.0703915875382553E-2</v>
      </c>
      <c r="AM148" s="100">
        <v>3300</v>
      </c>
      <c r="AN148" s="386">
        <f t="shared" ref="AN148:AN158" si="98">AM148/AM136-1</f>
        <v>0</v>
      </c>
      <c r="AO148" s="100">
        <v>1896</v>
      </c>
      <c r="AP148" s="90">
        <f t="shared" ref="AP148:AP153" si="99">AO148/AO136-1</f>
        <v>-0.11111111111111116</v>
      </c>
      <c r="AQ148" s="100">
        <v>2105</v>
      </c>
      <c r="AR148" s="386">
        <f t="shared" si="85"/>
        <v>0.13415948275862077</v>
      </c>
      <c r="AS148" s="123">
        <v>0</v>
      </c>
      <c r="AT148" s="112" t="str">
        <f t="shared" si="62"/>
        <v>-</v>
      </c>
      <c r="AU148" s="420">
        <v>1035</v>
      </c>
      <c r="AV148" s="408">
        <f>AU148/AU136-1</f>
        <v>0.6171875</v>
      </c>
      <c r="AW148" s="420">
        <v>9654</v>
      </c>
      <c r="AX148" s="408">
        <f>AW148/AW136-1</f>
        <v>-0.15589752557488856</v>
      </c>
      <c r="AY148" s="100">
        <v>4053</v>
      </c>
      <c r="AZ148" s="386">
        <f>AY148/AY136-1</f>
        <v>-1.0739565535757833E-2</v>
      </c>
      <c r="BA148" s="100"/>
      <c r="BB148" s="386"/>
      <c r="BC148" s="75"/>
      <c r="BD148" s="75"/>
      <c r="BE148" s="75"/>
      <c r="BF148" s="75"/>
      <c r="BG148" s="75"/>
      <c r="BH148" s="75"/>
      <c r="BI148" s="75"/>
      <c r="BJ148" s="75"/>
      <c r="BK148" s="75"/>
      <c r="BL148" s="75"/>
      <c r="BM148" s="75"/>
      <c r="BN148" s="75"/>
      <c r="BO148" s="75"/>
    </row>
    <row r="149" spans="1:67" s="91" customFormat="1" ht="13.55" customHeight="1">
      <c r="A149" s="400"/>
      <c r="B149" s="62" t="s">
        <v>234</v>
      </c>
      <c r="C149" s="166">
        <v>1876928</v>
      </c>
      <c r="D149" s="385">
        <f t="shared" si="90"/>
        <v>0.29836491056710357</v>
      </c>
      <c r="E149" s="373">
        <v>490845</v>
      </c>
      <c r="F149" s="385">
        <f t="shared" si="91"/>
        <v>0.52637323680871706</v>
      </c>
      <c r="G149" s="421"/>
      <c r="H149" s="409"/>
      <c r="I149" s="92">
        <v>142234</v>
      </c>
      <c r="J149" s="385">
        <f t="shared" si="92"/>
        <v>-2.2869822688457941E-2</v>
      </c>
      <c r="K149" s="92">
        <v>147688</v>
      </c>
      <c r="L149" s="385">
        <f t="shared" si="93"/>
        <v>0.25872957700863375</v>
      </c>
      <c r="M149" s="93">
        <v>137598</v>
      </c>
      <c r="N149" s="385">
        <f t="shared" si="65"/>
        <v>0.13512844627035592</v>
      </c>
      <c r="O149" s="93">
        <v>127996</v>
      </c>
      <c r="P149" s="385">
        <f t="shared" si="79"/>
        <v>7.7897360753204303E-2</v>
      </c>
      <c r="Q149" s="92">
        <v>76407</v>
      </c>
      <c r="R149" s="385">
        <f t="shared" si="94"/>
        <v>0.3243950634403383</v>
      </c>
      <c r="S149" s="93">
        <v>63013</v>
      </c>
      <c r="T149" s="385">
        <f t="shared" si="95"/>
        <v>0.12043029871977251</v>
      </c>
      <c r="U149" s="93">
        <v>57595</v>
      </c>
      <c r="V149" s="385">
        <f t="shared" si="96"/>
        <v>0.12019838568511143</v>
      </c>
      <c r="W149" s="92">
        <v>47349</v>
      </c>
      <c r="X149" s="385">
        <f t="shared" si="82"/>
        <v>0.29669998630699723</v>
      </c>
      <c r="Y149" s="92">
        <v>31609</v>
      </c>
      <c r="Z149" s="385">
        <f t="shared" si="97"/>
        <v>2.1688538367056642E-2</v>
      </c>
      <c r="AA149" s="93">
        <v>43764</v>
      </c>
      <c r="AB149" s="94">
        <f t="shared" si="73"/>
        <v>-0.1179458239277652</v>
      </c>
      <c r="AC149" s="421"/>
      <c r="AD149" s="409"/>
      <c r="AE149" s="92">
        <v>11399</v>
      </c>
      <c r="AF149" s="385">
        <f t="shared" si="83"/>
        <v>-0.42767485063011501</v>
      </c>
      <c r="AG149" s="421"/>
      <c r="AH149" s="415"/>
      <c r="AI149" s="418"/>
      <c r="AJ149" s="415"/>
      <c r="AK149" s="421"/>
      <c r="AL149" s="409"/>
      <c r="AM149" s="92">
        <v>4300</v>
      </c>
      <c r="AN149" s="385">
        <f t="shared" si="98"/>
        <v>0.65384615384615374</v>
      </c>
      <c r="AO149" s="92">
        <v>1706</v>
      </c>
      <c r="AP149" s="94">
        <f t="shared" si="99"/>
        <v>3.5194174757281482E-2</v>
      </c>
      <c r="AQ149" s="92">
        <v>1322</v>
      </c>
      <c r="AR149" s="385">
        <f t="shared" si="85"/>
        <v>0.1406384814495254</v>
      </c>
      <c r="AS149" s="124">
        <v>12</v>
      </c>
      <c r="AT149" s="110" t="str">
        <f t="shared" si="62"/>
        <v>-</v>
      </c>
      <c r="AU149" s="421"/>
      <c r="AV149" s="409"/>
      <c r="AW149" s="421"/>
      <c r="AX149" s="409"/>
      <c r="AY149" s="92">
        <v>2058</v>
      </c>
      <c r="AZ149" s="385">
        <f t="shared" ref="AZ149:AZ159" si="100">AY149/AY137-1</f>
        <v>0.95256166982922208</v>
      </c>
      <c r="BA149" s="92"/>
      <c r="BB149" s="385"/>
      <c r="BC149" s="75"/>
      <c r="BD149" s="75"/>
      <c r="BE149" s="75"/>
      <c r="BF149" s="75"/>
      <c r="BG149" s="75"/>
      <c r="BH149" s="75"/>
      <c r="BI149" s="75"/>
      <c r="BJ149" s="75"/>
      <c r="BK149" s="75"/>
      <c r="BL149" s="75"/>
      <c r="BM149" s="75"/>
      <c r="BN149" s="75"/>
      <c r="BO149" s="75"/>
    </row>
    <row r="150" spans="1:67" s="91" customFormat="1" ht="13.55" customHeight="1">
      <c r="A150" s="400"/>
      <c r="B150" s="62" t="s">
        <v>237</v>
      </c>
      <c r="C150" s="166">
        <v>1569162</v>
      </c>
      <c r="D150" s="385">
        <f t="shared" si="90"/>
        <v>0.1076309943720648</v>
      </c>
      <c r="E150" s="373">
        <v>374057</v>
      </c>
      <c r="F150" s="385">
        <f t="shared" si="91"/>
        <v>0.39492310446158196</v>
      </c>
      <c r="G150" s="421"/>
      <c r="H150" s="409"/>
      <c r="I150" s="92">
        <v>116593</v>
      </c>
      <c r="J150" s="385">
        <f t="shared" si="92"/>
        <v>0.28400731245319588</v>
      </c>
      <c r="K150" s="92">
        <v>103289</v>
      </c>
      <c r="L150" s="385">
        <f t="shared" si="93"/>
        <v>3.045811883953875E-2</v>
      </c>
      <c r="M150" s="93">
        <v>98781</v>
      </c>
      <c r="N150" s="385">
        <f t="shared" si="65"/>
        <v>6.1031804852898608E-2</v>
      </c>
      <c r="O150" s="93">
        <v>97043</v>
      </c>
      <c r="P150" s="385">
        <f t="shared" si="79"/>
        <v>-1.8865826163443122E-2</v>
      </c>
      <c r="Q150" s="92">
        <v>56442</v>
      </c>
      <c r="R150" s="385">
        <f t="shared" si="94"/>
        <v>0.13490036796493277</v>
      </c>
      <c r="S150" s="93">
        <v>41675</v>
      </c>
      <c r="T150" s="385">
        <f t="shared" si="95"/>
        <v>-4.4436291931304939E-2</v>
      </c>
      <c r="U150" s="93">
        <v>40959</v>
      </c>
      <c r="V150" s="385">
        <f t="shared" si="96"/>
        <v>-4.4621197984698657E-2</v>
      </c>
      <c r="W150" s="92">
        <v>30563</v>
      </c>
      <c r="X150" s="385">
        <f t="shared" si="82"/>
        <v>4.0761424776952992E-2</v>
      </c>
      <c r="Y150" s="92">
        <v>26103</v>
      </c>
      <c r="Z150" s="385">
        <f t="shared" si="97"/>
        <v>-8.6189392613338023E-2</v>
      </c>
      <c r="AA150" s="93">
        <v>27839</v>
      </c>
      <c r="AB150" s="94">
        <f t="shared" si="73"/>
        <v>-0.25208210198269843</v>
      </c>
      <c r="AC150" s="421"/>
      <c r="AD150" s="409"/>
      <c r="AE150" s="92">
        <v>8830</v>
      </c>
      <c r="AF150" s="385">
        <f t="shared" si="83"/>
        <v>-0.37663254500529475</v>
      </c>
      <c r="AG150" s="421"/>
      <c r="AH150" s="415"/>
      <c r="AI150" s="418"/>
      <c r="AJ150" s="415"/>
      <c r="AK150" s="421"/>
      <c r="AL150" s="409"/>
      <c r="AM150" s="92">
        <v>2000</v>
      </c>
      <c r="AN150" s="385">
        <f t="shared" si="98"/>
        <v>-4.7619047619047672E-2</v>
      </c>
      <c r="AO150" s="92">
        <v>1981</v>
      </c>
      <c r="AP150" s="94">
        <f t="shared" si="99"/>
        <v>-0.3778266331658291</v>
      </c>
      <c r="AQ150" s="92">
        <v>1194</v>
      </c>
      <c r="AR150" s="385">
        <f t="shared" si="85"/>
        <v>0.10555555555555562</v>
      </c>
      <c r="AS150" s="124">
        <v>0</v>
      </c>
      <c r="AT150" s="110" t="str">
        <f t="shared" si="62"/>
        <v>-</v>
      </c>
      <c r="AU150" s="421"/>
      <c r="AV150" s="409"/>
      <c r="AW150" s="421"/>
      <c r="AX150" s="409"/>
      <c r="AY150" s="92">
        <v>1798</v>
      </c>
      <c r="AZ150" s="385">
        <f t="shared" si="100"/>
        <v>-0.24485510289794199</v>
      </c>
      <c r="BA150" s="92"/>
      <c r="BB150" s="385"/>
      <c r="BC150" s="75"/>
      <c r="BD150" s="75"/>
      <c r="BE150" s="75"/>
      <c r="BF150" s="75"/>
      <c r="BG150" s="75"/>
      <c r="BH150" s="75"/>
      <c r="BI150" s="75"/>
      <c r="BJ150" s="75"/>
      <c r="BK150" s="75"/>
      <c r="BL150" s="75"/>
      <c r="BM150" s="75"/>
      <c r="BN150" s="75"/>
      <c r="BO150" s="75"/>
    </row>
    <row r="151" spans="1:67" s="91" customFormat="1" ht="13.55" customHeight="1">
      <c r="A151" s="400"/>
      <c r="B151" s="62" t="s">
        <v>238</v>
      </c>
      <c r="C151" s="166">
        <v>1636597</v>
      </c>
      <c r="D151" s="385">
        <f t="shared" si="90"/>
        <v>9.4376980995813931E-2</v>
      </c>
      <c r="E151" s="373">
        <v>353660</v>
      </c>
      <c r="F151" s="385">
        <f t="shared" si="91"/>
        <v>0.16099127106319688</v>
      </c>
      <c r="G151" s="421"/>
      <c r="H151" s="409"/>
      <c r="I151" s="92">
        <v>111154</v>
      </c>
      <c r="J151" s="385">
        <f t="shared" si="92"/>
        <v>0.30314079041466879</v>
      </c>
      <c r="K151" s="92">
        <v>95785</v>
      </c>
      <c r="L151" s="385">
        <f t="shared" si="93"/>
        <v>0.10981728017426162</v>
      </c>
      <c r="M151" s="93">
        <v>98052</v>
      </c>
      <c r="N151" s="385">
        <f t="shared" si="65"/>
        <v>8.3866688774664189E-2</v>
      </c>
      <c r="O151" s="93">
        <v>103295</v>
      </c>
      <c r="P151" s="385">
        <f t="shared" si="79"/>
        <v>5.7451142982914094E-2</v>
      </c>
      <c r="Q151" s="92">
        <v>62668</v>
      </c>
      <c r="R151" s="385">
        <f t="shared" si="94"/>
        <v>0.2577369244972505</v>
      </c>
      <c r="S151" s="93">
        <v>43661</v>
      </c>
      <c r="T151" s="385">
        <f t="shared" si="95"/>
        <v>5.9347325003032969E-2</v>
      </c>
      <c r="U151" s="93">
        <v>41356</v>
      </c>
      <c r="V151" s="385">
        <f t="shared" si="96"/>
        <v>-5.9131772510937486E-3</v>
      </c>
      <c r="W151" s="92">
        <v>31218</v>
      </c>
      <c r="X151" s="385">
        <f t="shared" si="82"/>
        <v>8.4975497862579408E-2</v>
      </c>
      <c r="Y151" s="92">
        <v>27989</v>
      </c>
      <c r="Z151" s="385">
        <f t="shared" si="97"/>
        <v>-2.6367968831530253E-2</v>
      </c>
      <c r="AA151" s="93">
        <v>22386</v>
      </c>
      <c r="AB151" s="94">
        <f t="shared" si="73"/>
        <v>-0.19318099906292796</v>
      </c>
      <c r="AC151" s="421"/>
      <c r="AD151" s="409"/>
      <c r="AE151" s="92">
        <v>8438</v>
      </c>
      <c r="AF151" s="385">
        <f t="shared" si="83"/>
        <v>-0.58539701257861632</v>
      </c>
      <c r="AG151" s="421"/>
      <c r="AH151" s="415"/>
      <c r="AI151" s="418">
        <v>11093</v>
      </c>
      <c r="AJ151" s="415">
        <f>(AI151/AI139-1)</f>
        <v>0.14301906233900041</v>
      </c>
      <c r="AK151" s="421"/>
      <c r="AL151" s="409"/>
      <c r="AM151" s="92">
        <v>2400</v>
      </c>
      <c r="AN151" s="385">
        <f t="shared" si="98"/>
        <v>0.14285714285714279</v>
      </c>
      <c r="AO151" s="92">
        <v>2169</v>
      </c>
      <c r="AP151" s="94">
        <f t="shared" si="99"/>
        <v>-0.15438596491228074</v>
      </c>
      <c r="AQ151" s="92">
        <v>749</v>
      </c>
      <c r="AR151" s="385">
        <f t="shared" si="85"/>
        <v>1.904761904761898E-2</v>
      </c>
      <c r="AS151" s="124">
        <v>40</v>
      </c>
      <c r="AT151" s="110">
        <f t="shared" si="62"/>
        <v>5.2631578947368363E-2</v>
      </c>
      <c r="AU151" s="421"/>
      <c r="AV151" s="409"/>
      <c r="AW151" s="421"/>
      <c r="AX151" s="409"/>
      <c r="AY151" s="92">
        <v>1498</v>
      </c>
      <c r="AZ151" s="385">
        <f t="shared" si="100"/>
        <v>-9.7046413502109741E-2</v>
      </c>
      <c r="BA151" s="92"/>
      <c r="BB151" s="385"/>
      <c r="BC151" s="75"/>
      <c r="BD151" s="75"/>
      <c r="BE151" s="75"/>
      <c r="BF151" s="75"/>
      <c r="BG151" s="75"/>
      <c r="BH151" s="75"/>
      <c r="BI151" s="75"/>
      <c r="BJ151" s="75"/>
      <c r="BK151" s="75"/>
      <c r="BL151" s="75"/>
      <c r="BM151" s="75"/>
      <c r="BN151" s="75"/>
      <c r="BO151" s="75"/>
    </row>
    <row r="152" spans="1:67" s="91" customFormat="1" ht="13.55" customHeight="1">
      <c r="A152" s="400"/>
      <c r="B152" s="62" t="s">
        <v>239</v>
      </c>
      <c r="C152" s="166">
        <v>1656728</v>
      </c>
      <c r="D152" s="385">
        <f t="shared" si="90"/>
        <v>4.9050032768408025E-2</v>
      </c>
      <c r="E152" s="373">
        <v>302088</v>
      </c>
      <c r="F152" s="385">
        <f t="shared" si="91"/>
        <v>-4.2173316127068428E-2</v>
      </c>
      <c r="G152" s="421"/>
      <c r="H152" s="409"/>
      <c r="I152" s="92">
        <v>111952</v>
      </c>
      <c r="J152" s="385">
        <f t="shared" si="92"/>
        <v>0.37268413502213171</v>
      </c>
      <c r="K152" s="92">
        <v>96261</v>
      </c>
      <c r="L152" s="385">
        <f t="shared" si="93"/>
        <v>7.4533398821218011E-2</v>
      </c>
      <c r="M152" s="93">
        <v>94736</v>
      </c>
      <c r="N152" s="385">
        <f t="shared" si="65"/>
        <v>6.9085730076738905E-3</v>
      </c>
      <c r="O152" s="93">
        <v>106857</v>
      </c>
      <c r="P152" s="385">
        <f t="shared" si="79"/>
        <v>-8.3425542317490553E-2</v>
      </c>
      <c r="Q152" s="92">
        <v>64106</v>
      </c>
      <c r="R152" s="385">
        <f t="shared" si="94"/>
        <v>0.17446824102742609</v>
      </c>
      <c r="S152" s="93">
        <v>48109</v>
      </c>
      <c r="T152" s="385">
        <f t="shared" si="95"/>
        <v>-8.0098665340930797E-2</v>
      </c>
      <c r="U152" s="93">
        <v>44932</v>
      </c>
      <c r="V152" s="385">
        <f t="shared" si="96"/>
        <v>2.3904473258437253E-2</v>
      </c>
      <c r="W152" s="92">
        <v>29293</v>
      </c>
      <c r="X152" s="385">
        <f t="shared" si="82"/>
        <v>5.3885227896759424E-3</v>
      </c>
      <c r="Y152" s="92">
        <v>26859</v>
      </c>
      <c r="Z152" s="385">
        <f t="shared" si="97"/>
        <v>2.5152671755725109E-2</v>
      </c>
      <c r="AA152" s="93">
        <v>17508</v>
      </c>
      <c r="AB152" s="94">
        <f t="shared" si="73"/>
        <v>-0.23828583859038499</v>
      </c>
      <c r="AC152" s="421"/>
      <c r="AD152" s="409"/>
      <c r="AE152" s="92">
        <v>9516</v>
      </c>
      <c r="AF152" s="385">
        <f t="shared" si="83"/>
        <v>-0.56776889534883723</v>
      </c>
      <c r="AG152" s="421"/>
      <c r="AH152" s="415"/>
      <c r="AI152" s="418"/>
      <c r="AJ152" s="415"/>
      <c r="AK152" s="421"/>
      <c r="AL152" s="409"/>
      <c r="AM152" s="92">
        <v>2200</v>
      </c>
      <c r="AN152" s="385">
        <f t="shared" si="98"/>
        <v>0.10000000000000009</v>
      </c>
      <c r="AO152" s="92">
        <v>2995</v>
      </c>
      <c r="AP152" s="94">
        <f t="shared" si="99"/>
        <v>-0.14060258249641322</v>
      </c>
      <c r="AQ152" s="92">
        <v>914</v>
      </c>
      <c r="AR152" s="385">
        <f t="shared" si="85"/>
        <v>8.8095238095238004E-2</v>
      </c>
      <c r="AS152" s="124">
        <v>0</v>
      </c>
      <c r="AT152" s="110" t="str">
        <f t="shared" si="62"/>
        <v>-</v>
      </c>
      <c r="AU152" s="421"/>
      <c r="AV152" s="409"/>
      <c r="AW152" s="421"/>
      <c r="AX152" s="409"/>
      <c r="AY152" s="92">
        <v>977</v>
      </c>
      <c r="AZ152" s="385">
        <f t="shared" si="100"/>
        <v>0.37994350282485878</v>
      </c>
      <c r="BA152" s="92"/>
      <c r="BB152" s="385"/>
      <c r="BC152" s="75"/>
      <c r="BD152" s="75"/>
      <c r="BE152" s="75"/>
      <c r="BF152" s="75"/>
      <c r="BG152" s="75"/>
      <c r="BH152" s="75"/>
      <c r="BI152" s="75"/>
      <c r="BJ152" s="75"/>
      <c r="BK152" s="75"/>
      <c r="BL152" s="75"/>
      <c r="BM152" s="75"/>
      <c r="BN152" s="75"/>
      <c r="BO152" s="75"/>
    </row>
    <row r="153" spans="1:67" s="91" customFormat="1" ht="13.55" customHeight="1">
      <c r="A153" s="400"/>
      <c r="B153" s="62" t="s">
        <v>10</v>
      </c>
      <c r="C153" s="166">
        <v>1778317</v>
      </c>
      <c r="D153" s="385">
        <f t="shared" si="90"/>
        <v>0.29468581800020521</v>
      </c>
      <c r="E153" s="373">
        <v>347365</v>
      </c>
      <c r="F153" s="385">
        <f t="shared" si="91"/>
        <v>0.38115099561040777</v>
      </c>
      <c r="G153" s="421"/>
      <c r="H153" s="409"/>
      <c r="I153" s="92">
        <v>109806</v>
      </c>
      <c r="J153" s="385">
        <f t="shared" si="92"/>
        <v>0.50569747830021794</v>
      </c>
      <c r="K153" s="92">
        <v>107506</v>
      </c>
      <c r="L153" s="385">
        <f t="shared" si="93"/>
        <v>0.17139557182705722</v>
      </c>
      <c r="M153" s="93">
        <v>109786</v>
      </c>
      <c r="N153" s="385">
        <f t="shared" si="65"/>
        <v>0.13235142438682268</v>
      </c>
      <c r="O153" s="93">
        <v>105083</v>
      </c>
      <c r="P153" s="385">
        <f t="shared" si="79"/>
        <v>0.52349401957230879</v>
      </c>
      <c r="Q153" s="92">
        <v>61599</v>
      </c>
      <c r="R153" s="385">
        <f t="shared" si="94"/>
        <v>0.67862982341399603</v>
      </c>
      <c r="S153" s="93">
        <v>46957</v>
      </c>
      <c r="T153" s="385">
        <f t="shared" si="95"/>
        <v>0.49516016047888933</v>
      </c>
      <c r="U153" s="93">
        <v>43766</v>
      </c>
      <c r="V153" s="385">
        <f t="shared" si="96"/>
        <v>0.1767268034307532</v>
      </c>
      <c r="W153" s="92">
        <v>27667</v>
      </c>
      <c r="X153" s="385">
        <f t="shared" si="82"/>
        <v>6.7152665278099155E-2</v>
      </c>
      <c r="Y153" s="92">
        <v>26084</v>
      </c>
      <c r="Z153" s="385">
        <f t="shared" si="97"/>
        <v>-4.1874816338524856E-2</v>
      </c>
      <c r="AA153" s="93">
        <v>21556</v>
      </c>
      <c r="AB153" s="94">
        <f t="shared" si="73"/>
        <v>0.24730933919685216</v>
      </c>
      <c r="AC153" s="421"/>
      <c r="AD153" s="409"/>
      <c r="AE153" s="92">
        <v>10441</v>
      </c>
      <c r="AF153" s="385">
        <f t="shared" si="83"/>
        <v>-0.43525530073561225</v>
      </c>
      <c r="AG153" s="421"/>
      <c r="AH153" s="415"/>
      <c r="AI153" s="418"/>
      <c r="AJ153" s="415"/>
      <c r="AK153" s="421"/>
      <c r="AL153" s="409"/>
      <c r="AM153" s="92">
        <v>2400</v>
      </c>
      <c r="AN153" s="385">
        <f t="shared" si="98"/>
        <v>0.60000000000000009</v>
      </c>
      <c r="AO153" s="92">
        <v>2309</v>
      </c>
      <c r="AP153" s="94">
        <f t="shared" si="99"/>
        <v>-0.15544989027066569</v>
      </c>
      <c r="AQ153" s="92">
        <v>909</v>
      </c>
      <c r="AR153" s="385">
        <f t="shared" si="85"/>
        <v>-3.4006376195536703E-2</v>
      </c>
      <c r="AS153" s="124">
        <v>0</v>
      </c>
      <c r="AT153" s="110" t="str">
        <f t="shared" si="62"/>
        <v>-</v>
      </c>
      <c r="AU153" s="421"/>
      <c r="AV153" s="409"/>
      <c r="AW153" s="421"/>
      <c r="AX153" s="409"/>
      <c r="AY153" s="92">
        <v>948</v>
      </c>
      <c r="AZ153" s="385">
        <f t="shared" si="100"/>
        <v>0.53150242326332786</v>
      </c>
      <c r="BA153" s="92"/>
      <c r="BB153" s="385"/>
      <c r="BC153" s="75"/>
      <c r="BD153" s="75"/>
      <c r="BE153" s="75"/>
      <c r="BF153" s="75"/>
      <c r="BG153" s="75"/>
      <c r="BH153" s="75"/>
      <c r="BI153" s="75"/>
      <c r="BJ153" s="75"/>
      <c r="BK153" s="75"/>
      <c r="BL153" s="75"/>
      <c r="BM153" s="75"/>
      <c r="BN153" s="75"/>
      <c r="BO153" s="75"/>
    </row>
    <row r="154" spans="1:67" s="91" customFormat="1" ht="13.55" customHeight="1">
      <c r="A154" s="400"/>
      <c r="B154" s="62" t="s">
        <v>11</v>
      </c>
      <c r="C154" s="166">
        <v>2086068</v>
      </c>
      <c r="D154" s="385">
        <f t="shared" si="90"/>
        <v>0.24516692810738405</v>
      </c>
      <c r="E154" s="373">
        <v>447008</v>
      </c>
      <c r="F154" s="385">
        <f t="shared" si="91"/>
        <v>0.30020157126693214</v>
      </c>
      <c r="G154" s="421"/>
      <c r="H154" s="409"/>
      <c r="I154" s="92">
        <v>116960</v>
      </c>
      <c r="J154" s="385">
        <f t="shared" ref="J154:J159" si="101">I154/I142-1</f>
        <v>0.59982491656179904</v>
      </c>
      <c r="K154" s="92">
        <v>134310</v>
      </c>
      <c r="L154" s="385">
        <f t="shared" ref="L154:L169" si="102">K154/K142-1</f>
        <v>0.10544119704688937</v>
      </c>
      <c r="M154" s="93">
        <v>142793</v>
      </c>
      <c r="N154" s="385">
        <f t="shared" si="65"/>
        <v>0.19700399020889914</v>
      </c>
      <c r="O154" s="93">
        <v>109094</v>
      </c>
      <c r="P154" s="385">
        <f t="shared" si="79"/>
        <v>0.32443850916595851</v>
      </c>
      <c r="Q154" s="92">
        <v>71641</v>
      </c>
      <c r="R154" s="385">
        <f t="shared" ref="R154:R159" si="103">Q154/Q142-1</f>
        <v>0.57977022646585374</v>
      </c>
      <c r="S154" s="93">
        <v>51992</v>
      </c>
      <c r="T154" s="385">
        <f t="shared" ref="T154:T159" si="104">S154/S142-1</f>
        <v>0.40329284750337391</v>
      </c>
      <c r="U154" s="93">
        <v>54700</v>
      </c>
      <c r="V154" s="385">
        <f t="shared" si="96"/>
        <v>0.13074935400516785</v>
      </c>
      <c r="W154" s="92">
        <v>34429</v>
      </c>
      <c r="X154" s="385">
        <f t="shared" si="82"/>
        <v>-7.694576262098185E-2</v>
      </c>
      <c r="Y154" s="92">
        <v>31502</v>
      </c>
      <c r="Z154" s="385">
        <f t="shared" si="97"/>
        <v>0.10212363992583007</v>
      </c>
      <c r="AA154" s="93">
        <v>25272</v>
      </c>
      <c r="AB154" s="94">
        <f t="shared" si="73"/>
        <v>4.7370384185005499E-2</v>
      </c>
      <c r="AC154" s="421"/>
      <c r="AD154" s="409"/>
      <c r="AE154" s="92">
        <v>9627</v>
      </c>
      <c r="AF154" s="385">
        <f t="shared" si="83"/>
        <v>-0.57268409605397486</v>
      </c>
      <c r="AG154" s="421"/>
      <c r="AH154" s="415"/>
      <c r="AI154" s="418">
        <f>50436-AI151-AI148</f>
        <v>33990</v>
      </c>
      <c r="AJ154" s="415">
        <f>(AI154/AI142-1)</f>
        <v>0.30539980029188118</v>
      </c>
      <c r="AK154" s="421"/>
      <c r="AL154" s="409"/>
      <c r="AM154" s="92">
        <v>2000</v>
      </c>
      <c r="AN154" s="385">
        <f t="shared" si="98"/>
        <v>0.4285714285714286</v>
      </c>
      <c r="AO154" s="92">
        <v>2063</v>
      </c>
      <c r="AP154" s="94">
        <f t="shared" ref="AP154:AP159" si="105">AO154/AO142-1</f>
        <v>-1.0076775431861806E-2</v>
      </c>
      <c r="AQ154" s="92">
        <v>1231</v>
      </c>
      <c r="AR154" s="385">
        <f t="shared" si="85"/>
        <v>-0.14927436074637179</v>
      </c>
      <c r="AS154" s="124">
        <v>23</v>
      </c>
      <c r="AT154" s="110" t="str">
        <f t="shared" si="62"/>
        <v>-</v>
      </c>
      <c r="AU154" s="421"/>
      <c r="AV154" s="409"/>
      <c r="AW154" s="421"/>
      <c r="AX154" s="409"/>
      <c r="AY154" s="92">
        <v>1796</v>
      </c>
      <c r="AZ154" s="385">
        <f t="shared" si="100"/>
        <v>1.0643678160919539</v>
      </c>
      <c r="BA154" s="92"/>
      <c r="BB154" s="385"/>
      <c r="BC154" s="75"/>
      <c r="BD154" s="75"/>
      <c r="BE154" s="75"/>
      <c r="BF154" s="75"/>
      <c r="BG154" s="75"/>
      <c r="BH154" s="75"/>
      <c r="BI154" s="75"/>
      <c r="BJ154" s="75"/>
      <c r="BK154" s="75"/>
      <c r="BL154" s="75"/>
      <c r="BM154" s="75"/>
      <c r="BN154" s="75"/>
      <c r="BO154" s="75"/>
    </row>
    <row r="155" spans="1:67" s="91" customFormat="1" ht="13.55" customHeight="1">
      <c r="A155" s="400"/>
      <c r="B155" s="62" t="s">
        <v>242</v>
      </c>
      <c r="C155" s="166">
        <v>2064241</v>
      </c>
      <c r="D155" s="385">
        <f t="shared" si="90"/>
        <v>0.1247743494207052</v>
      </c>
      <c r="E155" s="373">
        <v>458927</v>
      </c>
      <c r="F155" s="385">
        <f t="shared" si="91"/>
        <v>0.17381340304012327</v>
      </c>
      <c r="G155" s="421"/>
      <c r="H155" s="409"/>
      <c r="I155" s="92">
        <v>147028</v>
      </c>
      <c r="J155" s="385">
        <f t="shared" si="101"/>
        <v>0.41174889097997047</v>
      </c>
      <c r="K155" s="92">
        <v>140804</v>
      </c>
      <c r="L155" s="385">
        <f t="shared" si="102"/>
        <v>2.4744548921428855E-2</v>
      </c>
      <c r="M155" s="93">
        <v>147588</v>
      </c>
      <c r="N155" s="385">
        <f t="shared" si="65"/>
        <v>5.8190891361707076E-2</v>
      </c>
      <c r="O155" s="93">
        <v>114727</v>
      </c>
      <c r="P155" s="385">
        <f t="shared" si="79"/>
        <v>0.18778535858120482</v>
      </c>
      <c r="Q155" s="92">
        <v>78023</v>
      </c>
      <c r="R155" s="385">
        <f t="shared" si="103"/>
        <v>0.43635861561119293</v>
      </c>
      <c r="S155" s="93">
        <v>57739</v>
      </c>
      <c r="T155" s="385">
        <f t="shared" si="104"/>
        <v>0.32095630290551358</v>
      </c>
      <c r="U155" s="93">
        <v>62018</v>
      </c>
      <c r="V155" s="385">
        <f t="shared" si="96"/>
        <v>2.5633392868955385E-2</v>
      </c>
      <c r="W155" s="92">
        <v>42117</v>
      </c>
      <c r="X155" s="385">
        <f t="shared" si="82"/>
        <v>-9.2914941663529982E-3</v>
      </c>
      <c r="Y155" s="92">
        <v>30940</v>
      </c>
      <c r="Z155" s="385">
        <f t="shared" si="97"/>
        <v>6.5060240963855431E-2</v>
      </c>
      <c r="AA155" s="93">
        <v>25410</v>
      </c>
      <c r="AB155" s="94">
        <f t="shared" si="73"/>
        <v>-2.1827000808407382E-2</v>
      </c>
      <c r="AC155" s="421"/>
      <c r="AD155" s="409"/>
      <c r="AE155" s="92">
        <v>6590</v>
      </c>
      <c r="AF155" s="385">
        <f t="shared" si="83"/>
        <v>-0.66531234128999495</v>
      </c>
      <c r="AG155" s="421"/>
      <c r="AH155" s="415"/>
      <c r="AI155" s="418"/>
      <c r="AJ155" s="415"/>
      <c r="AK155" s="421"/>
      <c r="AL155" s="409"/>
      <c r="AM155" s="92">
        <v>1400</v>
      </c>
      <c r="AN155" s="385">
        <f t="shared" si="98"/>
        <v>0.27272727272727271</v>
      </c>
      <c r="AO155" s="92">
        <v>1852</v>
      </c>
      <c r="AP155" s="94">
        <f t="shared" si="105"/>
        <v>-0.10832932113625426</v>
      </c>
      <c r="AQ155" s="92">
        <v>1296</v>
      </c>
      <c r="AR155" s="385">
        <f t="shared" si="85"/>
        <v>1.8867924528301883E-2</v>
      </c>
      <c r="AS155" s="124">
        <v>24</v>
      </c>
      <c r="AT155" s="110" t="str">
        <f t="shared" si="62"/>
        <v>-</v>
      </c>
      <c r="AU155" s="421"/>
      <c r="AV155" s="409"/>
      <c r="AW155" s="421"/>
      <c r="AX155" s="409"/>
      <c r="AY155" s="92">
        <v>2169</v>
      </c>
      <c r="AZ155" s="385">
        <f t="shared" si="100"/>
        <v>1.4508474576271189</v>
      </c>
      <c r="BA155" s="92"/>
      <c r="BB155" s="385"/>
      <c r="BC155" s="75"/>
      <c r="BD155" s="75"/>
      <c r="BE155" s="75"/>
      <c r="BF155" s="75"/>
      <c r="BG155" s="75"/>
      <c r="BH155" s="75"/>
      <c r="BI155" s="75"/>
      <c r="BJ155" s="75"/>
      <c r="BK155" s="75"/>
      <c r="BL155" s="75"/>
      <c r="BM155" s="75"/>
      <c r="BN155" s="75"/>
      <c r="BO155" s="75"/>
    </row>
    <row r="156" spans="1:67" s="91" customFormat="1" ht="13.55" customHeight="1">
      <c r="A156" s="400"/>
      <c r="B156" s="62" t="s">
        <v>13</v>
      </c>
      <c r="C156" s="166">
        <v>1904524</v>
      </c>
      <c r="D156" s="385">
        <f t="shared" si="90"/>
        <v>0.25989162885495842</v>
      </c>
      <c r="E156" s="373">
        <v>430614</v>
      </c>
      <c r="F156" s="385">
        <f t="shared" si="91"/>
        <v>0.42755225513434669</v>
      </c>
      <c r="G156" s="421"/>
      <c r="H156" s="409"/>
      <c r="I156" s="92">
        <v>128911</v>
      </c>
      <c r="J156" s="385">
        <f t="shared" si="101"/>
        <v>0.60738911956508179</v>
      </c>
      <c r="K156" s="92">
        <v>107890</v>
      </c>
      <c r="L156" s="385">
        <f t="shared" si="102"/>
        <v>0.14473363112605964</v>
      </c>
      <c r="M156" s="93">
        <v>115147</v>
      </c>
      <c r="N156" s="385">
        <f t="shared" si="65"/>
        <v>0.20716876690499664</v>
      </c>
      <c r="O156" s="93">
        <v>113351</v>
      </c>
      <c r="P156" s="385">
        <f t="shared" si="79"/>
        <v>0.31775907368225265</v>
      </c>
      <c r="Q156" s="92">
        <v>72200</v>
      </c>
      <c r="R156" s="385">
        <f t="shared" si="103"/>
        <v>0.54372460979260206</v>
      </c>
      <c r="S156" s="93">
        <v>55075</v>
      </c>
      <c r="T156" s="385">
        <f t="shared" si="104"/>
        <v>0.52044281257764413</v>
      </c>
      <c r="U156" s="93">
        <v>37742</v>
      </c>
      <c r="V156" s="385">
        <f t="shared" si="96"/>
        <v>-3.3817167140260618E-2</v>
      </c>
      <c r="W156" s="92">
        <v>29565</v>
      </c>
      <c r="X156" s="385">
        <f t="shared" si="82"/>
        <v>9.4432516472940042E-2</v>
      </c>
      <c r="Y156" s="92">
        <v>26543</v>
      </c>
      <c r="Z156" s="385">
        <f t="shared" si="97"/>
        <v>4.5329237555135515E-2</v>
      </c>
      <c r="AA156" s="93">
        <v>20202</v>
      </c>
      <c r="AB156" s="94">
        <f t="shared" si="73"/>
        <v>8.1709145427286467E-2</v>
      </c>
      <c r="AC156" s="421"/>
      <c r="AD156" s="409"/>
      <c r="AE156" s="92">
        <v>7334</v>
      </c>
      <c r="AF156" s="385">
        <f t="shared" si="83"/>
        <v>-0.56287996185480993</v>
      </c>
      <c r="AG156" s="421"/>
      <c r="AH156" s="415"/>
      <c r="AI156" s="418"/>
      <c r="AJ156" s="415"/>
      <c r="AK156" s="421"/>
      <c r="AL156" s="409"/>
      <c r="AM156" s="92">
        <v>2600</v>
      </c>
      <c r="AN156" s="385">
        <f t="shared" si="98"/>
        <v>0.30000000000000004</v>
      </c>
      <c r="AO156" s="92">
        <v>2339</v>
      </c>
      <c r="AP156" s="94">
        <f t="shared" si="105"/>
        <v>0.10958254269449719</v>
      </c>
      <c r="AQ156" s="92">
        <v>1001</v>
      </c>
      <c r="AR156" s="385">
        <f t="shared" si="85"/>
        <v>9.9999999999988987E-4</v>
      </c>
      <c r="AS156" s="124">
        <v>22</v>
      </c>
      <c r="AT156" s="110" t="str">
        <f t="shared" si="62"/>
        <v>-</v>
      </c>
      <c r="AU156" s="421"/>
      <c r="AV156" s="409"/>
      <c r="AW156" s="421"/>
      <c r="AX156" s="409"/>
      <c r="AY156" s="92">
        <v>1924</v>
      </c>
      <c r="AZ156" s="385">
        <f t="shared" si="100"/>
        <v>1.1715575620767495</v>
      </c>
      <c r="BA156" s="92"/>
      <c r="BB156" s="385"/>
      <c r="BC156" s="75"/>
      <c r="BD156" s="75"/>
      <c r="BE156" s="75"/>
      <c r="BF156" s="75"/>
      <c r="BG156" s="75"/>
      <c r="BH156" s="75"/>
      <c r="BI156" s="75"/>
      <c r="BJ156" s="75"/>
      <c r="BK156" s="75"/>
      <c r="BL156" s="75"/>
      <c r="BM156" s="75"/>
      <c r="BN156" s="75"/>
      <c r="BO156" s="75"/>
    </row>
    <row r="157" spans="1:67" s="91" customFormat="1" ht="13.55" customHeight="1">
      <c r="A157" s="400"/>
      <c r="B157" s="62" t="s">
        <v>14</v>
      </c>
      <c r="C157" s="166">
        <v>1865552</v>
      </c>
      <c r="D157" s="385">
        <f t="shared" si="90"/>
        <v>7.5055263964667995E-2</v>
      </c>
      <c r="E157" s="373">
        <v>449555</v>
      </c>
      <c r="F157" s="385">
        <f t="shared" si="91"/>
        <v>0.21225481471893692</v>
      </c>
      <c r="G157" s="421"/>
      <c r="H157" s="409"/>
      <c r="I157" s="92">
        <v>123052</v>
      </c>
      <c r="J157" s="385">
        <f t="shared" si="101"/>
        <v>0.41805819648516285</v>
      </c>
      <c r="K157" s="92">
        <v>99409</v>
      </c>
      <c r="L157" s="385">
        <f t="shared" si="102"/>
        <v>-8.7346106882843833E-2</v>
      </c>
      <c r="M157" s="93">
        <v>112508</v>
      </c>
      <c r="N157" s="385">
        <f t="shared" si="65"/>
        <v>0.10240355879557494</v>
      </c>
      <c r="O157" s="93">
        <v>111226</v>
      </c>
      <c r="P157" s="385">
        <f t="shared" si="79"/>
        <v>9.2314340148881513E-2</v>
      </c>
      <c r="Q157" s="92">
        <v>73819</v>
      </c>
      <c r="R157" s="385">
        <f t="shared" si="103"/>
        <v>0.23311171989843649</v>
      </c>
      <c r="S157" s="93">
        <v>52104</v>
      </c>
      <c r="T157" s="385">
        <f t="shared" si="104"/>
        <v>0.22106348573972956</v>
      </c>
      <c r="U157" s="93">
        <v>34346</v>
      </c>
      <c r="V157" s="385">
        <f t="shared" si="96"/>
        <v>-0.32098374915978012</v>
      </c>
      <c r="W157" s="92">
        <v>34025</v>
      </c>
      <c r="X157" s="385">
        <f t="shared" si="82"/>
        <v>5.7005281143212239E-2</v>
      </c>
      <c r="Y157" s="92">
        <v>26869</v>
      </c>
      <c r="Z157" s="385">
        <f t="shared" si="97"/>
        <v>-0.12295991643817727</v>
      </c>
      <c r="AA157" s="93">
        <v>24164</v>
      </c>
      <c r="AB157" s="385">
        <f t="shared" si="73"/>
        <v>-0.11125822943101993</v>
      </c>
      <c r="AC157" s="421"/>
      <c r="AD157" s="409"/>
      <c r="AE157" s="92">
        <v>6746</v>
      </c>
      <c r="AF157" s="385">
        <f t="shared" si="83"/>
        <v>-0.63192928852029684</v>
      </c>
      <c r="AG157" s="421"/>
      <c r="AH157" s="415"/>
      <c r="AI157" s="418">
        <v>7151</v>
      </c>
      <c r="AJ157" s="415">
        <f>(AI157/AI145-1)</f>
        <v>0.19722082705508126</v>
      </c>
      <c r="AK157" s="421"/>
      <c r="AL157" s="409"/>
      <c r="AM157" s="92">
        <v>2200</v>
      </c>
      <c r="AN157" s="385">
        <f t="shared" si="98"/>
        <v>4.7619047619047672E-2</v>
      </c>
      <c r="AO157" s="92">
        <v>3937</v>
      </c>
      <c r="AP157" s="94">
        <f t="shared" si="105"/>
        <v>6.2904967602591899E-2</v>
      </c>
      <c r="AQ157" s="92">
        <v>1173</v>
      </c>
      <c r="AR157" s="385">
        <f t="shared" si="85"/>
        <v>6.0578661844484571E-2</v>
      </c>
      <c r="AS157" s="124">
        <v>13</v>
      </c>
      <c r="AT157" s="110" t="str">
        <f>IFERROR(AS157/AS145-1,"-")</f>
        <v>-</v>
      </c>
      <c r="AU157" s="421"/>
      <c r="AV157" s="409"/>
      <c r="AW157" s="421"/>
      <c r="AX157" s="409"/>
      <c r="AY157" s="92">
        <v>2617</v>
      </c>
      <c r="AZ157" s="385">
        <f t="shared" si="100"/>
        <v>0.91862170087976547</v>
      </c>
      <c r="BA157" s="92"/>
      <c r="BB157" s="385"/>
      <c r="BC157" s="75"/>
      <c r="BD157" s="75"/>
      <c r="BE157" s="75"/>
      <c r="BF157" s="75"/>
      <c r="BG157" s="75"/>
      <c r="BH157" s="75"/>
      <c r="BI157" s="75"/>
      <c r="BJ157" s="75"/>
      <c r="BK157" s="75"/>
      <c r="BL157" s="75"/>
      <c r="BM157" s="75"/>
      <c r="BN157" s="75"/>
      <c r="BO157" s="75"/>
    </row>
    <row r="158" spans="1:67" s="91" customFormat="1" ht="13.55" customHeight="1">
      <c r="A158" s="400"/>
      <c r="B158" s="62" t="s">
        <v>15</v>
      </c>
      <c r="C158" s="166">
        <v>1825701</v>
      </c>
      <c r="D158" s="385">
        <f t="shared" si="90"/>
        <v>0.12277384086594423</v>
      </c>
      <c r="E158" s="373">
        <v>426918</v>
      </c>
      <c r="F158" s="385">
        <f t="shared" si="91"/>
        <v>0.18639414192221659</v>
      </c>
      <c r="G158" s="421"/>
      <c r="H158" s="409"/>
      <c r="I158" s="92">
        <v>132698</v>
      </c>
      <c r="J158" s="385">
        <f t="shared" si="101"/>
        <v>0.31668353475819089</v>
      </c>
      <c r="K158" s="92">
        <v>114745</v>
      </c>
      <c r="L158" s="385">
        <f t="shared" si="102"/>
        <v>-6.9406259377306267E-2</v>
      </c>
      <c r="M158" s="93">
        <v>127547</v>
      </c>
      <c r="N158" s="385">
        <f t="shared" si="65"/>
        <v>0.21092756099876575</v>
      </c>
      <c r="O158" s="93">
        <v>123855</v>
      </c>
      <c r="P158" s="385">
        <f t="shared" si="79"/>
        <v>0.13837316176470593</v>
      </c>
      <c r="Q158" s="92">
        <v>82274</v>
      </c>
      <c r="R158" s="385">
        <f t="shared" si="103"/>
        <v>0.39051514332071391</v>
      </c>
      <c r="S158" s="93">
        <v>62009</v>
      </c>
      <c r="T158" s="385">
        <f t="shared" si="104"/>
        <v>0.34594430335786064</v>
      </c>
      <c r="U158" s="93">
        <v>36314</v>
      </c>
      <c r="V158" s="385">
        <f t="shared" si="96"/>
        <v>-0.19280697074775499</v>
      </c>
      <c r="W158" s="92">
        <v>33975</v>
      </c>
      <c r="X158" s="385">
        <f t="shared" si="82"/>
        <v>-6.5789473684210176E-3</v>
      </c>
      <c r="Y158" s="92">
        <v>26880</v>
      </c>
      <c r="Z158" s="385">
        <f t="shared" si="97"/>
        <v>-0.14987823776843034</v>
      </c>
      <c r="AA158" s="93">
        <v>27507</v>
      </c>
      <c r="AB158" s="385">
        <f t="shared" si="73"/>
        <v>-3.9056768558952015E-2</v>
      </c>
      <c r="AC158" s="421"/>
      <c r="AD158" s="409"/>
      <c r="AE158" s="92">
        <v>6325</v>
      </c>
      <c r="AF158" s="385">
        <f t="shared" si="83"/>
        <v>-0.53475542478852511</v>
      </c>
      <c r="AG158" s="421"/>
      <c r="AH158" s="415"/>
      <c r="AI158" s="418"/>
      <c r="AJ158" s="415"/>
      <c r="AK158" s="421"/>
      <c r="AL158" s="409"/>
      <c r="AM158" s="92">
        <v>2100</v>
      </c>
      <c r="AN158" s="385">
        <f t="shared" si="98"/>
        <v>0.61538461538461542</v>
      </c>
      <c r="AO158" s="92">
        <v>3527</v>
      </c>
      <c r="AP158" s="94">
        <f t="shared" si="105"/>
        <v>-0.21986286219862861</v>
      </c>
      <c r="AQ158" s="92">
        <v>1386</v>
      </c>
      <c r="AR158" s="385">
        <f t="shared" si="85"/>
        <v>-0.10116731517509725</v>
      </c>
      <c r="AS158" s="124">
        <v>0</v>
      </c>
      <c r="AT158" s="110" t="str">
        <f>IFERROR(AS158/AS146-1,"-")</f>
        <v>-</v>
      </c>
      <c r="AU158" s="421"/>
      <c r="AV158" s="409"/>
      <c r="AW158" s="421"/>
      <c r="AX158" s="409"/>
      <c r="AY158" s="92">
        <v>2538</v>
      </c>
      <c r="AZ158" s="385">
        <f t="shared" si="100"/>
        <v>0.31434489901605378</v>
      </c>
      <c r="BA158" s="92"/>
      <c r="BB158" s="385"/>
      <c r="BC158" s="75"/>
      <c r="BD158" s="75"/>
      <c r="BE158" s="75"/>
      <c r="BF158" s="75"/>
      <c r="BG158" s="75"/>
      <c r="BH158" s="75"/>
      <c r="BI158" s="75"/>
      <c r="BJ158" s="75"/>
      <c r="BK158" s="75"/>
      <c r="BL158" s="75"/>
      <c r="BM158" s="75"/>
      <c r="BN158" s="75"/>
      <c r="BO158" s="75"/>
    </row>
    <row r="159" spans="1:67" s="91" customFormat="1" ht="13.55" customHeight="1">
      <c r="A159" s="400"/>
      <c r="B159" s="62" t="s">
        <v>16</v>
      </c>
      <c r="C159" s="166">
        <v>2007035</v>
      </c>
      <c r="D159" s="385">
        <f t="shared" si="90"/>
        <v>0.12646242524758455</v>
      </c>
      <c r="E159" s="373">
        <v>494376</v>
      </c>
      <c r="F159" s="385">
        <f t="shared" si="91"/>
        <v>0.1893873780241353</v>
      </c>
      <c r="G159" s="422"/>
      <c r="H159" s="410"/>
      <c r="I159" s="92">
        <v>154165</v>
      </c>
      <c r="J159" s="385">
        <f t="shared" si="101"/>
        <v>0.34359121848336693</v>
      </c>
      <c r="K159" s="92">
        <v>141561</v>
      </c>
      <c r="L159" s="385">
        <f t="shared" si="102"/>
        <v>-5.1930482536918565E-2</v>
      </c>
      <c r="M159" s="93">
        <v>143380</v>
      </c>
      <c r="N159" s="385">
        <f t="shared" si="65"/>
        <v>6.0848205037142167E-2</v>
      </c>
      <c r="O159" s="93">
        <v>132878</v>
      </c>
      <c r="P159" s="385">
        <f t="shared" si="79"/>
        <v>0.11439306261426729</v>
      </c>
      <c r="Q159" s="92">
        <v>99578</v>
      </c>
      <c r="R159" s="385">
        <f t="shared" si="103"/>
        <v>0.43164402271583646</v>
      </c>
      <c r="S159" s="93">
        <v>70706</v>
      </c>
      <c r="T159" s="385">
        <f t="shared" si="104"/>
        <v>0.28893831121481695</v>
      </c>
      <c r="U159" s="93">
        <v>38601</v>
      </c>
      <c r="V159" s="385">
        <f t="shared" si="96"/>
        <v>-0.1387742352914928</v>
      </c>
      <c r="W159" s="92">
        <v>42305</v>
      </c>
      <c r="X159" s="385">
        <f>(W159/W147-1)</f>
        <v>-1.4627442759648779E-2</v>
      </c>
      <c r="Y159" s="154">
        <v>26873</v>
      </c>
      <c r="Z159" s="389">
        <f t="shared" si="97"/>
        <v>-4.5533652992363671E-2</v>
      </c>
      <c r="AA159" s="153">
        <v>41641</v>
      </c>
      <c r="AB159" s="389">
        <f>AA159/AA147-1</f>
        <v>-2.600987065235183E-2</v>
      </c>
      <c r="AC159" s="422"/>
      <c r="AD159" s="410"/>
      <c r="AE159" s="92">
        <v>7885</v>
      </c>
      <c r="AF159" s="385">
        <f t="shared" si="83"/>
        <v>-0.31613183000867306</v>
      </c>
      <c r="AG159" s="422"/>
      <c r="AH159" s="416"/>
      <c r="AI159" s="419"/>
      <c r="AJ159" s="416"/>
      <c r="AK159" s="422"/>
      <c r="AL159" s="410"/>
      <c r="AM159" s="92">
        <v>1400</v>
      </c>
      <c r="AN159" s="385">
        <f>(AM159/AM147-1)</f>
        <v>0.27272727272727271</v>
      </c>
      <c r="AO159" s="92">
        <v>2806</v>
      </c>
      <c r="AP159" s="94">
        <f t="shared" si="105"/>
        <v>1.7403915881073262E-2</v>
      </c>
      <c r="AQ159" s="92">
        <v>1240</v>
      </c>
      <c r="AR159" s="385">
        <f t="shared" si="85"/>
        <v>-0.11111111111111116</v>
      </c>
      <c r="AS159" s="124">
        <v>33</v>
      </c>
      <c r="AT159" s="110" t="str">
        <f>IFERROR(AS159/AS147-1,"-")</f>
        <v>-</v>
      </c>
      <c r="AU159" s="422"/>
      <c r="AV159" s="410"/>
      <c r="AW159" s="422"/>
      <c r="AX159" s="410"/>
      <c r="AY159" s="92">
        <v>2795</v>
      </c>
      <c r="AZ159" s="385">
        <f t="shared" si="100"/>
        <v>0.6857659831121834</v>
      </c>
      <c r="BA159" s="92"/>
      <c r="BB159" s="385"/>
      <c r="BC159" s="76"/>
      <c r="BD159" s="76"/>
      <c r="BE159" s="76"/>
      <c r="BF159" s="76"/>
      <c r="BG159" s="76"/>
      <c r="BH159" s="75"/>
      <c r="BI159" s="76"/>
      <c r="BJ159" s="76"/>
      <c r="BK159" s="76"/>
      <c r="BL159" s="76"/>
      <c r="BM159" s="76"/>
      <c r="BN159" s="76"/>
      <c r="BO159" s="76"/>
    </row>
    <row r="160" spans="1:67" s="91" customFormat="1" ht="13.55" customHeight="1">
      <c r="A160" s="399" t="s">
        <v>255</v>
      </c>
      <c r="B160" s="101" t="s">
        <v>251</v>
      </c>
      <c r="C160" s="165">
        <v>2343048</v>
      </c>
      <c r="D160" s="386">
        <f t="shared" si="90"/>
        <v>0.10922073513837982</v>
      </c>
      <c r="E160" s="372">
        <v>625415</v>
      </c>
      <c r="F160" s="386">
        <f t="shared" si="91"/>
        <v>0.21465985872683246</v>
      </c>
      <c r="G160" s="420">
        <v>3854869</v>
      </c>
      <c r="H160" s="408">
        <f>G160/SUM(G148:G159)-1</f>
        <v>-0.19052140802404283</v>
      </c>
      <c r="I160" s="100">
        <v>171932</v>
      </c>
      <c r="J160" s="386">
        <f t="shared" ref="J160:J165" si="106">I160/I148-1</f>
        <v>0.15135605705484489</v>
      </c>
      <c r="K160" s="100">
        <v>171485</v>
      </c>
      <c r="L160" s="386">
        <f t="shared" si="102"/>
        <v>-1.9917700177173203E-2</v>
      </c>
      <c r="M160" s="105">
        <v>154367</v>
      </c>
      <c r="N160" s="386">
        <f>M160/M148-1</f>
        <v>4.8938266571535438E-2</v>
      </c>
      <c r="O160" s="105">
        <v>146326</v>
      </c>
      <c r="P160" s="386">
        <f t="shared" si="79"/>
        <v>-4.3276493243151748E-3</v>
      </c>
      <c r="Q160" s="100">
        <v>112078</v>
      </c>
      <c r="R160" s="386">
        <f t="shared" ref="R160:R171" si="107">Q160/Q148-1</f>
        <v>0.30871088276506309</v>
      </c>
      <c r="S160" s="105">
        <v>81448</v>
      </c>
      <c r="T160" s="386">
        <f t="shared" ref="T160:T165" si="108">S160/S148-1</f>
        <v>0.176603152131517</v>
      </c>
      <c r="U160" s="105">
        <v>60247</v>
      </c>
      <c r="V160" s="386">
        <f t="shared" si="96"/>
        <v>-0.18782690752224318</v>
      </c>
      <c r="W160" s="100">
        <v>53139</v>
      </c>
      <c r="X160" s="386">
        <f>W160/W148-1</f>
        <v>-0.14199215281029498</v>
      </c>
      <c r="Y160" s="100">
        <v>36221</v>
      </c>
      <c r="Z160" s="385">
        <f t="shared" ref="Z160:Z165" si="109">(Y160/Y148-1)</f>
        <v>1.6415983836569836E-2</v>
      </c>
      <c r="AA160" s="373">
        <v>57684</v>
      </c>
      <c r="AB160" s="385">
        <f t="shared" si="73"/>
        <v>-3.7717908082408824E-2</v>
      </c>
      <c r="AC160" s="420">
        <v>170571</v>
      </c>
      <c r="AD160" s="408">
        <f>(AC160/AC148-1)</f>
        <v>-1.5520027704028605E-2</v>
      </c>
      <c r="AE160" s="100">
        <v>9524</v>
      </c>
      <c r="AF160" s="386">
        <f t="shared" si="83"/>
        <v>-0.30850214187177816</v>
      </c>
      <c r="AG160" s="420">
        <v>142383</v>
      </c>
      <c r="AH160" s="414">
        <f>(AG160/AG148-1)</f>
        <v>0.28185206525261974</v>
      </c>
      <c r="AI160" s="417">
        <v>6184</v>
      </c>
      <c r="AJ160" s="414">
        <f>(AI160/AI148-1)</f>
        <v>0.15524005230711757</v>
      </c>
      <c r="AK160" s="420">
        <v>65829</v>
      </c>
      <c r="AL160" s="408">
        <f>AK160/AK148-1</f>
        <v>2.2237060732642755E-2</v>
      </c>
      <c r="AM160" s="100">
        <v>4100</v>
      </c>
      <c r="AN160" s="386">
        <f t="shared" ref="AN160:AN165" si="110">AM160/AM148-1</f>
        <v>0.24242424242424243</v>
      </c>
      <c r="AO160" s="100">
        <v>1945</v>
      </c>
      <c r="AP160" s="90">
        <f t="shared" ref="AP160:AP168" si="111">AO160/AO148-1</f>
        <v>2.5843881856540074E-2</v>
      </c>
      <c r="AQ160" s="100">
        <v>1843</v>
      </c>
      <c r="AR160" s="386">
        <f t="shared" si="85"/>
        <v>-0.12446555819477434</v>
      </c>
      <c r="AS160" s="123"/>
      <c r="AT160" s="112"/>
      <c r="AU160" s="420">
        <v>6048</v>
      </c>
      <c r="AV160" s="408">
        <f>AU160/AU148-1</f>
        <v>4.8434782608695652</v>
      </c>
      <c r="AW160" s="420">
        <v>13999</v>
      </c>
      <c r="AX160" s="408">
        <f>AW160/AW148-1</f>
        <v>0.45007250880464067</v>
      </c>
      <c r="AY160" s="100">
        <v>4579</v>
      </c>
      <c r="AZ160" s="386">
        <f>AY160/AY148-1</f>
        <v>0.12978040957315562</v>
      </c>
      <c r="BA160" s="100"/>
      <c r="BB160" s="386"/>
      <c r="BC160" s="76"/>
      <c r="BD160" s="76"/>
      <c r="BE160" s="76"/>
      <c r="BF160" s="76"/>
      <c r="BG160" s="76"/>
      <c r="BH160" s="75"/>
      <c r="BI160" s="76"/>
      <c r="BJ160" s="76"/>
      <c r="BK160" s="76"/>
      <c r="BL160" s="76"/>
      <c r="BM160" s="76"/>
      <c r="BN160" s="76"/>
      <c r="BO160" s="76"/>
    </row>
    <row r="161" spans="1:67" s="91" customFormat="1" ht="13.55" customHeight="1">
      <c r="A161" s="400"/>
      <c r="B161" s="62" t="s">
        <v>252</v>
      </c>
      <c r="C161" s="166">
        <v>2231269</v>
      </c>
      <c r="D161" s="385">
        <f t="shared" si="90"/>
        <v>0.18878774252395414</v>
      </c>
      <c r="E161" s="373">
        <v>600018</v>
      </c>
      <c r="F161" s="385">
        <f t="shared" si="91"/>
        <v>0.22241848241298179</v>
      </c>
      <c r="G161" s="421"/>
      <c r="H161" s="409"/>
      <c r="I161" s="92">
        <v>192572</v>
      </c>
      <c r="J161" s="385">
        <f t="shared" si="106"/>
        <v>0.35390975434846794</v>
      </c>
      <c r="K161" s="92">
        <v>163559</v>
      </c>
      <c r="L161" s="385">
        <f t="shared" si="102"/>
        <v>0.10746303017171344</v>
      </c>
      <c r="M161" s="93">
        <v>150685</v>
      </c>
      <c r="N161" s="385">
        <f>M161/M149-1</f>
        <v>9.5110394046425073E-2</v>
      </c>
      <c r="O161" s="93">
        <v>150226</v>
      </c>
      <c r="P161" s="385">
        <f t="shared" si="79"/>
        <v>0.17367730241570056</v>
      </c>
      <c r="Q161" s="92">
        <v>94803</v>
      </c>
      <c r="R161" s="385">
        <f t="shared" si="107"/>
        <v>0.240763280851231</v>
      </c>
      <c r="S161" s="93">
        <v>82764</v>
      </c>
      <c r="T161" s="385">
        <f t="shared" si="108"/>
        <v>0.31344325774046622</v>
      </c>
      <c r="U161" s="93">
        <v>60174</v>
      </c>
      <c r="V161" s="385">
        <f t="shared" si="96"/>
        <v>4.477819255143678E-2</v>
      </c>
      <c r="W161" s="92">
        <v>41699</v>
      </c>
      <c r="X161" s="385">
        <f>W161/W149-1</f>
        <v>-0.11932670172548521</v>
      </c>
      <c r="Y161" s="92">
        <v>35616</v>
      </c>
      <c r="Z161" s="385">
        <f t="shared" si="109"/>
        <v>0.12676769274573707</v>
      </c>
      <c r="AA161" s="373">
        <v>43815</v>
      </c>
      <c r="AB161" s="385">
        <f t="shared" si="73"/>
        <v>1.1653413764738385E-3</v>
      </c>
      <c r="AC161" s="421"/>
      <c r="AD161" s="409"/>
      <c r="AE161" s="92">
        <v>8695</v>
      </c>
      <c r="AF161" s="385">
        <f t="shared" si="83"/>
        <v>-0.23721379068339332</v>
      </c>
      <c r="AG161" s="421"/>
      <c r="AH161" s="415"/>
      <c r="AI161" s="418"/>
      <c r="AJ161" s="415"/>
      <c r="AK161" s="421"/>
      <c r="AL161" s="409"/>
      <c r="AM161" s="92">
        <v>5300</v>
      </c>
      <c r="AN161" s="385">
        <f t="shared" si="110"/>
        <v>0.23255813953488369</v>
      </c>
      <c r="AO161" s="92">
        <v>2308</v>
      </c>
      <c r="AP161" s="385">
        <f t="shared" si="111"/>
        <v>0.35287221570926142</v>
      </c>
      <c r="AQ161" s="92">
        <v>1569</v>
      </c>
      <c r="AR161" s="385">
        <f t="shared" si="85"/>
        <v>0.18683812405446298</v>
      </c>
      <c r="AS161" s="124"/>
      <c r="AT161" s="110"/>
      <c r="AU161" s="421"/>
      <c r="AV161" s="409"/>
      <c r="AW161" s="421"/>
      <c r="AX161" s="409"/>
      <c r="AY161" s="92">
        <v>3585</v>
      </c>
      <c r="AZ161" s="385">
        <f t="shared" ref="AZ161:AZ171" si="112">AY161/AY149-1</f>
        <v>0.74198250728862969</v>
      </c>
      <c r="BA161" s="92"/>
      <c r="BB161" s="385"/>
      <c r="BC161" s="76"/>
      <c r="BD161" s="76"/>
      <c r="BE161" s="76"/>
      <c r="BF161" s="76"/>
      <c r="BG161" s="76"/>
      <c r="BH161" s="75"/>
      <c r="BI161" s="76"/>
      <c r="BJ161" s="76"/>
      <c r="BK161" s="76"/>
      <c r="BL161" s="76"/>
      <c r="BM161" s="76"/>
      <c r="BN161" s="76"/>
      <c r="BO161" s="76"/>
    </row>
    <row r="162" spans="1:67" s="91" customFormat="1" ht="13.55" customHeight="1">
      <c r="A162" s="400"/>
      <c r="B162" s="62" t="s">
        <v>256</v>
      </c>
      <c r="C162" s="166">
        <v>1940542</v>
      </c>
      <c r="D162" s="385">
        <f t="shared" si="90"/>
        <v>0.23667409738446388</v>
      </c>
      <c r="E162" s="373">
        <v>488349</v>
      </c>
      <c r="F162" s="385">
        <f t="shared" si="91"/>
        <v>0.30554701556179942</v>
      </c>
      <c r="G162" s="421"/>
      <c r="H162" s="409"/>
      <c r="I162" s="92">
        <v>162960</v>
      </c>
      <c r="J162" s="385">
        <f t="shared" si="106"/>
        <v>0.39768253668745124</v>
      </c>
      <c r="K162" s="92">
        <v>128234</v>
      </c>
      <c r="L162" s="385">
        <f t="shared" si="102"/>
        <v>0.24150684003136824</v>
      </c>
      <c r="M162" s="93">
        <v>135813</v>
      </c>
      <c r="N162" s="385">
        <f>(M162/M150-1)</f>
        <v>0.37488990797825483</v>
      </c>
      <c r="O162" s="93">
        <v>121401</v>
      </c>
      <c r="P162" s="385">
        <f t="shared" si="79"/>
        <v>0.2510021330750285</v>
      </c>
      <c r="Q162" s="92">
        <v>86945</v>
      </c>
      <c r="R162" s="385">
        <f t="shared" si="107"/>
        <v>0.54043088480209778</v>
      </c>
      <c r="S162" s="93">
        <v>65393</v>
      </c>
      <c r="T162" s="385">
        <f t="shared" si="108"/>
        <v>0.56911817636472706</v>
      </c>
      <c r="U162" s="93">
        <v>43942</v>
      </c>
      <c r="V162" s="385">
        <f t="shared" si="96"/>
        <v>7.2828926487463086E-2</v>
      </c>
      <c r="W162" s="92">
        <v>35802</v>
      </c>
      <c r="X162" s="385">
        <f>W162/W150-1</f>
        <v>0.17141641854529976</v>
      </c>
      <c r="Y162" s="92">
        <v>30953</v>
      </c>
      <c r="Z162" s="385">
        <f t="shared" si="109"/>
        <v>0.18580239819177868</v>
      </c>
      <c r="AA162" s="93">
        <v>26243</v>
      </c>
      <c r="AB162" s="385">
        <f t="shared" si="73"/>
        <v>-5.7329645461403067E-2</v>
      </c>
      <c r="AC162" s="421"/>
      <c r="AD162" s="409"/>
      <c r="AE162" s="92">
        <v>8483</v>
      </c>
      <c r="AF162" s="385">
        <f t="shared" si="83"/>
        <v>-3.929784824462057E-2</v>
      </c>
      <c r="AG162" s="421"/>
      <c r="AH162" s="415"/>
      <c r="AI162" s="418"/>
      <c r="AJ162" s="415"/>
      <c r="AK162" s="421"/>
      <c r="AL162" s="409"/>
      <c r="AM162" s="92">
        <v>3900</v>
      </c>
      <c r="AN162" s="385">
        <f t="shared" si="110"/>
        <v>0.95</v>
      </c>
      <c r="AO162" s="92">
        <v>2059</v>
      </c>
      <c r="AP162" s="385">
        <f t="shared" si="111"/>
        <v>3.9374053508329121E-2</v>
      </c>
      <c r="AQ162" s="92">
        <v>1193</v>
      </c>
      <c r="AR162" s="385">
        <f t="shared" si="85"/>
        <v>-8.3752093802347272E-4</v>
      </c>
      <c r="AS162" s="124"/>
      <c r="AT162" s="110"/>
      <c r="AU162" s="421"/>
      <c r="AV162" s="409"/>
      <c r="AW162" s="421"/>
      <c r="AX162" s="409"/>
      <c r="AY162" s="92">
        <v>2810</v>
      </c>
      <c r="AZ162" s="385">
        <f t="shared" si="112"/>
        <v>0.56284760845383763</v>
      </c>
      <c r="BA162" s="92"/>
      <c r="BB162" s="385"/>
      <c r="BC162" s="76"/>
      <c r="BD162" s="76"/>
      <c r="BE162" s="76"/>
      <c r="BF162" s="76"/>
      <c r="BG162" s="76"/>
      <c r="BH162" s="75"/>
      <c r="BI162" s="76"/>
      <c r="BJ162" s="76"/>
      <c r="BK162" s="76"/>
      <c r="BL162" s="76"/>
      <c r="BM162" s="76"/>
      <c r="BN162" s="76"/>
      <c r="BO162" s="76"/>
    </row>
    <row r="163" spans="1:67" s="91" customFormat="1" ht="13.55" customHeight="1">
      <c r="A163" s="400"/>
      <c r="B163" s="62" t="s">
        <v>8</v>
      </c>
      <c r="C163" s="166">
        <v>2003943</v>
      </c>
      <c r="D163" s="385">
        <f t="shared" si="90"/>
        <v>0.22445721212980341</v>
      </c>
      <c r="E163" s="373">
        <v>554627</v>
      </c>
      <c r="F163" s="385">
        <f t="shared" si="91"/>
        <v>0.56824916586552066</v>
      </c>
      <c r="G163" s="421"/>
      <c r="H163" s="409"/>
      <c r="I163" s="92">
        <v>174373</v>
      </c>
      <c r="J163" s="385">
        <f t="shared" si="106"/>
        <v>0.56875146193569281</v>
      </c>
      <c r="K163" s="92">
        <v>116421</v>
      </c>
      <c r="L163" s="385">
        <f t="shared" si="102"/>
        <v>0.21544083102782263</v>
      </c>
      <c r="M163" s="93">
        <v>117074</v>
      </c>
      <c r="N163" s="385">
        <f>M163/M151-1</f>
        <v>0.19399910251703179</v>
      </c>
      <c r="O163" s="93">
        <v>111391</v>
      </c>
      <c r="P163" s="385">
        <f t="shared" si="79"/>
        <v>7.8377462607096104E-2</v>
      </c>
      <c r="Q163" s="92">
        <v>84249</v>
      </c>
      <c r="R163" s="385">
        <f t="shared" si="107"/>
        <v>0.34437033254611604</v>
      </c>
      <c r="S163" s="93">
        <v>64924</v>
      </c>
      <c r="T163" s="385">
        <f t="shared" si="108"/>
        <v>0.48700213004741078</v>
      </c>
      <c r="U163" s="93">
        <v>48829</v>
      </c>
      <c r="V163" s="385">
        <f t="shared" si="96"/>
        <v>0.18069929393558382</v>
      </c>
      <c r="W163" s="92">
        <v>30415</v>
      </c>
      <c r="X163" s="385">
        <f t="shared" ref="X163:X195" si="113">W163/W151-1</f>
        <v>-2.5722339675828043E-2</v>
      </c>
      <c r="Y163" s="92">
        <v>36376</v>
      </c>
      <c r="Z163" s="385">
        <f t="shared" si="109"/>
        <v>0.29965343527814503</v>
      </c>
      <c r="AA163" s="93">
        <v>21876</v>
      </c>
      <c r="AB163" s="385">
        <f t="shared" si="73"/>
        <v>-2.2782095952827652E-2</v>
      </c>
      <c r="AC163" s="421"/>
      <c r="AD163" s="409"/>
      <c r="AE163" s="92">
        <v>9897</v>
      </c>
      <c r="AF163" s="385">
        <f t="shared" si="83"/>
        <v>0.17290827210239401</v>
      </c>
      <c r="AG163" s="421"/>
      <c r="AH163" s="415"/>
      <c r="AI163" s="418">
        <v>17444</v>
      </c>
      <c r="AJ163" s="415">
        <f>(AI163/AI151-1)</f>
        <v>0.5725232128369242</v>
      </c>
      <c r="AK163" s="421"/>
      <c r="AL163" s="409"/>
      <c r="AM163" s="92">
        <v>2900</v>
      </c>
      <c r="AN163" s="385">
        <f t="shared" si="110"/>
        <v>0.20833333333333326</v>
      </c>
      <c r="AO163" s="92">
        <v>3254</v>
      </c>
      <c r="AP163" s="385">
        <f t="shared" si="111"/>
        <v>0.50023052097740894</v>
      </c>
      <c r="AQ163" s="92">
        <v>886</v>
      </c>
      <c r="AR163" s="385">
        <f t="shared" si="85"/>
        <v>0.18291054739652868</v>
      </c>
      <c r="AS163" s="124"/>
      <c r="AT163" s="110"/>
      <c r="AU163" s="421"/>
      <c r="AV163" s="409"/>
      <c r="AW163" s="421"/>
      <c r="AX163" s="409"/>
      <c r="AY163" s="92">
        <v>2436</v>
      </c>
      <c r="AZ163" s="385">
        <f t="shared" si="112"/>
        <v>0.62616822429906538</v>
      </c>
      <c r="BA163" s="92"/>
      <c r="BB163" s="385"/>
      <c r="BC163" s="76"/>
      <c r="BD163" s="76"/>
      <c r="BE163" s="76"/>
      <c r="BF163" s="76"/>
      <c r="BG163" s="76"/>
      <c r="BH163" s="75"/>
      <c r="BI163" s="76"/>
      <c r="BJ163" s="76"/>
      <c r="BK163" s="76"/>
      <c r="BL163" s="76"/>
      <c r="BM163" s="76"/>
      <c r="BN163" s="76"/>
      <c r="BO163" s="76"/>
    </row>
    <row r="164" spans="1:67" s="91" customFormat="1" ht="13.55" customHeight="1">
      <c r="A164" s="400"/>
      <c r="B164" s="62" t="s">
        <v>9</v>
      </c>
      <c r="C164" s="166">
        <v>2003834</v>
      </c>
      <c r="D164" s="385">
        <f t="shared" si="90"/>
        <v>0.2095129677291625</v>
      </c>
      <c r="E164" s="373">
        <v>558892</v>
      </c>
      <c r="F164" s="385">
        <f t="shared" si="91"/>
        <v>0.8500966605757263</v>
      </c>
      <c r="G164" s="421"/>
      <c r="H164" s="409"/>
      <c r="I164" s="92">
        <v>187359</v>
      </c>
      <c r="J164" s="385">
        <f t="shared" si="106"/>
        <v>0.67356545662426748</v>
      </c>
      <c r="K164" s="92">
        <v>112220</v>
      </c>
      <c r="L164" s="385">
        <f t="shared" si="102"/>
        <v>0.16578884491123103</v>
      </c>
      <c r="M164" s="93">
        <v>128691</v>
      </c>
      <c r="N164" s="385">
        <f>M164/M152-1</f>
        <v>0.35841707481844276</v>
      </c>
      <c r="O164" s="93">
        <v>115183</v>
      </c>
      <c r="P164" s="385">
        <f t="shared" si="79"/>
        <v>7.791721646686689E-2</v>
      </c>
      <c r="Q164" s="92">
        <v>79543</v>
      </c>
      <c r="R164" s="385">
        <f t="shared" si="107"/>
        <v>0.24080429288990102</v>
      </c>
      <c r="S164" s="93">
        <v>72205</v>
      </c>
      <c r="T164" s="385">
        <f t="shared" si="108"/>
        <v>0.50086262445696228</v>
      </c>
      <c r="U164" s="93">
        <v>52762</v>
      </c>
      <c r="V164" s="385">
        <f t="shared" si="96"/>
        <v>0.17426333125612037</v>
      </c>
      <c r="W164" s="92">
        <v>27947</v>
      </c>
      <c r="X164" s="385">
        <f t="shared" si="113"/>
        <v>-4.5949544259720754E-2</v>
      </c>
      <c r="Y164" s="92">
        <v>34092</v>
      </c>
      <c r="Z164" s="385">
        <f t="shared" si="109"/>
        <v>0.26929520831006371</v>
      </c>
      <c r="AA164" s="93">
        <v>20119</v>
      </c>
      <c r="AB164" s="385">
        <f t="shared" si="73"/>
        <v>0.14913182545122239</v>
      </c>
      <c r="AC164" s="421"/>
      <c r="AD164" s="409"/>
      <c r="AE164" s="92">
        <v>9467</v>
      </c>
      <c r="AF164" s="385">
        <f t="shared" si="83"/>
        <v>-5.1492223623371691E-3</v>
      </c>
      <c r="AG164" s="421"/>
      <c r="AH164" s="415"/>
      <c r="AI164" s="418"/>
      <c r="AJ164" s="415"/>
      <c r="AK164" s="421"/>
      <c r="AL164" s="409"/>
      <c r="AM164" s="92">
        <v>3700</v>
      </c>
      <c r="AN164" s="385">
        <f t="shared" si="110"/>
        <v>0.68181818181818188</v>
      </c>
      <c r="AO164" s="92">
        <v>3154</v>
      </c>
      <c r="AP164" s="385">
        <f t="shared" si="111"/>
        <v>5.3088480801335658E-2</v>
      </c>
      <c r="AQ164" s="92">
        <v>1003</v>
      </c>
      <c r="AR164" s="385">
        <f t="shared" si="85"/>
        <v>9.7374179431072294E-2</v>
      </c>
      <c r="AS164" s="124"/>
      <c r="AT164" s="110"/>
      <c r="AU164" s="421"/>
      <c r="AV164" s="409"/>
      <c r="AW164" s="421"/>
      <c r="AX164" s="409"/>
      <c r="AY164" s="92">
        <v>1746</v>
      </c>
      <c r="AZ164" s="385">
        <f t="shared" si="112"/>
        <v>0.78710337768679639</v>
      </c>
      <c r="BA164" s="92"/>
      <c r="BB164" s="385"/>
      <c r="BC164" s="76"/>
      <c r="BD164" s="76"/>
      <c r="BE164" s="76"/>
      <c r="BF164" s="76"/>
      <c r="BG164" s="76"/>
      <c r="BH164" s="75"/>
      <c r="BI164" s="76"/>
      <c r="BJ164" s="76"/>
      <c r="BK164" s="76"/>
      <c r="BL164" s="76"/>
      <c r="BM164" s="76"/>
      <c r="BN164" s="76"/>
      <c r="BO164" s="76"/>
    </row>
    <row r="165" spans="1:67" s="91" customFormat="1" ht="13.55" customHeight="1">
      <c r="A165" s="400"/>
      <c r="B165" s="62" t="s">
        <v>257</v>
      </c>
      <c r="C165" s="166">
        <v>2098126</v>
      </c>
      <c r="D165" s="385">
        <f t="shared" si="90"/>
        <v>0.17983801538195943</v>
      </c>
      <c r="E165" s="373">
        <v>568877</v>
      </c>
      <c r="F165" s="385">
        <f t="shared" si="91"/>
        <v>0.63769234090941795</v>
      </c>
      <c r="G165" s="421"/>
      <c r="H165" s="409"/>
      <c r="I165" s="92">
        <v>177061</v>
      </c>
      <c r="J165" s="385">
        <f t="shared" si="106"/>
        <v>0.61248929930969154</v>
      </c>
      <c r="K165" s="92">
        <v>133734</v>
      </c>
      <c r="L165" s="385">
        <f t="shared" si="102"/>
        <v>0.24396777854259288</v>
      </c>
      <c r="M165" s="93">
        <v>108455</v>
      </c>
      <c r="N165" s="385">
        <f t="shared" ref="N165:N190" si="114">M165/M153-1</f>
        <v>-1.212358588526774E-2</v>
      </c>
      <c r="O165" s="92">
        <v>110875</v>
      </c>
      <c r="P165" s="385">
        <f>O165/O153-1</f>
        <v>5.5118335030404531E-2</v>
      </c>
      <c r="Q165" s="92">
        <v>72031</v>
      </c>
      <c r="R165" s="385">
        <f t="shared" si="107"/>
        <v>0.16935339859413312</v>
      </c>
      <c r="S165" s="93">
        <v>66758</v>
      </c>
      <c r="T165" s="385">
        <f t="shared" si="108"/>
        <v>0.42168366803671442</v>
      </c>
      <c r="U165" s="93">
        <v>49487</v>
      </c>
      <c r="V165" s="385">
        <f t="shared" si="96"/>
        <v>0.13071790887903845</v>
      </c>
      <c r="W165" s="92">
        <v>29460</v>
      </c>
      <c r="X165" s="385">
        <f t="shared" si="113"/>
        <v>6.480644811508296E-2</v>
      </c>
      <c r="Y165" s="92">
        <v>35093</v>
      </c>
      <c r="Z165" s="385">
        <f t="shared" si="109"/>
        <v>0.34538414353626745</v>
      </c>
      <c r="AA165" s="93">
        <v>20573</v>
      </c>
      <c r="AB165" s="385">
        <f t="shared" si="73"/>
        <v>-4.5602152532937423E-2</v>
      </c>
      <c r="AC165" s="421"/>
      <c r="AD165" s="409"/>
      <c r="AE165" s="92">
        <v>9786</v>
      </c>
      <c r="AF165" s="385">
        <f t="shared" si="83"/>
        <v>-6.2733454649937737E-2</v>
      </c>
      <c r="AG165" s="421"/>
      <c r="AH165" s="415"/>
      <c r="AI165" s="418"/>
      <c r="AJ165" s="415"/>
      <c r="AK165" s="421"/>
      <c r="AL165" s="409"/>
      <c r="AM165" s="92">
        <v>2600</v>
      </c>
      <c r="AN165" s="385">
        <f t="shared" si="110"/>
        <v>8.3333333333333259E-2</v>
      </c>
      <c r="AO165" s="92">
        <v>2432</v>
      </c>
      <c r="AP165" s="385">
        <f t="shared" si="111"/>
        <v>5.3269813772195862E-2</v>
      </c>
      <c r="AQ165" s="92">
        <v>952</v>
      </c>
      <c r="AR165" s="385">
        <f t="shared" si="85"/>
        <v>4.7304730473047396E-2</v>
      </c>
      <c r="AS165" s="124"/>
      <c r="AT165" s="110"/>
      <c r="AU165" s="421"/>
      <c r="AV165" s="409"/>
      <c r="AW165" s="421"/>
      <c r="AX165" s="409"/>
      <c r="AY165" s="92">
        <v>1867</v>
      </c>
      <c r="AZ165" s="385">
        <f t="shared" si="112"/>
        <v>0.96940928270042193</v>
      </c>
      <c r="BA165" s="92"/>
      <c r="BB165" s="385"/>
      <c r="BC165" s="76"/>
      <c r="BD165" s="76"/>
      <c r="BE165" s="76"/>
      <c r="BF165" s="76"/>
      <c r="BG165" s="76"/>
      <c r="BH165" s="75"/>
      <c r="BI165" s="76"/>
      <c r="BJ165" s="76"/>
      <c r="BK165" s="76"/>
      <c r="BL165" s="76"/>
      <c r="BM165" s="76"/>
      <c r="BN165" s="76"/>
      <c r="BO165" s="76"/>
    </row>
    <row r="166" spans="1:67" s="91" customFormat="1" ht="13.55" customHeight="1">
      <c r="A166" s="400"/>
      <c r="B166" s="62" t="s">
        <v>258</v>
      </c>
      <c r="C166" s="166">
        <v>2389447</v>
      </c>
      <c r="D166" s="385">
        <f t="shared" si="90"/>
        <v>0.14543102142403797</v>
      </c>
      <c r="E166" s="373">
        <v>644026</v>
      </c>
      <c r="F166" s="385">
        <f t="shared" si="91"/>
        <v>0.44074826401317213</v>
      </c>
      <c r="G166" s="421"/>
      <c r="H166" s="409"/>
      <c r="I166" s="92">
        <v>193569</v>
      </c>
      <c r="J166" s="385">
        <f t="shared" ref="J166:J171" si="115">I166/I154-1</f>
        <v>0.65500170998632012</v>
      </c>
      <c r="K166" s="92">
        <v>152515</v>
      </c>
      <c r="L166" s="385">
        <f t="shared" si="102"/>
        <v>0.13554463554463547</v>
      </c>
      <c r="M166" s="93">
        <v>132135</v>
      </c>
      <c r="N166" s="385">
        <f t="shared" si="114"/>
        <v>-7.4639513141400493E-2</v>
      </c>
      <c r="O166" s="92">
        <v>110754</v>
      </c>
      <c r="P166" s="385">
        <f t="shared" ref="P166:P190" si="116">O166/O154-1</f>
        <v>1.5216235539992962E-2</v>
      </c>
      <c r="Q166" s="92">
        <v>71320</v>
      </c>
      <c r="R166" s="385">
        <f t="shared" si="107"/>
        <v>-4.4806744741139326E-3</v>
      </c>
      <c r="S166" s="93">
        <v>74129</v>
      </c>
      <c r="T166" s="385">
        <f t="shared" ref="T166:T173" si="117">S166/S154-1</f>
        <v>0.42577704262194183</v>
      </c>
      <c r="U166" s="93">
        <v>58326</v>
      </c>
      <c r="V166" s="385">
        <f t="shared" si="96"/>
        <v>6.6288848263254208E-2</v>
      </c>
      <c r="W166" s="92">
        <v>42349</v>
      </c>
      <c r="X166" s="385">
        <f t="shared" si="113"/>
        <v>0.23003863022452009</v>
      </c>
      <c r="Y166" s="373">
        <v>44793</v>
      </c>
      <c r="Z166" s="385">
        <f>Y166/SUM(Y154)-1</f>
        <v>0.4219097200177766</v>
      </c>
      <c r="AA166" s="93">
        <v>25091</v>
      </c>
      <c r="AB166" s="385">
        <f t="shared" si="73"/>
        <v>-7.1620766065210173E-3</v>
      </c>
      <c r="AC166" s="421"/>
      <c r="AD166" s="409"/>
      <c r="AE166" s="92">
        <f>67911-55852</f>
        <v>12059</v>
      </c>
      <c r="AF166" s="385">
        <f t="shared" si="83"/>
        <v>0.25262283161940369</v>
      </c>
      <c r="AG166" s="421"/>
      <c r="AH166" s="415"/>
      <c r="AI166" s="418">
        <v>42500</v>
      </c>
      <c r="AJ166" s="415">
        <f>(AI166/AI154-1)</f>
        <v>0.25036775522212418</v>
      </c>
      <c r="AK166" s="421"/>
      <c r="AL166" s="409"/>
      <c r="AM166" s="92">
        <v>2000</v>
      </c>
      <c r="AN166" s="385">
        <f>AM166/AM154-1</f>
        <v>0</v>
      </c>
      <c r="AO166" s="92">
        <v>1856</v>
      </c>
      <c r="AP166" s="385">
        <f t="shared" si="111"/>
        <v>-0.10033931168201649</v>
      </c>
      <c r="AQ166" s="92">
        <v>1454</v>
      </c>
      <c r="AR166" s="385">
        <f>AQ166/AQ155-1</f>
        <v>0.12191358024691357</v>
      </c>
      <c r="AS166" s="124"/>
      <c r="AT166" s="110"/>
      <c r="AU166" s="421"/>
      <c r="AV166" s="409"/>
      <c r="AW166" s="421"/>
      <c r="AX166" s="409"/>
      <c r="AY166" s="92">
        <v>1981</v>
      </c>
      <c r="AZ166" s="385">
        <f t="shared" si="112"/>
        <v>0.10300668151447656</v>
      </c>
      <c r="BA166" s="92"/>
      <c r="BB166" s="385"/>
      <c r="BC166" s="76"/>
      <c r="BD166" s="76"/>
      <c r="BE166" s="76"/>
      <c r="BF166" s="76"/>
      <c r="BG166" s="76"/>
      <c r="BH166" s="75"/>
      <c r="BI166" s="76"/>
      <c r="BJ166" s="76"/>
      <c r="BK166" s="76"/>
      <c r="BL166" s="76"/>
      <c r="BM166" s="76"/>
      <c r="BN166" s="76"/>
      <c r="BO166" s="76"/>
    </row>
    <row r="167" spans="1:67" s="91" customFormat="1" ht="13.55" customHeight="1">
      <c r="A167" s="400"/>
      <c r="B167" s="62" t="s">
        <v>259</v>
      </c>
      <c r="C167" s="166">
        <v>2385301</v>
      </c>
      <c r="D167" s="385">
        <f t="shared" si="90"/>
        <v>0.15553416485768867</v>
      </c>
      <c r="E167" s="373">
        <v>620904</v>
      </c>
      <c r="F167" s="385">
        <f t="shared" si="91"/>
        <v>0.35294720075306096</v>
      </c>
      <c r="G167" s="421"/>
      <c r="H167" s="409"/>
      <c r="I167" s="92">
        <v>240985</v>
      </c>
      <c r="J167" s="385">
        <f t="shared" si="115"/>
        <v>0.63904154310743522</v>
      </c>
      <c r="K167" s="92">
        <v>164001</v>
      </c>
      <c r="L167" s="385">
        <f t="shared" si="102"/>
        <v>0.16474674014942758</v>
      </c>
      <c r="M167" s="93">
        <v>141869</v>
      </c>
      <c r="N167" s="385">
        <f t="shared" si="114"/>
        <v>-3.8749762853348524E-2</v>
      </c>
      <c r="O167" s="92">
        <v>121041</v>
      </c>
      <c r="P167" s="385">
        <f t="shared" si="116"/>
        <v>5.5034996121226865E-2</v>
      </c>
      <c r="Q167" s="92">
        <v>75390</v>
      </c>
      <c r="R167" s="385">
        <f t="shared" si="107"/>
        <v>-3.3746459377363092E-2</v>
      </c>
      <c r="S167" s="93">
        <v>75548</v>
      </c>
      <c r="T167" s="385">
        <f t="shared" si="117"/>
        <v>0.30843970280053346</v>
      </c>
      <c r="U167" s="93">
        <v>60957</v>
      </c>
      <c r="V167" s="385">
        <f t="shared" si="96"/>
        <v>-1.7107936405559632E-2</v>
      </c>
      <c r="W167" s="92">
        <v>46701</v>
      </c>
      <c r="X167" s="385">
        <f t="shared" si="113"/>
        <v>0.1088396609445117</v>
      </c>
      <c r="Y167" s="373">
        <v>41200</v>
      </c>
      <c r="Z167" s="385">
        <f>Y167/SUM(Y155)-1</f>
        <v>0.33160956690368448</v>
      </c>
      <c r="AA167" s="93">
        <v>22704</v>
      </c>
      <c r="AB167" s="385">
        <f t="shared" si="73"/>
        <v>-0.10649350649350653</v>
      </c>
      <c r="AC167" s="421"/>
      <c r="AD167" s="409"/>
      <c r="AE167" s="92">
        <v>10156</v>
      </c>
      <c r="AF167" s="385">
        <f t="shared" si="83"/>
        <v>0.54112291350531105</v>
      </c>
      <c r="AG167" s="421"/>
      <c r="AH167" s="415"/>
      <c r="AI167" s="418"/>
      <c r="AJ167" s="415"/>
      <c r="AK167" s="421"/>
      <c r="AL167" s="409"/>
      <c r="AM167" s="92">
        <v>2100</v>
      </c>
      <c r="AN167" s="385">
        <f>AM167/AM155-1</f>
        <v>0.5</v>
      </c>
      <c r="AO167" s="92">
        <v>2223</v>
      </c>
      <c r="AP167" s="385">
        <f t="shared" si="111"/>
        <v>0.20032397408207347</v>
      </c>
      <c r="AQ167" s="92">
        <v>1332</v>
      </c>
      <c r="AR167" s="385">
        <f t="shared" ref="AR167:AR195" si="118">AQ167/AQ155-1</f>
        <v>2.7777777777777679E-2</v>
      </c>
      <c r="AS167" s="124"/>
      <c r="AT167" s="110"/>
      <c r="AU167" s="421"/>
      <c r="AV167" s="409"/>
      <c r="AW167" s="421"/>
      <c r="AX167" s="409"/>
      <c r="AY167" s="92">
        <v>2321</v>
      </c>
      <c r="AZ167" s="385">
        <f t="shared" si="112"/>
        <v>7.0078377132319014E-2</v>
      </c>
      <c r="BA167" s="92"/>
      <c r="BB167" s="385"/>
      <c r="BC167" s="76"/>
      <c r="BD167" s="76"/>
      <c r="BE167" s="76"/>
      <c r="BF167" s="76"/>
      <c r="BG167" s="76"/>
      <c r="BH167" s="75"/>
      <c r="BI167" s="76"/>
      <c r="BJ167" s="76"/>
      <c r="BK167" s="76"/>
      <c r="BL167" s="76"/>
      <c r="BM167" s="76"/>
      <c r="BN167" s="76"/>
      <c r="BO167" s="76"/>
    </row>
    <row r="168" spans="1:67" s="91" customFormat="1" ht="13.55" customHeight="1">
      <c r="A168" s="400"/>
      <c r="B168" s="62" t="s">
        <v>260</v>
      </c>
      <c r="C168" s="166">
        <v>2236500</v>
      </c>
      <c r="D168" s="385">
        <f t="shared" si="90"/>
        <v>0.17430917121548473</v>
      </c>
      <c r="E168" s="373">
        <v>556885</v>
      </c>
      <c r="F168" s="385">
        <f t="shared" si="91"/>
        <v>0.29323477638906303</v>
      </c>
      <c r="G168" s="421"/>
      <c r="H168" s="409"/>
      <c r="I168" s="92">
        <v>213538</v>
      </c>
      <c r="J168" s="385">
        <f t="shared" si="115"/>
        <v>0.65647617348403164</v>
      </c>
      <c r="K168" s="92">
        <v>134475</v>
      </c>
      <c r="L168" s="385">
        <f t="shared" si="102"/>
        <v>0.24640837890443978</v>
      </c>
      <c r="M168" s="93">
        <v>123834</v>
      </c>
      <c r="N168" s="385">
        <f t="shared" si="114"/>
        <v>7.5442694989882542E-2</v>
      </c>
      <c r="O168" s="92">
        <v>102433</v>
      </c>
      <c r="P168" s="385">
        <f t="shared" si="116"/>
        <v>-9.6320279485844873E-2</v>
      </c>
      <c r="Q168" s="92">
        <v>72012</v>
      </c>
      <c r="R168" s="385">
        <f t="shared" si="107"/>
        <v>-2.6038781163434388E-3</v>
      </c>
      <c r="S168" s="93">
        <v>60940</v>
      </c>
      <c r="T168" s="385">
        <f t="shared" si="117"/>
        <v>0.10649114843395369</v>
      </c>
      <c r="U168" s="93">
        <v>47602</v>
      </c>
      <c r="V168" s="385">
        <f t="shared" si="96"/>
        <v>0.26124741667108253</v>
      </c>
      <c r="W168" s="92">
        <v>40339</v>
      </c>
      <c r="X168" s="385">
        <f t="shared" si="113"/>
        <v>0.36441738542195168</v>
      </c>
      <c r="Y168" s="92">
        <v>39059</v>
      </c>
      <c r="Z168" s="385">
        <f t="shared" ref="Z168:Z190" si="119">Y168/Y156-1</f>
        <v>0.47153675168594367</v>
      </c>
      <c r="AA168" s="93">
        <v>18357</v>
      </c>
      <c r="AB168" s="385">
        <f t="shared" si="73"/>
        <v>-9.1327591327591273E-2</v>
      </c>
      <c r="AC168" s="421"/>
      <c r="AD168" s="409"/>
      <c r="AE168" s="92">
        <v>10839</v>
      </c>
      <c r="AF168" s="385">
        <f t="shared" si="83"/>
        <v>0.47791109899100093</v>
      </c>
      <c r="AG168" s="421"/>
      <c r="AH168" s="415"/>
      <c r="AI168" s="418"/>
      <c r="AJ168" s="415"/>
      <c r="AK168" s="421"/>
      <c r="AL168" s="409"/>
      <c r="AM168" s="92">
        <v>2800</v>
      </c>
      <c r="AN168" s="385">
        <f>AM168/AM156-1</f>
        <v>7.6923076923076872E-2</v>
      </c>
      <c r="AO168" s="92">
        <v>3189</v>
      </c>
      <c r="AP168" s="385">
        <f t="shared" si="111"/>
        <v>0.36340316374519022</v>
      </c>
      <c r="AQ168" s="92">
        <v>1150</v>
      </c>
      <c r="AR168" s="385">
        <f t="shared" si="118"/>
        <v>0.14885114885114881</v>
      </c>
      <c r="AS168" s="124"/>
      <c r="AT168" s="110"/>
      <c r="AU168" s="421"/>
      <c r="AV168" s="409"/>
      <c r="AW168" s="421"/>
      <c r="AX168" s="409"/>
      <c r="AY168" s="92">
        <v>2195</v>
      </c>
      <c r="AZ168" s="385">
        <f t="shared" si="112"/>
        <v>0.14085239085239087</v>
      </c>
      <c r="BA168" s="92"/>
      <c r="BB168" s="385"/>
      <c r="BC168" s="76"/>
      <c r="BD168" s="76"/>
      <c r="BE168" s="76"/>
      <c r="BF168" s="76"/>
      <c r="BG168" s="76"/>
      <c r="BH168" s="75"/>
      <c r="BI168" s="76"/>
      <c r="BJ168" s="76"/>
      <c r="BK168" s="76"/>
      <c r="BL168" s="76"/>
      <c r="BM168" s="76"/>
      <c r="BN168" s="76"/>
      <c r="BO168" s="76"/>
    </row>
    <row r="169" spans="1:67" s="91" customFormat="1" ht="13.55" customHeight="1">
      <c r="A169" s="400"/>
      <c r="B169" s="62" t="s">
        <v>261</v>
      </c>
      <c r="C169" s="166">
        <v>2231748</v>
      </c>
      <c r="D169" s="385">
        <f t="shared" si="90"/>
        <v>0.19629364391879722</v>
      </c>
      <c r="E169" s="373">
        <v>620936</v>
      </c>
      <c r="F169" s="385">
        <f t="shared" si="91"/>
        <v>0.38122365450278606</v>
      </c>
      <c r="G169" s="421"/>
      <c r="H169" s="409"/>
      <c r="I169" s="92">
        <v>219733</v>
      </c>
      <c r="J169" s="385">
        <f t="shared" si="115"/>
        <v>0.78569222767610447</v>
      </c>
      <c r="K169" s="92">
        <v>132014</v>
      </c>
      <c r="L169" s="385">
        <f t="shared" si="102"/>
        <v>0.32798841151203617</v>
      </c>
      <c r="M169" s="93">
        <v>139218</v>
      </c>
      <c r="N169" s="385">
        <f t="shared" si="114"/>
        <v>0.23740534006470648</v>
      </c>
      <c r="O169" s="92">
        <v>137957</v>
      </c>
      <c r="P169" s="385">
        <f t="shared" si="116"/>
        <v>0.24033049826479425</v>
      </c>
      <c r="Q169" s="92">
        <v>94207</v>
      </c>
      <c r="R169" s="385">
        <f t="shared" si="107"/>
        <v>0.27618905701784091</v>
      </c>
      <c r="S169" s="93">
        <v>80528</v>
      </c>
      <c r="T169" s="385">
        <f t="shared" si="117"/>
        <v>0.54552433594349758</v>
      </c>
      <c r="U169" s="93">
        <v>53430</v>
      </c>
      <c r="V169" s="385">
        <f t="shared" si="96"/>
        <v>0.55563966691900069</v>
      </c>
      <c r="W169" s="92">
        <v>43110</v>
      </c>
      <c r="X169" s="385">
        <f t="shared" si="113"/>
        <v>0.26700955180014696</v>
      </c>
      <c r="Y169" s="92">
        <v>33284</v>
      </c>
      <c r="Z169" s="385">
        <f t="shared" si="119"/>
        <v>0.23875097696229863</v>
      </c>
      <c r="AA169" s="93">
        <v>22542</v>
      </c>
      <c r="AB169" s="385">
        <f t="shared" si="73"/>
        <v>-6.7124648237046891E-2</v>
      </c>
      <c r="AC169" s="421"/>
      <c r="AD169" s="409"/>
      <c r="AE169" s="92">
        <v>12784</v>
      </c>
      <c r="AF169" s="385">
        <f>AE169/AE157-1</f>
        <v>0.89504891787726071</v>
      </c>
      <c r="AG169" s="421"/>
      <c r="AH169" s="415"/>
      <c r="AI169" s="418">
        <v>8793</v>
      </c>
      <c r="AJ169" s="415">
        <f>(AI169/AI157-1)</f>
        <v>0.22961823521185853</v>
      </c>
      <c r="AK169" s="421"/>
      <c r="AL169" s="409"/>
      <c r="AM169" s="92">
        <v>5100</v>
      </c>
      <c r="AN169" s="385">
        <f>AM169/AM157-1</f>
        <v>1.3181818181818183</v>
      </c>
      <c r="AO169" s="92">
        <v>4487</v>
      </c>
      <c r="AP169" s="385">
        <f>AO169/AO157-1</f>
        <v>0.13970027940055885</v>
      </c>
      <c r="AQ169" s="92">
        <v>1342</v>
      </c>
      <c r="AR169" s="385">
        <f t="shared" si="118"/>
        <v>0.14407502131287298</v>
      </c>
      <c r="AS169" s="124"/>
      <c r="AT169" s="110"/>
      <c r="AU169" s="421"/>
      <c r="AV169" s="409"/>
      <c r="AW169" s="421"/>
      <c r="AX169" s="409"/>
      <c r="AY169" s="92">
        <v>3348</v>
      </c>
      <c r="AZ169" s="385">
        <f t="shared" si="112"/>
        <v>0.27932747420710746</v>
      </c>
      <c r="BA169" s="92"/>
      <c r="BB169" s="385"/>
      <c r="BC169" s="76"/>
      <c r="BD169" s="76"/>
      <c r="BE169" s="76"/>
      <c r="BF169" s="76"/>
      <c r="BG169" s="76"/>
      <c r="BH169" s="75"/>
      <c r="BI169" s="76"/>
      <c r="BJ169" s="76"/>
      <c r="BK169" s="76"/>
      <c r="BL169" s="76"/>
      <c r="BM169" s="76"/>
      <c r="BN169" s="76"/>
      <c r="BO169" s="76"/>
    </row>
    <row r="170" spans="1:67" s="91" customFormat="1" ht="13.55" customHeight="1">
      <c r="A170" s="400"/>
      <c r="B170" s="62" t="s">
        <v>262</v>
      </c>
      <c r="C170" s="166">
        <v>2227747</v>
      </c>
      <c r="D170" s="385">
        <f t="shared" si="90"/>
        <v>0.22021459154593215</v>
      </c>
      <c r="E170" s="373">
        <v>622604</v>
      </c>
      <c r="F170" s="385">
        <f t="shared" si="91"/>
        <v>0.45836905447884613</v>
      </c>
      <c r="G170" s="421"/>
      <c r="H170" s="409"/>
      <c r="I170" s="92">
        <v>224056</v>
      </c>
      <c r="J170" s="385">
        <f t="shared" si="115"/>
        <v>0.68846553828995161</v>
      </c>
      <c r="K170" s="92">
        <v>147762</v>
      </c>
      <c r="L170" s="385">
        <f>K170/K158-1</f>
        <v>0.28774238528911944</v>
      </c>
      <c r="M170" s="93">
        <v>125583</v>
      </c>
      <c r="N170" s="385">
        <f t="shared" si="114"/>
        <v>-1.5398245352693518E-2</v>
      </c>
      <c r="O170" s="92">
        <v>128185</v>
      </c>
      <c r="P170" s="385">
        <f t="shared" si="116"/>
        <v>3.4960235759557534E-2</v>
      </c>
      <c r="Q170" s="92">
        <v>98161</v>
      </c>
      <c r="R170" s="385">
        <f t="shared" si="107"/>
        <v>0.19309867029681316</v>
      </c>
      <c r="S170" s="93">
        <v>72475</v>
      </c>
      <c r="T170" s="385">
        <f t="shared" si="117"/>
        <v>0.1687819510071118</v>
      </c>
      <c r="U170" s="93">
        <v>52123</v>
      </c>
      <c r="V170" s="385">
        <f t="shared" si="96"/>
        <v>0.43534174147711635</v>
      </c>
      <c r="W170" s="92">
        <v>42531</v>
      </c>
      <c r="X170" s="385">
        <f t="shared" si="113"/>
        <v>0.25183222958057394</v>
      </c>
      <c r="Y170" s="92">
        <v>31675</v>
      </c>
      <c r="Z170" s="385">
        <f t="shared" si="119"/>
        <v>0.17838541666666674</v>
      </c>
      <c r="AA170" s="93">
        <v>29444</v>
      </c>
      <c r="AB170" s="385">
        <f t="shared" si="73"/>
        <v>7.0418438942814632E-2</v>
      </c>
      <c r="AC170" s="421"/>
      <c r="AD170" s="409"/>
      <c r="AE170" s="92">
        <v>9497</v>
      </c>
      <c r="AF170" s="385">
        <f t="shared" ref="AF170:AF190" si="120">AE170/AE158-1</f>
        <v>0.50150197628458493</v>
      </c>
      <c r="AG170" s="421"/>
      <c r="AH170" s="415"/>
      <c r="AI170" s="418"/>
      <c r="AJ170" s="415"/>
      <c r="AK170" s="421"/>
      <c r="AL170" s="409"/>
      <c r="AM170" s="92">
        <v>3900</v>
      </c>
      <c r="AN170" s="385">
        <f>AM170/AM158-1</f>
        <v>0.85714285714285721</v>
      </c>
      <c r="AO170" s="92">
        <v>4308</v>
      </c>
      <c r="AP170" s="385">
        <f t="shared" ref="AP170:AP195" si="121">AO170/AO158-1</f>
        <v>0.22143464700878934</v>
      </c>
      <c r="AQ170" s="92">
        <v>1757</v>
      </c>
      <c r="AR170" s="385">
        <f t="shared" si="118"/>
        <v>0.26767676767676774</v>
      </c>
      <c r="AS170" s="124"/>
      <c r="AT170" s="110"/>
      <c r="AU170" s="421"/>
      <c r="AV170" s="409"/>
      <c r="AW170" s="421"/>
      <c r="AX170" s="409"/>
      <c r="AY170" s="92">
        <v>3556</v>
      </c>
      <c r="AZ170" s="385">
        <f t="shared" si="112"/>
        <v>0.40110323089046496</v>
      </c>
      <c r="BA170" s="92"/>
      <c r="BB170" s="385"/>
      <c r="BC170" s="76"/>
      <c r="BD170" s="76"/>
      <c r="BE170" s="76"/>
      <c r="BF170" s="76"/>
      <c r="BG170" s="76"/>
      <c r="BH170" s="75"/>
      <c r="BI170" s="76"/>
      <c r="BJ170" s="76"/>
      <c r="BK170" s="76"/>
      <c r="BL170" s="76"/>
      <c r="BM170" s="76"/>
      <c r="BN170" s="76"/>
      <c r="BO170" s="76"/>
    </row>
    <row r="171" spans="1:67" s="91" customFormat="1" ht="13.55" customHeight="1">
      <c r="A171" s="401"/>
      <c r="B171" s="156" t="s">
        <v>263</v>
      </c>
      <c r="C171" s="167">
        <v>2404942</v>
      </c>
      <c r="D171" s="389">
        <f t="shared" si="90"/>
        <v>0.19825613404848452</v>
      </c>
      <c r="E171" s="374">
        <v>678905</v>
      </c>
      <c r="F171" s="389">
        <f t="shared" si="91"/>
        <v>0.37325638785054283</v>
      </c>
      <c r="G171" s="422"/>
      <c r="H171" s="410"/>
      <c r="I171" s="153">
        <v>257107</v>
      </c>
      <c r="J171" s="389">
        <f t="shared" si="115"/>
        <v>0.66773911069308856</v>
      </c>
      <c r="K171" s="374">
        <v>161447</v>
      </c>
      <c r="L171" s="389">
        <f>K171/K159-1</f>
        <v>0.14047654368081597</v>
      </c>
      <c r="M171" s="154">
        <v>150097</v>
      </c>
      <c r="N171" s="389">
        <f t="shared" si="114"/>
        <v>4.6847538010880152E-2</v>
      </c>
      <c r="O171" s="153">
        <v>131898</v>
      </c>
      <c r="P171" s="389">
        <f t="shared" si="116"/>
        <v>-7.3751862610815788E-3</v>
      </c>
      <c r="Q171" s="153">
        <v>113641</v>
      </c>
      <c r="R171" s="389">
        <f t="shared" si="107"/>
        <v>0.14122597360862832</v>
      </c>
      <c r="S171" s="154">
        <v>77141</v>
      </c>
      <c r="T171" s="389">
        <f t="shared" si="117"/>
        <v>9.1010663875767284E-2</v>
      </c>
      <c r="U171" s="154">
        <v>43484</v>
      </c>
      <c r="V171" s="389">
        <f t="shared" si="96"/>
        <v>0.12649931348928778</v>
      </c>
      <c r="W171" s="153">
        <v>51036</v>
      </c>
      <c r="X171" s="389">
        <f t="shared" si="113"/>
        <v>0.20638222432336595</v>
      </c>
      <c r="Y171" s="153">
        <v>24829</v>
      </c>
      <c r="Z171" s="389">
        <f t="shared" si="119"/>
        <v>-7.6061474342276614E-2</v>
      </c>
      <c r="AA171" s="93">
        <v>36633</v>
      </c>
      <c r="AB171" s="94">
        <f t="shared" si="73"/>
        <v>-0.12026608390768712</v>
      </c>
      <c r="AC171" s="422"/>
      <c r="AD171" s="410"/>
      <c r="AE171" s="153">
        <v>9435</v>
      </c>
      <c r="AF171" s="389">
        <f t="shared" si="120"/>
        <v>0.19657577679137606</v>
      </c>
      <c r="AG171" s="422"/>
      <c r="AH171" s="416"/>
      <c r="AI171" s="419"/>
      <c r="AJ171" s="416"/>
      <c r="AK171" s="422"/>
      <c r="AL171" s="410"/>
      <c r="AM171" s="153">
        <v>1900</v>
      </c>
      <c r="AN171" s="389">
        <f t="shared" ref="AN171:AN195" si="122">AM171/AM159-1</f>
        <v>0.35714285714285721</v>
      </c>
      <c r="AO171" s="153">
        <v>3593</v>
      </c>
      <c r="AP171" s="389">
        <f t="shared" si="121"/>
        <v>0.28047042052744109</v>
      </c>
      <c r="AQ171" s="154">
        <v>1482</v>
      </c>
      <c r="AR171" s="389">
        <f t="shared" si="118"/>
        <v>0.19516129032258056</v>
      </c>
      <c r="AS171" s="155"/>
      <c r="AT171" s="111"/>
      <c r="AU171" s="422"/>
      <c r="AV171" s="410"/>
      <c r="AW171" s="422"/>
      <c r="AX171" s="410"/>
      <c r="AY171" s="153">
        <v>3877</v>
      </c>
      <c r="AZ171" s="389">
        <f t="shared" si="112"/>
        <v>0.38711985688729866</v>
      </c>
      <c r="BA171" s="153"/>
      <c r="BB171" s="389"/>
      <c r="BC171" s="76"/>
      <c r="BD171" s="76"/>
      <c r="BE171" s="76"/>
      <c r="BF171" s="76"/>
      <c r="BG171" s="76"/>
      <c r="BH171" s="75"/>
      <c r="BI171" s="76"/>
      <c r="BJ171" s="76"/>
      <c r="BK171" s="76"/>
      <c r="BL171" s="76"/>
      <c r="BM171" s="76"/>
      <c r="BN171" s="76"/>
      <c r="BO171" s="76"/>
    </row>
    <row r="172" spans="1:67" s="91" customFormat="1" ht="13.55" customHeight="1">
      <c r="A172" s="399" t="s">
        <v>264</v>
      </c>
      <c r="B172" s="101" t="s">
        <v>251</v>
      </c>
      <c r="C172" s="166">
        <v>2866780</v>
      </c>
      <c r="D172" s="386">
        <f t="shared" si="90"/>
        <v>0.22352593715536351</v>
      </c>
      <c r="E172" s="373">
        <v>803816</v>
      </c>
      <c r="F172" s="386">
        <f t="shared" si="91"/>
        <v>0.28525219254415068</v>
      </c>
      <c r="G172" s="420">
        <v>4191790</v>
      </c>
      <c r="H172" s="408">
        <f>G172/SUM(G160:G171)-1</f>
        <v>8.7401413640774805E-2</v>
      </c>
      <c r="I172" s="92">
        <v>316314</v>
      </c>
      <c r="J172" s="386">
        <f>I172/I160-1</f>
        <v>0.83976223157992691</v>
      </c>
      <c r="K172" s="100">
        <v>197625</v>
      </c>
      <c r="L172" s="385">
        <f>K172/K160-1</f>
        <v>0.15243315741901631</v>
      </c>
      <c r="M172" s="93">
        <v>198145</v>
      </c>
      <c r="N172" s="385">
        <f t="shared" si="114"/>
        <v>0.28359688275343831</v>
      </c>
      <c r="O172" s="92">
        <v>168152</v>
      </c>
      <c r="P172" s="386">
        <f t="shared" si="116"/>
        <v>0.14916009458332757</v>
      </c>
      <c r="Q172" s="92">
        <v>129355</v>
      </c>
      <c r="R172" s="386">
        <f t="shared" ref="R172:R177" si="123">Q172/Q160-1</f>
        <v>0.1541515730116525</v>
      </c>
      <c r="S172" s="93">
        <v>97861</v>
      </c>
      <c r="T172" s="386">
        <f t="shared" si="117"/>
        <v>0.20151507710441008</v>
      </c>
      <c r="U172" s="93">
        <v>75502</v>
      </c>
      <c r="V172" s="385">
        <f t="shared" si="96"/>
        <v>0.25320762859561463</v>
      </c>
      <c r="W172" s="92">
        <v>68621</v>
      </c>
      <c r="X172" s="385">
        <f t="shared" si="113"/>
        <v>0.29134910329513164</v>
      </c>
      <c r="Y172" s="92">
        <v>33453</v>
      </c>
      <c r="Z172" s="385">
        <f t="shared" si="119"/>
        <v>-7.6419756494850999E-2</v>
      </c>
      <c r="AA172" s="105">
        <v>50541</v>
      </c>
      <c r="AB172" s="90">
        <f t="shared" si="73"/>
        <v>-0.12382983149573534</v>
      </c>
      <c r="AC172" s="420">
        <v>174405</v>
      </c>
      <c r="AD172" s="408">
        <f>(AC172/AC160-1)</f>
        <v>2.2477443410661824E-2</v>
      </c>
      <c r="AE172" s="92">
        <v>11655</v>
      </c>
      <c r="AF172" s="386">
        <f t="shared" si="120"/>
        <v>0.22375052498950021</v>
      </c>
      <c r="AG172" s="411">
        <v>150536</v>
      </c>
      <c r="AH172" s="414">
        <f>(AG172/AG160-1)</f>
        <v>5.7261049423035004E-2</v>
      </c>
      <c r="AI172" s="417">
        <v>7157</v>
      </c>
      <c r="AJ172" s="414">
        <f>AI172/AI160-1</f>
        <v>0.15734152652005173</v>
      </c>
      <c r="AK172" s="92">
        <v>8591</v>
      </c>
      <c r="AL172" s="408">
        <f>SUM(AK172:AK183)/AK160-1</f>
        <v>0.10668550334958748</v>
      </c>
      <c r="AM172" s="92">
        <v>5700</v>
      </c>
      <c r="AN172" s="385">
        <f t="shared" si="122"/>
        <v>0.39024390243902429</v>
      </c>
      <c r="AO172" s="92">
        <v>2988</v>
      </c>
      <c r="AP172" s="386">
        <f t="shared" si="121"/>
        <v>0.53624678663239078</v>
      </c>
      <c r="AQ172" s="92">
        <v>2493</v>
      </c>
      <c r="AR172" s="385">
        <f t="shared" si="118"/>
        <v>0.35268583830710787</v>
      </c>
      <c r="AS172" s="124"/>
      <c r="AT172" s="110"/>
      <c r="AU172" s="420">
        <v>998</v>
      </c>
      <c r="AV172" s="408">
        <f>AU172/AU160-1</f>
        <v>-0.83498677248677255</v>
      </c>
      <c r="AW172" s="420">
        <v>14985</v>
      </c>
      <c r="AX172" s="408">
        <f>AW172/AW160-1</f>
        <v>7.0433602400171491E-2</v>
      </c>
      <c r="AY172" s="92">
        <v>6075</v>
      </c>
      <c r="AZ172" s="385">
        <f>AY172/AY160-1</f>
        <v>0.32670888840358159</v>
      </c>
      <c r="BA172" s="92"/>
      <c r="BB172" s="385"/>
      <c r="BC172" s="76"/>
      <c r="BD172" s="76"/>
      <c r="BE172" s="76"/>
      <c r="BF172" s="76"/>
      <c r="BG172" s="76"/>
      <c r="BH172" s="75"/>
      <c r="BI172" s="76"/>
      <c r="BJ172" s="76"/>
      <c r="BK172" s="76"/>
      <c r="BL172" s="76"/>
      <c r="BM172" s="76"/>
      <c r="BN172" s="76"/>
      <c r="BO172" s="76"/>
    </row>
    <row r="173" spans="1:67" s="91" customFormat="1" ht="13.55" customHeight="1">
      <c r="A173" s="400"/>
      <c r="B173" s="62" t="s">
        <v>252</v>
      </c>
      <c r="C173" s="166">
        <v>2311009</v>
      </c>
      <c r="D173" s="385">
        <f t="shared" si="90"/>
        <v>3.5737510806630679E-2</v>
      </c>
      <c r="E173" s="373">
        <v>708318</v>
      </c>
      <c r="F173" s="385">
        <f t="shared" si="91"/>
        <v>0.1804945851624451</v>
      </c>
      <c r="G173" s="421"/>
      <c r="H173" s="409"/>
      <c r="I173" s="92">
        <v>303391</v>
      </c>
      <c r="J173" s="385">
        <f>I173/I161-1</f>
        <v>0.57546787694991997</v>
      </c>
      <c r="K173" s="92">
        <v>160148</v>
      </c>
      <c r="L173" s="385">
        <f t="shared" ref="L173:L195" si="124">K173/K161-1</f>
        <v>-2.0854859714231511E-2</v>
      </c>
      <c r="M173" s="93">
        <v>156555</v>
      </c>
      <c r="N173" s="385">
        <f t="shared" si="114"/>
        <v>3.8955436838437718E-2</v>
      </c>
      <c r="O173" s="92">
        <v>122667</v>
      </c>
      <c r="P173" s="385">
        <f t="shared" si="116"/>
        <v>-0.18345026826248456</v>
      </c>
      <c r="Q173" s="92">
        <v>92515</v>
      </c>
      <c r="R173" s="385">
        <f t="shared" si="123"/>
        <v>-2.4134257354725075E-2</v>
      </c>
      <c r="S173" s="93">
        <v>71633</v>
      </c>
      <c r="T173" s="385">
        <f t="shared" si="117"/>
        <v>-0.13449084142864043</v>
      </c>
      <c r="U173" s="93">
        <v>53161</v>
      </c>
      <c r="V173" s="385">
        <f t="shared" si="96"/>
        <v>-0.11654535181307546</v>
      </c>
      <c r="W173" s="92">
        <v>56077</v>
      </c>
      <c r="X173" s="385">
        <f t="shared" si="113"/>
        <v>0.34480443176095354</v>
      </c>
      <c r="Y173" s="92">
        <v>29361</v>
      </c>
      <c r="Z173" s="385">
        <f t="shared" si="119"/>
        <v>-0.17562331536388143</v>
      </c>
      <c r="AA173" s="93">
        <v>40116</v>
      </c>
      <c r="AB173" s="94">
        <f t="shared" si="73"/>
        <v>-8.4423142759329051E-2</v>
      </c>
      <c r="AC173" s="421"/>
      <c r="AD173" s="409"/>
      <c r="AE173" s="92">
        <v>9399</v>
      </c>
      <c r="AF173" s="385">
        <f t="shared" si="120"/>
        <v>8.096607245543419E-2</v>
      </c>
      <c r="AG173" s="412"/>
      <c r="AH173" s="415"/>
      <c r="AI173" s="418"/>
      <c r="AJ173" s="415"/>
      <c r="AK173" s="92">
        <v>5515</v>
      </c>
      <c r="AL173" s="409"/>
      <c r="AM173" s="92">
        <v>5400</v>
      </c>
      <c r="AN173" s="385">
        <f t="shared" si="122"/>
        <v>1.8867924528301883E-2</v>
      </c>
      <c r="AO173" s="92">
        <v>2078</v>
      </c>
      <c r="AP173" s="385">
        <f t="shared" si="121"/>
        <v>-9.9653379549393462E-2</v>
      </c>
      <c r="AQ173" s="92">
        <v>1359</v>
      </c>
      <c r="AR173" s="385">
        <f t="shared" si="118"/>
        <v>-0.13384321223709372</v>
      </c>
      <c r="AS173" s="124"/>
      <c r="AT173" s="110"/>
      <c r="AU173" s="421"/>
      <c r="AV173" s="409"/>
      <c r="AW173" s="421"/>
      <c r="AX173" s="409"/>
      <c r="AY173" s="92">
        <v>2607</v>
      </c>
      <c r="AZ173" s="385">
        <f t="shared" ref="AZ173:AZ182" si="125">AY173/AY161-1</f>
        <v>-0.27280334728033473</v>
      </c>
      <c r="BA173" s="92"/>
      <c r="BB173" s="385"/>
      <c r="BC173" s="76"/>
      <c r="BD173" s="76"/>
      <c r="BE173" s="76"/>
      <c r="BF173" s="76"/>
      <c r="BG173" s="76"/>
      <c r="BH173" s="75"/>
      <c r="BI173" s="76"/>
      <c r="BJ173" s="76"/>
      <c r="BK173" s="76"/>
      <c r="BL173" s="76"/>
      <c r="BM173" s="76"/>
      <c r="BN173" s="76"/>
      <c r="BO173" s="76"/>
    </row>
    <row r="174" spans="1:67" s="91" customFormat="1" ht="13.55" customHeight="1">
      <c r="A174" s="400"/>
      <c r="B174" s="62" t="s">
        <v>256</v>
      </c>
      <c r="C174" s="166">
        <v>2252565</v>
      </c>
      <c r="D174" s="385">
        <f t="shared" si="90"/>
        <v>0.16079167572770903</v>
      </c>
      <c r="E174" s="373">
        <v>619196</v>
      </c>
      <c r="F174" s="385">
        <f t="shared" si="91"/>
        <v>0.26793747913889443</v>
      </c>
      <c r="G174" s="421"/>
      <c r="H174" s="409"/>
      <c r="I174" s="92">
        <v>272757</v>
      </c>
      <c r="J174" s="385">
        <f t="shared" ref="J174:J191" si="126">I174/I162-1</f>
        <v>0.67376656848306338</v>
      </c>
      <c r="K174" s="92">
        <v>143644</v>
      </c>
      <c r="L174" s="385">
        <f t="shared" si="124"/>
        <v>0.12017093750487384</v>
      </c>
      <c r="M174" s="93">
        <v>122387</v>
      </c>
      <c r="N174" s="385">
        <f t="shared" si="114"/>
        <v>-9.8856515944718115E-2</v>
      </c>
      <c r="O174" s="92">
        <v>127261</v>
      </c>
      <c r="P174" s="385">
        <f t="shared" si="116"/>
        <v>4.8269783609690142E-2</v>
      </c>
      <c r="Q174" s="92">
        <v>78392</v>
      </c>
      <c r="R174" s="385">
        <f t="shared" si="123"/>
        <v>-9.8372534360802844E-2</v>
      </c>
      <c r="S174" s="93">
        <v>70585</v>
      </c>
      <c r="T174" s="385">
        <f t="shared" ref="R174:T195" si="127">S174/S162-1</f>
        <v>7.9396877341611383E-2</v>
      </c>
      <c r="U174" s="93">
        <v>49127</v>
      </c>
      <c r="V174" s="385">
        <f t="shared" si="96"/>
        <v>0.11799644986573221</v>
      </c>
      <c r="W174" s="92">
        <v>42362</v>
      </c>
      <c r="X174" s="385">
        <f t="shared" si="113"/>
        <v>0.1832299871515557</v>
      </c>
      <c r="Y174" s="92">
        <v>25316</v>
      </c>
      <c r="Z174" s="385">
        <f t="shared" si="119"/>
        <v>-0.18211481924207673</v>
      </c>
      <c r="AA174" s="93">
        <v>35399</v>
      </c>
      <c r="AB174" s="94">
        <f t="shared" si="73"/>
        <v>0.34889303814350492</v>
      </c>
      <c r="AC174" s="421"/>
      <c r="AD174" s="409"/>
      <c r="AE174" s="92">
        <v>11276</v>
      </c>
      <c r="AF174" s="385">
        <f t="shared" si="120"/>
        <v>0.32924672875162098</v>
      </c>
      <c r="AG174" s="412"/>
      <c r="AH174" s="415"/>
      <c r="AI174" s="418"/>
      <c r="AJ174" s="415"/>
      <c r="AK174" s="92">
        <v>5748</v>
      </c>
      <c r="AL174" s="409"/>
      <c r="AM174" s="92">
        <v>4100</v>
      </c>
      <c r="AN174" s="385">
        <f t="shared" si="122"/>
        <v>5.1282051282051322E-2</v>
      </c>
      <c r="AO174" s="92">
        <v>2663</v>
      </c>
      <c r="AP174" s="385">
        <f t="shared" si="121"/>
        <v>0.29334628460417678</v>
      </c>
      <c r="AQ174" s="92">
        <v>1398</v>
      </c>
      <c r="AR174" s="385">
        <f t="shared" si="118"/>
        <v>0.17183570829840744</v>
      </c>
      <c r="AS174" s="124"/>
      <c r="AT174" s="110"/>
      <c r="AU174" s="421"/>
      <c r="AV174" s="409"/>
      <c r="AW174" s="421"/>
      <c r="AX174" s="409"/>
      <c r="AY174" s="92">
        <v>4021</v>
      </c>
      <c r="AZ174" s="385">
        <f t="shared" si="125"/>
        <v>0.43096085409252671</v>
      </c>
      <c r="BA174" s="92"/>
      <c r="BB174" s="385"/>
      <c r="BC174" s="76"/>
      <c r="BD174" s="76"/>
      <c r="BE174" s="76"/>
      <c r="BF174" s="76"/>
      <c r="BG174" s="76"/>
      <c r="BH174" s="75"/>
      <c r="BI174" s="76"/>
      <c r="BJ174" s="76"/>
      <c r="BK174" s="76"/>
      <c r="BL174" s="76"/>
      <c r="BM174" s="76"/>
      <c r="BN174" s="76"/>
      <c r="BO174" s="76"/>
    </row>
    <row r="175" spans="1:67" s="106" customFormat="1" ht="13.55" customHeight="1">
      <c r="A175" s="400"/>
      <c r="B175" s="62" t="s">
        <v>8</v>
      </c>
      <c r="C175" s="166">
        <v>2230200</v>
      </c>
      <c r="D175" s="385">
        <f t="shared" si="90"/>
        <v>0.11290590600630845</v>
      </c>
      <c r="E175" s="373">
        <v>638523</v>
      </c>
      <c r="F175" s="385">
        <f t="shared" si="91"/>
        <v>0.15126562536623722</v>
      </c>
      <c r="G175" s="421"/>
      <c r="H175" s="409"/>
      <c r="I175" s="92">
        <v>281385</v>
      </c>
      <c r="J175" s="385">
        <f t="shared" si="126"/>
        <v>0.61369592769522807</v>
      </c>
      <c r="K175" s="92">
        <v>115870</v>
      </c>
      <c r="L175" s="385">
        <f t="shared" si="124"/>
        <v>-4.7328231161044565E-3</v>
      </c>
      <c r="M175" s="93">
        <v>114973</v>
      </c>
      <c r="N175" s="385">
        <f t="shared" si="114"/>
        <v>-1.7945914549771902E-2</v>
      </c>
      <c r="O175" s="92">
        <v>106526</v>
      </c>
      <c r="P175" s="385">
        <f t="shared" si="116"/>
        <v>-4.3674982718531985E-2</v>
      </c>
      <c r="Q175" s="92">
        <v>66555</v>
      </c>
      <c r="R175" s="385">
        <f t="shared" si="123"/>
        <v>-0.21002029697681868</v>
      </c>
      <c r="S175" s="93">
        <v>61106</v>
      </c>
      <c r="T175" s="385">
        <f t="shared" si="127"/>
        <v>-5.8807220750415889E-2</v>
      </c>
      <c r="U175" s="93">
        <v>44550</v>
      </c>
      <c r="V175" s="385">
        <f t="shared" si="96"/>
        <v>-8.7632349628294692E-2</v>
      </c>
      <c r="W175" s="92">
        <v>36684</v>
      </c>
      <c r="X175" s="385">
        <f t="shared" si="113"/>
        <v>0.20611540358375802</v>
      </c>
      <c r="Y175" s="92">
        <v>26576</v>
      </c>
      <c r="Z175" s="385">
        <f t="shared" si="119"/>
        <v>-0.2694084011436112</v>
      </c>
      <c r="AA175" s="93">
        <v>18858</v>
      </c>
      <c r="AB175" s="94">
        <f t="shared" si="73"/>
        <v>-0.13795940756993963</v>
      </c>
      <c r="AC175" s="421"/>
      <c r="AD175" s="409"/>
      <c r="AE175" s="92">
        <v>13566</v>
      </c>
      <c r="AF175" s="385">
        <f t="shared" si="120"/>
        <v>0.37071839951500452</v>
      </c>
      <c r="AG175" s="412"/>
      <c r="AH175" s="415"/>
      <c r="AI175" s="418">
        <f>27138-AI172</f>
        <v>19981</v>
      </c>
      <c r="AJ175" s="415">
        <f>(AI175/AI163-1)</f>
        <v>0.14543682641595956</v>
      </c>
      <c r="AK175" s="92">
        <v>4043</v>
      </c>
      <c r="AL175" s="409"/>
      <c r="AM175" s="92">
        <v>4300</v>
      </c>
      <c r="AN175" s="385">
        <f t="shared" si="122"/>
        <v>0.48275862068965525</v>
      </c>
      <c r="AO175" s="92">
        <v>3008</v>
      </c>
      <c r="AP175" s="385">
        <f t="shared" si="121"/>
        <v>-7.5599262446220061E-2</v>
      </c>
      <c r="AQ175" s="92">
        <v>825</v>
      </c>
      <c r="AR175" s="385">
        <f t="shared" si="118"/>
        <v>-6.8848758465011262E-2</v>
      </c>
      <c r="AS175" s="124"/>
      <c r="AT175" s="110"/>
      <c r="AU175" s="421"/>
      <c r="AV175" s="409"/>
      <c r="AW175" s="421"/>
      <c r="AX175" s="409"/>
      <c r="AY175" s="92">
        <v>2597</v>
      </c>
      <c r="AZ175" s="385">
        <f t="shared" si="125"/>
        <v>6.6091954022988508E-2</v>
      </c>
      <c r="BA175" s="92"/>
      <c r="BB175" s="385"/>
      <c r="BC175" s="177"/>
      <c r="BD175" s="177"/>
      <c r="BE175" s="177"/>
      <c r="BF175" s="177"/>
      <c r="BG175" s="177"/>
      <c r="BH175" s="75"/>
      <c r="BI175" s="177"/>
      <c r="BJ175" s="177"/>
      <c r="BK175" s="177"/>
      <c r="BL175" s="177"/>
      <c r="BM175" s="177"/>
      <c r="BN175" s="177"/>
      <c r="BO175" s="177"/>
    </row>
    <row r="176" spans="1:67" s="106" customFormat="1" ht="13.55" customHeight="1">
      <c r="A176" s="400"/>
      <c r="B176" s="62" t="s">
        <v>9</v>
      </c>
      <c r="C176" s="166">
        <v>2331565</v>
      </c>
      <c r="D176" s="385">
        <f t="shared" si="90"/>
        <v>0.1635519708718387</v>
      </c>
      <c r="E176" s="373">
        <v>640355</v>
      </c>
      <c r="F176" s="385">
        <f t="shared" si="91"/>
        <v>0.14575803554175049</v>
      </c>
      <c r="G176" s="421"/>
      <c r="H176" s="409"/>
      <c r="I176" s="92">
        <v>267909</v>
      </c>
      <c r="J176" s="385">
        <f t="shared" si="126"/>
        <v>0.42992330232334708</v>
      </c>
      <c r="K176" s="92">
        <v>122684</v>
      </c>
      <c r="L176" s="385">
        <f t="shared" si="124"/>
        <v>9.3245410800213868E-2</v>
      </c>
      <c r="M176" s="93">
        <v>113488</v>
      </c>
      <c r="N176" s="385">
        <f t="shared" si="114"/>
        <v>-0.11813568936444663</v>
      </c>
      <c r="O176" s="92">
        <v>111738</v>
      </c>
      <c r="P176" s="385">
        <f t="shared" si="116"/>
        <v>-2.9908927532708796E-2</v>
      </c>
      <c r="Q176" s="92">
        <v>76389</v>
      </c>
      <c r="R176" s="385">
        <f t="shared" si="123"/>
        <v>-3.9651509246571015E-2</v>
      </c>
      <c r="S176" s="93">
        <v>64980</v>
      </c>
      <c r="T176" s="385">
        <f t="shared" si="127"/>
        <v>-0.10006232255383973</v>
      </c>
      <c r="U176" s="93">
        <v>46720</v>
      </c>
      <c r="V176" s="385">
        <f t="shared" si="96"/>
        <v>-0.11451423372881997</v>
      </c>
      <c r="W176" s="92">
        <v>41825</v>
      </c>
      <c r="X176" s="385">
        <f t="shared" si="113"/>
        <v>0.49658281747593658</v>
      </c>
      <c r="Y176" s="92">
        <v>28786</v>
      </c>
      <c r="Z176" s="385">
        <f t="shared" si="119"/>
        <v>-0.15563768626070629</v>
      </c>
      <c r="AA176" s="93">
        <v>14430</v>
      </c>
      <c r="AB176" s="94">
        <f t="shared" si="73"/>
        <v>-0.28276753317759329</v>
      </c>
      <c r="AC176" s="421"/>
      <c r="AD176" s="409"/>
      <c r="AE176" s="92">
        <v>13312</v>
      </c>
      <c r="AF176" s="385">
        <f t="shared" si="120"/>
        <v>0.40614767085666004</v>
      </c>
      <c r="AG176" s="412"/>
      <c r="AH176" s="415"/>
      <c r="AI176" s="418"/>
      <c r="AJ176" s="415"/>
      <c r="AK176" s="92">
        <v>4191</v>
      </c>
      <c r="AL176" s="409"/>
      <c r="AM176" s="92">
        <v>3600</v>
      </c>
      <c r="AN176" s="385">
        <f t="shared" si="122"/>
        <v>-2.7027027027026973E-2</v>
      </c>
      <c r="AO176" s="92">
        <v>2647</v>
      </c>
      <c r="AP176" s="385">
        <f t="shared" si="121"/>
        <v>-0.16074825618262523</v>
      </c>
      <c r="AQ176" s="92">
        <v>892</v>
      </c>
      <c r="AR176" s="385">
        <f t="shared" si="118"/>
        <v>-0.11066799601196409</v>
      </c>
      <c r="AS176" s="124"/>
      <c r="AT176" s="110"/>
      <c r="AU176" s="421"/>
      <c r="AV176" s="409"/>
      <c r="AW176" s="421"/>
      <c r="AX176" s="409"/>
      <c r="AY176" s="92">
        <v>1554</v>
      </c>
      <c r="AZ176" s="385">
        <f t="shared" si="125"/>
        <v>-0.10996563573883167</v>
      </c>
      <c r="BA176" s="92"/>
      <c r="BB176" s="385"/>
      <c r="BC176" s="177"/>
      <c r="BD176" s="177"/>
      <c r="BE176" s="177"/>
      <c r="BF176" s="177"/>
      <c r="BG176" s="177"/>
      <c r="BH176" s="75"/>
      <c r="BI176" s="177"/>
      <c r="BJ176" s="177"/>
      <c r="BK176" s="177"/>
      <c r="BL176" s="177"/>
      <c r="BM176" s="177"/>
      <c r="BN176" s="177"/>
      <c r="BO176" s="177"/>
    </row>
    <row r="177" spans="1:67" s="91" customFormat="1" ht="13.55" customHeight="1">
      <c r="A177" s="400"/>
      <c r="B177" s="62" t="s">
        <v>257</v>
      </c>
      <c r="C177" s="166">
        <v>2323986</v>
      </c>
      <c r="D177" s="385">
        <f t="shared" si="90"/>
        <v>0.10764844437369359</v>
      </c>
      <c r="E177" s="373">
        <v>606162</v>
      </c>
      <c r="F177" s="385">
        <f t="shared" si="91"/>
        <v>6.5541408775535048E-2</v>
      </c>
      <c r="G177" s="421"/>
      <c r="H177" s="409"/>
      <c r="I177" s="92">
        <v>271848</v>
      </c>
      <c r="J177" s="385">
        <f t="shared" si="126"/>
        <v>0.53533527993177499</v>
      </c>
      <c r="K177" s="92">
        <v>141562</v>
      </c>
      <c r="L177" s="385">
        <f t="shared" si="124"/>
        <v>5.8534105014431681E-2</v>
      </c>
      <c r="M177" s="93">
        <v>111640</v>
      </c>
      <c r="N177" s="385">
        <f t="shared" si="114"/>
        <v>2.9367018579134152E-2</v>
      </c>
      <c r="O177" s="92">
        <v>96260</v>
      </c>
      <c r="P177" s="385">
        <f t="shared" si="116"/>
        <v>-0.13181510710259303</v>
      </c>
      <c r="Q177" s="92">
        <v>64436</v>
      </c>
      <c r="R177" s="385">
        <f t="shared" si="123"/>
        <v>-0.10544071302633584</v>
      </c>
      <c r="S177" s="93">
        <v>57787</v>
      </c>
      <c r="T177" s="385">
        <f t="shared" si="127"/>
        <v>-0.13438089816950782</v>
      </c>
      <c r="U177" s="93">
        <v>45325</v>
      </c>
      <c r="V177" s="385">
        <f t="shared" si="96"/>
        <v>-8.4102895709984415E-2</v>
      </c>
      <c r="W177" s="92">
        <v>46460</v>
      </c>
      <c r="X177" s="385">
        <f t="shared" si="113"/>
        <v>0.57705363204344873</v>
      </c>
      <c r="Y177" s="92">
        <v>25749</v>
      </c>
      <c r="Z177" s="385">
        <f t="shared" si="119"/>
        <v>-0.26626392727894455</v>
      </c>
      <c r="AA177" s="93">
        <v>15256</v>
      </c>
      <c r="AB177" s="94">
        <f t="shared" si="73"/>
        <v>-0.25844553541048942</v>
      </c>
      <c r="AC177" s="421"/>
      <c r="AD177" s="409"/>
      <c r="AE177" s="92">
        <v>13396</v>
      </c>
      <c r="AF177" s="385">
        <f t="shared" si="120"/>
        <v>0.36889433885142031</v>
      </c>
      <c r="AG177" s="412"/>
      <c r="AH177" s="415"/>
      <c r="AI177" s="418"/>
      <c r="AJ177" s="415"/>
      <c r="AK177" s="92">
        <v>4255</v>
      </c>
      <c r="AL177" s="409"/>
      <c r="AM177" s="92">
        <v>2900</v>
      </c>
      <c r="AN177" s="385">
        <f t="shared" si="122"/>
        <v>0.11538461538461542</v>
      </c>
      <c r="AO177" s="92">
        <v>2531</v>
      </c>
      <c r="AP177" s="385">
        <f t="shared" si="121"/>
        <v>4.070723684210531E-2</v>
      </c>
      <c r="AQ177" s="92">
        <v>963</v>
      </c>
      <c r="AR177" s="385">
        <f t="shared" si="118"/>
        <v>1.1554621848739455E-2</v>
      </c>
      <c r="AS177" s="124"/>
      <c r="AT177" s="110"/>
      <c r="AU177" s="421"/>
      <c r="AV177" s="409"/>
      <c r="AW177" s="421"/>
      <c r="AX177" s="409"/>
      <c r="AY177" s="92">
        <v>1279</v>
      </c>
      <c r="AZ177" s="385">
        <f t="shared" si="125"/>
        <v>-0.31494376004284952</v>
      </c>
      <c r="BA177" s="92"/>
      <c r="BB177" s="385"/>
      <c r="BC177" s="76"/>
      <c r="BD177" s="76"/>
      <c r="BE177" s="76"/>
      <c r="BF177" s="76"/>
      <c r="BG177" s="76"/>
      <c r="BH177" s="75"/>
      <c r="BI177" s="76"/>
      <c r="BJ177" s="76"/>
      <c r="BK177" s="76"/>
      <c r="BL177" s="76"/>
      <c r="BM177" s="76"/>
      <c r="BN177" s="76"/>
      <c r="BO177" s="76"/>
    </row>
    <row r="178" spans="1:67" s="91" customFormat="1" ht="13.55" customHeight="1">
      <c r="A178" s="400"/>
      <c r="B178" s="62" t="s">
        <v>258</v>
      </c>
      <c r="C178" s="166">
        <v>2495297</v>
      </c>
      <c r="D178" s="385">
        <f t="shared" si="90"/>
        <v>4.4298952853944806E-2</v>
      </c>
      <c r="E178" s="373">
        <v>607953</v>
      </c>
      <c r="F178" s="385">
        <f t="shared" si="91"/>
        <v>-5.6011713812796349E-2</v>
      </c>
      <c r="G178" s="421"/>
      <c r="H178" s="409"/>
      <c r="I178" s="92">
        <v>252396</v>
      </c>
      <c r="J178" s="385">
        <f t="shared" si="126"/>
        <v>0.3039071338902406</v>
      </c>
      <c r="K178" s="92">
        <v>153523</v>
      </c>
      <c r="L178" s="385">
        <f t="shared" si="124"/>
        <v>6.6091859817067888E-3</v>
      </c>
      <c r="M178" s="93">
        <v>127190</v>
      </c>
      <c r="N178" s="385">
        <f t="shared" si="114"/>
        <v>-3.7423846823324669E-2</v>
      </c>
      <c r="O178" s="92">
        <v>98776</v>
      </c>
      <c r="P178" s="385">
        <f t="shared" si="116"/>
        <v>-0.10814959279123104</v>
      </c>
      <c r="Q178" s="92">
        <v>62696</v>
      </c>
      <c r="R178" s="385">
        <f t="shared" si="127"/>
        <v>-0.12091979809310149</v>
      </c>
      <c r="S178" s="93">
        <v>59451</v>
      </c>
      <c r="T178" s="385">
        <f t="shared" si="127"/>
        <v>-0.19800617841870249</v>
      </c>
      <c r="U178" s="93">
        <v>57823</v>
      </c>
      <c r="V178" s="385">
        <f t="shared" si="96"/>
        <v>-8.6239412954771666E-3</v>
      </c>
      <c r="W178" s="92">
        <v>64496</v>
      </c>
      <c r="X178" s="385">
        <f t="shared" si="113"/>
        <v>0.52296394247798061</v>
      </c>
      <c r="Y178" s="92">
        <v>37174</v>
      </c>
      <c r="Z178" s="385">
        <f t="shared" si="119"/>
        <v>-0.1700935414015583</v>
      </c>
      <c r="AA178" s="93">
        <v>17107</v>
      </c>
      <c r="AB178" s="94">
        <f t="shared" si="73"/>
        <v>-0.31820174564584913</v>
      </c>
      <c r="AC178" s="421"/>
      <c r="AD178" s="409"/>
      <c r="AE178" s="92">
        <v>14645</v>
      </c>
      <c r="AF178" s="385">
        <f t="shared" si="120"/>
        <v>0.21444564225889384</v>
      </c>
      <c r="AG178" s="412"/>
      <c r="AH178" s="415"/>
      <c r="AI178" s="418">
        <f>75487-AI175-AI172</f>
        <v>48349</v>
      </c>
      <c r="AJ178" s="415">
        <f>(AI178/AI166-1)</f>
        <v>0.1376235294117647</v>
      </c>
      <c r="AK178" s="92">
        <v>5451</v>
      </c>
      <c r="AL178" s="409"/>
      <c r="AM178" s="92">
        <v>2600</v>
      </c>
      <c r="AN178" s="385">
        <f t="shared" si="122"/>
        <v>0.30000000000000004</v>
      </c>
      <c r="AO178" s="92">
        <v>2477</v>
      </c>
      <c r="AP178" s="385">
        <f t="shared" si="121"/>
        <v>0.33459051724137923</v>
      </c>
      <c r="AQ178" s="92">
        <v>1444</v>
      </c>
      <c r="AR178" s="385">
        <f t="shared" si="118"/>
        <v>-6.8775790921595803E-3</v>
      </c>
      <c r="AS178" s="124"/>
      <c r="AT178" s="110"/>
      <c r="AU178" s="421"/>
      <c r="AV178" s="409"/>
      <c r="AW178" s="421"/>
      <c r="AX178" s="409"/>
      <c r="AY178" s="92">
        <v>2415</v>
      </c>
      <c r="AZ178" s="385">
        <f t="shared" si="125"/>
        <v>0.21908127208480566</v>
      </c>
      <c r="BA178" s="92"/>
      <c r="BB178" s="385"/>
      <c r="BC178" s="76"/>
      <c r="BD178" s="76"/>
      <c r="BE178" s="76"/>
      <c r="BF178" s="76"/>
      <c r="BG178" s="76"/>
      <c r="BH178" s="75"/>
      <c r="BI178" s="76"/>
      <c r="BJ178" s="76"/>
      <c r="BK178" s="76"/>
      <c r="BL178" s="76"/>
      <c r="BM178" s="76"/>
      <c r="BN178" s="76"/>
      <c r="BO178" s="76"/>
    </row>
    <row r="179" spans="1:67" s="91" customFormat="1" ht="13.55" customHeight="1">
      <c r="A179" s="400"/>
      <c r="B179" s="62" t="s">
        <v>259</v>
      </c>
      <c r="C179" s="166">
        <v>2519860</v>
      </c>
      <c r="D179" s="385">
        <f t="shared" si="90"/>
        <v>5.6411748454388011E-2</v>
      </c>
      <c r="E179" s="373">
        <v>593941</v>
      </c>
      <c r="F179" s="385">
        <f t="shared" si="91"/>
        <v>-4.3425392653292594E-2</v>
      </c>
      <c r="G179" s="421"/>
      <c r="H179" s="409"/>
      <c r="I179" s="92">
        <v>320714</v>
      </c>
      <c r="J179" s="385">
        <f t="shared" si="126"/>
        <v>0.33084631823557475</v>
      </c>
      <c r="K179" s="92">
        <v>164137</v>
      </c>
      <c r="L179" s="385">
        <f t="shared" si="124"/>
        <v>8.2926323619969544E-4</v>
      </c>
      <c r="M179" s="93">
        <v>129734</v>
      </c>
      <c r="N179" s="385">
        <f t="shared" si="114"/>
        <v>-8.5536657056862309E-2</v>
      </c>
      <c r="O179" s="92">
        <v>112959</v>
      </c>
      <c r="P179" s="385">
        <f t="shared" si="116"/>
        <v>-6.6770763625548346E-2</v>
      </c>
      <c r="Q179" s="92">
        <v>71653</v>
      </c>
      <c r="R179" s="385">
        <f t="shared" si="127"/>
        <v>-4.9568908343281648E-2</v>
      </c>
      <c r="S179" s="93">
        <v>66052</v>
      </c>
      <c r="T179" s="385">
        <f t="shared" si="127"/>
        <v>-0.12569492243341984</v>
      </c>
      <c r="U179" s="93">
        <v>62729</v>
      </c>
      <c r="V179" s="385">
        <f t="shared" si="96"/>
        <v>2.9069672063913865E-2</v>
      </c>
      <c r="W179" s="92">
        <v>61224</v>
      </c>
      <c r="X179" s="385">
        <f t="shared" si="113"/>
        <v>0.31097835164129251</v>
      </c>
      <c r="Y179" s="92">
        <v>35921</v>
      </c>
      <c r="Z179" s="385">
        <f t="shared" si="119"/>
        <v>-0.12813106796116502</v>
      </c>
      <c r="AA179" s="93">
        <v>17822</v>
      </c>
      <c r="AB179" s="94">
        <f t="shared" si="73"/>
        <v>-0.21502818886539821</v>
      </c>
      <c r="AC179" s="421"/>
      <c r="AD179" s="409"/>
      <c r="AE179" s="92">
        <v>15463</v>
      </c>
      <c r="AF179" s="385">
        <f t="shared" si="120"/>
        <v>0.52254824734147309</v>
      </c>
      <c r="AG179" s="412"/>
      <c r="AH179" s="415"/>
      <c r="AI179" s="418"/>
      <c r="AJ179" s="415"/>
      <c r="AK179" s="92">
        <v>4741</v>
      </c>
      <c r="AL179" s="409"/>
      <c r="AM179" s="92">
        <v>2400</v>
      </c>
      <c r="AN179" s="385">
        <f t="shared" si="122"/>
        <v>0.14285714285714279</v>
      </c>
      <c r="AO179" s="92">
        <v>2175</v>
      </c>
      <c r="AP179" s="385">
        <f t="shared" si="121"/>
        <v>-2.1592442645074206E-2</v>
      </c>
      <c r="AQ179" s="92">
        <v>1583</v>
      </c>
      <c r="AR179" s="385">
        <f t="shared" si="118"/>
        <v>0.18843843843843855</v>
      </c>
      <c r="AS179" s="124"/>
      <c r="AT179" s="110"/>
      <c r="AU179" s="421"/>
      <c r="AV179" s="409"/>
      <c r="AW179" s="421"/>
      <c r="AX179" s="409"/>
      <c r="AY179" s="92">
        <v>1874</v>
      </c>
      <c r="AZ179" s="385">
        <f t="shared" si="125"/>
        <v>-0.19258940112020684</v>
      </c>
      <c r="BA179" s="92"/>
      <c r="BB179" s="385"/>
      <c r="BC179" s="76"/>
      <c r="BD179" s="76"/>
      <c r="BE179" s="76"/>
      <c r="BF179" s="76"/>
      <c r="BG179" s="76"/>
      <c r="BH179" s="75"/>
      <c r="BI179" s="76"/>
      <c r="BJ179" s="76"/>
      <c r="BK179" s="76"/>
      <c r="BL179" s="76"/>
      <c r="BM179" s="76"/>
      <c r="BN179" s="76"/>
      <c r="BO179" s="76"/>
    </row>
    <row r="180" spans="1:67" s="91" customFormat="1" ht="13.55" customHeight="1">
      <c r="A180" s="400"/>
      <c r="B180" s="62" t="s">
        <v>260</v>
      </c>
      <c r="C180" s="166">
        <v>2225756</v>
      </c>
      <c r="D180" s="385">
        <f t="shared" si="90"/>
        <v>-4.8039347194276383E-3</v>
      </c>
      <c r="E180" s="373">
        <v>479733</v>
      </c>
      <c r="F180" s="385">
        <f t="shared" si="91"/>
        <v>-0.13854206882929154</v>
      </c>
      <c r="G180" s="421"/>
      <c r="H180" s="409"/>
      <c r="I180" s="92">
        <v>227249</v>
      </c>
      <c r="J180" s="385">
        <f t="shared" si="126"/>
        <v>6.4208712266669243E-2</v>
      </c>
      <c r="K180" s="92">
        <v>135484</v>
      </c>
      <c r="L180" s="385">
        <f t="shared" si="124"/>
        <v>7.503253392823872E-3</v>
      </c>
      <c r="M180" s="93">
        <v>125236</v>
      </c>
      <c r="N180" s="385">
        <f t="shared" si="114"/>
        <v>1.1321607959041913E-2</v>
      </c>
      <c r="O180" s="92">
        <v>100119</v>
      </c>
      <c r="P180" s="385">
        <f t="shared" si="116"/>
        <v>-2.2590376148311608E-2</v>
      </c>
      <c r="Q180" s="92">
        <v>77457</v>
      </c>
      <c r="R180" s="385">
        <f t="shared" si="127"/>
        <v>7.56123979336778E-2</v>
      </c>
      <c r="S180" s="93">
        <v>58246</v>
      </c>
      <c r="T180" s="385">
        <f t="shared" si="127"/>
        <v>-4.4207417131604809E-2</v>
      </c>
      <c r="U180" s="93">
        <v>47734</v>
      </c>
      <c r="V180" s="385">
        <f t="shared" si="96"/>
        <v>2.7729927313977498E-3</v>
      </c>
      <c r="W180" s="92">
        <v>45255</v>
      </c>
      <c r="X180" s="385">
        <f t="shared" si="113"/>
        <v>0.12186717568606054</v>
      </c>
      <c r="Y180" s="92">
        <v>28569</v>
      </c>
      <c r="Z180" s="385">
        <f t="shared" si="119"/>
        <v>-0.26856806369850739</v>
      </c>
      <c r="AA180" s="93">
        <v>13457</v>
      </c>
      <c r="AB180" s="94">
        <f t="shared" si="73"/>
        <v>-0.2669281473007572</v>
      </c>
      <c r="AC180" s="421"/>
      <c r="AD180" s="409"/>
      <c r="AE180" s="92">
        <v>14241</v>
      </c>
      <c r="AF180" s="385">
        <f t="shared" si="120"/>
        <v>0.31386659285911978</v>
      </c>
      <c r="AG180" s="412"/>
      <c r="AH180" s="415"/>
      <c r="AI180" s="418"/>
      <c r="AJ180" s="415"/>
      <c r="AK180" s="92">
        <v>3784</v>
      </c>
      <c r="AL180" s="409"/>
      <c r="AM180" s="92">
        <v>3600</v>
      </c>
      <c r="AN180" s="385">
        <f t="shared" si="122"/>
        <v>0.28571428571428581</v>
      </c>
      <c r="AO180" s="92">
        <v>2566</v>
      </c>
      <c r="AP180" s="385">
        <f t="shared" si="121"/>
        <v>-0.19535904672311066</v>
      </c>
      <c r="AQ180" s="92">
        <v>970</v>
      </c>
      <c r="AR180" s="385">
        <f t="shared" si="118"/>
        <v>-0.15652173913043477</v>
      </c>
      <c r="AS180" s="124"/>
      <c r="AT180" s="110"/>
      <c r="AU180" s="421"/>
      <c r="AV180" s="409"/>
      <c r="AW180" s="421"/>
      <c r="AX180" s="409"/>
      <c r="AY180" s="92">
        <v>2397</v>
      </c>
      <c r="AZ180" s="385">
        <f t="shared" si="125"/>
        <v>9.202733485193626E-2</v>
      </c>
      <c r="BA180" s="92"/>
      <c r="BB180" s="385"/>
      <c r="BC180" s="76"/>
      <c r="BD180" s="76"/>
      <c r="BE180" s="76"/>
      <c r="BF180" s="76"/>
      <c r="BG180" s="76"/>
      <c r="BH180" s="75"/>
      <c r="BI180" s="76"/>
      <c r="BJ180" s="76"/>
      <c r="BK180" s="76"/>
      <c r="BL180" s="76"/>
      <c r="BM180" s="76"/>
      <c r="BN180" s="76"/>
      <c r="BO180" s="76"/>
    </row>
    <row r="181" spans="1:67" s="91" customFormat="1" ht="13.55" customHeight="1">
      <c r="A181" s="400"/>
      <c r="B181" s="62" t="s">
        <v>261</v>
      </c>
      <c r="C181" s="166">
        <v>2347876</v>
      </c>
      <c r="D181" s="385">
        <f t="shared" si="90"/>
        <v>5.2034548703527417E-2</v>
      </c>
      <c r="E181" s="373">
        <v>571176</v>
      </c>
      <c r="F181" s="385">
        <f t="shared" si="91"/>
        <v>-8.0137083370910966E-2</v>
      </c>
      <c r="G181" s="421"/>
      <c r="H181" s="409"/>
      <c r="I181" s="92">
        <v>303417</v>
      </c>
      <c r="J181" s="385">
        <f t="shared" si="126"/>
        <v>0.38084402433862907</v>
      </c>
      <c r="K181" s="92">
        <v>132018</v>
      </c>
      <c r="L181" s="385">
        <f t="shared" si="124"/>
        <v>3.029981668611903E-5</v>
      </c>
      <c r="M181" s="93">
        <v>122390</v>
      </c>
      <c r="N181" s="385">
        <f t="shared" si="114"/>
        <v>-0.12087517418724592</v>
      </c>
      <c r="O181" s="92">
        <v>111400</v>
      </c>
      <c r="P181" s="385">
        <f t="shared" si="116"/>
        <v>-0.19250201149633583</v>
      </c>
      <c r="Q181" s="92">
        <v>90026</v>
      </c>
      <c r="R181" s="385">
        <f t="shared" si="127"/>
        <v>-4.4380990796862196E-2</v>
      </c>
      <c r="S181" s="93">
        <v>60240</v>
      </c>
      <c r="T181" s="385">
        <f t="shared" si="127"/>
        <v>-0.25193721438505856</v>
      </c>
      <c r="U181" s="93">
        <v>53926</v>
      </c>
      <c r="V181" s="385">
        <f t="shared" si="96"/>
        <v>9.2831742466779055E-3</v>
      </c>
      <c r="W181" s="92">
        <v>47754</v>
      </c>
      <c r="X181" s="385">
        <f t="shared" si="113"/>
        <v>0.10772442588726516</v>
      </c>
      <c r="Y181" s="92">
        <v>30284</v>
      </c>
      <c r="Z181" s="385">
        <f t="shared" si="119"/>
        <v>-9.0133397428193707E-2</v>
      </c>
      <c r="AA181" s="93">
        <v>16045</v>
      </c>
      <c r="AB181" s="385">
        <f t="shared" si="73"/>
        <v>-0.2882175494632242</v>
      </c>
      <c r="AC181" s="421"/>
      <c r="AD181" s="409"/>
      <c r="AE181" s="92">
        <v>15737</v>
      </c>
      <c r="AF181" s="385">
        <f t="shared" si="120"/>
        <v>0.23099186483103873</v>
      </c>
      <c r="AG181" s="412"/>
      <c r="AH181" s="415"/>
      <c r="AI181" s="418">
        <f>84184-AI178-AI175-AI172</f>
        <v>8697</v>
      </c>
      <c r="AJ181" s="415">
        <f>(AI181/AI169-1)</f>
        <v>-1.0917775503241245E-2</v>
      </c>
      <c r="AK181" s="92">
        <v>7374</v>
      </c>
      <c r="AL181" s="409"/>
      <c r="AM181" s="92">
        <v>4300</v>
      </c>
      <c r="AN181" s="385">
        <f t="shared" si="122"/>
        <v>-0.15686274509803921</v>
      </c>
      <c r="AO181" s="92">
        <v>3826</v>
      </c>
      <c r="AP181" s="385">
        <f t="shared" si="121"/>
        <v>-0.14731446400713166</v>
      </c>
      <c r="AQ181" s="92">
        <v>1066</v>
      </c>
      <c r="AR181" s="385">
        <f t="shared" si="118"/>
        <v>-0.20566318926974669</v>
      </c>
      <c r="AS181" s="124"/>
      <c r="AT181" s="110"/>
      <c r="AU181" s="421"/>
      <c r="AV181" s="409"/>
      <c r="AW181" s="421"/>
      <c r="AX181" s="409"/>
      <c r="AY181" s="92">
        <v>3850</v>
      </c>
      <c r="AZ181" s="385">
        <f t="shared" si="125"/>
        <v>0.14994026284348871</v>
      </c>
      <c r="BA181" s="92"/>
      <c r="BB181" s="385"/>
      <c r="BC181" s="76"/>
      <c r="BD181" s="76"/>
      <c r="BE181" s="76"/>
      <c r="BF181" s="76"/>
      <c r="BG181" s="76"/>
      <c r="BH181" s="75"/>
      <c r="BI181" s="76"/>
      <c r="BJ181" s="76"/>
      <c r="BK181" s="76"/>
      <c r="BL181" s="76"/>
      <c r="BM181" s="76"/>
      <c r="BN181" s="76"/>
      <c r="BO181" s="76"/>
    </row>
    <row r="182" spans="1:67" s="91" customFormat="1" ht="13.55" customHeight="1">
      <c r="A182" s="400"/>
      <c r="B182" s="62" t="s">
        <v>262</v>
      </c>
      <c r="C182" s="166">
        <v>2295810</v>
      </c>
      <c r="D182" s="385">
        <f t="shared" si="90"/>
        <v>3.0552392170206E-2</v>
      </c>
      <c r="E182" s="373">
        <v>588213</v>
      </c>
      <c r="F182" s="385">
        <f t="shared" si="91"/>
        <v>-5.5237357935381093E-2</v>
      </c>
      <c r="G182" s="421"/>
      <c r="H182" s="409"/>
      <c r="I182" s="92">
        <v>293481</v>
      </c>
      <c r="J182" s="385">
        <f t="shared" si="126"/>
        <v>0.30985557182133028</v>
      </c>
      <c r="K182" s="92">
        <v>154561</v>
      </c>
      <c r="L182" s="385">
        <f t="shared" si="124"/>
        <v>4.6013183362434207E-2</v>
      </c>
      <c r="M182" s="93">
        <v>127935</v>
      </c>
      <c r="N182" s="385">
        <f t="shared" si="114"/>
        <v>1.8728649578366507E-2</v>
      </c>
      <c r="O182" s="92">
        <v>128753</v>
      </c>
      <c r="P182" s="385">
        <f t="shared" si="116"/>
        <v>4.431095682022157E-3</v>
      </c>
      <c r="Q182" s="92">
        <v>100382</v>
      </c>
      <c r="R182" s="385">
        <f t="shared" si="127"/>
        <v>2.2626093866199515E-2</v>
      </c>
      <c r="S182" s="93">
        <v>67685</v>
      </c>
      <c r="T182" s="385">
        <f t="shared" si="127"/>
        <v>-6.6091755777854422E-2</v>
      </c>
      <c r="U182" s="93">
        <v>50634</v>
      </c>
      <c r="V182" s="385">
        <f t="shared" si="96"/>
        <v>-2.8567043339792431E-2</v>
      </c>
      <c r="W182" s="92">
        <v>52851</v>
      </c>
      <c r="X182" s="385">
        <f t="shared" si="113"/>
        <v>0.24264654017069898</v>
      </c>
      <c r="Y182" s="92">
        <v>27676</v>
      </c>
      <c r="Z182" s="385">
        <f t="shared" si="119"/>
        <v>-0.12625098658247824</v>
      </c>
      <c r="AA182" s="93">
        <v>22282</v>
      </c>
      <c r="AB182" s="385">
        <f t="shared" si="73"/>
        <v>-0.24324140741747047</v>
      </c>
      <c r="AC182" s="421"/>
      <c r="AD182" s="409"/>
      <c r="AE182" s="92">
        <v>14001</v>
      </c>
      <c r="AF182" s="385">
        <f t="shared" si="120"/>
        <v>0.47425502790354845</v>
      </c>
      <c r="AG182" s="412"/>
      <c r="AH182" s="415"/>
      <c r="AI182" s="418"/>
      <c r="AJ182" s="415"/>
      <c r="AK182" s="92">
        <v>9218</v>
      </c>
      <c r="AL182" s="409"/>
      <c r="AM182" s="92">
        <v>4400</v>
      </c>
      <c r="AN182" s="385">
        <f t="shared" si="122"/>
        <v>0.12820512820512819</v>
      </c>
      <c r="AO182" s="92">
        <v>4098</v>
      </c>
      <c r="AP182" s="385">
        <f t="shared" si="121"/>
        <v>-4.8746518105849623E-2</v>
      </c>
      <c r="AQ182" s="92">
        <v>1444</v>
      </c>
      <c r="AR182" s="385">
        <f t="shared" si="118"/>
        <v>-0.17814456459874783</v>
      </c>
      <c r="AS182" s="124"/>
      <c r="AT182" s="110"/>
      <c r="AU182" s="421"/>
      <c r="AV182" s="409"/>
      <c r="AW182" s="421"/>
      <c r="AX182" s="409"/>
      <c r="AY182" s="92">
        <v>4532</v>
      </c>
      <c r="AZ182" s="385">
        <f t="shared" si="125"/>
        <v>0.27446569178852642</v>
      </c>
      <c r="BA182" s="92"/>
      <c r="BB182" s="385"/>
      <c r="BC182" s="76"/>
      <c r="BD182" s="76"/>
      <c r="BE182" s="76"/>
      <c r="BF182" s="76"/>
      <c r="BG182" s="76"/>
      <c r="BH182" s="75"/>
      <c r="BI182" s="76"/>
      <c r="BJ182" s="76"/>
      <c r="BK182" s="76"/>
      <c r="BL182" s="76"/>
      <c r="BM182" s="76"/>
      <c r="BN182" s="76"/>
      <c r="BO182" s="76"/>
    </row>
    <row r="183" spans="1:67" s="91" customFormat="1" ht="13.55" customHeight="1">
      <c r="A183" s="401"/>
      <c r="B183" s="156" t="s">
        <v>263</v>
      </c>
      <c r="C183" s="167">
        <v>2495279</v>
      </c>
      <c r="D183" s="389">
        <f t="shared" si="90"/>
        <v>3.7563068049042414E-2</v>
      </c>
      <c r="E183" s="374">
        <v>681566</v>
      </c>
      <c r="F183" s="389">
        <f t="shared" si="91"/>
        <v>3.9195469174626574E-3</v>
      </c>
      <c r="G183" s="422"/>
      <c r="H183" s="410"/>
      <c r="I183" s="153">
        <v>324545</v>
      </c>
      <c r="J183" s="389">
        <f t="shared" si="126"/>
        <v>0.26229546453422126</v>
      </c>
      <c r="K183" s="153">
        <v>175359</v>
      </c>
      <c r="L183" s="389">
        <f t="shared" si="124"/>
        <v>8.6170693788054198E-2</v>
      </c>
      <c r="M183" s="154">
        <v>174578</v>
      </c>
      <c r="N183" s="389">
        <f t="shared" si="114"/>
        <v>0.1631011945608507</v>
      </c>
      <c r="O183" s="153">
        <v>136800</v>
      </c>
      <c r="P183" s="389">
        <f t="shared" si="116"/>
        <v>3.7165082108902237E-2</v>
      </c>
      <c r="Q183" s="153">
        <v>109266</v>
      </c>
      <c r="R183" s="389">
        <f t="shared" si="127"/>
        <v>-3.8498429264085976E-2</v>
      </c>
      <c r="S183" s="154">
        <v>77216</v>
      </c>
      <c r="T183" s="389">
        <f t="shared" si="127"/>
        <v>9.722456281355818E-4</v>
      </c>
      <c r="U183" s="154">
        <v>42223</v>
      </c>
      <c r="V183" s="389">
        <f t="shared" si="96"/>
        <v>-2.8999172109281601E-2</v>
      </c>
      <c r="W183" s="153">
        <v>53174</v>
      </c>
      <c r="X183" s="389">
        <f t="shared" si="113"/>
        <v>4.1891997805470593E-2</v>
      </c>
      <c r="Y183" s="153">
        <v>30020</v>
      </c>
      <c r="Z183" s="389">
        <f t="shared" si="119"/>
        <v>0.20907003906721977</v>
      </c>
      <c r="AA183" s="374">
        <v>40457</v>
      </c>
      <c r="AB183" s="385">
        <f t="shared" si="73"/>
        <v>0.10438675511151141</v>
      </c>
      <c r="AC183" s="422"/>
      <c r="AD183" s="410"/>
      <c r="AE183" s="153">
        <v>12663</v>
      </c>
      <c r="AF183" s="389">
        <f t="shared" si="120"/>
        <v>0.34213036565977739</v>
      </c>
      <c r="AG183" s="413"/>
      <c r="AH183" s="416"/>
      <c r="AI183" s="419"/>
      <c r="AJ183" s="416"/>
      <c r="AK183" s="153">
        <v>9941</v>
      </c>
      <c r="AL183" s="410"/>
      <c r="AM183" s="153">
        <v>2300</v>
      </c>
      <c r="AN183" s="389">
        <f t="shared" si="122"/>
        <v>0.21052631578947367</v>
      </c>
      <c r="AO183" s="153">
        <v>3343</v>
      </c>
      <c r="AP183" s="389">
        <f t="shared" si="121"/>
        <v>-6.957973838018372E-2</v>
      </c>
      <c r="AQ183" s="153">
        <v>1311</v>
      </c>
      <c r="AR183" s="389">
        <f t="shared" si="118"/>
        <v>-0.11538461538461542</v>
      </c>
      <c r="AS183" s="155"/>
      <c r="AT183" s="111"/>
      <c r="AU183" s="422"/>
      <c r="AV183" s="410"/>
      <c r="AW183" s="422"/>
      <c r="AX183" s="410"/>
      <c r="AY183" s="153">
        <v>4017</v>
      </c>
      <c r="AZ183" s="389">
        <f>AY183/AY171-1</f>
        <v>3.6110394635027188E-2</v>
      </c>
      <c r="BA183" s="153"/>
      <c r="BB183" s="389"/>
      <c r="BC183" s="76"/>
      <c r="BD183" s="76"/>
      <c r="BE183" s="76"/>
      <c r="BF183" s="76"/>
      <c r="BG183" s="76"/>
      <c r="BH183" s="75"/>
      <c r="BI183" s="76"/>
      <c r="BJ183" s="76"/>
      <c r="BK183" s="76"/>
      <c r="BL183" s="76"/>
      <c r="BM183" s="76"/>
      <c r="BN183" s="76"/>
      <c r="BO183" s="76"/>
    </row>
    <row r="184" spans="1:67" s="91" customFormat="1" ht="13.55" customHeight="1">
      <c r="A184" s="400" t="s">
        <v>41</v>
      </c>
      <c r="B184" s="62" t="s">
        <v>25</v>
      </c>
      <c r="C184" s="166">
        <v>2912331</v>
      </c>
      <c r="D184" s="385">
        <f t="shared" si="90"/>
        <v>1.588925554105991E-2</v>
      </c>
      <c r="E184" s="373">
        <v>779383</v>
      </c>
      <c r="F184" s="385">
        <f t="shared" si="91"/>
        <v>-3.0396259840560491E-2</v>
      </c>
      <c r="G184" s="420">
        <v>4346567</v>
      </c>
      <c r="H184" s="408">
        <f>G184/SUM(G172:G183)-1</f>
        <v>3.6923843990276151E-2</v>
      </c>
      <c r="I184" s="92">
        <v>388977</v>
      </c>
      <c r="J184" s="385">
        <f t="shared" si="126"/>
        <v>0.22971793850414457</v>
      </c>
      <c r="K184" s="92">
        <v>208075</v>
      </c>
      <c r="L184" s="385">
        <f t="shared" si="124"/>
        <v>5.2877925363693956E-2</v>
      </c>
      <c r="M184" s="93">
        <v>179900</v>
      </c>
      <c r="N184" s="385">
        <f t="shared" si="114"/>
        <v>-9.2079033031365887E-2</v>
      </c>
      <c r="O184" s="92">
        <v>161115</v>
      </c>
      <c r="P184" s="386">
        <f t="shared" si="116"/>
        <v>-4.1849041343546278E-2</v>
      </c>
      <c r="Q184" s="92">
        <v>116976</v>
      </c>
      <c r="R184" s="385">
        <f t="shared" si="127"/>
        <v>-9.569788566348425E-2</v>
      </c>
      <c r="S184" s="93">
        <v>99463</v>
      </c>
      <c r="T184" s="385">
        <f t="shared" si="127"/>
        <v>1.637015767261718E-2</v>
      </c>
      <c r="U184" s="93">
        <v>72704</v>
      </c>
      <c r="V184" s="385">
        <f t="shared" si="96"/>
        <v>-3.7058620963683064E-2</v>
      </c>
      <c r="W184" s="92">
        <v>74964</v>
      </c>
      <c r="X184" s="385">
        <f t="shared" si="113"/>
        <v>9.2435260343043613E-2</v>
      </c>
      <c r="Y184" s="92">
        <v>33620</v>
      </c>
      <c r="Z184" s="385">
        <f t="shared" si="119"/>
        <v>4.9920784384061001E-3</v>
      </c>
      <c r="AA184" s="92">
        <v>41364</v>
      </c>
      <c r="AB184" s="386">
        <f t="shared" si="73"/>
        <v>-0.18157535466255115</v>
      </c>
      <c r="AC184" s="420">
        <v>203191</v>
      </c>
      <c r="AD184" s="408">
        <f>(AC184/AC172-1)</f>
        <v>0.16505260743671335</v>
      </c>
      <c r="AE184" s="92">
        <v>16661</v>
      </c>
      <c r="AF184" s="386">
        <f t="shared" si="120"/>
        <v>0.42951522951522958</v>
      </c>
      <c r="AG184" s="411">
        <v>149445</v>
      </c>
      <c r="AH184" s="414">
        <f>(AG184/AG172-1)</f>
        <v>-7.247435829303317E-3</v>
      </c>
      <c r="AI184" s="417">
        <v>7386</v>
      </c>
      <c r="AJ184" s="414">
        <f>(AI184/AI172-1)</f>
        <v>3.1996646639653514E-2</v>
      </c>
      <c r="AK184" s="92">
        <v>14435</v>
      </c>
      <c r="AL184" s="386">
        <f>AK184/AK172-1</f>
        <v>0.68024676987545107</v>
      </c>
      <c r="AM184" s="92">
        <v>7800</v>
      </c>
      <c r="AN184" s="385">
        <f t="shared" si="122"/>
        <v>0.36842105263157898</v>
      </c>
      <c r="AO184" s="92">
        <v>3069</v>
      </c>
      <c r="AP184" s="385">
        <f t="shared" si="121"/>
        <v>2.7108433734939652E-2</v>
      </c>
      <c r="AQ184" s="92">
        <v>2140</v>
      </c>
      <c r="AR184" s="385">
        <f t="shared" si="118"/>
        <v>-0.1415964701163257</v>
      </c>
      <c r="AS184" s="124"/>
      <c r="AT184" s="110"/>
      <c r="AU184" s="420">
        <v>1408</v>
      </c>
      <c r="AV184" s="408">
        <f>AU184/AU172-1</f>
        <v>0.41082164328657322</v>
      </c>
      <c r="AW184" s="420">
        <v>20322</v>
      </c>
      <c r="AX184" s="408">
        <f>AW184/AW172-1</f>
        <v>0.35615615615615615</v>
      </c>
      <c r="AY184" s="92">
        <v>5089</v>
      </c>
      <c r="AZ184" s="385">
        <f t="shared" ref="AZ184:AZ195" si="128">AY184/AY172-1</f>
        <v>-0.16230452674897122</v>
      </c>
      <c r="BA184" s="92"/>
      <c r="BB184" s="385"/>
      <c r="BC184" s="76"/>
      <c r="BD184" s="76"/>
      <c r="BE184" s="76"/>
      <c r="BF184" s="76"/>
      <c r="BG184" s="76"/>
      <c r="BH184" s="75"/>
      <c r="BI184" s="76"/>
      <c r="BJ184" s="76"/>
      <c r="BK184" s="76"/>
      <c r="BL184" s="76"/>
      <c r="BM184" s="76"/>
      <c r="BN184" s="76"/>
      <c r="BO184" s="76"/>
    </row>
    <row r="185" spans="1:67" s="91" customFormat="1" ht="13.55" customHeight="1">
      <c r="A185" s="400"/>
      <c r="B185" s="62" t="s">
        <v>26</v>
      </c>
      <c r="C185" s="166">
        <v>2617946</v>
      </c>
      <c r="D185" s="385">
        <f t="shared" si="90"/>
        <v>0.13281514697692653</v>
      </c>
      <c r="E185" s="373">
        <v>715804</v>
      </c>
      <c r="F185" s="385">
        <f t="shared" si="91"/>
        <v>1.0568699369492229E-2</v>
      </c>
      <c r="G185" s="421"/>
      <c r="H185" s="409"/>
      <c r="I185" s="92">
        <v>383205</v>
      </c>
      <c r="J185" s="385">
        <f t="shared" si="126"/>
        <v>0.26307306413176401</v>
      </c>
      <c r="K185" s="92">
        <v>184399</v>
      </c>
      <c r="L185" s="385">
        <f t="shared" si="124"/>
        <v>0.15142867847241304</v>
      </c>
      <c r="M185" s="93">
        <v>180890</v>
      </c>
      <c r="N185" s="385">
        <f t="shared" si="114"/>
        <v>0.15544057998786376</v>
      </c>
      <c r="O185" s="92">
        <v>143804</v>
      </c>
      <c r="P185" s="385">
        <f t="shared" si="116"/>
        <v>0.17231203176078336</v>
      </c>
      <c r="Q185" s="92">
        <v>114425</v>
      </c>
      <c r="R185" s="385">
        <f t="shared" si="127"/>
        <v>0.23682646057396095</v>
      </c>
      <c r="S185" s="93">
        <v>86179</v>
      </c>
      <c r="T185" s="385">
        <f t="shared" si="127"/>
        <v>0.20306283416860937</v>
      </c>
      <c r="U185" s="93">
        <v>62241</v>
      </c>
      <c r="V185" s="385">
        <f t="shared" si="96"/>
        <v>0.17080190365117276</v>
      </c>
      <c r="W185" s="92">
        <v>64366</v>
      </c>
      <c r="X185" s="385">
        <f t="shared" si="113"/>
        <v>0.14781461205128665</v>
      </c>
      <c r="Y185" s="92">
        <v>31847</v>
      </c>
      <c r="Z185" s="385">
        <f t="shared" si="119"/>
        <v>8.4670140662783888E-2</v>
      </c>
      <c r="AA185" s="92">
        <v>31053</v>
      </c>
      <c r="AB185" s="385">
        <f t="shared" si="73"/>
        <v>-0.22591983248579117</v>
      </c>
      <c r="AC185" s="421"/>
      <c r="AD185" s="409"/>
      <c r="AE185" s="92">
        <v>15147</v>
      </c>
      <c r="AF185" s="385">
        <f t="shared" si="120"/>
        <v>0.61155442068305144</v>
      </c>
      <c r="AG185" s="412"/>
      <c r="AH185" s="415"/>
      <c r="AI185" s="418"/>
      <c r="AJ185" s="415"/>
      <c r="AK185" s="92">
        <v>12266</v>
      </c>
      <c r="AL185" s="385">
        <f>AK185/AK173-1</f>
        <v>1.2241160471441521</v>
      </c>
      <c r="AM185" s="92">
        <v>9300</v>
      </c>
      <c r="AN185" s="385">
        <f t="shared" si="122"/>
        <v>0.72222222222222232</v>
      </c>
      <c r="AO185" s="92">
        <v>2582</v>
      </c>
      <c r="AP185" s="385">
        <f t="shared" si="121"/>
        <v>0.24254090471607315</v>
      </c>
      <c r="AQ185" s="92">
        <v>1606</v>
      </c>
      <c r="AR185" s="385">
        <f t="shared" si="118"/>
        <v>0.18175128771155258</v>
      </c>
      <c r="AS185" s="124"/>
      <c r="AT185" s="110"/>
      <c r="AU185" s="421"/>
      <c r="AV185" s="409"/>
      <c r="AW185" s="421"/>
      <c r="AX185" s="409"/>
      <c r="AY185" s="92">
        <v>2723</v>
      </c>
      <c r="AZ185" s="385">
        <f t="shared" si="128"/>
        <v>4.449558879938631E-2</v>
      </c>
      <c r="BA185" s="92"/>
      <c r="BB185" s="385"/>
      <c r="BC185" s="76"/>
      <c r="BD185" s="76"/>
      <c r="BE185" s="76"/>
      <c r="BF185" s="76"/>
      <c r="BG185" s="76"/>
      <c r="BH185" s="75"/>
      <c r="BI185" s="76"/>
      <c r="BJ185" s="76"/>
      <c r="BK185" s="76"/>
      <c r="BL185" s="76"/>
      <c r="BM185" s="76"/>
      <c r="BN185" s="76"/>
      <c r="BO185" s="76"/>
    </row>
    <row r="186" spans="1:67" s="106" customFormat="1" ht="13.55" customHeight="1">
      <c r="A186" s="400"/>
      <c r="B186" s="62" t="s">
        <v>223</v>
      </c>
      <c r="C186" s="166">
        <v>2334153</v>
      </c>
      <c r="D186" s="385">
        <f t="shared" si="90"/>
        <v>3.6220042484900627E-2</v>
      </c>
      <c r="E186" s="373">
        <v>585586</v>
      </c>
      <c r="F186" s="385">
        <f t="shared" si="91"/>
        <v>-5.4280066408697758E-2</v>
      </c>
      <c r="G186" s="421"/>
      <c r="H186" s="409"/>
      <c r="I186" s="92">
        <v>335612</v>
      </c>
      <c r="J186" s="385">
        <f t="shared" si="126"/>
        <v>0.23044321502289589</v>
      </c>
      <c r="K186" s="92">
        <v>144519</v>
      </c>
      <c r="L186" s="385">
        <f t="shared" si="124"/>
        <v>6.0914483027485478E-3</v>
      </c>
      <c r="M186" s="93">
        <v>158794</v>
      </c>
      <c r="N186" s="385">
        <f t="shared" si="114"/>
        <v>0.29747440496131117</v>
      </c>
      <c r="O186" s="92">
        <v>136225</v>
      </c>
      <c r="P186" s="385">
        <f t="shared" si="116"/>
        <v>7.0437918922529263E-2</v>
      </c>
      <c r="Q186" s="92">
        <v>94907</v>
      </c>
      <c r="R186" s="385">
        <f t="shared" si="127"/>
        <v>0.21067200734768865</v>
      </c>
      <c r="S186" s="93">
        <v>76409</v>
      </c>
      <c r="T186" s="385">
        <f t="shared" si="127"/>
        <v>8.2510448395551439E-2</v>
      </c>
      <c r="U186" s="93">
        <v>47168</v>
      </c>
      <c r="V186" s="385">
        <f t="shared" si="96"/>
        <v>-3.987623913530236E-2</v>
      </c>
      <c r="W186" s="92">
        <v>47497</v>
      </c>
      <c r="X186" s="385">
        <f t="shared" si="113"/>
        <v>0.12121712855861388</v>
      </c>
      <c r="Y186" s="92">
        <v>27005</v>
      </c>
      <c r="Z186" s="385">
        <f t="shared" si="119"/>
        <v>6.671670090061621E-2</v>
      </c>
      <c r="AA186" s="92">
        <v>22852</v>
      </c>
      <c r="AB186" s="385">
        <f t="shared" si="73"/>
        <v>-0.35444504082036221</v>
      </c>
      <c r="AC186" s="421"/>
      <c r="AD186" s="409"/>
      <c r="AE186" s="92">
        <v>16326</v>
      </c>
      <c r="AF186" s="385">
        <f t="shared" si="120"/>
        <v>0.44785384888258251</v>
      </c>
      <c r="AG186" s="412"/>
      <c r="AH186" s="415"/>
      <c r="AI186" s="418"/>
      <c r="AJ186" s="415"/>
      <c r="AK186" s="92">
        <v>10947</v>
      </c>
      <c r="AL186" s="385">
        <f>AK186/AK174-1</f>
        <v>0.90448851774530281</v>
      </c>
      <c r="AM186" s="92">
        <v>7400</v>
      </c>
      <c r="AN186" s="385">
        <f t="shared" si="122"/>
        <v>0.80487804878048785</v>
      </c>
      <c r="AO186" s="92">
        <v>2505</v>
      </c>
      <c r="AP186" s="385">
        <f t="shared" si="121"/>
        <v>-5.9331580923770222E-2</v>
      </c>
      <c r="AQ186" s="92">
        <v>1214</v>
      </c>
      <c r="AR186" s="385">
        <f t="shared" si="118"/>
        <v>-0.1316165951359084</v>
      </c>
      <c r="AS186" s="124"/>
      <c r="AT186" s="110"/>
      <c r="AU186" s="421"/>
      <c r="AV186" s="409"/>
      <c r="AW186" s="421"/>
      <c r="AX186" s="409"/>
      <c r="AY186" s="92">
        <v>3297</v>
      </c>
      <c r="AZ186" s="385">
        <f t="shared" si="128"/>
        <v>-0.18005471275802043</v>
      </c>
      <c r="BA186" s="92"/>
      <c r="BB186" s="385"/>
      <c r="BC186" s="177"/>
      <c r="BD186" s="177"/>
      <c r="BE186" s="177"/>
      <c r="BF186" s="177"/>
      <c r="BG186" s="177"/>
      <c r="BH186" s="75"/>
      <c r="BI186" s="177"/>
      <c r="BJ186" s="177"/>
      <c r="BK186" s="177"/>
      <c r="BL186" s="177"/>
      <c r="BM186" s="177"/>
      <c r="BN186" s="177"/>
      <c r="BO186" s="177"/>
    </row>
    <row r="187" spans="1:67" s="106" customFormat="1" ht="13.55" customHeight="1">
      <c r="A187" s="400"/>
      <c r="B187" s="62" t="s">
        <v>8</v>
      </c>
      <c r="C187" s="166">
        <v>2246417</v>
      </c>
      <c r="D187" s="385">
        <f t="shared" si="90"/>
        <v>7.2715451529010711E-3</v>
      </c>
      <c r="E187" s="373">
        <v>566624</v>
      </c>
      <c r="F187" s="385">
        <f t="shared" si="91"/>
        <v>-0.11260205192295347</v>
      </c>
      <c r="G187" s="421"/>
      <c r="H187" s="409"/>
      <c r="I187" s="92">
        <v>338085</v>
      </c>
      <c r="J187" s="385">
        <f t="shared" si="126"/>
        <v>0.20150327842635529</v>
      </c>
      <c r="K187" s="92">
        <v>118145</v>
      </c>
      <c r="L187" s="385">
        <f t="shared" si="124"/>
        <v>1.963407266764472E-2</v>
      </c>
      <c r="M187" s="93">
        <v>130707</v>
      </c>
      <c r="N187" s="385">
        <f t="shared" si="114"/>
        <v>0.13684952119193206</v>
      </c>
      <c r="O187" s="92">
        <v>97710</v>
      </c>
      <c r="P187" s="385">
        <f t="shared" si="116"/>
        <v>-8.2759138614047267E-2</v>
      </c>
      <c r="Q187" s="92">
        <v>80214</v>
      </c>
      <c r="R187" s="385">
        <f t="shared" si="127"/>
        <v>0.20522875816993458</v>
      </c>
      <c r="S187" s="93">
        <v>61573</v>
      </c>
      <c r="T187" s="385">
        <f t="shared" si="127"/>
        <v>7.6424573691618036E-3</v>
      </c>
      <c r="U187" s="93">
        <v>39464</v>
      </c>
      <c r="V187" s="385">
        <f t="shared" si="96"/>
        <v>-0.11416386083052754</v>
      </c>
      <c r="W187" s="92">
        <v>39966</v>
      </c>
      <c r="X187" s="385">
        <f t="shared" si="113"/>
        <v>8.9466797513902518E-2</v>
      </c>
      <c r="Y187" s="92">
        <v>26557</v>
      </c>
      <c r="Z187" s="385">
        <f t="shared" si="119"/>
        <v>-7.1493076459960836E-4</v>
      </c>
      <c r="AA187" s="92">
        <v>15325</v>
      </c>
      <c r="AB187" s="385">
        <f t="shared" ref="AB187:AB195" si="129">AA187/AA175-1</f>
        <v>-0.1873475448085693</v>
      </c>
      <c r="AC187" s="421"/>
      <c r="AD187" s="409"/>
      <c r="AE187" s="92">
        <v>16641</v>
      </c>
      <c r="AF187" s="385">
        <f t="shared" si="120"/>
        <v>0.2266696152145069</v>
      </c>
      <c r="AG187" s="412"/>
      <c r="AH187" s="415"/>
      <c r="AI187" s="418">
        <v>21378</v>
      </c>
      <c r="AJ187" s="415">
        <f>(AI187/AI175-1)</f>
        <v>6.9916420599569484E-2</v>
      </c>
      <c r="AK187" s="92">
        <v>7596</v>
      </c>
      <c r="AL187" s="385">
        <f t="shared" ref="AL187:AL195" si="130">AK187/AK175-1</f>
        <v>0.8788028691565668</v>
      </c>
      <c r="AM187" s="92">
        <v>3800</v>
      </c>
      <c r="AN187" s="385">
        <f t="shared" si="122"/>
        <v>-0.11627906976744184</v>
      </c>
      <c r="AO187" s="92">
        <v>3103</v>
      </c>
      <c r="AP187" s="385">
        <f t="shared" si="121"/>
        <v>3.1582446808510634E-2</v>
      </c>
      <c r="AQ187" s="92">
        <v>677</v>
      </c>
      <c r="AR187" s="385">
        <f t="shared" si="118"/>
        <v>-0.17939393939393944</v>
      </c>
      <c r="AS187" s="124"/>
      <c r="AT187" s="110"/>
      <c r="AU187" s="421"/>
      <c r="AV187" s="409"/>
      <c r="AW187" s="421"/>
      <c r="AX187" s="409"/>
      <c r="AY187" s="92">
        <v>2279</v>
      </c>
      <c r="AZ187" s="385">
        <f t="shared" si="128"/>
        <v>-0.12244897959183676</v>
      </c>
      <c r="BA187" s="92"/>
      <c r="BB187" s="385"/>
      <c r="BC187" s="177"/>
      <c r="BD187" s="177"/>
      <c r="BE187" s="177"/>
      <c r="BF187" s="177"/>
      <c r="BG187" s="177"/>
      <c r="BH187" s="75"/>
      <c r="BI187" s="177"/>
      <c r="BJ187" s="177"/>
      <c r="BK187" s="177"/>
      <c r="BL187" s="177"/>
      <c r="BM187" s="177"/>
      <c r="BN187" s="177"/>
      <c r="BO187" s="177"/>
    </row>
    <row r="188" spans="1:67" s="106" customFormat="1" ht="13.55" customHeight="1">
      <c r="A188" s="400"/>
      <c r="B188" s="62" t="s">
        <v>9</v>
      </c>
      <c r="C188" s="166">
        <v>2401204</v>
      </c>
      <c r="D188" s="385">
        <f t="shared" si="90"/>
        <v>2.9867921331809377E-2</v>
      </c>
      <c r="E188" s="373">
        <v>603394</v>
      </c>
      <c r="F188" s="385">
        <f t="shared" si="91"/>
        <v>-5.7719546189223148E-2</v>
      </c>
      <c r="G188" s="421"/>
      <c r="H188" s="409"/>
      <c r="I188" s="92">
        <v>318326</v>
      </c>
      <c r="J188" s="385">
        <f t="shared" si="126"/>
        <v>0.18818703365695066</v>
      </c>
      <c r="K188" s="92">
        <v>111911</v>
      </c>
      <c r="L188" s="385">
        <f t="shared" si="124"/>
        <v>-8.781096149457146E-2</v>
      </c>
      <c r="M188" s="93">
        <v>138239</v>
      </c>
      <c r="N188" s="385">
        <f t="shared" si="114"/>
        <v>0.21809354292964889</v>
      </c>
      <c r="O188" s="92">
        <v>106017</v>
      </c>
      <c r="P188" s="385">
        <f t="shared" si="116"/>
        <v>-5.1200128872899153E-2</v>
      </c>
      <c r="Q188" s="92">
        <v>80273</v>
      </c>
      <c r="R188" s="385">
        <f>Q188/Q176-1</f>
        <v>5.0845016952702604E-2</v>
      </c>
      <c r="S188" s="93">
        <v>65763</v>
      </c>
      <c r="T188" s="385">
        <f t="shared" si="127"/>
        <v>1.204986149584486E-2</v>
      </c>
      <c r="U188" s="273">
        <v>43561</v>
      </c>
      <c r="V188" s="385">
        <f t="shared" si="96"/>
        <v>-6.7615582191780876E-2</v>
      </c>
      <c r="W188" s="92">
        <v>43894</v>
      </c>
      <c r="X188" s="385">
        <f t="shared" si="113"/>
        <v>4.946802151823082E-2</v>
      </c>
      <c r="Y188" s="92">
        <v>26814</v>
      </c>
      <c r="Z188" s="385">
        <f t="shared" si="119"/>
        <v>-6.8505523518377021E-2</v>
      </c>
      <c r="AA188" s="92">
        <v>14007</v>
      </c>
      <c r="AB188" s="385">
        <f t="shared" si="129"/>
        <v>-2.9313929313929288E-2</v>
      </c>
      <c r="AC188" s="421"/>
      <c r="AD188" s="409"/>
      <c r="AE188" s="92">
        <v>19091</v>
      </c>
      <c r="AF188" s="385">
        <f t="shared" si="120"/>
        <v>0.43411959134615374</v>
      </c>
      <c r="AG188" s="412"/>
      <c r="AH188" s="415"/>
      <c r="AI188" s="418"/>
      <c r="AJ188" s="415"/>
      <c r="AK188" s="92">
        <v>6789</v>
      </c>
      <c r="AL188" s="385">
        <f t="shared" si="130"/>
        <v>0.61989978525411593</v>
      </c>
      <c r="AM188" s="92">
        <v>4800</v>
      </c>
      <c r="AN188" s="385">
        <f t="shared" si="122"/>
        <v>0.33333333333333326</v>
      </c>
      <c r="AO188" s="92">
        <v>2875</v>
      </c>
      <c r="AP188" s="385">
        <f t="shared" si="121"/>
        <v>8.6135247449943275E-2</v>
      </c>
      <c r="AQ188" s="92">
        <v>334</v>
      </c>
      <c r="AR188" s="385">
        <f t="shared" si="118"/>
        <v>-0.62556053811659185</v>
      </c>
      <c r="AS188" s="124"/>
      <c r="AT188" s="110"/>
      <c r="AU188" s="421"/>
      <c r="AV188" s="409"/>
      <c r="AW188" s="421"/>
      <c r="AX188" s="409"/>
      <c r="AY188" s="92">
        <v>1514</v>
      </c>
      <c r="AZ188" s="385">
        <f t="shared" si="128"/>
        <v>-2.5740025740025763E-2</v>
      </c>
      <c r="BA188" s="92"/>
      <c r="BB188" s="385"/>
      <c r="BC188" s="177"/>
      <c r="BD188" s="177"/>
      <c r="BE188" s="177"/>
      <c r="BF188" s="177"/>
      <c r="BG188" s="177"/>
      <c r="BH188" s="75"/>
      <c r="BI188" s="177"/>
      <c r="BJ188" s="177"/>
      <c r="BK188" s="177"/>
      <c r="BL188" s="177"/>
      <c r="BM188" s="177"/>
      <c r="BN188" s="177"/>
      <c r="BO188" s="177"/>
    </row>
    <row r="189" spans="1:67" s="91" customFormat="1" ht="13.55" customHeight="1">
      <c r="A189" s="400"/>
      <c r="B189" s="62" t="s">
        <v>240</v>
      </c>
      <c r="C189" s="166">
        <v>2495798</v>
      </c>
      <c r="D189" s="385">
        <f t="shared" si="90"/>
        <v>7.3929877374476538E-2</v>
      </c>
      <c r="E189" s="373">
        <v>611867</v>
      </c>
      <c r="F189" s="385">
        <f t="shared" si="91"/>
        <v>9.4116754267010716E-3</v>
      </c>
      <c r="G189" s="421"/>
      <c r="H189" s="409"/>
      <c r="I189" s="92">
        <v>314397</v>
      </c>
      <c r="J189" s="385">
        <f t="shared" si="126"/>
        <v>0.15651761278361431</v>
      </c>
      <c r="K189" s="92">
        <v>140243</v>
      </c>
      <c r="L189" s="385">
        <f t="shared" si="124"/>
        <v>-9.317472202992283E-3</v>
      </c>
      <c r="M189" s="93">
        <v>157495</v>
      </c>
      <c r="N189" s="385">
        <f t="shared" si="114"/>
        <v>0.4107398781798639</v>
      </c>
      <c r="O189" s="92">
        <v>92229</v>
      </c>
      <c r="P189" s="385">
        <f t="shared" si="116"/>
        <v>-4.1876168709744421E-2</v>
      </c>
      <c r="Q189" s="92">
        <v>68770</v>
      </c>
      <c r="R189" s="385">
        <f>Q189/Q177-1</f>
        <v>6.72605375876838E-2</v>
      </c>
      <c r="S189" s="93">
        <v>60753</v>
      </c>
      <c r="T189" s="385">
        <f t="shared" si="127"/>
        <v>5.1326422897883583E-2</v>
      </c>
      <c r="U189" s="273">
        <v>45706</v>
      </c>
      <c r="V189" s="385">
        <f t="shared" si="96"/>
        <v>8.4059569773855536E-3</v>
      </c>
      <c r="W189" s="92">
        <v>53265</v>
      </c>
      <c r="X189" s="385">
        <f t="shared" si="113"/>
        <v>0.1464700817907878</v>
      </c>
      <c r="Y189" s="92">
        <v>30026</v>
      </c>
      <c r="Z189" s="385">
        <f t="shared" si="119"/>
        <v>0.1661035380014757</v>
      </c>
      <c r="AA189" s="92">
        <v>14233</v>
      </c>
      <c r="AB189" s="385">
        <f t="shared" si="129"/>
        <v>-6.7055584687991665E-2</v>
      </c>
      <c r="AC189" s="421"/>
      <c r="AD189" s="409"/>
      <c r="AE189" s="92">
        <v>17996</v>
      </c>
      <c r="AF189" s="385">
        <f t="shared" si="120"/>
        <v>0.34338608539862636</v>
      </c>
      <c r="AG189" s="412"/>
      <c r="AH189" s="415"/>
      <c r="AI189" s="418"/>
      <c r="AJ189" s="415"/>
      <c r="AK189" s="92">
        <v>7535</v>
      </c>
      <c r="AL189" s="385">
        <f t="shared" si="130"/>
        <v>0.77085781433607514</v>
      </c>
      <c r="AM189" s="92">
        <v>4000</v>
      </c>
      <c r="AN189" s="385">
        <f t="shared" si="122"/>
        <v>0.3793103448275863</v>
      </c>
      <c r="AO189" s="92">
        <v>3224</v>
      </c>
      <c r="AP189" s="385">
        <f t="shared" si="121"/>
        <v>0.27380482022915853</v>
      </c>
      <c r="AQ189" s="92">
        <v>623</v>
      </c>
      <c r="AR189" s="385">
        <f t="shared" si="118"/>
        <v>-0.35306334371754933</v>
      </c>
      <c r="AS189" s="124"/>
      <c r="AT189" s="110"/>
      <c r="AU189" s="421"/>
      <c r="AV189" s="409"/>
      <c r="AW189" s="421"/>
      <c r="AX189" s="409"/>
      <c r="AY189" s="92">
        <v>1210</v>
      </c>
      <c r="AZ189" s="385">
        <f t="shared" si="128"/>
        <v>-5.3948397185300978E-2</v>
      </c>
      <c r="BA189" s="92"/>
      <c r="BB189" s="385"/>
      <c r="BC189" s="76"/>
      <c r="BD189" s="76"/>
      <c r="BE189" s="76"/>
      <c r="BF189" s="76"/>
      <c r="BG189" s="76"/>
      <c r="BH189" s="75"/>
      <c r="BI189" s="76"/>
      <c r="BJ189" s="76"/>
      <c r="BK189" s="76"/>
      <c r="BL189" s="76"/>
      <c r="BM189" s="76"/>
      <c r="BN189" s="76"/>
      <c r="BO189" s="76"/>
    </row>
    <row r="190" spans="1:67" s="91" customFormat="1" ht="13.55" customHeight="1">
      <c r="A190" s="400"/>
      <c r="B190" s="62" t="s">
        <v>241</v>
      </c>
      <c r="C190" s="166">
        <v>2642585</v>
      </c>
      <c r="D190" s="385">
        <f t="shared" si="90"/>
        <v>5.9026240162994625E-2</v>
      </c>
      <c r="E190" s="373">
        <v>561675</v>
      </c>
      <c r="F190" s="385">
        <f t="shared" si="91"/>
        <v>-7.6121015933797498E-2</v>
      </c>
      <c r="G190" s="421"/>
      <c r="H190" s="409"/>
      <c r="I190" s="92">
        <v>321493</v>
      </c>
      <c r="J190" s="385">
        <f t="shared" si="126"/>
        <v>0.27376424349038819</v>
      </c>
      <c r="K190" s="92">
        <v>166107</v>
      </c>
      <c r="L190" s="385">
        <f t="shared" si="124"/>
        <v>8.1968174149801731E-2</v>
      </c>
      <c r="M190" s="93">
        <v>167249</v>
      </c>
      <c r="N190" s="385">
        <f t="shared" si="114"/>
        <v>0.31495400581806754</v>
      </c>
      <c r="O190" s="92">
        <v>78210</v>
      </c>
      <c r="P190" s="385">
        <f t="shared" si="116"/>
        <v>-0.20820847169352874</v>
      </c>
      <c r="Q190" s="92">
        <v>72797</v>
      </c>
      <c r="R190" s="385">
        <f>Q190/Q178-1</f>
        <v>0.16111075666709196</v>
      </c>
      <c r="S190" s="93">
        <v>55372</v>
      </c>
      <c r="T190" s="385">
        <f t="shared" si="127"/>
        <v>-6.8611125128256845E-2</v>
      </c>
      <c r="U190" s="273">
        <v>59119</v>
      </c>
      <c r="V190" s="385">
        <f t="shared" si="96"/>
        <v>2.241322657074174E-2</v>
      </c>
      <c r="W190" s="92">
        <v>69225</v>
      </c>
      <c r="X190" s="385">
        <f>W190/W178-1</f>
        <v>7.3322376581493431E-2</v>
      </c>
      <c r="Y190" s="92">
        <v>39740</v>
      </c>
      <c r="Z190" s="385">
        <f t="shared" si="119"/>
        <v>6.9026739118738911E-2</v>
      </c>
      <c r="AA190" s="92">
        <v>16635</v>
      </c>
      <c r="AB190" s="385">
        <f t="shared" si="129"/>
        <v>-2.7591044601625092E-2</v>
      </c>
      <c r="AC190" s="421"/>
      <c r="AD190" s="409"/>
      <c r="AE190" s="92">
        <v>20158</v>
      </c>
      <c r="AF190" s="385">
        <f t="shared" si="120"/>
        <v>0.3764424718333903</v>
      </c>
      <c r="AG190" s="412"/>
      <c r="AH190" s="415"/>
      <c r="AI190" s="418">
        <v>60875</v>
      </c>
      <c r="AJ190" s="415">
        <f>(AI190/AI178-1)</f>
        <v>0.25907464477031583</v>
      </c>
      <c r="AK190" s="92">
        <v>8305</v>
      </c>
      <c r="AL190" s="385">
        <f t="shared" si="130"/>
        <v>0.52357365620986984</v>
      </c>
      <c r="AM190" s="92">
        <v>3100</v>
      </c>
      <c r="AN190" s="385">
        <f t="shared" si="122"/>
        <v>0.19230769230769229</v>
      </c>
      <c r="AO190" s="92">
        <v>2522</v>
      </c>
      <c r="AP190" s="385">
        <f t="shared" si="121"/>
        <v>1.8167137666531996E-2</v>
      </c>
      <c r="AQ190" s="92">
        <v>647</v>
      </c>
      <c r="AR190" s="385">
        <f t="shared" si="118"/>
        <v>-0.55193905817174516</v>
      </c>
      <c r="AS190" s="124"/>
      <c r="AT190" s="110"/>
      <c r="AU190" s="421"/>
      <c r="AV190" s="409"/>
      <c r="AW190" s="421"/>
      <c r="AX190" s="409"/>
      <c r="AY190" s="92">
        <v>2067</v>
      </c>
      <c r="AZ190" s="385">
        <f t="shared" si="128"/>
        <v>-0.14409937888198754</v>
      </c>
      <c r="BA190" s="92"/>
      <c r="BB190" s="385"/>
      <c r="BC190" s="76"/>
      <c r="BD190" s="76"/>
      <c r="BE190" s="76"/>
      <c r="BF190" s="76"/>
      <c r="BG190" s="76"/>
      <c r="BH190" s="75"/>
      <c r="BI190" s="76"/>
      <c r="BJ190" s="76"/>
      <c r="BK190" s="76"/>
      <c r="BL190" s="76"/>
      <c r="BM190" s="76"/>
      <c r="BN190" s="76"/>
      <c r="BO190" s="76"/>
    </row>
    <row r="191" spans="1:67" s="91" customFormat="1" ht="13.55" customHeight="1">
      <c r="A191" s="400"/>
      <c r="B191" s="62" t="s">
        <v>259</v>
      </c>
      <c r="C191" s="166">
        <v>2427634</v>
      </c>
      <c r="D191" s="385">
        <f t="shared" si="90"/>
        <v>-3.659965236163909E-2</v>
      </c>
      <c r="E191" s="373">
        <v>308730</v>
      </c>
      <c r="F191" s="385">
        <f t="shared" si="91"/>
        <v>-0.48020089537512989</v>
      </c>
      <c r="G191" s="421"/>
      <c r="H191" s="409"/>
      <c r="I191" s="92">
        <v>401038</v>
      </c>
      <c r="J191" s="385">
        <f t="shared" si="126"/>
        <v>0.25045367523712714</v>
      </c>
      <c r="K191" s="92">
        <v>180418</v>
      </c>
      <c r="L191" s="385">
        <f t="shared" si="124"/>
        <v>9.919152902758066E-2</v>
      </c>
      <c r="M191" s="93">
        <v>185334</v>
      </c>
      <c r="N191" s="385">
        <f>M191/M179-1</f>
        <v>0.42856922626296878</v>
      </c>
      <c r="O191" s="92">
        <v>72166</v>
      </c>
      <c r="P191" s="385">
        <v>-0.3611310298426863</v>
      </c>
      <c r="Q191" s="92">
        <v>93694</v>
      </c>
      <c r="R191" s="385">
        <f>Q191/Q179-1</f>
        <v>0.30760749724366043</v>
      </c>
      <c r="S191" s="93">
        <v>62731</v>
      </c>
      <c r="T191" s="385">
        <f t="shared" si="127"/>
        <v>-5.0278568400654033E-2</v>
      </c>
      <c r="U191" s="273">
        <v>65643</v>
      </c>
      <c r="V191" s="385">
        <f t="shared" si="96"/>
        <v>4.6453793301343804E-2</v>
      </c>
      <c r="W191" s="92">
        <v>65245</v>
      </c>
      <c r="X191" s="385">
        <f t="shared" si="113"/>
        <v>6.5676858748203282E-2</v>
      </c>
      <c r="Y191" s="92">
        <v>38923</v>
      </c>
      <c r="Z191" s="385">
        <f>Y191/Y179-1</f>
        <v>8.3572283622393551E-2</v>
      </c>
      <c r="AA191" s="92">
        <v>17039</v>
      </c>
      <c r="AB191" s="385">
        <f t="shared" si="129"/>
        <v>-4.3934463023229675E-2</v>
      </c>
      <c r="AC191" s="421"/>
      <c r="AD191" s="409"/>
      <c r="AE191" s="92">
        <v>17818</v>
      </c>
      <c r="AF191" s="385">
        <f>AE191/AE179-1</f>
        <v>0.1522990364094936</v>
      </c>
      <c r="AG191" s="412"/>
      <c r="AH191" s="415"/>
      <c r="AI191" s="418"/>
      <c r="AJ191" s="415"/>
      <c r="AK191" s="92">
        <v>7616</v>
      </c>
      <c r="AL191" s="385">
        <f t="shared" si="130"/>
        <v>0.60641214933558318</v>
      </c>
      <c r="AM191" s="92">
        <v>3000</v>
      </c>
      <c r="AN191" s="385">
        <f t="shared" si="122"/>
        <v>0.25</v>
      </c>
      <c r="AO191" s="92">
        <v>2308</v>
      </c>
      <c r="AP191" s="385">
        <f t="shared" si="121"/>
        <v>6.114942528735634E-2</v>
      </c>
      <c r="AQ191" s="92">
        <v>799</v>
      </c>
      <c r="AR191" s="385">
        <f t="shared" si="118"/>
        <v>-0.49526216045483262</v>
      </c>
      <c r="AS191" s="124"/>
      <c r="AT191" s="110"/>
      <c r="AU191" s="421"/>
      <c r="AV191" s="409"/>
      <c r="AW191" s="421"/>
      <c r="AX191" s="409"/>
      <c r="AY191" s="92">
        <v>1914</v>
      </c>
      <c r="AZ191" s="385">
        <f t="shared" si="128"/>
        <v>2.1344717182497419E-2</v>
      </c>
      <c r="BA191" s="92"/>
      <c r="BB191" s="385"/>
      <c r="BC191" s="76"/>
      <c r="BD191" s="76"/>
      <c r="BE191" s="76"/>
      <c r="BF191" s="76"/>
      <c r="BG191" s="76"/>
      <c r="BH191" s="75"/>
      <c r="BI191" s="76"/>
      <c r="BJ191" s="76"/>
      <c r="BK191" s="76"/>
      <c r="BL191" s="76"/>
      <c r="BM191" s="76"/>
      <c r="BN191" s="76"/>
      <c r="BO191" s="76"/>
    </row>
    <row r="192" spans="1:67" s="91" customFormat="1" ht="13.55" customHeight="1">
      <c r="A192" s="400"/>
      <c r="B192" s="62" t="s">
        <v>229</v>
      </c>
      <c r="C192" s="166">
        <v>2049830</v>
      </c>
      <c r="D192" s="385">
        <f t="shared" si="90"/>
        <v>-7.9041008987508099E-2</v>
      </c>
      <c r="E192" s="373">
        <v>201252</v>
      </c>
      <c r="F192" s="385">
        <f t="shared" si="91"/>
        <v>-0.58049164847946666</v>
      </c>
      <c r="G192" s="421"/>
      <c r="H192" s="409"/>
      <c r="I192" s="92">
        <v>339560</v>
      </c>
      <c r="J192" s="385">
        <f>I192/I180-1</f>
        <v>0.49421999656764171</v>
      </c>
      <c r="K192" s="92">
        <v>145528</v>
      </c>
      <c r="L192" s="385">
        <f t="shared" si="124"/>
        <v>7.4134215110271295E-2</v>
      </c>
      <c r="M192" s="93">
        <v>152184</v>
      </c>
      <c r="N192" s="385">
        <f>M192/M180-1</f>
        <v>0.21517774441853788</v>
      </c>
      <c r="O192" s="92">
        <v>40684</v>
      </c>
      <c r="P192" s="385">
        <f>O192/O180-1</f>
        <v>-0.59364356415865127</v>
      </c>
      <c r="Q192" s="92">
        <v>95639</v>
      </c>
      <c r="R192" s="385">
        <f>Q192/Q180-1</f>
        <v>0.23473669261654861</v>
      </c>
      <c r="S192" s="93">
        <v>41590</v>
      </c>
      <c r="T192" s="385">
        <f>S192/S180-1</f>
        <v>-0.285959550870446</v>
      </c>
      <c r="U192" s="93">
        <v>51660</v>
      </c>
      <c r="V192" s="385">
        <f t="shared" si="96"/>
        <v>8.2247454644488238E-2</v>
      </c>
      <c r="W192" s="92">
        <v>49658</v>
      </c>
      <c r="X192" s="385">
        <f t="shared" si="113"/>
        <v>9.7293116782676048E-2</v>
      </c>
      <c r="Y192" s="92">
        <v>32773</v>
      </c>
      <c r="Z192" s="385">
        <f>Y192/Y180-1</f>
        <v>0.1471525079631768</v>
      </c>
      <c r="AA192" s="92">
        <v>13772</v>
      </c>
      <c r="AB192" s="385">
        <f t="shared" si="129"/>
        <v>2.3407891803522318E-2</v>
      </c>
      <c r="AC192" s="421"/>
      <c r="AD192" s="409"/>
      <c r="AE192" s="92">
        <v>20076</v>
      </c>
      <c r="AF192" s="385">
        <f>AE192/AE180-1</f>
        <v>0.40973246260796303</v>
      </c>
      <c r="AG192" s="412"/>
      <c r="AH192" s="415"/>
      <c r="AI192" s="418"/>
      <c r="AJ192" s="415"/>
      <c r="AK192" s="92">
        <v>7431</v>
      </c>
      <c r="AL192" s="385">
        <f t="shared" si="130"/>
        <v>0.96379492600422823</v>
      </c>
      <c r="AM192" s="92">
        <v>4800</v>
      </c>
      <c r="AN192" s="385">
        <f t="shared" si="122"/>
        <v>0.33333333333333326</v>
      </c>
      <c r="AO192" s="92">
        <v>2815</v>
      </c>
      <c r="AP192" s="385">
        <f>AO192/AO180-1</f>
        <v>9.7038191738113788E-2</v>
      </c>
      <c r="AQ192" s="92">
        <v>745</v>
      </c>
      <c r="AR192" s="385">
        <f>AQ192/AQ180-1</f>
        <v>-0.23195876288659789</v>
      </c>
      <c r="AS192" s="124"/>
      <c r="AT192" s="110"/>
      <c r="AU192" s="421"/>
      <c r="AV192" s="409"/>
      <c r="AW192" s="421"/>
      <c r="AX192" s="409"/>
      <c r="AY192" s="92">
        <v>2013</v>
      </c>
      <c r="AZ192" s="385">
        <f t="shared" si="128"/>
        <v>-0.16020025031289109</v>
      </c>
      <c r="BA192" s="92"/>
      <c r="BB192" s="385"/>
      <c r="BC192" s="76"/>
      <c r="BD192" s="76"/>
      <c r="BE192" s="76"/>
      <c r="BF192" s="76"/>
      <c r="BG192" s="76"/>
      <c r="BH192" s="75"/>
      <c r="BI192" s="76"/>
      <c r="BJ192" s="76"/>
      <c r="BK192" s="76"/>
      <c r="BL192" s="76"/>
      <c r="BM192" s="76"/>
      <c r="BN192" s="76"/>
      <c r="BO192" s="76"/>
    </row>
    <row r="193" spans="1:70" s="106" customFormat="1" ht="13.55" customHeight="1">
      <c r="A193" s="400"/>
      <c r="B193" s="62" t="s">
        <v>21</v>
      </c>
      <c r="C193" s="166">
        <v>2153847</v>
      </c>
      <c r="D193" s="385">
        <f t="shared" si="90"/>
        <v>-8.2640224611521207E-2</v>
      </c>
      <c r="E193" s="373">
        <v>197281</v>
      </c>
      <c r="F193" s="385">
        <f t="shared" si="91"/>
        <v>-0.65460558566886562</v>
      </c>
      <c r="G193" s="421"/>
      <c r="H193" s="409"/>
      <c r="I193" s="92">
        <v>361113</v>
      </c>
      <c r="J193" s="385">
        <f>I193/I181-1</f>
        <v>0.19015414429646338</v>
      </c>
      <c r="K193" s="92">
        <v>151047</v>
      </c>
      <c r="L193" s="385">
        <f t="shared" si="124"/>
        <v>0.14413943553151842</v>
      </c>
      <c r="M193" s="93">
        <v>158380</v>
      </c>
      <c r="N193" s="385">
        <f>M193/M181-1</f>
        <v>0.29405997221995261</v>
      </c>
      <c r="O193" s="92">
        <v>45591</v>
      </c>
      <c r="P193" s="385">
        <f>O193/O181-1</f>
        <v>-0.59074506283662476</v>
      </c>
      <c r="Q193" s="92">
        <v>125060</v>
      </c>
      <c r="R193" s="385">
        <f t="shared" si="127"/>
        <v>0.38915424432941603</v>
      </c>
      <c r="S193" s="93">
        <v>43322</v>
      </c>
      <c r="T193" s="385">
        <f t="shared" si="127"/>
        <v>-0.28084329349269588</v>
      </c>
      <c r="U193" s="273">
        <v>56598</v>
      </c>
      <c r="V193" s="385">
        <f t="shared" si="96"/>
        <v>4.9549382487112048E-2</v>
      </c>
      <c r="W193" s="92">
        <v>48241</v>
      </c>
      <c r="X193" s="385">
        <f t="shared" si="113"/>
        <v>1.019809858859988E-2</v>
      </c>
      <c r="Y193" s="92">
        <v>34880</v>
      </c>
      <c r="Z193" s="385">
        <f>Y193/Y181-1</f>
        <v>0.15176330735702015</v>
      </c>
      <c r="AA193" s="92">
        <v>16917</v>
      </c>
      <c r="AB193" s="385">
        <f t="shared" si="129"/>
        <v>5.4347148644437571E-2</v>
      </c>
      <c r="AC193" s="421"/>
      <c r="AD193" s="409"/>
      <c r="AE193" s="92">
        <v>21997</v>
      </c>
      <c r="AF193" s="385">
        <f>AE193/AE181-1</f>
        <v>0.39778865094999039</v>
      </c>
      <c r="AG193" s="412"/>
      <c r="AH193" s="415"/>
      <c r="AI193" s="418">
        <f>101279-AI190-AI187-AI184</f>
        <v>11640</v>
      </c>
      <c r="AJ193" s="415">
        <f>(AI193/AI181-1)</f>
        <v>0.33839254915488093</v>
      </c>
      <c r="AK193" s="92">
        <v>8949</v>
      </c>
      <c r="AL193" s="385">
        <f t="shared" si="130"/>
        <v>0.21358828315703815</v>
      </c>
      <c r="AM193" s="92">
        <v>5000</v>
      </c>
      <c r="AN193" s="385">
        <f t="shared" si="122"/>
        <v>0.16279069767441867</v>
      </c>
      <c r="AO193" s="92">
        <v>4587</v>
      </c>
      <c r="AP193" s="385">
        <f t="shared" si="121"/>
        <v>0.19890224777835863</v>
      </c>
      <c r="AQ193" s="92">
        <v>962</v>
      </c>
      <c r="AR193" s="385">
        <f t="shared" si="118"/>
        <v>-9.7560975609756073E-2</v>
      </c>
      <c r="AS193" s="124"/>
      <c r="AT193" s="110"/>
      <c r="AU193" s="421"/>
      <c r="AV193" s="409"/>
      <c r="AW193" s="421"/>
      <c r="AX193" s="409"/>
      <c r="AY193" s="92">
        <v>3035</v>
      </c>
      <c r="AZ193" s="385">
        <f t="shared" si="128"/>
        <v>-0.2116883116883117</v>
      </c>
      <c r="BA193" s="92"/>
      <c r="BB193" s="385"/>
      <c r="BC193" s="177"/>
      <c r="BD193" s="177"/>
      <c r="BE193" s="177"/>
      <c r="BF193" s="177"/>
      <c r="BG193" s="177"/>
      <c r="BH193" s="75"/>
      <c r="BI193" s="177"/>
      <c r="BJ193" s="177"/>
      <c r="BK193" s="177"/>
      <c r="BL193" s="177"/>
      <c r="BM193" s="177"/>
      <c r="BN193" s="177"/>
      <c r="BO193" s="177"/>
    </row>
    <row r="194" spans="1:70" s="106" customFormat="1" ht="13.55" customHeight="1">
      <c r="A194" s="400"/>
      <c r="B194" s="62" t="s">
        <v>34</v>
      </c>
      <c r="C194" s="166">
        <v>2090192</v>
      </c>
      <c r="D194" s="385">
        <f t="shared" si="90"/>
        <v>-8.956228956228951E-2</v>
      </c>
      <c r="E194" s="373">
        <v>205042</v>
      </c>
      <c r="F194" s="385">
        <f t="shared" si="91"/>
        <v>-0.65141538864322956</v>
      </c>
      <c r="G194" s="421"/>
      <c r="H194" s="409"/>
      <c r="I194" s="92">
        <v>364260</v>
      </c>
      <c r="J194" s="385">
        <f>I194/I182-1</f>
        <v>0.24117063796293459</v>
      </c>
      <c r="K194" s="92">
        <v>155728</v>
      </c>
      <c r="L194" s="385">
        <f t="shared" si="124"/>
        <v>7.550416987467834E-3</v>
      </c>
      <c r="M194" s="93">
        <v>176185</v>
      </c>
      <c r="N194" s="385">
        <f>M194/M182-1</f>
        <v>0.3771446437644117</v>
      </c>
      <c r="O194" s="92">
        <v>35402</v>
      </c>
      <c r="P194" s="385">
        <f>O194/O182-1</f>
        <v>-0.7250394165572841</v>
      </c>
      <c r="Q194" s="92">
        <v>139176</v>
      </c>
      <c r="R194" s="385">
        <f t="shared" si="127"/>
        <v>0.38646370863302182</v>
      </c>
      <c r="S194" s="93">
        <v>42968</v>
      </c>
      <c r="T194" s="385">
        <f t="shared" si="127"/>
        <v>-0.36517692250867995</v>
      </c>
      <c r="U194" s="273">
        <v>52765</v>
      </c>
      <c r="V194" s="385">
        <f t="shared" si="96"/>
        <v>4.208634514357934E-2</v>
      </c>
      <c r="W194" s="92">
        <v>53496</v>
      </c>
      <c r="X194" s="385">
        <f t="shared" si="113"/>
        <v>1.2204121019469882E-2</v>
      </c>
      <c r="Y194" s="92">
        <v>31588</v>
      </c>
      <c r="Z194" s="385">
        <f>Y194/Y182-1</f>
        <v>0.14134990605578834</v>
      </c>
      <c r="AA194" s="92">
        <v>21688</v>
      </c>
      <c r="AB194" s="385">
        <f t="shared" si="129"/>
        <v>-2.6658289202046492E-2</v>
      </c>
      <c r="AC194" s="421"/>
      <c r="AD194" s="409"/>
      <c r="AE194" s="92">
        <v>16026</v>
      </c>
      <c r="AF194" s="385">
        <f>AE194/AE182-1</f>
        <v>0.14463252624812517</v>
      </c>
      <c r="AG194" s="412"/>
      <c r="AH194" s="415"/>
      <c r="AI194" s="418"/>
      <c r="AJ194" s="415"/>
      <c r="AK194" s="92">
        <v>9597</v>
      </c>
      <c r="AL194" s="385">
        <f t="shared" si="130"/>
        <v>4.1115209372965866E-2</v>
      </c>
      <c r="AM194" s="92">
        <v>4900</v>
      </c>
      <c r="AN194" s="385">
        <f t="shared" si="122"/>
        <v>0.11363636363636354</v>
      </c>
      <c r="AO194" s="92">
        <v>3851</v>
      </c>
      <c r="AP194" s="385">
        <f>AO194/AO182-1</f>
        <v>-6.0273304050756482E-2</v>
      </c>
      <c r="AQ194" s="92">
        <v>971</v>
      </c>
      <c r="AR194" s="385">
        <f t="shared" si="118"/>
        <v>-0.32756232686980613</v>
      </c>
      <c r="AS194" s="124"/>
      <c r="AT194" s="110"/>
      <c r="AU194" s="421"/>
      <c r="AV194" s="409"/>
      <c r="AW194" s="421"/>
      <c r="AX194" s="409"/>
      <c r="AY194" s="92">
        <v>2929</v>
      </c>
      <c r="AZ194" s="385">
        <f t="shared" si="128"/>
        <v>-0.35370697263901152</v>
      </c>
      <c r="BA194" s="92"/>
      <c r="BB194" s="385"/>
      <c r="BC194" s="177"/>
      <c r="BD194" s="177"/>
      <c r="BE194" s="177"/>
      <c r="BF194" s="177"/>
      <c r="BG194" s="177"/>
      <c r="BH194" s="75"/>
      <c r="BI194" s="177"/>
      <c r="BJ194" s="177"/>
      <c r="BK194" s="177"/>
      <c r="BL194" s="177"/>
      <c r="BM194" s="177"/>
      <c r="BN194" s="177"/>
      <c r="BO194" s="177"/>
    </row>
    <row r="195" spans="1:70" s="91" customFormat="1" ht="13.55" customHeight="1">
      <c r="A195" s="401"/>
      <c r="B195" s="156" t="s">
        <v>32</v>
      </c>
      <c r="C195" s="167">
        <v>2342310</v>
      </c>
      <c r="D195" s="389">
        <f t="shared" si="90"/>
        <v>-6.1303365274985255E-2</v>
      </c>
      <c r="E195" s="374">
        <v>247959</v>
      </c>
      <c r="F195" s="389">
        <f t="shared" si="91"/>
        <v>-0.63619223963636684</v>
      </c>
      <c r="G195" s="422"/>
      <c r="H195" s="410"/>
      <c r="I195" s="153">
        <v>424736</v>
      </c>
      <c r="J195" s="389">
        <f>I195/I183-1</f>
        <v>0.30871219707590636</v>
      </c>
      <c r="K195" s="153">
        <v>184839</v>
      </c>
      <c r="L195" s="389">
        <f t="shared" si="124"/>
        <v>5.4060527261218461E-2</v>
      </c>
      <c r="M195" s="154">
        <v>203965</v>
      </c>
      <c r="N195" s="389">
        <f>M195/M183-1</f>
        <v>0.1683316339974108</v>
      </c>
      <c r="O195" s="153">
        <v>33387</v>
      </c>
      <c r="P195" s="389">
        <f>O195/O183-1</f>
        <v>-0.75594298245614033</v>
      </c>
      <c r="Q195" s="153">
        <v>160667</v>
      </c>
      <c r="R195" s="389">
        <f>Q195/Q183-1</f>
        <v>0.47042080793659502</v>
      </c>
      <c r="S195" s="154">
        <v>46903</v>
      </c>
      <c r="T195" s="389">
        <f t="shared" si="127"/>
        <v>-0.39257407791131371</v>
      </c>
      <c r="U195" s="309">
        <v>49219</v>
      </c>
      <c r="V195" s="389">
        <f t="shared" si="96"/>
        <v>0.16569168462686212</v>
      </c>
      <c r="W195" s="374">
        <v>63248</v>
      </c>
      <c r="X195" s="389">
        <f t="shared" si="113"/>
        <v>0.18945349230827091</v>
      </c>
      <c r="Y195" s="153">
        <v>34543</v>
      </c>
      <c r="Z195" s="389">
        <f>Y195/Y183-1</f>
        <v>0.15066622251832107</v>
      </c>
      <c r="AA195" s="153">
        <v>29539</v>
      </c>
      <c r="AB195" s="389">
        <f t="shared" si="129"/>
        <v>-0.26986677212843269</v>
      </c>
      <c r="AC195" s="422"/>
      <c r="AD195" s="410"/>
      <c r="AE195" s="153">
        <v>9435</v>
      </c>
      <c r="AF195" s="389">
        <f>AE195/AE183-1</f>
        <v>-0.25491589670694148</v>
      </c>
      <c r="AG195" s="413"/>
      <c r="AH195" s="416"/>
      <c r="AI195" s="419"/>
      <c r="AJ195" s="416"/>
      <c r="AK195" s="153">
        <v>10328</v>
      </c>
      <c r="AL195" s="389">
        <f t="shared" si="130"/>
        <v>3.8929685142339743E-2</v>
      </c>
      <c r="AM195" s="153">
        <v>2500</v>
      </c>
      <c r="AN195" s="389">
        <f t="shared" si="122"/>
        <v>8.6956521739130377E-2</v>
      </c>
      <c r="AO195" s="153">
        <v>3632</v>
      </c>
      <c r="AP195" s="389">
        <f t="shared" si="121"/>
        <v>8.6449297038588169E-2</v>
      </c>
      <c r="AQ195" s="153">
        <v>1477</v>
      </c>
      <c r="AR195" s="389">
        <f t="shared" si="118"/>
        <v>0.12662090007627769</v>
      </c>
      <c r="AS195" s="155"/>
      <c r="AT195" s="111"/>
      <c r="AU195" s="422"/>
      <c r="AV195" s="410"/>
      <c r="AW195" s="422"/>
      <c r="AX195" s="410"/>
      <c r="AY195" s="153">
        <v>3038</v>
      </c>
      <c r="AZ195" s="389">
        <f t="shared" si="128"/>
        <v>-0.24371421458800102</v>
      </c>
      <c r="BA195" s="153"/>
      <c r="BB195" s="389"/>
      <c r="BC195" s="222"/>
      <c r="BD195" s="222"/>
      <c r="BE195" s="222"/>
      <c r="BF195" s="222"/>
      <c r="BG195" s="222"/>
      <c r="BH195" s="75"/>
      <c r="BI195" s="222"/>
      <c r="BJ195" s="222"/>
      <c r="BK195" s="222"/>
      <c r="BL195" s="222"/>
      <c r="BM195" s="222"/>
      <c r="BN195" s="222"/>
      <c r="BO195" s="222"/>
      <c r="BP195" s="223"/>
      <c r="BQ195" s="223"/>
      <c r="BR195" s="223"/>
    </row>
    <row r="196" spans="1:70" s="91" customFormat="1" ht="13.55" customHeight="1">
      <c r="A196" s="400" t="s">
        <v>362</v>
      </c>
      <c r="B196" s="62" t="s">
        <v>367</v>
      </c>
      <c r="C196" s="166">
        <v>2513030</v>
      </c>
      <c r="D196" s="385">
        <f>IFERROR(IF((C196/C184-1)=-100%,"",(C196/C184-1)),"")</f>
        <v>-0.13710701153131288</v>
      </c>
      <c r="E196" s="373">
        <v>316812</v>
      </c>
      <c r="F196" s="385">
        <f>IFERROR(IF((E196/E184-1)=-100%,"",(E196/E184-1)),"")</f>
        <v>-0.59350922460459099</v>
      </c>
      <c r="G196" s="92"/>
      <c r="H196" s="385" t="str">
        <f>IFERROR(IF((G196/G184-1)=-100%,"",(G196/G184-1)),"")</f>
        <v/>
      </c>
      <c r="I196" s="92">
        <v>468423</v>
      </c>
      <c r="J196" s="385">
        <f t="shared" ref="J196:J198" si="131">IFERROR(IF((I196/I184-1)=-100%,"",(I196/I184-1)),"")</f>
        <v>0.20424343855806382</v>
      </c>
      <c r="K196" s="92">
        <v>200808</v>
      </c>
      <c r="L196" s="385">
        <f>IFERROR(IF((K196/K184-1)=-100%,"",(K196/K184-1)),"")</f>
        <v>-3.4924906884536866E-2</v>
      </c>
      <c r="M196" s="93">
        <v>206062</v>
      </c>
      <c r="N196" s="385">
        <f t="shared" ref="N196:N207" si="132">IFERROR(IF((M196/M184-1)=-100%,"",(M196/M184-1)),"")</f>
        <v>0.14542523624235693</v>
      </c>
      <c r="O196" s="92">
        <v>35908</v>
      </c>
      <c r="P196" s="385">
        <f t="shared" ref="P196:P207" si="133">IFERROR(IF((O196/O184-1)=-100%,"",(O196/O184-1)),"")</f>
        <v>-0.77712813828631722</v>
      </c>
      <c r="Q196" s="92">
        <v>152937</v>
      </c>
      <c r="R196" s="385">
        <f t="shared" ref="R196:R207" si="134">IFERROR(IF((Q196/Q184-1)=-100%,"",(Q196/Q184-1)),"")</f>
        <v>0.30742203528929002</v>
      </c>
      <c r="S196" s="93">
        <v>43108</v>
      </c>
      <c r="T196" s="385">
        <f>IFERROR(IF((S196/S184-1)=-100%,"",(S196/S184-1)),"")</f>
        <v>-0.56659260227421249</v>
      </c>
      <c r="U196" s="273">
        <v>70277</v>
      </c>
      <c r="V196" s="385">
        <f t="shared" ref="V196:V207" si="135">IFERROR(IF((U196/U184-1)=-100%,"",(U196/U184-1)),"")</f>
        <v>-3.3381932218309873E-2</v>
      </c>
      <c r="W196" s="92">
        <v>84734</v>
      </c>
      <c r="X196" s="385">
        <f>IFERROR(IF((W196/W184-1)=-100%,"",(W196/W184-1)),"")</f>
        <v>0.13032922469452002</v>
      </c>
      <c r="Y196" s="92">
        <v>38830</v>
      </c>
      <c r="Z196" s="385">
        <f t="shared" ref="Z196:Z207" si="136">IFERROR(IF((Y196/Y184-1)=-100%,"",(Y196/Y184-1)),"")</f>
        <v>0.15496728138013083</v>
      </c>
      <c r="AA196" s="92">
        <v>37206</v>
      </c>
      <c r="AB196" s="385">
        <f t="shared" ref="AB196:AB207" si="137">IFERROR(IF((AA196/AA184-1)=-100%,"",(AA196/AA184-1)),"")</f>
        <v>-0.10052219321148825</v>
      </c>
      <c r="AC196" s="420">
        <v>40210</v>
      </c>
      <c r="AD196" s="408">
        <f>(AC196/AC184-1)</f>
        <v>-0.8021073768031064</v>
      </c>
      <c r="AE196" s="92">
        <v>18660</v>
      </c>
      <c r="AF196" s="385">
        <f t="shared" ref="AF196:AF207" si="138">IFERROR(IF((AE196/AE184-1)=-100%,"",(AE196/AE184-1)),"")</f>
        <v>0.11998079346977963</v>
      </c>
      <c r="AG196" s="411">
        <v>32302</v>
      </c>
      <c r="AH196" s="414">
        <f>(AG196/AG184-1)</f>
        <v>-0.78385359162233592</v>
      </c>
      <c r="AI196" s="417">
        <v>4835</v>
      </c>
      <c r="AJ196" s="408">
        <f>IFERROR(IF((AI196/AI184-1)=-100%,"",(AI196/AI184-1)),"")</f>
        <v>-0.34538315732466829</v>
      </c>
      <c r="AK196" s="402">
        <v>19363</v>
      </c>
      <c r="AL196" s="408">
        <f>AK196/SUM(AK184:AK195)-1</f>
        <v>-0.82679750254933182</v>
      </c>
      <c r="AM196" s="402">
        <v>17273</v>
      </c>
      <c r="AN196" s="408">
        <f>AM196/SUM(AM184:AM195)-1</f>
        <v>-0.71402317880794697</v>
      </c>
      <c r="AO196" s="92">
        <v>2721</v>
      </c>
      <c r="AP196" s="385">
        <f t="shared" ref="AP196:AP207" si="139">IFERROR(IF((AO196/AO184-1)=-100%,"",(AO196/AO184-1)),"")</f>
        <v>-0.11339198435972631</v>
      </c>
      <c r="AQ196" s="92">
        <v>1577</v>
      </c>
      <c r="AR196" s="385">
        <f>IFERROR(IF((AQ196/AQ184-1)=-100%,"",(AQ196/AQ184-1)),"")</f>
        <v>-0.26308411214953276</v>
      </c>
      <c r="AS196" s="124"/>
      <c r="AT196" s="385" t="str">
        <f t="shared" ref="AT196:AT207" si="140">IFERROR(IF((AS196/AS184-1)=-100%,"",(AS196/AS184-1)),"")</f>
        <v/>
      </c>
      <c r="AU196" s="420">
        <v>142</v>
      </c>
      <c r="AV196" s="408">
        <f>AU196/AU184-1</f>
        <v>-0.89914772727272729</v>
      </c>
      <c r="AW196" s="420">
        <v>6825</v>
      </c>
      <c r="AX196" s="408">
        <f>AW196/AW184-1</f>
        <v>-0.66415707115441391</v>
      </c>
      <c r="AY196" s="92">
        <v>4559</v>
      </c>
      <c r="AZ196" s="385">
        <f t="shared" ref="AZ196:AZ207" si="141">IFERROR(IF((AY196/AY184-1)=-100%,"",(AY196/AY184-1)),"")</f>
        <v>-0.10414619768127331</v>
      </c>
      <c r="BA196" s="92"/>
      <c r="BB196" s="385" t="str">
        <f t="shared" ref="BB196:BB207" si="142">IFERROR(IF((BA196/BA184-1)=-100%,"",(BA196/BA184-1)),"")</f>
        <v/>
      </c>
      <c r="BC196" s="76"/>
      <c r="BD196" s="76"/>
      <c r="BE196" s="76"/>
      <c r="BF196" s="76"/>
      <c r="BG196" s="76"/>
      <c r="BH196" s="75"/>
      <c r="BI196" s="76"/>
      <c r="BJ196" s="76"/>
      <c r="BK196" s="76"/>
      <c r="BL196" s="76"/>
      <c r="BM196" s="76"/>
      <c r="BN196" s="76"/>
      <c r="BO196" s="76"/>
    </row>
    <row r="197" spans="1:70" s="91" customFormat="1" ht="13.55" customHeight="1">
      <c r="A197" s="400"/>
      <c r="B197" s="62" t="s">
        <v>26</v>
      </c>
      <c r="C197" s="166">
        <v>1046779</v>
      </c>
      <c r="D197" s="385">
        <f t="shared" ref="D197:D207" si="143">IFERROR(IF((C197/C185-1)=-100%,"",(C197/C185-1)),"")</f>
        <v>-0.6001525623523174</v>
      </c>
      <c r="E197" s="373">
        <v>143896</v>
      </c>
      <c r="F197" s="385">
        <f t="shared" ref="F197:H207" si="144">IFERROR(IF((E197/E185-1)=-100%,"",(E197/E185-1)),"")</f>
        <v>-0.79897290319696457</v>
      </c>
      <c r="G197" s="92"/>
      <c r="H197" s="385" t="str">
        <f t="shared" si="144"/>
        <v/>
      </c>
      <c r="I197" s="92">
        <v>321967</v>
      </c>
      <c r="J197" s="385">
        <f t="shared" si="131"/>
        <v>-0.159804804217064</v>
      </c>
      <c r="K197" s="92">
        <v>50549</v>
      </c>
      <c r="L197" s="385">
        <f>IFERROR(IF((K197/K185-1)=-100%,"",(K197/K185-1)),"")</f>
        <v>-0.72587161535583167</v>
      </c>
      <c r="M197" s="93">
        <v>115943</v>
      </c>
      <c r="N197" s="385">
        <f t="shared" si="132"/>
        <v>-0.35904140637956772</v>
      </c>
      <c r="O197" s="92">
        <v>3302</v>
      </c>
      <c r="P197" s="385">
        <f t="shared" si="133"/>
        <v>-0.9770381908709076</v>
      </c>
      <c r="Q197" s="92">
        <v>22486</v>
      </c>
      <c r="R197" s="385">
        <f t="shared" si="134"/>
        <v>-0.80348700021848374</v>
      </c>
      <c r="S197" s="93">
        <v>1207</v>
      </c>
      <c r="T197" s="385">
        <f>IFERROR(IF((S197/S185-1)=-100%,"",(S197/S185-1)),"")</f>
        <v>-0.98599426774504229</v>
      </c>
      <c r="U197" s="273">
        <v>16195</v>
      </c>
      <c r="V197" s="385">
        <f t="shared" si="135"/>
        <v>-0.73980173840394592</v>
      </c>
      <c r="W197" s="92">
        <v>30679</v>
      </c>
      <c r="X197" s="385">
        <f>IFERROR(IF((W197/W185-1)=-100%,"",(W197/W185-1)),"")</f>
        <v>-0.52336637355125371</v>
      </c>
      <c r="Y197" s="92">
        <v>25223</v>
      </c>
      <c r="Z197" s="385">
        <f t="shared" si="136"/>
        <v>-0.20799447357678902</v>
      </c>
      <c r="AA197" s="92">
        <v>11364</v>
      </c>
      <c r="AB197" s="385">
        <f t="shared" si="137"/>
        <v>-0.63404501980484973</v>
      </c>
      <c r="AC197" s="421"/>
      <c r="AD197" s="409"/>
      <c r="AE197" s="92">
        <v>13576</v>
      </c>
      <c r="AF197" s="385">
        <f t="shared" si="138"/>
        <v>-0.1037169076384763</v>
      </c>
      <c r="AG197" s="412"/>
      <c r="AH197" s="415"/>
      <c r="AI197" s="418"/>
      <c r="AJ197" s="409"/>
      <c r="AK197" s="403"/>
      <c r="AL197" s="409"/>
      <c r="AM197" s="403"/>
      <c r="AN197" s="409"/>
      <c r="AO197" s="92">
        <v>2847</v>
      </c>
      <c r="AP197" s="385">
        <f t="shared" si="139"/>
        <v>0.10263361735089083</v>
      </c>
      <c r="AQ197" s="92">
        <v>835</v>
      </c>
      <c r="AR197" s="385">
        <f>IFERROR(IF((AQ197/AQ185-1)=-100%,"",(AQ197/AQ185-1)),"")</f>
        <v>-0.48007471980074723</v>
      </c>
      <c r="AS197" s="124"/>
      <c r="AT197" s="385" t="str">
        <f t="shared" si="140"/>
        <v/>
      </c>
      <c r="AU197" s="421"/>
      <c r="AV197" s="409"/>
      <c r="AW197" s="421"/>
      <c r="AX197" s="409"/>
      <c r="AY197" s="92">
        <v>1956</v>
      </c>
      <c r="AZ197" s="385">
        <f t="shared" si="141"/>
        <v>-0.28167462357693718</v>
      </c>
      <c r="BA197" s="92"/>
      <c r="BB197" s="385" t="str">
        <f t="shared" si="142"/>
        <v/>
      </c>
      <c r="BC197" s="76"/>
      <c r="BD197" s="76"/>
      <c r="BE197" s="76"/>
      <c r="BF197" s="76"/>
      <c r="BG197" s="76"/>
      <c r="BH197" s="75"/>
      <c r="BI197" s="76"/>
      <c r="BJ197" s="76"/>
      <c r="BK197" s="76"/>
      <c r="BL197" s="76"/>
      <c r="BM197" s="76"/>
      <c r="BN197" s="76"/>
      <c r="BO197" s="76"/>
    </row>
    <row r="198" spans="1:70" s="106" customFormat="1" ht="13.55" customHeight="1">
      <c r="A198" s="400"/>
      <c r="B198" s="62" t="s">
        <v>223</v>
      </c>
      <c r="C198" s="166">
        <v>143366</v>
      </c>
      <c r="D198" s="385">
        <f t="shared" si="143"/>
        <v>-0.93857900488956814</v>
      </c>
      <c r="E198" s="373">
        <v>16669</v>
      </c>
      <c r="F198" s="385">
        <f t="shared" si="144"/>
        <v>-0.97153449706789441</v>
      </c>
      <c r="G198" s="92"/>
      <c r="H198" s="385" t="str">
        <f t="shared" si="144"/>
        <v/>
      </c>
      <c r="I198" s="92">
        <v>28699</v>
      </c>
      <c r="J198" s="385">
        <f t="shared" si="131"/>
        <v>-0.91448756301920076</v>
      </c>
      <c r="K198" s="92">
        <v>8451</v>
      </c>
      <c r="L198" s="385">
        <f>IFERROR(IF((K198/K186-1)=-100%,"",(K198/K186-1)),"")</f>
        <v>-0.94152325991738106</v>
      </c>
      <c r="M198" s="93">
        <v>14751</v>
      </c>
      <c r="N198" s="385">
        <f t="shared" si="132"/>
        <v>-0.90710606194188692</v>
      </c>
      <c r="O198" s="92">
        <v>286</v>
      </c>
      <c r="P198" s="385">
        <f t="shared" si="133"/>
        <v>-0.99790053220774455</v>
      </c>
      <c r="Q198" s="92">
        <v>674</v>
      </c>
      <c r="R198" s="385">
        <f t="shared" si="134"/>
        <v>-0.99289831097811543</v>
      </c>
      <c r="S198" s="93">
        <v>100</v>
      </c>
      <c r="T198" s="385">
        <f>IFERROR(IF((S198/S186-1)=-100%,"",(S198/S186-1)),"")</f>
        <v>-0.99869125364813049</v>
      </c>
      <c r="U198" s="273">
        <v>1198</v>
      </c>
      <c r="V198" s="385">
        <f t="shared" si="135"/>
        <v>-0.97460142469470823</v>
      </c>
      <c r="W198" s="92">
        <v>3158</v>
      </c>
      <c r="X198" s="385">
        <f>IFERROR(IF((W198/W186-1)=-100%,"",(W198/W186-1)),"")</f>
        <v>-0.93351159020569718</v>
      </c>
      <c r="Y198" s="92">
        <v>6083</v>
      </c>
      <c r="Z198" s="385">
        <f t="shared" si="136"/>
        <v>-0.77474541751527493</v>
      </c>
      <c r="AA198" s="92">
        <v>3081</v>
      </c>
      <c r="AB198" s="385">
        <f t="shared" si="137"/>
        <v>-0.86517591458078069</v>
      </c>
      <c r="AC198" s="421"/>
      <c r="AD198" s="409"/>
      <c r="AE198" s="92">
        <v>305</v>
      </c>
      <c r="AF198" s="385">
        <f t="shared" si="138"/>
        <v>-0.98131814283964225</v>
      </c>
      <c r="AG198" s="412"/>
      <c r="AH198" s="415"/>
      <c r="AI198" s="418"/>
      <c r="AJ198" s="409"/>
      <c r="AK198" s="403"/>
      <c r="AL198" s="409"/>
      <c r="AM198" s="403"/>
      <c r="AN198" s="409"/>
      <c r="AO198" s="92">
        <v>154</v>
      </c>
      <c r="AP198" s="385">
        <f t="shared" si="139"/>
        <v>-0.93852295409181641</v>
      </c>
      <c r="AQ198" s="92">
        <v>87</v>
      </c>
      <c r="AR198" s="385">
        <f>IFERROR(IF((AQ198/AQ186-1)=-100%,"",(AQ198/AQ186-1)),"")</f>
        <v>-0.92833607907742999</v>
      </c>
      <c r="AS198" s="124"/>
      <c r="AT198" s="385" t="str">
        <f t="shared" si="140"/>
        <v/>
      </c>
      <c r="AU198" s="421"/>
      <c r="AV198" s="409"/>
      <c r="AW198" s="421"/>
      <c r="AX198" s="409"/>
      <c r="AY198" s="92">
        <v>290</v>
      </c>
      <c r="AZ198" s="385">
        <f t="shared" si="141"/>
        <v>-0.91204124962086741</v>
      </c>
      <c r="BA198" s="92"/>
      <c r="BB198" s="385" t="str">
        <f t="shared" si="142"/>
        <v/>
      </c>
      <c r="BC198" s="177"/>
      <c r="BD198" s="177"/>
      <c r="BE198" s="177"/>
      <c r="BF198" s="177"/>
      <c r="BG198" s="177"/>
      <c r="BH198" s="75"/>
      <c r="BI198" s="177"/>
      <c r="BJ198" s="177"/>
      <c r="BK198" s="177"/>
      <c r="BL198" s="177"/>
      <c r="BM198" s="177"/>
      <c r="BN198" s="177"/>
      <c r="BO198" s="177"/>
    </row>
    <row r="199" spans="1:70" s="106" customFormat="1" ht="13.55" customHeight="1">
      <c r="A199" s="400"/>
      <c r="B199" s="62" t="s">
        <v>8</v>
      </c>
      <c r="C199" s="166">
        <v>31425</v>
      </c>
      <c r="D199" s="385">
        <f t="shared" si="143"/>
        <v>-0.98601105671832079</v>
      </c>
      <c r="E199" s="373">
        <v>299</v>
      </c>
      <c r="F199" s="385">
        <f>(E199/E187-1)</f>
        <v>-0.99947231320946517</v>
      </c>
      <c r="G199" s="92"/>
      <c r="H199" s="385" t="str">
        <f t="shared" si="144"/>
        <v/>
      </c>
      <c r="I199" s="403">
        <v>20952</v>
      </c>
      <c r="J199" s="406">
        <f>I199/SUM(I187:I195)-1</f>
        <v>-0.9934175471755019</v>
      </c>
      <c r="K199" s="92">
        <v>0.01</v>
      </c>
      <c r="L199" s="385">
        <f t="shared" ref="L199:L204" si="145">(K199/K187-1)</f>
        <v>-0.99999991535824617</v>
      </c>
      <c r="M199" s="93">
        <v>79</v>
      </c>
      <c r="N199" s="385">
        <f t="shared" si="132"/>
        <v>-0.99939559472713779</v>
      </c>
      <c r="O199" s="92">
        <v>27</v>
      </c>
      <c r="P199" s="385">
        <f>(O199/O187-1)</f>
        <v>-0.9997236720908812</v>
      </c>
      <c r="Q199" s="92">
        <v>124</v>
      </c>
      <c r="R199" s="385">
        <f t="shared" si="134"/>
        <v>-0.99845413518837112</v>
      </c>
      <c r="S199" s="93">
        <v>0.01</v>
      </c>
      <c r="T199" s="385">
        <f>(S199/S187-1)</f>
        <v>-0.99999983759115196</v>
      </c>
      <c r="U199" s="93">
        <v>9</v>
      </c>
      <c r="V199" s="385">
        <f>(U199/U187-1)</f>
        <v>-0.9997719440502737</v>
      </c>
      <c r="W199" s="92">
        <v>3</v>
      </c>
      <c r="X199" s="385">
        <f t="shared" ref="X199:X205" si="146">(W199/W187-1)</f>
        <v>-0.99992493619576639</v>
      </c>
      <c r="Y199" s="92">
        <v>193</v>
      </c>
      <c r="Z199" s="385">
        <f t="shared" si="136"/>
        <v>-0.99273261287042969</v>
      </c>
      <c r="AA199" s="92">
        <v>174</v>
      </c>
      <c r="AB199" s="385">
        <f t="shared" si="137"/>
        <v>-0.98864600326264274</v>
      </c>
      <c r="AC199" s="421"/>
      <c r="AD199" s="409"/>
      <c r="AE199" s="92">
        <v>149</v>
      </c>
      <c r="AF199" s="385">
        <f t="shared" si="138"/>
        <v>-0.99104621116519442</v>
      </c>
      <c r="AG199" s="412"/>
      <c r="AH199" s="415"/>
      <c r="AI199" s="417">
        <v>8</v>
      </c>
      <c r="AJ199" s="408">
        <f>IFERROR(IF((AI199/AI187-1)=-100%,"",(AI199/AI187-1)),"")</f>
        <v>-0.99962578351576392</v>
      </c>
      <c r="AK199" s="403"/>
      <c r="AL199" s="409"/>
      <c r="AM199" s="403"/>
      <c r="AN199" s="409"/>
      <c r="AO199" s="92">
        <v>0</v>
      </c>
      <c r="AP199" s="385" t="str">
        <f t="shared" si="139"/>
        <v/>
      </c>
      <c r="AQ199" s="92">
        <v>0</v>
      </c>
      <c r="AR199" s="385">
        <f>(AQ199/AQ187-1)</f>
        <v>-1</v>
      </c>
      <c r="AS199" s="124"/>
      <c r="AT199" s="385" t="str">
        <f t="shared" si="140"/>
        <v/>
      </c>
      <c r="AU199" s="421"/>
      <c r="AV199" s="409"/>
      <c r="AW199" s="421"/>
      <c r="AX199" s="409"/>
      <c r="AY199" s="92">
        <v>0</v>
      </c>
      <c r="AZ199" s="385" t="str">
        <f t="shared" si="141"/>
        <v/>
      </c>
      <c r="BA199" s="92"/>
      <c r="BB199" s="385" t="str">
        <f t="shared" si="142"/>
        <v/>
      </c>
      <c r="BC199" s="177"/>
      <c r="BD199" s="177"/>
      <c r="BE199" s="177"/>
      <c r="BF199" s="177"/>
      <c r="BG199" s="177"/>
      <c r="BH199" s="75"/>
      <c r="BI199" s="177"/>
      <c r="BJ199" s="177"/>
      <c r="BK199" s="177"/>
      <c r="BL199" s="177"/>
      <c r="BM199" s="177"/>
      <c r="BN199" s="177"/>
      <c r="BO199" s="177"/>
    </row>
    <row r="200" spans="1:70" s="106" customFormat="1" ht="13.55" customHeight="1">
      <c r="A200" s="400"/>
      <c r="B200" s="62" t="s">
        <v>9</v>
      </c>
      <c r="C200" s="166">
        <v>37802</v>
      </c>
      <c r="D200" s="385">
        <f t="shared" si="143"/>
        <v>-0.98425706437270633</v>
      </c>
      <c r="E200" s="373">
        <v>18</v>
      </c>
      <c r="F200" s="385">
        <f>(E200/E188-1)</f>
        <v>-0.99997016874546318</v>
      </c>
      <c r="G200" s="92"/>
      <c r="H200" s="385" t="str">
        <f t="shared" si="144"/>
        <v/>
      </c>
      <c r="I200" s="403"/>
      <c r="J200" s="406"/>
      <c r="K200" s="92">
        <v>0.01</v>
      </c>
      <c r="L200" s="385">
        <f t="shared" si="145"/>
        <v>-0.99999991064327909</v>
      </c>
      <c r="M200" s="93">
        <v>32</v>
      </c>
      <c r="N200" s="385">
        <f t="shared" si="132"/>
        <v>-0.99976851684401657</v>
      </c>
      <c r="O200" s="92">
        <v>44</v>
      </c>
      <c r="P200" s="385">
        <f>(O200/O188-1)</f>
        <v>-0.99958497222143616</v>
      </c>
      <c r="Q200" s="92">
        <v>117</v>
      </c>
      <c r="R200" s="385">
        <f t="shared" si="134"/>
        <v>-0.99854247380812977</v>
      </c>
      <c r="S200" s="93">
        <v>1</v>
      </c>
      <c r="T200" s="385">
        <f>(S200/S188-1)</f>
        <v>-0.99998479388105777</v>
      </c>
      <c r="U200" s="93">
        <v>8</v>
      </c>
      <c r="V200" s="385">
        <f>(U200/U188-1)</f>
        <v>-0.99981634948692633</v>
      </c>
      <c r="W200" s="92">
        <v>0</v>
      </c>
      <c r="X200" s="385">
        <f t="shared" si="146"/>
        <v>-1</v>
      </c>
      <c r="Y200" s="92">
        <v>168</v>
      </c>
      <c r="Z200" s="385">
        <f t="shared" si="136"/>
        <v>-0.99373461624524506</v>
      </c>
      <c r="AA200" s="92">
        <v>363</v>
      </c>
      <c r="AB200" s="385">
        <f t="shared" si="137"/>
        <v>-0.97408438637823946</v>
      </c>
      <c r="AC200" s="421"/>
      <c r="AD200" s="409"/>
      <c r="AE200" s="92">
        <v>11</v>
      </c>
      <c r="AF200" s="385">
        <f t="shared" si="138"/>
        <v>-0.99942381226756061</v>
      </c>
      <c r="AG200" s="412"/>
      <c r="AH200" s="415"/>
      <c r="AI200" s="418"/>
      <c r="AJ200" s="409"/>
      <c r="AK200" s="403"/>
      <c r="AL200" s="409"/>
      <c r="AM200" s="403"/>
      <c r="AN200" s="409"/>
      <c r="AO200" s="92">
        <v>0</v>
      </c>
      <c r="AP200" s="385" t="str">
        <f t="shared" si="139"/>
        <v/>
      </c>
      <c r="AQ200" s="92">
        <v>0</v>
      </c>
      <c r="AR200" s="385">
        <f t="shared" ref="AR200:AR208" si="147">(AQ200/AQ188-1)</f>
        <v>-1</v>
      </c>
      <c r="AS200" s="124"/>
      <c r="AT200" s="385" t="str">
        <f t="shared" si="140"/>
        <v/>
      </c>
      <c r="AU200" s="421"/>
      <c r="AV200" s="409"/>
      <c r="AW200" s="421"/>
      <c r="AX200" s="409"/>
      <c r="AY200" s="92">
        <v>0</v>
      </c>
      <c r="AZ200" s="385" t="str">
        <f t="shared" si="141"/>
        <v/>
      </c>
      <c r="BA200" s="92"/>
      <c r="BB200" s="385" t="str">
        <f t="shared" si="142"/>
        <v/>
      </c>
      <c r="BC200" s="177"/>
      <c r="BD200" s="177"/>
      <c r="BE200" s="177"/>
      <c r="BF200" s="177"/>
      <c r="BG200" s="177"/>
      <c r="BH200" s="75"/>
      <c r="BI200" s="177"/>
      <c r="BJ200" s="177"/>
      <c r="BK200" s="177"/>
      <c r="BL200" s="177"/>
      <c r="BM200" s="177"/>
      <c r="BN200" s="177"/>
      <c r="BO200" s="177"/>
    </row>
    <row r="201" spans="1:70" s="91" customFormat="1" ht="13.55" customHeight="1">
      <c r="A201" s="400"/>
      <c r="B201" s="62" t="s">
        <v>226</v>
      </c>
      <c r="C201" s="166">
        <v>48353</v>
      </c>
      <c r="D201" s="385">
        <f t="shared" si="143"/>
        <v>-0.98062623657844106</v>
      </c>
      <c r="E201" s="373">
        <v>122</v>
      </c>
      <c r="F201" s="385">
        <f>(E201/E189-1)</f>
        <v>-0.99980061026334155</v>
      </c>
      <c r="G201" s="92"/>
      <c r="H201" s="385" t="str">
        <f t="shared" si="144"/>
        <v/>
      </c>
      <c r="I201" s="403"/>
      <c r="J201" s="406"/>
      <c r="K201" s="92">
        <v>0.01</v>
      </c>
      <c r="L201" s="385">
        <f t="shared" si="145"/>
        <v>-0.99999992869519339</v>
      </c>
      <c r="M201" s="93">
        <v>47</v>
      </c>
      <c r="N201" s="385">
        <f t="shared" si="132"/>
        <v>-0.9997015778278675</v>
      </c>
      <c r="O201" s="92">
        <v>83</v>
      </c>
      <c r="P201" s="385">
        <f>(O201/O189-1)</f>
        <v>-0.99910006613971747</v>
      </c>
      <c r="Q201" s="92">
        <v>164</v>
      </c>
      <c r="R201" s="385">
        <f t="shared" si="134"/>
        <v>-0.99761523920314088</v>
      </c>
      <c r="S201" s="93">
        <v>4</v>
      </c>
      <c r="T201" s="385">
        <f>(S201/S189-1)</f>
        <v>-0.99993415962997712</v>
      </c>
      <c r="U201" s="93">
        <v>48</v>
      </c>
      <c r="V201" s="385">
        <f>(U201/U189-1)</f>
        <v>-0.99894980965299962</v>
      </c>
      <c r="W201" s="92">
        <v>20</v>
      </c>
      <c r="X201" s="385">
        <f t="shared" si="146"/>
        <v>-0.99962451891485971</v>
      </c>
      <c r="Y201" s="92">
        <v>252</v>
      </c>
      <c r="Z201" s="385">
        <f t="shared" si="136"/>
        <v>-0.99160727369613</v>
      </c>
      <c r="AA201" s="92">
        <v>425</v>
      </c>
      <c r="AB201" s="385">
        <f t="shared" si="137"/>
        <v>-0.97013981592074761</v>
      </c>
      <c r="AC201" s="421"/>
      <c r="AD201" s="409"/>
      <c r="AE201" s="92">
        <v>174</v>
      </c>
      <c r="AF201" s="385">
        <f t="shared" si="138"/>
        <v>-0.99033118470771286</v>
      </c>
      <c r="AG201" s="412"/>
      <c r="AH201" s="415"/>
      <c r="AI201" s="419"/>
      <c r="AJ201" s="410"/>
      <c r="AK201" s="403"/>
      <c r="AL201" s="409"/>
      <c r="AM201" s="403"/>
      <c r="AN201" s="409"/>
      <c r="AO201" s="92">
        <v>0</v>
      </c>
      <c r="AP201" s="385" t="str">
        <f t="shared" si="139"/>
        <v/>
      </c>
      <c r="AQ201" s="92">
        <v>0</v>
      </c>
      <c r="AR201" s="385">
        <f t="shared" si="147"/>
        <v>-1</v>
      </c>
      <c r="AS201" s="124"/>
      <c r="AT201" s="385" t="str">
        <f t="shared" si="140"/>
        <v/>
      </c>
      <c r="AU201" s="421"/>
      <c r="AV201" s="409"/>
      <c r="AW201" s="421"/>
      <c r="AX201" s="409"/>
      <c r="AY201" s="92">
        <v>0</v>
      </c>
      <c r="AZ201" s="385" t="str">
        <f t="shared" si="141"/>
        <v/>
      </c>
      <c r="BA201" s="92"/>
      <c r="BB201" s="385" t="str">
        <f t="shared" si="142"/>
        <v/>
      </c>
      <c r="BC201" s="76"/>
      <c r="BD201" s="76"/>
      <c r="BE201" s="76"/>
      <c r="BF201" s="76"/>
      <c r="BG201" s="76"/>
      <c r="BH201" s="75"/>
      <c r="BI201" s="76"/>
      <c r="BJ201" s="76"/>
      <c r="BK201" s="76"/>
      <c r="BL201" s="76"/>
      <c r="BM201" s="76"/>
      <c r="BN201" s="76"/>
      <c r="BO201" s="76"/>
    </row>
    <row r="202" spans="1:70" s="91" customFormat="1" ht="13.55" customHeight="1">
      <c r="A202" s="400"/>
      <c r="B202" s="62" t="s">
        <v>227</v>
      </c>
      <c r="C202" s="166">
        <v>65936</v>
      </c>
      <c r="D202" s="385">
        <f t="shared" si="143"/>
        <v>-0.97504867393101835</v>
      </c>
      <c r="E202" s="373">
        <v>294</v>
      </c>
      <c r="F202" s="385">
        <f>(E202/E190-1)</f>
        <v>-0.99947656562959009</v>
      </c>
      <c r="G202" s="92"/>
      <c r="H202" s="385" t="str">
        <f t="shared" si="144"/>
        <v/>
      </c>
      <c r="I202" s="403"/>
      <c r="J202" s="406"/>
      <c r="K202" s="92">
        <v>0</v>
      </c>
      <c r="L202" s="385">
        <f t="shared" si="145"/>
        <v>-1</v>
      </c>
      <c r="M202" s="93">
        <v>202</v>
      </c>
      <c r="N202" s="385">
        <f t="shared" si="132"/>
        <v>-0.99879221998337808</v>
      </c>
      <c r="O202" s="92">
        <v>104</v>
      </c>
      <c r="P202" s="385">
        <f>(O202/O190-1)</f>
        <v>-0.99867024677151262</v>
      </c>
      <c r="Q202" s="92">
        <v>333</v>
      </c>
      <c r="R202" s="385">
        <f t="shared" si="134"/>
        <v>-0.99542563567179965</v>
      </c>
      <c r="S202" s="93">
        <v>0</v>
      </c>
      <c r="T202" s="385">
        <f>(S202/S190-1)</f>
        <v>-1</v>
      </c>
      <c r="U202" s="93">
        <v>262</v>
      </c>
      <c r="V202" s="385">
        <f>(U202/U190-1)</f>
        <v>-0.9955682606268712</v>
      </c>
      <c r="W202" s="92">
        <v>162</v>
      </c>
      <c r="X202" s="385">
        <f t="shared" si="146"/>
        <v>-0.99765980498374862</v>
      </c>
      <c r="Y202" s="92">
        <v>469</v>
      </c>
      <c r="Z202" s="385">
        <f t="shared" si="136"/>
        <v>-0.98819828887770511</v>
      </c>
      <c r="AA202" s="92">
        <v>556</v>
      </c>
      <c r="AB202" s="385">
        <f t="shared" si="137"/>
        <v>-0.9665764953411482</v>
      </c>
      <c r="AC202" s="421"/>
      <c r="AD202" s="409"/>
      <c r="AE202" s="92">
        <v>482</v>
      </c>
      <c r="AF202" s="385">
        <f t="shared" si="138"/>
        <v>-0.97608889770810592</v>
      </c>
      <c r="AG202" s="412"/>
      <c r="AH202" s="415"/>
      <c r="AI202" s="417">
        <v>201</v>
      </c>
      <c r="AJ202" s="408">
        <f>IFERROR(IF((AI202/AI190-1)=-100%,"",(AI202/AI190-1)),"")</f>
        <v>-0.99669815195071865</v>
      </c>
      <c r="AK202" s="403"/>
      <c r="AL202" s="409"/>
      <c r="AM202" s="403"/>
      <c r="AN202" s="409"/>
      <c r="AO202" s="92">
        <v>4</v>
      </c>
      <c r="AP202" s="385">
        <f t="shared" si="139"/>
        <v>-0.99841395717684378</v>
      </c>
      <c r="AQ202" s="92">
        <v>0</v>
      </c>
      <c r="AR202" s="385">
        <f t="shared" si="147"/>
        <v>-1</v>
      </c>
      <c r="AS202" s="124"/>
      <c r="AT202" s="385" t="str">
        <f t="shared" si="140"/>
        <v/>
      </c>
      <c r="AU202" s="421"/>
      <c r="AV202" s="409"/>
      <c r="AW202" s="421"/>
      <c r="AX202" s="409"/>
      <c r="AY202" s="92">
        <v>0</v>
      </c>
      <c r="AZ202" s="385" t="str">
        <f t="shared" si="141"/>
        <v/>
      </c>
      <c r="BA202" s="92"/>
      <c r="BB202" s="385" t="str">
        <f t="shared" si="142"/>
        <v/>
      </c>
      <c r="BC202" s="76"/>
      <c r="BD202" s="76"/>
      <c r="BE202" s="76"/>
      <c r="BF202" s="76"/>
      <c r="BG202" s="76"/>
      <c r="BH202" s="75"/>
      <c r="BI202" s="76"/>
      <c r="BJ202" s="76"/>
      <c r="BK202" s="76"/>
      <c r="BL202" s="76"/>
      <c r="BM202" s="76"/>
      <c r="BN202" s="76"/>
      <c r="BO202" s="76"/>
    </row>
    <row r="203" spans="1:70" s="91" customFormat="1" ht="13.55" customHeight="1">
      <c r="A203" s="400"/>
      <c r="B203" s="62" t="s">
        <v>228</v>
      </c>
      <c r="C203" s="166">
        <v>88888</v>
      </c>
      <c r="D203" s="385">
        <f t="shared" si="143"/>
        <v>-0.96338492540473564</v>
      </c>
      <c r="E203" s="373">
        <v>749</v>
      </c>
      <c r="F203" s="385">
        <f>(E203/E191-1)</f>
        <v>-0.99757393191461796</v>
      </c>
      <c r="G203" s="92"/>
      <c r="H203" s="385"/>
      <c r="I203" s="403"/>
      <c r="J203" s="406"/>
      <c r="K203" s="92">
        <v>0</v>
      </c>
      <c r="L203" s="385">
        <f t="shared" si="145"/>
        <v>-1</v>
      </c>
      <c r="M203" s="93">
        <v>344</v>
      </c>
      <c r="N203" s="385">
        <f t="shared" si="132"/>
        <v>-0.9981438915687354</v>
      </c>
      <c r="O203" s="92">
        <v>24</v>
      </c>
      <c r="P203" s="385">
        <f>(O203/O191-1)</f>
        <v>-0.99966743341739872</v>
      </c>
      <c r="Q203" s="92">
        <v>600</v>
      </c>
      <c r="R203" s="385">
        <f t="shared" si="134"/>
        <v>-0.99359617478173634</v>
      </c>
      <c r="S203" s="93">
        <v>0</v>
      </c>
      <c r="T203" s="385">
        <f>(S203/S191-1)</f>
        <v>-1</v>
      </c>
      <c r="U203" s="93">
        <v>317</v>
      </c>
      <c r="V203" s="385">
        <f>(U203/U191-1)</f>
        <v>-0.99517084837682612</v>
      </c>
      <c r="W203" s="92">
        <v>263</v>
      </c>
      <c r="X203" s="385">
        <f t="shared" si="146"/>
        <v>-0.99596903977316265</v>
      </c>
      <c r="Y203" s="92">
        <v>575</v>
      </c>
      <c r="Z203" s="385">
        <f t="shared" si="136"/>
        <v>-0.98522724353210189</v>
      </c>
      <c r="AA203" s="92">
        <v>587</v>
      </c>
      <c r="AB203" s="385">
        <f t="shared" si="137"/>
        <v>-0.96554962145665824</v>
      </c>
      <c r="AC203" s="421"/>
      <c r="AD203" s="409"/>
      <c r="AE203" s="92">
        <v>843</v>
      </c>
      <c r="AF203" s="385">
        <f t="shared" si="138"/>
        <v>-0.95268829273768096</v>
      </c>
      <c r="AG203" s="412"/>
      <c r="AH203" s="415"/>
      <c r="AI203" s="418"/>
      <c r="AJ203" s="409"/>
      <c r="AK203" s="403"/>
      <c r="AL203" s="409"/>
      <c r="AM203" s="403"/>
      <c r="AN203" s="409"/>
      <c r="AO203" s="92">
        <v>4</v>
      </c>
      <c r="AP203" s="385">
        <f t="shared" si="139"/>
        <v>-0.99826689774696709</v>
      </c>
      <c r="AQ203" s="92">
        <v>0</v>
      </c>
      <c r="AR203" s="385">
        <f t="shared" si="147"/>
        <v>-1</v>
      </c>
      <c r="AS203" s="124"/>
      <c r="AT203" s="385" t="str">
        <f t="shared" si="140"/>
        <v/>
      </c>
      <c r="AU203" s="421"/>
      <c r="AV203" s="409"/>
      <c r="AW203" s="421"/>
      <c r="AX203" s="409"/>
      <c r="AY203" s="92">
        <v>0</v>
      </c>
      <c r="AZ203" s="385" t="str">
        <f t="shared" si="141"/>
        <v/>
      </c>
      <c r="BA203" s="92"/>
      <c r="BB203" s="385" t="str">
        <f t="shared" si="142"/>
        <v/>
      </c>
      <c r="BC203" s="76"/>
      <c r="BD203" s="76"/>
      <c r="BE203" s="76"/>
      <c r="BF203" s="76"/>
      <c r="BG203" s="76"/>
      <c r="BH203" s="75"/>
      <c r="BI203" s="76"/>
      <c r="BJ203" s="76"/>
      <c r="BK203" s="76"/>
      <c r="BL203" s="76"/>
      <c r="BM203" s="76"/>
      <c r="BN203" s="76"/>
      <c r="BO203" s="76"/>
    </row>
    <row r="204" spans="1:70" s="91" customFormat="1" ht="13.55" customHeight="1">
      <c r="A204" s="400"/>
      <c r="B204" s="62" t="s">
        <v>229</v>
      </c>
      <c r="C204" s="166">
        <v>76798</v>
      </c>
      <c r="D204" s="385">
        <f t="shared" si="143"/>
        <v>-0.96253445407667948</v>
      </c>
      <c r="E204" s="373">
        <v>1426</v>
      </c>
      <c r="F204" s="385">
        <f t="shared" si="144"/>
        <v>-0.99291435613062229</v>
      </c>
      <c r="G204" s="92"/>
      <c r="H204" s="385"/>
      <c r="I204" s="403"/>
      <c r="J204" s="406"/>
      <c r="K204" s="92">
        <v>0</v>
      </c>
      <c r="L204" s="385">
        <f t="shared" si="145"/>
        <v>-1</v>
      </c>
      <c r="M204" s="93">
        <v>236</v>
      </c>
      <c r="N204" s="385">
        <f t="shared" si="132"/>
        <v>-0.99844924565000259</v>
      </c>
      <c r="O204" s="92">
        <v>36</v>
      </c>
      <c r="P204" s="385">
        <f t="shared" si="133"/>
        <v>-0.99911513125553042</v>
      </c>
      <c r="Q204" s="92">
        <v>447</v>
      </c>
      <c r="R204" s="385">
        <f t="shared" si="134"/>
        <v>-0.99532617446857452</v>
      </c>
      <c r="S204" s="93">
        <v>1</v>
      </c>
      <c r="T204" s="385">
        <f t="shared" ref="T204:T209" si="148">(S204/S192-1)</f>
        <v>-0.99997595575859577</v>
      </c>
      <c r="U204" s="93">
        <v>215</v>
      </c>
      <c r="V204" s="385">
        <f t="shared" si="135"/>
        <v>-0.99583817266744101</v>
      </c>
      <c r="W204" s="92">
        <v>345</v>
      </c>
      <c r="X204" s="385">
        <f t="shared" si="146"/>
        <v>-0.99305247895605941</v>
      </c>
      <c r="Y204" s="92">
        <v>644</v>
      </c>
      <c r="Z204" s="385">
        <f t="shared" si="136"/>
        <v>-0.98034967808867057</v>
      </c>
      <c r="AA204" s="92">
        <v>658</v>
      </c>
      <c r="AB204" s="385">
        <f t="shared" si="137"/>
        <v>-0.95222189950624458</v>
      </c>
      <c r="AC204" s="421"/>
      <c r="AD204" s="409"/>
      <c r="AE204" s="92">
        <v>802</v>
      </c>
      <c r="AF204" s="385">
        <f t="shared" si="138"/>
        <v>-0.96005180314803751</v>
      </c>
      <c r="AG204" s="412"/>
      <c r="AH204" s="415"/>
      <c r="AI204" s="419"/>
      <c r="AJ204" s="410"/>
      <c r="AK204" s="403"/>
      <c r="AL204" s="409"/>
      <c r="AM204" s="403"/>
      <c r="AN204" s="409"/>
      <c r="AO204" s="92">
        <v>14</v>
      </c>
      <c r="AP204" s="385">
        <f t="shared" si="139"/>
        <v>-0.99502664298401422</v>
      </c>
      <c r="AQ204" s="92">
        <v>0</v>
      </c>
      <c r="AR204" s="385">
        <f t="shared" si="147"/>
        <v>-1</v>
      </c>
      <c r="AS204" s="124"/>
      <c r="AT204" s="385" t="str">
        <f t="shared" si="140"/>
        <v/>
      </c>
      <c r="AU204" s="421"/>
      <c r="AV204" s="409"/>
      <c r="AW204" s="421"/>
      <c r="AX204" s="409"/>
      <c r="AY204" s="92">
        <v>10</v>
      </c>
      <c r="AZ204" s="385">
        <f t="shared" si="141"/>
        <v>-0.99503229011425731</v>
      </c>
      <c r="BA204" s="92"/>
      <c r="BB204" s="385" t="str">
        <f t="shared" si="142"/>
        <v/>
      </c>
      <c r="BC204" s="76"/>
      <c r="BD204" s="76"/>
      <c r="BE204" s="76"/>
      <c r="BF204" s="76"/>
      <c r="BG204" s="76"/>
      <c r="BH204" s="75"/>
      <c r="BI204" s="76"/>
      <c r="BJ204" s="76"/>
      <c r="BK204" s="76"/>
      <c r="BL204" s="76"/>
      <c r="BM204" s="76"/>
      <c r="BN204" s="76"/>
      <c r="BO204" s="76"/>
    </row>
    <row r="205" spans="1:70" s="106" customFormat="1" ht="13.55" customHeight="1">
      <c r="A205" s="400"/>
      <c r="B205" s="62" t="s">
        <v>21</v>
      </c>
      <c r="C205" s="308">
        <v>71970</v>
      </c>
      <c r="D205" s="385">
        <f t="shared" si="143"/>
        <v>-0.96658537027003311</v>
      </c>
      <c r="E205" s="373">
        <v>2021</v>
      </c>
      <c r="F205" s="385">
        <f t="shared" si="144"/>
        <v>-0.98975572913762599</v>
      </c>
      <c r="G205" s="92"/>
      <c r="H205" s="385"/>
      <c r="I205" s="403"/>
      <c r="J205" s="406"/>
      <c r="K205" s="92">
        <v>10</v>
      </c>
      <c r="L205" s="385">
        <f t="shared" ref="L205:L210" si="149">IFERROR(IF((K205/K193-1)=-100%,"",(K205/K193-1)),"")</f>
        <v>-0.99993379544115413</v>
      </c>
      <c r="M205" s="93">
        <v>323</v>
      </c>
      <c r="N205" s="385">
        <f t="shared" si="132"/>
        <v>-0.99796060108599571</v>
      </c>
      <c r="O205" s="92">
        <v>24</v>
      </c>
      <c r="P205" s="385">
        <f t="shared" si="133"/>
        <v>-0.9994735803119037</v>
      </c>
      <c r="Q205" s="92">
        <v>336</v>
      </c>
      <c r="R205" s="385">
        <f t="shared" si="134"/>
        <v>-0.99731328962098198</v>
      </c>
      <c r="S205" s="93">
        <v>0</v>
      </c>
      <c r="T205" s="385">
        <f t="shared" si="148"/>
        <v>-1</v>
      </c>
      <c r="U205" s="93">
        <v>277</v>
      </c>
      <c r="V205" s="385">
        <f t="shared" si="135"/>
        <v>-0.99510583412841447</v>
      </c>
      <c r="W205" s="92">
        <v>174</v>
      </c>
      <c r="X205" s="385">
        <f t="shared" si="146"/>
        <v>-0.99639310959557226</v>
      </c>
      <c r="Y205" s="92">
        <v>907</v>
      </c>
      <c r="Z205" s="385">
        <f t="shared" si="136"/>
        <v>-0.97399655963302756</v>
      </c>
      <c r="AA205" s="92">
        <v>592</v>
      </c>
      <c r="AB205" s="385">
        <f t="shared" si="137"/>
        <v>-0.96500561565289356</v>
      </c>
      <c r="AC205" s="421"/>
      <c r="AD205" s="409"/>
      <c r="AE205" s="92">
        <v>521</v>
      </c>
      <c r="AF205" s="385">
        <f t="shared" si="138"/>
        <v>-0.97631495203891439</v>
      </c>
      <c r="AG205" s="412"/>
      <c r="AH205" s="415"/>
      <c r="AI205" s="417">
        <v>16</v>
      </c>
      <c r="AJ205" s="408">
        <f>IFERROR(IF((AI205/AI193-1)=-100%,"",(AI205/AI193-1)),"")</f>
        <v>-0.99862542955326461</v>
      </c>
      <c r="AK205" s="403"/>
      <c r="AL205" s="409"/>
      <c r="AM205" s="403"/>
      <c r="AN205" s="409"/>
      <c r="AO205" s="92">
        <v>26</v>
      </c>
      <c r="AP205" s="385">
        <f t="shared" si="139"/>
        <v>-0.99433180728144754</v>
      </c>
      <c r="AQ205" s="92">
        <v>0</v>
      </c>
      <c r="AR205" s="385">
        <f t="shared" si="147"/>
        <v>-1</v>
      </c>
      <c r="AS205" s="124"/>
      <c r="AT205" s="385" t="str">
        <f t="shared" si="140"/>
        <v/>
      </c>
      <c r="AU205" s="421"/>
      <c r="AV205" s="409"/>
      <c r="AW205" s="421"/>
      <c r="AX205" s="409"/>
      <c r="AY205" s="92">
        <v>15</v>
      </c>
      <c r="AZ205" s="385">
        <f t="shared" si="141"/>
        <v>-0.99505766062602963</v>
      </c>
      <c r="BA205" s="92"/>
      <c r="BB205" s="385" t="str">
        <f t="shared" si="142"/>
        <v/>
      </c>
      <c r="BC205" s="177"/>
      <c r="BD205" s="177"/>
      <c r="BE205" s="177"/>
      <c r="BF205" s="177"/>
      <c r="BG205" s="177"/>
      <c r="BH205" s="75"/>
      <c r="BI205" s="177"/>
      <c r="BJ205" s="177"/>
      <c r="BK205" s="177"/>
      <c r="BL205" s="177"/>
      <c r="BM205" s="177"/>
      <c r="BN205" s="177"/>
      <c r="BO205" s="177"/>
    </row>
    <row r="206" spans="1:70" s="106" customFormat="1" ht="13.55" customHeight="1">
      <c r="A206" s="400"/>
      <c r="B206" s="62" t="s">
        <v>34</v>
      </c>
      <c r="C206" s="308">
        <v>70686</v>
      </c>
      <c r="D206" s="385">
        <f t="shared" si="143"/>
        <v>-0.96618205408881097</v>
      </c>
      <c r="E206" s="373">
        <v>2825</v>
      </c>
      <c r="F206" s="385">
        <f t="shared" si="144"/>
        <v>-0.98622233493625699</v>
      </c>
      <c r="G206" s="92"/>
      <c r="H206" s="385"/>
      <c r="I206" s="403"/>
      <c r="J206" s="406"/>
      <c r="K206" s="92">
        <v>96</v>
      </c>
      <c r="L206" s="385">
        <f t="shared" si="149"/>
        <v>-0.99938354053221001</v>
      </c>
      <c r="M206" s="93">
        <v>321</v>
      </c>
      <c r="N206" s="385">
        <f t="shared" si="132"/>
        <v>-0.9981780514799784</v>
      </c>
      <c r="O206" s="92">
        <v>60</v>
      </c>
      <c r="P206" s="385">
        <f t="shared" si="133"/>
        <v>-0.99830518049827688</v>
      </c>
      <c r="Q206" s="92">
        <v>309</v>
      </c>
      <c r="R206" s="385">
        <f t="shared" si="134"/>
        <v>-0.99777978961889979</v>
      </c>
      <c r="S206" s="93">
        <v>10</v>
      </c>
      <c r="T206" s="385">
        <f t="shared" si="148"/>
        <v>-0.99976726866505305</v>
      </c>
      <c r="U206" s="93">
        <v>279</v>
      </c>
      <c r="V206" s="385">
        <f t="shared" si="135"/>
        <v>-0.9947124040557187</v>
      </c>
      <c r="W206" s="92">
        <v>107</v>
      </c>
      <c r="X206" s="385">
        <f>IFERROR(IF((W206/W194-1)=-100%,"",(W206/W194-1)),"")</f>
        <v>-0.99799985045610884</v>
      </c>
      <c r="Y206" s="92">
        <v>965</v>
      </c>
      <c r="Z206" s="385">
        <f t="shared" si="136"/>
        <v>-0.969450424211726</v>
      </c>
      <c r="AA206" s="92">
        <v>596</v>
      </c>
      <c r="AB206" s="385">
        <f t="shared" si="137"/>
        <v>-0.9725193655477683</v>
      </c>
      <c r="AC206" s="421"/>
      <c r="AD206" s="409"/>
      <c r="AE206" s="92">
        <v>572</v>
      </c>
      <c r="AF206" s="385">
        <f t="shared" si="138"/>
        <v>-0.96430799950081114</v>
      </c>
      <c r="AG206" s="412"/>
      <c r="AH206" s="415"/>
      <c r="AI206" s="418"/>
      <c r="AJ206" s="409"/>
      <c r="AK206" s="403"/>
      <c r="AL206" s="409"/>
      <c r="AM206" s="403"/>
      <c r="AN206" s="409"/>
      <c r="AO206" s="92">
        <v>38</v>
      </c>
      <c r="AP206" s="385">
        <f t="shared" si="139"/>
        <v>-0.99013243313425081</v>
      </c>
      <c r="AQ206" s="92">
        <v>0</v>
      </c>
      <c r="AR206" s="385">
        <f t="shared" si="147"/>
        <v>-1</v>
      </c>
      <c r="AS206" s="124"/>
      <c r="AT206" s="385" t="str">
        <f t="shared" si="140"/>
        <v/>
      </c>
      <c r="AU206" s="421"/>
      <c r="AV206" s="409"/>
      <c r="AW206" s="421"/>
      <c r="AX206" s="409"/>
      <c r="AY206" s="92">
        <v>0</v>
      </c>
      <c r="AZ206" s="385" t="str">
        <f t="shared" si="141"/>
        <v/>
      </c>
      <c r="BA206" s="92"/>
      <c r="BB206" s="385" t="str">
        <f t="shared" si="142"/>
        <v/>
      </c>
      <c r="BC206" s="177"/>
      <c r="BD206" s="177"/>
      <c r="BE206" s="177"/>
      <c r="BF206" s="177"/>
      <c r="BG206" s="177"/>
      <c r="BH206" s="75"/>
      <c r="BI206" s="177"/>
      <c r="BJ206" s="177"/>
      <c r="BK206" s="177"/>
      <c r="BL206" s="177"/>
      <c r="BM206" s="177"/>
      <c r="BN206" s="177"/>
      <c r="BO206" s="177"/>
    </row>
    <row r="207" spans="1:70" s="91" customFormat="1" ht="13.55" customHeight="1">
      <c r="A207" s="401"/>
      <c r="B207" s="156" t="s">
        <v>32</v>
      </c>
      <c r="C207" s="173">
        <v>80973</v>
      </c>
      <c r="D207" s="389">
        <f t="shared" si="143"/>
        <v>-0.96543028036425582</v>
      </c>
      <c r="E207" s="374">
        <v>2808</v>
      </c>
      <c r="F207" s="389">
        <f t="shared" si="144"/>
        <v>-0.98867554716707196</v>
      </c>
      <c r="G207" s="153"/>
      <c r="H207" s="389"/>
      <c r="I207" s="404"/>
      <c r="J207" s="407"/>
      <c r="K207" s="153">
        <v>314</v>
      </c>
      <c r="L207" s="389">
        <f t="shared" si="149"/>
        <v>-0.9983012243087227</v>
      </c>
      <c r="M207" s="154">
        <v>537</v>
      </c>
      <c r="N207" s="389">
        <f t="shared" si="132"/>
        <v>-0.9973671953521438</v>
      </c>
      <c r="O207" s="153">
        <v>24</v>
      </c>
      <c r="P207" s="389">
        <f t="shared" si="133"/>
        <v>-0.99928115733668799</v>
      </c>
      <c r="Q207" s="153">
        <v>384</v>
      </c>
      <c r="R207" s="389">
        <f t="shared" si="134"/>
        <v>-0.99760996346480613</v>
      </c>
      <c r="S207" s="154">
        <v>2</v>
      </c>
      <c r="T207" s="389">
        <f t="shared" si="148"/>
        <v>-0.99995735880434089</v>
      </c>
      <c r="U207" s="154">
        <v>437</v>
      </c>
      <c r="V207" s="389">
        <f t="shared" si="135"/>
        <v>-0.99112131493935274</v>
      </c>
      <c r="W207" s="153">
        <v>105</v>
      </c>
      <c r="X207" s="389">
        <f>IFERROR(IF((W207/W195-1)=-100%,"",(W207/W195-1)),"")</f>
        <v>-0.99833986845433853</v>
      </c>
      <c r="Y207" s="153">
        <v>1253</v>
      </c>
      <c r="Z207" s="389">
        <f t="shared" si="136"/>
        <v>-0.96372637003155492</v>
      </c>
      <c r="AA207" s="153">
        <v>333</v>
      </c>
      <c r="AB207" s="389">
        <f t="shared" si="137"/>
        <v>-0.98872676800162496</v>
      </c>
      <c r="AC207" s="422"/>
      <c r="AD207" s="410"/>
      <c r="AE207" s="153">
        <v>541</v>
      </c>
      <c r="AF207" s="389">
        <f t="shared" si="138"/>
        <v>-0.94266030736618966</v>
      </c>
      <c r="AG207" s="413"/>
      <c r="AH207" s="416"/>
      <c r="AI207" s="419"/>
      <c r="AJ207" s="410"/>
      <c r="AK207" s="404"/>
      <c r="AL207" s="410"/>
      <c r="AM207" s="404"/>
      <c r="AN207" s="410"/>
      <c r="AO207" s="153">
        <v>87</v>
      </c>
      <c r="AP207" s="389">
        <f t="shared" si="139"/>
        <v>-0.97604625550660795</v>
      </c>
      <c r="AQ207" s="153">
        <v>0</v>
      </c>
      <c r="AR207" s="389">
        <f t="shared" si="147"/>
        <v>-1</v>
      </c>
      <c r="AS207" s="155"/>
      <c r="AT207" s="389" t="str">
        <f t="shared" si="140"/>
        <v/>
      </c>
      <c r="AU207" s="422"/>
      <c r="AV207" s="410"/>
      <c r="AW207" s="422"/>
      <c r="AX207" s="410"/>
      <c r="AY207" s="153">
        <v>114</v>
      </c>
      <c r="AZ207" s="389">
        <f t="shared" si="141"/>
        <v>-0.9624753127057275</v>
      </c>
      <c r="BA207" s="92"/>
      <c r="BB207" s="389" t="str">
        <f t="shared" si="142"/>
        <v/>
      </c>
      <c r="BC207" s="76"/>
      <c r="BD207" s="76"/>
      <c r="BE207" s="76"/>
      <c r="BF207" s="76"/>
      <c r="BG207" s="76"/>
      <c r="BH207" s="75"/>
      <c r="BI207" s="76"/>
      <c r="BJ207" s="76"/>
      <c r="BK207" s="76"/>
      <c r="BL207" s="76"/>
      <c r="BM207" s="76"/>
      <c r="BN207" s="76"/>
      <c r="BO207" s="76"/>
    </row>
    <row r="208" spans="1:70" s="91" customFormat="1" ht="13.55" customHeight="1">
      <c r="A208" s="399" t="s">
        <v>430</v>
      </c>
      <c r="B208" s="101" t="s">
        <v>25</v>
      </c>
      <c r="C208" s="165">
        <v>86143</v>
      </c>
      <c r="D208" s="386">
        <f>IFERROR(IF((C208/C196-1)=-100%,"",(C208/C196-1)),"")</f>
        <v>-0.96572145975177381</v>
      </c>
      <c r="E208" s="372">
        <v>2535</v>
      </c>
      <c r="F208" s="386">
        <f>IFERROR(IF((E208/E196-1)=-100%,"",(E208/E196-1)),"")</f>
        <v>-0.99199840915116855</v>
      </c>
      <c r="G208" s="100"/>
      <c r="H208" s="386"/>
      <c r="I208" s="402">
        <v>32500</v>
      </c>
      <c r="J208" s="405">
        <f>I208/SUM(I196:I207)-1</f>
        <v>-0.96131141218107208</v>
      </c>
      <c r="K208" s="100">
        <v>314</v>
      </c>
      <c r="L208" s="386">
        <f t="shared" si="149"/>
        <v>-0.99843631727819604</v>
      </c>
      <c r="M208" s="105">
        <v>74</v>
      </c>
      <c r="N208" s="386">
        <f t="shared" ref="N208:N219" si="150">IFERROR(IF((M208/M196-1)=-100%,"",(M208/M196-1)),"")</f>
        <v>-0.99964088478224999</v>
      </c>
      <c r="O208" s="100">
        <v>23</v>
      </c>
      <c r="P208" s="386">
        <f t="shared" ref="P208:P219" si="151">IFERROR(IF((O208/O196-1)=-100%,"",(O208/O196-1)),"")</f>
        <v>-0.99935947421187477</v>
      </c>
      <c r="Q208" s="100">
        <v>331</v>
      </c>
      <c r="R208" s="386">
        <f t="shared" ref="R208:R219" si="152">IFERROR(IF((Q208/Q196-1)=-100%,"",(Q208/Q196-1)),"")</f>
        <v>-0.9978357101290074</v>
      </c>
      <c r="S208" s="105">
        <v>0</v>
      </c>
      <c r="T208" s="386">
        <f t="shared" si="148"/>
        <v>-1</v>
      </c>
      <c r="U208" s="317">
        <v>431</v>
      </c>
      <c r="V208" s="386">
        <f t="shared" ref="V208:V218" si="153">IFERROR(IF((U208/U196-1)=-100%,"",(U208/U196-1)),"")</f>
        <v>-0.99386712580218284</v>
      </c>
      <c r="W208" s="100">
        <v>107</v>
      </c>
      <c r="X208" s="386">
        <f t="shared" ref="X208:X217" si="154">IFERROR(IF((W208/W196-1)=-100%,"",(W208/W196-1)),"")</f>
        <v>-0.99873722472679205</v>
      </c>
      <c r="Y208" s="100">
        <v>207</v>
      </c>
      <c r="Z208" s="386">
        <f t="shared" ref="Z208:Z219" si="155">IFERROR(IF((Y208/Y196-1)=-100%,"",(Y208/Y196-1)),"")</f>
        <v>-0.99466907030646412</v>
      </c>
      <c r="AA208" s="105">
        <v>400</v>
      </c>
      <c r="AB208" s="386">
        <f t="shared" ref="AB208:AB219" si="156">IFERROR(IF((AA208/AA196-1)=-100%,"",(AA208/AA196-1)),"")</f>
        <v>-0.98924904585281948</v>
      </c>
      <c r="AC208" s="363"/>
      <c r="AD208" s="386" t="str">
        <f t="shared" ref="AD208:AD219" si="157">IFERROR(IF((AC208/AC196-1)=-100%,"",(AC208/AC196-1)),"")</f>
        <v/>
      </c>
      <c r="AE208" s="100">
        <v>872</v>
      </c>
      <c r="AF208" s="386">
        <f t="shared" ref="AF208:AF219" si="158">IFERROR(IF((AE208/AE196-1)=-100%,"",(AE208/AE196-1)),"")</f>
        <v>-0.9532690246516613</v>
      </c>
      <c r="AG208" s="420">
        <v>13330</v>
      </c>
      <c r="AH208" s="408">
        <f t="shared" ref="AH208" si="159">IFERROR(IF((AG208/AG196-1)=-100%,"",(AG208/AG196-1)),"")</f>
        <v>-0.58733205374280228</v>
      </c>
      <c r="AI208" s="417">
        <v>3</v>
      </c>
      <c r="AJ208" s="408">
        <f>IFERROR(IF((AI208/AI196-1)=-100%,"",(AI208/AI196-1)),"")</f>
        <v>-0.99937952430196486</v>
      </c>
      <c r="AK208" s="402">
        <v>1080</v>
      </c>
      <c r="AL208" s="408">
        <f>AK208/AK196-1</f>
        <v>-0.94422351908278679</v>
      </c>
      <c r="AM208" s="402">
        <v>848</v>
      </c>
      <c r="AN208" s="408">
        <f>AM208/SUM(AM196:AM207)-1</f>
        <v>-0.95090603832571063</v>
      </c>
      <c r="AO208" s="100">
        <v>68</v>
      </c>
      <c r="AP208" s="386">
        <f t="shared" ref="AP208:AP213" si="160">IFERROR(IF((AO208/AO196-1)=-100%,"",(AO208/AO196-1)),"")</f>
        <v>-0.97500918779860346</v>
      </c>
      <c r="AQ208" s="100">
        <v>0</v>
      </c>
      <c r="AR208" s="386">
        <f t="shared" si="147"/>
        <v>-1</v>
      </c>
      <c r="AS208" s="123"/>
      <c r="AT208" s="386" t="str">
        <f t="shared" ref="AT208:AT219" si="161">IFERROR(IF((AS208/AS196-1)=-100%,"",(AS208/AS196-1)),"")</f>
        <v/>
      </c>
      <c r="AU208" s="100"/>
      <c r="AV208" s="386" t="str">
        <f t="shared" ref="AV208:AV219" si="162">IFERROR(IF((AU208/AU196-1)=-100%,"",(AU208/AU196-1)),"")</f>
        <v/>
      </c>
      <c r="AW208" s="420">
        <v>1031</v>
      </c>
      <c r="AX208" s="408">
        <f>AW208/AW196-1</f>
        <v>-0.8489377289377289</v>
      </c>
      <c r="AY208" s="100">
        <v>104</v>
      </c>
      <c r="AZ208" s="386">
        <f t="shared" ref="AZ208:AZ219" si="163">IFERROR(IF((AY208/AY196-1)=-100%,"",(AY208/AY196-1)),"")</f>
        <v>-0.97718797982013594</v>
      </c>
      <c r="BA208" s="92"/>
      <c r="BB208" s="385" t="str">
        <f t="shared" ref="BB208:BB219" si="164">IFERROR(IF((BA208/BA196-1)=-100%,"",(BA208/BA196-1)),"")</f>
        <v/>
      </c>
      <c r="BC208" s="76"/>
      <c r="BD208" s="76"/>
      <c r="BE208" s="76"/>
      <c r="BF208" s="76"/>
      <c r="BG208" s="76"/>
      <c r="BH208" s="75"/>
      <c r="BI208" s="76"/>
      <c r="BJ208" s="76"/>
      <c r="BK208" s="76"/>
      <c r="BL208" s="76"/>
      <c r="BM208" s="76"/>
      <c r="BN208" s="76"/>
      <c r="BO208" s="76"/>
    </row>
    <row r="209" spans="1:67" s="91" customFormat="1" ht="13.55" customHeight="1">
      <c r="A209" s="400"/>
      <c r="B209" s="62" t="s">
        <v>26</v>
      </c>
      <c r="C209" s="166">
        <v>68213</v>
      </c>
      <c r="D209" s="385">
        <f t="shared" ref="D209:D219" si="165">IFERROR(IF((C209/C197-1)=-100%,"",(C209/C197-1)),"")</f>
        <v>-0.93483533773604555</v>
      </c>
      <c r="E209" s="373">
        <v>910</v>
      </c>
      <c r="F209" s="385">
        <f t="shared" ref="F209:F217" si="166">IFERROR(IF((E209/E197-1)=-100%,"",(E209/E197-1)),"")</f>
        <v>-0.99367598821370995</v>
      </c>
      <c r="G209" s="92"/>
      <c r="H209" s="385"/>
      <c r="I209" s="403"/>
      <c r="J209" s="406"/>
      <c r="K209" s="92">
        <v>241</v>
      </c>
      <c r="L209" s="385">
        <f t="shared" si="149"/>
        <v>-0.9952323488100655</v>
      </c>
      <c r="M209" s="93">
        <v>571</v>
      </c>
      <c r="N209" s="385">
        <f t="shared" si="150"/>
        <v>-0.99507516624548265</v>
      </c>
      <c r="O209" s="92">
        <v>29</v>
      </c>
      <c r="P209" s="385">
        <f t="shared" si="151"/>
        <v>-0.99121744397334943</v>
      </c>
      <c r="Q209" s="92">
        <v>289</v>
      </c>
      <c r="R209" s="385">
        <f t="shared" si="152"/>
        <v>-0.98714755848083247</v>
      </c>
      <c r="S209" s="93">
        <v>0</v>
      </c>
      <c r="T209" s="385">
        <f t="shared" si="148"/>
        <v>-1</v>
      </c>
      <c r="U209" s="273">
        <v>385</v>
      </c>
      <c r="V209" s="385">
        <f t="shared" si="153"/>
        <v>-0.97622723062673666</v>
      </c>
      <c r="W209" s="92">
        <v>109</v>
      </c>
      <c r="X209" s="385">
        <f t="shared" si="154"/>
        <v>-0.99644708106522373</v>
      </c>
      <c r="Y209" s="92">
        <v>676</v>
      </c>
      <c r="Z209" s="385">
        <f t="shared" si="155"/>
        <v>-0.97319906434603343</v>
      </c>
      <c r="AA209" s="93">
        <v>381</v>
      </c>
      <c r="AB209" s="385">
        <f t="shared" si="156"/>
        <v>-0.96647307286166839</v>
      </c>
      <c r="AC209" s="364"/>
      <c r="AD209" s="385" t="str">
        <f t="shared" si="157"/>
        <v/>
      </c>
      <c r="AE209" s="92">
        <v>462</v>
      </c>
      <c r="AF209" s="385">
        <f t="shared" si="158"/>
        <v>-0.96596935769004122</v>
      </c>
      <c r="AG209" s="421"/>
      <c r="AH209" s="409"/>
      <c r="AI209" s="418"/>
      <c r="AJ209" s="409"/>
      <c r="AK209" s="403"/>
      <c r="AL209" s="409"/>
      <c r="AM209" s="403"/>
      <c r="AN209" s="409"/>
      <c r="AO209" s="92">
        <v>94</v>
      </c>
      <c r="AP209" s="385">
        <f t="shared" si="160"/>
        <v>-0.96698278890059708</v>
      </c>
      <c r="AQ209" s="92">
        <v>5</v>
      </c>
      <c r="AR209" s="385">
        <f t="shared" ref="AR209:AR220" si="167">IFERROR(IF((AQ209/AQ197-1)=-100%,"",(AQ209/AQ197-1)),"")</f>
        <v>-0.99401197604790414</v>
      </c>
      <c r="AS209" s="124"/>
      <c r="AT209" s="385" t="str">
        <f t="shared" si="161"/>
        <v/>
      </c>
      <c r="AU209" s="92"/>
      <c r="AV209" s="385" t="str">
        <f t="shared" si="162"/>
        <v/>
      </c>
      <c r="AW209" s="421"/>
      <c r="AX209" s="409"/>
      <c r="AY209" s="92">
        <v>75</v>
      </c>
      <c r="AZ209" s="385">
        <f t="shared" si="163"/>
        <v>-0.96165644171779141</v>
      </c>
      <c r="BA209" s="92"/>
      <c r="BB209" s="385" t="str">
        <f t="shared" si="164"/>
        <v/>
      </c>
      <c r="BC209" s="76"/>
      <c r="BD209" s="76"/>
      <c r="BE209" s="76"/>
      <c r="BF209" s="76"/>
      <c r="BG209" s="76"/>
      <c r="BH209" s="76"/>
      <c r="BI209" s="76"/>
      <c r="BJ209" s="76"/>
      <c r="BK209" s="76"/>
      <c r="BL209" s="76"/>
      <c r="BM209" s="76"/>
      <c r="BN209" s="76"/>
      <c r="BO209" s="76"/>
    </row>
    <row r="210" spans="1:67" s="106" customFormat="1" ht="13.55" customHeight="1">
      <c r="A210" s="400"/>
      <c r="B210" s="62" t="s">
        <v>223</v>
      </c>
      <c r="C210" s="166">
        <v>73999</v>
      </c>
      <c r="D210" s="385">
        <f t="shared" si="165"/>
        <v>-0.4838455421787593</v>
      </c>
      <c r="E210" s="373">
        <v>1956</v>
      </c>
      <c r="F210" s="385">
        <f t="shared" si="166"/>
        <v>-0.88265642810006595</v>
      </c>
      <c r="G210" s="92"/>
      <c r="H210" s="385"/>
      <c r="I210" s="403"/>
      <c r="J210" s="406"/>
      <c r="K210" s="92">
        <v>388</v>
      </c>
      <c r="L210" s="385">
        <f t="shared" si="149"/>
        <v>-0.95408827357709147</v>
      </c>
      <c r="M210" s="93">
        <v>407</v>
      </c>
      <c r="N210" s="385">
        <f t="shared" si="150"/>
        <v>-0.97240865026099921</v>
      </c>
      <c r="O210" s="92">
        <v>11</v>
      </c>
      <c r="P210" s="385">
        <f t="shared" si="151"/>
        <v>-0.96153846153846156</v>
      </c>
      <c r="Q210" s="92">
        <v>314</v>
      </c>
      <c r="R210" s="385">
        <f t="shared" si="152"/>
        <v>-0.53412462908011871</v>
      </c>
      <c r="S210" s="93">
        <v>1</v>
      </c>
      <c r="T210" s="385">
        <f t="shared" ref="T210:T219" si="168">IFERROR(IF((S210/S198-1)=-100%,"",(S210/S198-1)),"")</f>
        <v>-0.99</v>
      </c>
      <c r="U210" s="273">
        <v>405</v>
      </c>
      <c r="V210" s="385">
        <f t="shared" si="153"/>
        <v>-0.6619365609348915</v>
      </c>
      <c r="W210" s="92">
        <v>188</v>
      </c>
      <c r="X210" s="385">
        <f t="shared" si="154"/>
        <v>-0.94046865104496513</v>
      </c>
      <c r="Y210" s="92">
        <v>842</v>
      </c>
      <c r="Z210" s="385">
        <f t="shared" si="155"/>
        <v>-0.86158145651816542</v>
      </c>
      <c r="AA210" s="93">
        <v>343</v>
      </c>
      <c r="AB210" s="385">
        <f t="shared" si="156"/>
        <v>-0.88867250892567351</v>
      </c>
      <c r="AC210" s="364"/>
      <c r="AD210" s="385" t="str">
        <f t="shared" si="157"/>
        <v/>
      </c>
      <c r="AE210" s="92">
        <v>520</v>
      </c>
      <c r="AF210" s="385">
        <f t="shared" si="158"/>
        <v>0.70491803278688514</v>
      </c>
      <c r="AG210" s="421"/>
      <c r="AH210" s="409"/>
      <c r="AI210" s="418"/>
      <c r="AJ210" s="409"/>
      <c r="AK210" s="403"/>
      <c r="AL210" s="409"/>
      <c r="AM210" s="403"/>
      <c r="AN210" s="409"/>
      <c r="AO210" s="92">
        <v>122</v>
      </c>
      <c r="AP210" s="385">
        <f t="shared" si="160"/>
        <v>-0.20779220779220775</v>
      </c>
      <c r="AQ210" s="92">
        <v>7</v>
      </c>
      <c r="AR210" s="385">
        <f t="shared" si="167"/>
        <v>-0.91954022988505746</v>
      </c>
      <c r="AS210" s="124"/>
      <c r="AT210" s="385" t="str">
        <f t="shared" si="161"/>
        <v/>
      </c>
      <c r="AU210" s="92"/>
      <c r="AV210" s="385" t="str">
        <f t="shared" si="162"/>
        <v/>
      </c>
      <c r="AW210" s="421"/>
      <c r="AX210" s="409"/>
      <c r="AY210" s="92">
        <v>115</v>
      </c>
      <c r="AZ210" s="385">
        <f t="shared" si="163"/>
        <v>-0.60344827586206895</v>
      </c>
      <c r="BA210" s="92"/>
      <c r="BB210" s="385" t="str">
        <f t="shared" si="164"/>
        <v/>
      </c>
      <c r="BC210" s="177"/>
      <c r="BD210" s="177"/>
      <c r="BE210" s="177"/>
      <c r="BF210" s="177"/>
      <c r="BG210" s="177"/>
      <c r="BH210" s="177"/>
      <c r="BI210" s="177"/>
      <c r="BJ210" s="177"/>
      <c r="BK210" s="177"/>
      <c r="BL210" s="177"/>
      <c r="BM210" s="177"/>
      <c r="BN210" s="177"/>
      <c r="BO210" s="177"/>
    </row>
    <row r="211" spans="1:67" s="106" customFormat="1" ht="13.55" customHeight="1">
      <c r="A211" s="400"/>
      <c r="B211" s="62" t="s">
        <v>8</v>
      </c>
      <c r="C211" s="166">
        <v>71302</v>
      </c>
      <c r="D211" s="385">
        <f t="shared" si="165"/>
        <v>1.2689578361177407</v>
      </c>
      <c r="E211" s="373">
        <v>1076</v>
      </c>
      <c r="F211" s="385">
        <f t="shared" si="166"/>
        <v>2.5986622073578594</v>
      </c>
      <c r="G211" s="92"/>
      <c r="H211" s="385"/>
      <c r="I211" s="403"/>
      <c r="J211" s="406"/>
      <c r="K211" s="92">
        <v>373</v>
      </c>
      <c r="L211" s="358" t="s">
        <v>436</v>
      </c>
      <c r="M211" s="93">
        <v>129</v>
      </c>
      <c r="N211" s="385">
        <f t="shared" si="150"/>
        <v>0.63291139240506333</v>
      </c>
      <c r="O211" s="92">
        <v>28</v>
      </c>
      <c r="P211" s="385">
        <f t="shared" si="151"/>
        <v>3.7037037037036979E-2</v>
      </c>
      <c r="Q211" s="92">
        <v>394</v>
      </c>
      <c r="R211" s="385">
        <f t="shared" si="152"/>
        <v>2.1774193548387095</v>
      </c>
      <c r="S211" s="93">
        <v>0</v>
      </c>
      <c r="T211" s="358" t="s">
        <v>436</v>
      </c>
      <c r="U211" s="93">
        <v>271</v>
      </c>
      <c r="V211" s="385">
        <f t="shared" si="153"/>
        <v>29.111111111111111</v>
      </c>
      <c r="W211" s="92">
        <v>178</v>
      </c>
      <c r="X211" s="385">
        <f t="shared" si="154"/>
        <v>58.333333333333336</v>
      </c>
      <c r="Y211" s="92">
        <v>1119</v>
      </c>
      <c r="Z211" s="385">
        <f t="shared" si="155"/>
        <v>4.7979274611398965</v>
      </c>
      <c r="AA211" s="93">
        <v>257</v>
      </c>
      <c r="AB211" s="385">
        <f t="shared" si="156"/>
        <v>0.47701149425287359</v>
      </c>
      <c r="AC211" s="364"/>
      <c r="AD211" s="385" t="str">
        <f t="shared" si="157"/>
        <v/>
      </c>
      <c r="AE211" s="92">
        <v>444</v>
      </c>
      <c r="AF211" s="385">
        <f t="shared" si="158"/>
        <v>1.9798657718120807</v>
      </c>
      <c r="AG211" s="421"/>
      <c r="AH211" s="409"/>
      <c r="AI211" s="417">
        <v>421</v>
      </c>
      <c r="AJ211" s="408">
        <f>IFERROR(IF((AI211/AI199-1)=-100%,"",(AI211/AI199-1)),"")</f>
        <v>51.625</v>
      </c>
      <c r="AK211" s="403"/>
      <c r="AL211" s="409"/>
      <c r="AM211" s="403"/>
      <c r="AN211" s="409"/>
      <c r="AO211" s="92">
        <v>89</v>
      </c>
      <c r="AP211" s="385" t="str">
        <f t="shared" si="160"/>
        <v/>
      </c>
      <c r="AQ211" s="92">
        <v>2</v>
      </c>
      <c r="AR211" s="385" t="str">
        <f t="shared" si="167"/>
        <v/>
      </c>
      <c r="AS211" s="124"/>
      <c r="AT211" s="385" t="str">
        <f t="shared" si="161"/>
        <v/>
      </c>
      <c r="AU211" s="92"/>
      <c r="AV211" s="385" t="str">
        <f t="shared" si="162"/>
        <v/>
      </c>
      <c r="AW211" s="421"/>
      <c r="AX211" s="409"/>
      <c r="AY211" s="92">
        <v>83</v>
      </c>
      <c r="AZ211" s="385" t="str">
        <f t="shared" si="163"/>
        <v/>
      </c>
      <c r="BA211" s="92"/>
      <c r="BB211" s="385" t="str">
        <f t="shared" si="164"/>
        <v/>
      </c>
      <c r="BC211" s="177"/>
      <c r="BD211" s="177"/>
      <c r="BE211" s="177"/>
      <c r="BF211" s="177"/>
      <c r="BG211" s="177"/>
      <c r="BH211" s="177"/>
      <c r="BI211" s="177"/>
      <c r="BJ211" s="177"/>
      <c r="BK211" s="177"/>
      <c r="BL211" s="177"/>
      <c r="BM211" s="177"/>
      <c r="BN211" s="177"/>
      <c r="BO211" s="177"/>
    </row>
    <row r="212" spans="1:67" s="106" customFormat="1" ht="13.55" customHeight="1">
      <c r="A212" s="400"/>
      <c r="B212" s="62" t="s">
        <v>9</v>
      </c>
      <c r="C212" s="166">
        <v>75416</v>
      </c>
      <c r="D212" s="385">
        <f t="shared" si="165"/>
        <v>0.9950267181630601</v>
      </c>
      <c r="E212" s="373">
        <v>950</v>
      </c>
      <c r="F212" s="385">
        <f t="shared" si="166"/>
        <v>51.777777777777779</v>
      </c>
      <c r="G212" s="92"/>
      <c r="H212" s="385"/>
      <c r="I212" s="403"/>
      <c r="J212" s="406"/>
      <c r="K212" s="92">
        <v>322</v>
      </c>
      <c r="L212" s="358" t="s">
        <v>249</v>
      </c>
      <c r="M212" s="93">
        <v>466</v>
      </c>
      <c r="N212" s="385">
        <f t="shared" si="150"/>
        <v>13.5625</v>
      </c>
      <c r="O212" s="92">
        <v>26</v>
      </c>
      <c r="P212" s="385">
        <f t="shared" si="151"/>
        <v>-0.40909090909090906</v>
      </c>
      <c r="Q212" s="92">
        <v>235</v>
      </c>
      <c r="R212" s="385">
        <f t="shared" si="152"/>
        <v>1.0085470085470085</v>
      </c>
      <c r="S212" s="93">
        <v>0</v>
      </c>
      <c r="T212" s="358" t="s">
        <v>249</v>
      </c>
      <c r="U212" s="93">
        <v>170</v>
      </c>
      <c r="V212" s="385">
        <f t="shared" si="153"/>
        <v>20.25</v>
      </c>
      <c r="W212" s="92">
        <v>135</v>
      </c>
      <c r="X212" s="385" t="str">
        <f t="shared" si="154"/>
        <v/>
      </c>
      <c r="Y212" s="92">
        <v>799</v>
      </c>
      <c r="Z212" s="385">
        <f t="shared" si="155"/>
        <v>3.7559523809523814</v>
      </c>
      <c r="AA212" s="93">
        <v>195</v>
      </c>
      <c r="AB212" s="385">
        <f t="shared" si="156"/>
        <v>-0.46280991735537191</v>
      </c>
      <c r="AC212" s="364"/>
      <c r="AD212" s="385" t="str">
        <f t="shared" si="157"/>
        <v/>
      </c>
      <c r="AE212" s="92">
        <v>512</v>
      </c>
      <c r="AF212" s="385">
        <f t="shared" si="158"/>
        <v>45.545454545454547</v>
      </c>
      <c r="AG212" s="421"/>
      <c r="AH212" s="409"/>
      <c r="AI212" s="418"/>
      <c r="AJ212" s="409"/>
      <c r="AK212" s="403"/>
      <c r="AL212" s="409"/>
      <c r="AM212" s="403"/>
      <c r="AN212" s="409"/>
      <c r="AO212" s="92">
        <v>75</v>
      </c>
      <c r="AP212" s="385" t="str">
        <f t="shared" si="160"/>
        <v/>
      </c>
      <c r="AQ212" s="92">
        <v>1</v>
      </c>
      <c r="AR212" s="385" t="str">
        <f t="shared" si="167"/>
        <v/>
      </c>
      <c r="AS212" s="124"/>
      <c r="AT212" s="385" t="str">
        <f t="shared" si="161"/>
        <v/>
      </c>
      <c r="AU212" s="92"/>
      <c r="AV212" s="385" t="str">
        <f t="shared" si="162"/>
        <v/>
      </c>
      <c r="AW212" s="421"/>
      <c r="AX212" s="409"/>
      <c r="AY212" s="92">
        <v>12</v>
      </c>
      <c r="AZ212" s="385" t="str">
        <f t="shared" si="163"/>
        <v/>
      </c>
      <c r="BA212" s="92"/>
      <c r="BB212" s="385" t="str">
        <f t="shared" si="164"/>
        <v/>
      </c>
      <c r="BC212" s="177"/>
      <c r="BD212" s="177"/>
      <c r="BE212" s="177"/>
      <c r="BF212" s="177"/>
      <c r="BG212" s="177"/>
      <c r="BH212" s="177"/>
      <c r="BI212" s="177"/>
      <c r="BJ212" s="177"/>
      <c r="BK212" s="177"/>
      <c r="BL212" s="177"/>
      <c r="BM212" s="177"/>
      <c r="BN212" s="177"/>
      <c r="BO212" s="177"/>
    </row>
    <row r="213" spans="1:67" s="91" customFormat="1" ht="13.55" customHeight="1">
      <c r="A213" s="400"/>
      <c r="B213" s="62" t="s">
        <v>226</v>
      </c>
      <c r="C213" s="166">
        <v>79446</v>
      </c>
      <c r="D213" s="385">
        <f t="shared" si="165"/>
        <v>0.64304179678613527</v>
      </c>
      <c r="E213" s="373">
        <v>835</v>
      </c>
      <c r="F213" s="385">
        <f t="shared" si="166"/>
        <v>5.8442622950819674</v>
      </c>
      <c r="G213" s="92"/>
      <c r="H213" s="385"/>
      <c r="I213" s="403"/>
      <c r="J213" s="406"/>
      <c r="K213" s="92">
        <v>267</v>
      </c>
      <c r="L213" s="358" t="s">
        <v>249</v>
      </c>
      <c r="M213" s="93">
        <v>426</v>
      </c>
      <c r="N213" s="385">
        <f t="shared" si="150"/>
        <v>8.0638297872340434</v>
      </c>
      <c r="O213" s="92">
        <v>27</v>
      </c>
      <c r="P213" s="385">
        <f t="shared" si="151"/>
        <v>-0.67469879518072284</v>
      </c>
      <c r="Q213" s="92">
        <v>82</v>
      </c>
      <c r="R213" s="385">
        <f t="shared" si="152"/>
        <v>-0.5</v>
      </c>
      <c r="S213" s="93">
        <v>2</v>
      </c>
      <c r="T213" s="385">
        <f t="shared" si="168"/>
        <v>-0.5</v>
      </c>
      <c r="U213" s="93">
        <v>98</v>
      </c>
      <c r="V213" s="385">
        <f t="shared" si="153"/>
        <v>1.0416666666666665</v>
      </c>
      <c r="W213" s="92">
        <v>96</v>
      </c>
      <c r="X213" s="385">
        <f t="shared" si="154"/>
        <v>3.8</v>
      </c>
      <c r="Y213" s="92">
        <v>813</v>
      </c>
      <c r="Z213" s="385">
        <f t="shared" si="155"/>
        <v>2.2261904761904763</v>
      </c>
      <c r="AA213" s="93">
        <v>257</v>
      </c>
      <c r="AB213" s="385">
        <f t="shared" si="156"/>
        <v>-0.3952941176470588</v>
      </c>
      <c r="AC213" s="364"/>
      <c r="AD213" s="385" t="str">
        <f t="shared" si="157"/>
        <v/>
      </c>
      <c r="AE213" s="92">
        <v>794</v>
      </c>
      <c r="AF213" s="385">
        <f t="shared" si="158"/>
        <v>3.5632183908045976</v>
      </c>
      <c r="AG213" s="421"/>
      <c r="AH213" s="409"/>
      <c r="AI213" s="419"/>
      <c r="AJ213" s="410"/>
      <c r="AK213" s="403"/>
      <c r="AL213" s="409"/>
      <c r="AM213" s="403"/>
      <c r="AN213" s="409"/>
      <c r="AO213" s="92">
        <v>57</v>
      </c>
      <c r="AP213" s="385" t="str">
        <f t="shared" si="160"/>
        <v/>
      </c>
      <c r="AQ213" s="92">
        <v>0</v>
      </c>
      <c r="AR213" s="385" t="str">
        <f t="shared" si="167"/>
        <v/>
      </c>
      <c r="AS213" s="124"/>
      <c r="AT213" s="385" t="str">
        <f t="shared" si="161"/>
        <v/>
      </c>
      <c r="AU213" s="92"/>
      <c r="AV213" s="385" t="str">
        <f t="shared" si="162"/>
        <v/>
      </c>
      <c r="AW213" s="421"/>
      <c r="AX213" s="409"/>
      <c r="AY213" s="92">
        <v>32</v>
      </c>
      <c r="AZ213" s="385" t="str">
        <f t="shared" si="163"/>
        <v/>
      </c>
      <c r="BA213" s="92"/>
      <c r="BB213" s="385" t="str">
        <f t="shared" si="164"/>
        <v/>
      </c>
      <c r="BC213" s="76"/>
      <c r="BD213" s="76"/>
      <c r="BE213" s="76"/>
      <c r="BF213" s="76"/>
      <c r="BG213" s="76"/>
      <c r="BH213" s="76"/>
      <c r="BI213" s="76"/>
      <c r="BJ213" s="76"/>
      <c r="BK213" s="76"/>
      <c r="BL213" s="76"/>
      <c r="BM213" s="76"/>
      <c r="BN213" s="76"/>
      <c r="BO213" s="76"/>
    </row>
    <row r="214" spans="1:67" s="91" customFormat="1" ht="13.55" customHeight="1">
      <c r="A214" s="400"/>
      <c r="B214" s="62" t="s">
        <v>227</v>
      </c>
      <c r="C214" s="166">
        <v>101963</v>
      </c>
      <c r="D214" s="385">
        <f t="shared" si="165"/>
        <v>0.54639347245814118</v>
      </c>
      <c r="E214" s="373">
        <v>1808</v>
      </c>
      <c r="F214" s="385">
        <f t="shared" si="166"/>
        <v>5.149659863945578</v>
      </c>
      <c r="G214" s="92"/>
      <c r="H214" s="385"/>
      <c r="I214" s="403"/>
      <c r="J214" s="406"/>
      <c r="K214" s="92">
        <v>365</v>
      </c>
      <c r="L214" s="358" t="s">
        <v>249</v>
      </c>
      <c r="M214" s="93">
        <v>525</v>
      </c>
      <c r="N214" s="385">
        <f t="shared" si="150"/>
        <v>1.5990099009900991</v>
      </c>
      <c r="O214" s="92">
        <v>19</v>
      </c>
      <c r="P214" s="385">
        <f t="shared" si="151"/>
        <v>-0.81730769230769229</v>
      </c>
      <c r="Q214" s="92">
        <v>129</v>
      </c>
      <c r="R214" s="385">
        <f t="shared" si="152"/>
        <v>-0.61261261261261257</v>
      </c>
      <c r="S214" s="93">
        <v>5</v>
      </c>
      <c r="T214" s="385" t="str">
        <f t="shared" si="168"/>
        <v/>
      </c>
      <c r="U214" s="93">
        <v>202</v>
      </c>
      <c r="V214" s="385">
        <f t="shared" si="153"/>
        <v>-0.22900763358778631</v>
      </c>
      <c r="W214" s="92">
        <v>125</v>
      </c>
      <c r="X214" s="385">
        <f t="shared" si="154"/>
        <v>-0.22839506172839508</v>
      </c>
      <c r="Y214" s="92">
        <v>280</v>
      </c>
      <c r="Z214" s="385">
        <f t="shared" si="155"/>
        <v>-0.40298507462686572</v>
      </c>
      <c r="AA214" s="93">
        <v>338</v>
      </c>
      <c r="AB214" s="385">
        <f t="shared" si="156"/>
        <v>-0.3920863309352518</v>
      </c>
      <c r="AC214" s="364"/>
      <c r="AD214" s="385" t="str">
        <f t="shared" si="157"/>
        <v/>
      </c>
      <c r="AE214" s="92">
        <v>1599</v>
      </c>
      <c r="AF214" s="385">
        <f t="shared" si="158"/>
        <v>2.3174273858921164</v>
      </c>
      <c r="AG214" s="421"/>
      <c r="AH214" s="409"/>
      <c r="AI214" s="417">
        <v>604</v>
      </c>
      <c r="AJ214" s="408">
        <f>IFERROR(IF((AI214/AI202-1)=-100%,"",(AI214/AI202-1)),"")</f>
        <v>2.0049751243781095</v>
      </c>
      <c r="AK214" s="403"/>
      <c r="AL214" s="409"/>
      <c r="AM214" s="403"/>
      <c r="AN214" s="409"/>
      <c r="AO214" s="92">
        <v>141</v>
      </c>
      <c r="AP214" s="385">
        <f t="shared" ref="AP214:AP225" si="169">IFERROR(IF((AO214/AO202-1)=-100%,"",(AO214/AO202-1)),"")</f>
        <v>34.25</v>
      </c>
      <c r="AQ214" s="92">
        <v>2</v>
      </c>
      <c r="AR214" s="385" t="str">
        <f t="shared" si="167"/>
        <v/>
      </c>
      <c r="AS214" s="124"/>
      <c r="AT214" s="385" t="str">
        <f t="shared" si="161"/>
        <v/>
      </c>
      <c r="AU214" s="92"/>
      <c r="AV214" s="385" t="str">
        <f t="shared" si="162"/>
        <v/>
      </c>
      <c r="AW214" s="421"/>
      <c r="AX214" s="409"/>
      <c r="AY214" s="92">
        <v>58</v>
      </c>
      <c r="AZ214" s="385" t="str">
        <f t="shared" si="163"/>
        <v/>
      </c>
      <c r="BA214" s="92"/>
      <c r="BB214" s="385" t="str">
        <f t="shared" si="164"/>
        <v/>
      </c>
      <c r="BC214" s="76"/>
      <c r="BD214" s="76"/>
      <c r="BE214" s="76"/>
      <c r="BF214" s="76"/>
      <c r="BG214" s="76"/>
      <c r="BH214" s="76"/>
      <c r="BI214" s="76"/>
      <c r="BJ214" s="76"/>
      <c r="BK214" s="76"/>
      <c r="BL214" s="76"/>
      <c r="BM214" s="76"/>
      <c r="BN214" s="76"/>
      <c r="BO214" s="76"/>
    </row>
    <row r="215" spans="1:67" s="91" customFormat="1" ht="13.55" customHeight="1">
      <c r="A215" s="400"/>
      <c r="B215" s="62" t="s">
        <v>228</v>
      </c>
      <c r="C215" s="166">
        <v>137712</v>
      </c>
      <c r="D215" s="385">
        <f t="shared" si="165"/>
        <v>0.54927549275492749</v>
      </c>
      <c r="E215" s="373">
        <v>1647</v>
      </c>
      <c r="F215" s="385">
        <f t="shared" si="166"/>
        <v>1.1989319092122832</v>
      </c>
      <c r="G215" s="92"/>
      <c r="H215" s="385"/>
      <c r="I215" s="403"/>
      <c r="J215" s="406"/>
      <c r="K215" s="92">
        <v>264</v>
      </c>
      <c r="L215" s="358" t="s">
        <v>249</v>
      </c>
      <c r="M215" s="93">
        <v>656</v>
      </c>
      <c r="N215" s="385">
        <f t="shared" si="150"/>
        <v>0.90697674418604657</v>
      </c>
      <c r="O215" s="92">
        <v>67</v>
      </c>
      <c r="P215" s="385">
        <f t="shared" si="151"/>
        <v>1.7916666666666665</v>
      </c>
      <c r="Q215" s="92">
        <v>302</v>
      </c>
      <c r="R215" s="385">
        <f t="shared" si="152"/>
        <v>-0.4966666666666667</v>
      </c>
      <c r="S215" s="93">
        <v>2</v>
      </c>
      <c r="T215" s="385" t="str">
        <f t="shared" si="168"/>
        <v/>
      </c>
      <c r="U215" s="93">
        <v>373</v>
      </c>
      <c r="V215" s="385">
        <f t="shared" si="153"/>
        <v>0.17665615141955837</v>
      </c>
      <c r="W215" s="92">
        <v>238</v>
      </c>
      <c r="X215" s="385">
        <f t="shared" si="154"/>
        <v>-9.5057034220532355E-2</v>
      </c>
      <c r="Y215" s="92">
        <v>164</v>
      </c>
      <c r="Z215" s="385">
        <f t="shared" si="155"/>
        <v>-0.71478260869565213</v>
      </c>
      <c r="AA215" s="373">
        <v>380</v>
      </c>
      <c r="AB215" s="385">
        <f t="shared" si="156"/>
        <v>-0.35264054514480414</v>
      </c>
      <c r="AC215" s="364"/>
      <c r="AD215" s="385" t="str">
        <f t="shared" si="157"/>
        <v/>
      </c>
      <c r="AE215" s="92">
        <v>1549</v>
      </c>
      <c r="AF215" s="385">
        <f t="shared" si="158"/>
        <v>0.83748517200474493</v>
      </c>
      <c r="AG215" s="421"/>
      <c r="AH215" s="409"/>
      <c r="AI215" s="418"/>
      <c r="AJ215" s="409"/>
      <c r="AK215" s="403"/>
      <c r="AL215" s="409"/>
      <c r="AM215" s="403"/>
      <c r="AN215" s="409"/>
      <c r="AO215" s="92">
        <v>183</v>
      </c>
      <c r="AP215" s="385">
        <f t="shared" si="169"/>
        <v>44.75</v>
      </c>
      <c r="AQ215" s="92">
        <v>3</v>
      </c>
      <c r="AR215" s="385" t="str">
        <f t="shared" si="167"/>
        <v/>
      </c>
      <c r="AS215" s="124"/>
      <c r="AT215" s="385" t="str">
        <f t="shared" si="161"/>
        <v/>
      </c>
      <c r="AU215" s="92"/>
      <c r="AV215" s="385" t="str">
        <f t="shared" si="162"/>
        <v/>
      </c>
      <c r="AW215" s="421"/>
      <c r="AX215" s="409"/>
      <c r="AY215" s="92">
        <v>64</v>
      </c>
      <c r="AZ215" s="385" t="str">
        <f t="shared" si="163"/>
        <v/>
      </c>
      <c r="BA215" s="92"/>
      <c r="BB215" s="385" t="str">
        <f t="shared" si="164"/>
        <v/>
      </c>
      <c r="BC215" s="76"/>
      <c r="BD215" s="76"/>
      <c r="BE215" s="76"/>
      <c r="BF215" s="76"/>
      <c r="BG215" s="76"/>
      <c r="BH215" s="76"/>
      <c r="BI215" s="76"/>
      <c r="BJ215" s="76"/>
      <c r="BK215" s="76"/>
      <c r="BL215" s="76"/>
      <c r="BM215" s="76"/>
      <c r="BN215" s="76"/>
      <c r="BO215" s="76"/>
    </row>
    <row r="216" spans="1:67" s="91" customFormat="1" ht="13.55" customHeight="1">
      <c r="A216" s="400"/>
      <c r="B216" s="62" t="s">
        <v>229</v>
      </c>
      <c r="C216" s="166">
        <v>116615</v>
      </c>
      <c r="D216" s="385">
        <f t="shared" si="165"/>
        <v>0.51846402250058587</v>
      </c>
      <c r="E216" s="373">
        <v>2224</v>
      </c>
      <c r="F216" s="385">
        <f t="shared" si="166"/>
        <v>0.55960729312762969</v>
      </c>
      <c r="G216" s="92"/>
      <c r="H216" s="385"/>
      <c r="I216" s="403"/>
      <c r="J216" s="406"/>
      <c r="K216" s="92">
        <v>311</v>
      </c>
      <c r="L216" s="358" t="s">
        <v>249</v>
      </c>
      <c r="M216" s="93">
        <v>663</v>
      </c>
      <c r="N216" s="385">
        <f t="shared" si="150"/>
        <v>1.8093220338983049</v>
      </c>
      <c r="O216" s="92">
        <v>82</v>
      </c>
      <c r="P216" s="385">
        <f t="shared" si="151"/>
        <v>1.2777777777777777</v>
      </c>
      <c r="Q216" s="92">
        <v>394</v>
      </c>
      <c r="R216" s="385">
        <f t="shared" si="152"/>
        <v>-0.11856823266219241</v>
      </c>
      <c r="S216" s="93">
        <v>1</v>
      </c>
      <c r="T216" s="385">
        <f t="shared" si="168"/>
        <v>0</v>
      </c>
      <c r="U216" s="93">
        <v>519</v>
      </c>
      <c r="V216" s="385">
        <f t="shared" si="153"/>
        <v>1.4139534883720932</v>
      </c>
      <c r="W216" s="92">
        <v>248</v>
      </c>
      <c r="X216" s="385">
        <f t="shared" si="154"/>
        <v>-0.28115942028985508</v>
      </c>
      <c r="Y216" s="92">
        <v>364</v>
      </c>
      <c r="Z216" s="385">
        <f t="shared" si="155"/>
        <v>-0.43478260869565222</v>
      </c>
      <c r="AA216" s="373">
        <v>438</v>
      </c>
      <c r="AB216" s="385">
        <f t="shared" si="156"/>
        <v>-0.33434650455927051</v>
      </c>
      <c r="AC216" s="364"/>
      <c r="AD216" s="385" t="str">
        <f t="shared" si="157"/>
        <v/>
      </c>
      <c r="AE216" s="92">
        <v>1160</v>
      </c>
      <c r="AF216" s="385">
        <f t="shared" si="158"/>
        <v>0.44638403990024944</v>
      </c>
      <c r="AG216" s="421"/>
      <c r="AH216" s="409"/>
      <c r="AI216" s="419"/>
      <c r="AJ216" s="410"/>
      <c r="AK216" s="403"/>
      <c r="AL216" s="409"/>
      <c r="AM216" s="403"/>
      <c r="AN216" s="409"/>
      <c r="AO216" s="92">
        <v>597</v>
      </c>
      <c r="AP216" s="385">
        <f t="shared" si="169"/>
        <v>41.642857142857146</v>
      </c>
      <c r="AQ216" s="92">
        <v>11</v>
      </c>
      <c r="AR216" s="385" t="str">
        <f t="shared" si="167"/>
        <v/>
      </c>
      <c r="AS216" s="124"/>
      <c r="AT216" s="385" t="str">
        <f t="shared" si="161"/>
        <v/>
      </c>
      <c r="AU216" s="92"/>
      <c r="AV216" s="385" t="str">
        <f t="shared" si="162"/>
        <v/>
      </c>
      <c r="AW216" s="421"/>
      <c r="AX216" s="409"/>
      <c r="AY216" s="92">
        <v>121</v>
      </c>
      <c r="AZ216" s="385">
        <f t="shared" si="163"/>
        <v>11.1</v>
      </c>
      <c r="BA216" s="92"/>
      <c r="BB216" s="385" t="str">
        <f t="shared" si="164"/>
        <v/>
      </c>
      <c r="BC216" s="76"/>
      <c r="BD216" s="76"/>
      <c r="BE216" s="76"/>
      <c r="BF216" s="76"/>
      <c r="BG216" s="76"/>
      <c r="BH216" s="76"/>
      <c r="BI216" s="76"/>
      <c r="BJ216" s="76"/>
      <c r="BK216" s="76"/>
      <c r="BL216" s="76"/>
      <c r="BM216" s="76"/>
      <c r="BN216" s="76"/>
      <c r="BO216" s="76"/>
    </row>
    <row r="217" spans="1:67" s="106" customFormat="1" ht="13.55" customHeight="1">
      <c r="A217" s="400"/>
      <c r="B217" s="62" t="s">
        <v>21</v>
      </c>
      <c r="C217" s="166">
        <v>124399</v>
      </c>
      <c r="D217" s="385">
        <f t="shared" si="165"/>
        <v>0.72848409059330277</v>
      </c>
      <c r="E217" s="373">
        <v>1921</v>
      </c>
      <c r="F217" s="385">
        <f t="shared" si="166"/>
        <v>-4.9480455220188069E-2</v>
      </c>
      <c r="G217" s="92"/>
      <c r="H217" s="385"/>
      <c r="I217" s="403"/>
      <c r="J217" s="406"/>
      <c r="K217" s="92">
        <v>492</v>
      </c>
      <c r="L217" s="385">
        <f>IFERROR(IF((K217/K205-1)=-100%,"",(K217/K205-1)),"")</f>
        <v>48.2</v>
      </c>
      <c r="M217" s="93">
        <v>730</v>
      </c>
      <c r="N217" s="385">
        <f t="shared" si="150"/>
        <v>1.2600619195046439</v>
      </c>
      <c r="O217" s="92">
        <v>132</v>
      </c>
      <c r="P217" s="385">
        <f t="shared" si="151"/>
        <v>4.5</v>
      </c>
      <c r="Q217" s="92">
        <v>287</v>
      </c>
      <c r="R217" s="385">
        <f t="shared" si="152"/>
        <v>-0.14583333333333337</v>
      </c>
      <c r="S217" s="93">
        <v>2</v>
      </c>
      <c r="T217" s="385" t="str">
        <f t="shared" si="168"/>
        <v/>
      </c>
      <c r="U217" s="93">
        <v>485</v>
      </c>
      <c r="V217" s="385">
        <f t="shared" si="153"/>
        <v>0.75090252707581229</v>
      </c>
      <c r="W217" s="92">
        <v>372</v>
      </c>
      <c r="X217" s="385">
        <f t="shared" si="154"/>
        <v>1.1379310344827585</v>
      </c>
      <c r="Y217" s="92">
        <v>1281</v>
      </c>
      <c r="Z217" s="385">
        <f t="shared" si="155"/>
        <v>0.41234840132304296</v>
      </c>
      <c r="AA217" s="93">
        <v>445</v>
      </c>
      <c r="AB217" s="385">
        <f t="shared" si="156"/>
        <v>-0.24831081081081086</v>
      </c>
      <c r="AC217" s="364"/>
      <c r="AD217" s="385" t="str">
        <f t="shared" si="157"/>
        <v/>
      </c>
      <c r="AE217" s="92">
        <v>1907</v>
      </c>
      <c r="AF217" s="385">
        <f t="shared" si="158"/>
        <v>2.6602687140115164</v>
      </c>
      <c r="AG217" s="421"/>
      <c r="AH217" s="409"/>
      <c r="AI217" s="417">
        <v>1284</v>
      </c>
      <c r="AJ217" s="408">
        <f>IFERROR(IF((AI217/AI205-1)=-100%,"",(AI217/AI205-1)),"")</f>
        <v>79.25</v>
      </c>
      <c r="AK217" s="403"/>
      <c r="AL217" s="409"/>
      <c r="AM217" s="403"/>
      <c r="AN217" s="409"/>
      <c r="AO217" s="92">
        <v>1241</v>
      </c>
      <c r="AP217" s="385">
        <f t="shared" si="169"/>
        <v>46.730769230769234</v>
      </c>
      <c r="AQ217" s="92">
        <v>76</v>
      </c>
      <c r="AR217" s="385" t="str">
        <f t="shared" si="167"/>
        <v/>
      </c>
      <c r="AS217" s="124"/>
      <c r="AT217" s="385" t="str">
        <f t="shared" si="161"/>
        <v/>
      </c>
      <c r="AU217" s="92"/>
      <c r="AV217" s="385" t="str">
        <f t="shared" si="162"/>
        <v/>
      </c>
      <c r="AW217" s="421"/>
      <c r="AX217" s="409"/>
      <c r="AY217" s="92">
        <v>196</v>
      </c>
      <c r="AZ217" s="385">
        <f t="shared" si="163"/>
        <v>12.066666666666666</v>
      </c>
      <c r="BA217" s="92"/>
      <c r="BB217" s="385" t="str">
        <f t="shared" si="164"/>
        <v/>
      </c>
      <c r="BC217" s="177"/>
      <c r="BD217" s="177"/>
      <c r="BE217" s="177"/>
      <c r="BF217" s="177"/>
      <c r="BG217" s="177"/>
      <c r="BH217" s="177"/>
      <c r="BI217" s="177"/>
      <c r="BJ217" s="177"/>
      <c r="BK217" s="177"/>
      <c r="BL217" s="177"/>
      <c r="BM217" s="177"/>
      <c r="BN217" s="177"/>
      <c r="BO217" s="177"/>
    </row>
    <row r="218" spans="1:67" s="106" customFormat="1" ht="13.55" customHeight="1">
      <c r="A218" s="400"/>
      <c r="B218" s="62" t="s">
        <v>34</v>
      </c>
      <c r="C218" s="166">
        <v>147907</v>
      </c>
      <c r="D218" s="385">
        <f t="shared" si="165"/>
        <v>1.0924511218628865</v>
      </c>
      <c r="E218" s="373">
        <v>2021</v>
      </c>
      <c r="F218" s="385">
        <f>IFERROR(IF((E218/E206-1)=-100%,"",(E218/E206-1)),"")</f>
        <v>-0.28460176991150443</v>
      </c>
      <c r="G218" s="92"/>
      <c r="H218" s="385"/>
      <c r="I218" s="403"/>
      <c r="J218" s="406"/>
      <c r="K218" s="92">
        <v>4171</v>
      </c>
      <c r="L218" s="385">
        <f>IFERROR(IF((K218/K206-1)=-100%,"",(K218/K206-1)),"")</f>
        <v>42.447916666666664</v>
      </c>
      <c r="M218" s="93">
        <v>827</v>
      </c>
      <c r="N218" s="385">
        <f t="shared" si="150"/>
        <v>1.5763239875389408</v>
      </c>
      <c r="O218" s="92">
        <v>125</v>
      </c>
      <c r="P218" s="385">
        <f t="shared" si="151"/>
        <v>1.0833333333333335</v>
      </c>
      <c r="Q218" s="92">
        <v>248</v>
      </c>
      <c r="R218" s="385">
        <f t="shared" si="152"/>
        <v>-0.19741100323624594</v>
      </c>
      <c r="S218" s="93">
        <v>3</v>
      </c>
      <c r="T218" s="385">
        <f t="shared" si="168"/>
        <v>-0.7</v>
      </c>
      <c r="U218" s="93">
        <v>1600</v>
      </c>
      <c r="V218" s="385">
        <f t="shared" si="153"/>
        <v>4.7347670250896057</v>
      </c>
      <c r="W218" s="92">
        <v>354</v>
      </c>
      <c r="X218" s="385">
        <f>IFERROR(IF((W218/W206-1)=-100%,"",(W218/W206-1)),"")</f>
        <v>2.3084112149532712</v>
      </c>
      <c r="Y218" s="92">
        <v>1681</v>
      </c>
      <c r="Z218" s="385">
        <f t="shared" si="155"/>
        <v>0.74196891191709846</v>
      </c>
      <c r="AA218" s="93">
        <v>1119</v>
      </c>
      <c r="AB218" s="385">
        <f t="shared" si="156"/>
        <v>0.87751677852348986</v>
      </c>
      <c r="AC218" s="364"/>
      <c r="AD218" s="385" t="str">
        <f t="shared" si="157"/>
        <v/>
      </c>
      <c r="AE218" s="92">
        <v>2937</v>
      </c>
      <c r="AF218" s="385">
        <f t="shared" si="158"/>
        <v>4.134615384615385</v>
      </c>
      <c r="AG218" s="421"/>
      <c r="AH218" s="409"/>
      <c r="AI218" s="418"/>
      <c r="AJ218" s="409"/>
      <c r="AK218" s="403"/>
      <c r="AL218" s="409"/>
      <c r="AM218" s="403"/>
      <c r="AN218" s="409"/>
      <c r="AO218" s="92">
        <v>2582</v>
      </c>
      <c r="AP218" s="385">
        <f t="shared" si="169"/>
        <v>66.94736842105263</v>
      </c>
      <c r="AQ218" s="92">
        <v>162</v>
      </c>
      <c r="AR218" s="385" t="str">
        <f t="shared" si="167"/>
        <v/>
      </c>
      <c r="AS218" s="124"/>
      <c r="AT218" s="385" t="str">
        <f t="shared" si="161"/>
        <v/>
      </c>
      <c r="AU218" s="92"/>
      <c r="AV218" s="385" t="str">
        <f t="shared" si="162"/>
        <v/>
      </c>
      <c r="AW218" s="421"/>
      <c r="AX218" s="409"/>
      <c r="AY218" s="92">
        <v>229</v>
      </c>
      <c r="AZ218" s="385" t="str">
        <f t="shared" si="163"/>
        <v/>
      </c>
      <c r="BA218" s="92"/>
      <c r="BB218" s="385" t="str">
        <f t="shared" si="164"/>
        <v/>
      </c>
      <c r="BC218" s="177"/>
      <c r="BD218" s="177"/>
      <c r="BE218" s="177"/>
      <c r="BF218" s="177"/>
      <c r="BG218" s="177"/>
      <c r="BH218" s="177"/>
      <c r="BI218" s="177"/>
      <c r="BJ218" s="177"/>
      <c r="BK218" s="177"/>
      <c r="BL218" s="177"/>
      <c r="BM218" s="177"/>
      <c r="BN218" s="177"/>
      <c r="BO218" s="177"/>
    </row>
    <row r="219" spans="1:67" s="91" customFormat="1" ht="13.55" customHeight="1">
      <c r="A219" s="401"/>
      <c r="B219" s="156" t="s">
        <v>32</v>
      </c>
      <c r="C219" s="167">
        <v>139426</v>
      </c>
      <c r="D219" s="389">
        <f t="shared" si="165"/>
        <v>0.72188260284292305</v>
      </c>
      <c r="E219" s="374">
        <v>1064</v>
      </c>
      <c r="F219" s="389">
        <f>IFERROR(IF((E219/E207-1)=-100%,"",(E219/E207-1)),"")</f>
        <v>-0.62108262108262102</v>
      </c>
      <c r="G219" s="153"/>
      <c r="H219" s="389"/>
      <c r="I219" s="404"/>
      <c r="J219" s="407"/>
      <c r="K219" s="153">
        <v>4569</v>
      </c>
      <c r="L219" s="389">
        <f>IFERROR(IF((K219/K207-1)=-100%,"",(K219/K207-1)),"")</f>
        <v>13.550955414012739</v>
      </c>
      <c r="M219" s="154">
        <v>982</v>
      </c>
      <c r="N219" s="389">
        <f t="shared" si="150"/>
        <v>0.82867783985102417</v>
      </c>
      <c r="O219" s="153">
        <v>57</v>
      </c>
      <c r="P219" s="389">
        <f t="shared" si="151"/>
        <v>1.375</v>
      </c>
      <c r="Q219" s="153">
        <v>295</v>
      </c>
      <c r="R219" s="389">
        <f t="shared" si="152"/>
        <v>-0.23177083333333337</v>
      </c>
      <c r="S219" s="154">
        <v>6</v>
      </c>
      <c r="T219" s="389">
        <f t="shared" si="168"/>
        <v>2</v>
      </c>
      <c r="U219" s="154">
        <v>2187</v>
      </c>
      <c r="V219" s="389">
        <f>IFERROR(IF((U219/U207-1)=-100%,"",(U219/U207-1)),"")</f>
        <v>4.0045766590389018</v>
      </c>
      <c r="W219" s="153">
        <v>878</v>
      </c>
      <c r="X219" s="389">
        <f>IFERROR(IF((W219/W207-1)=-100%,"",(W219/W207-1)),"")</f>
        <v>7.3619047619047624</v>
      </c>
      <c r="Y219" s="153">
        <v>1271</v>
      </c>
      <c r="Z219" s="389">
        <f t="shared" si="155"/>
        <v>1.4365522745410919E-2</v>
      </c>
      <c r="AA219" s="154">
        <v>1521</v>
      </c>
      <c r="AB219" s="389">
        <f t="shared" si="156"/>
        <v>3.5675675675675675</v>
      </c>
      <c r="AC219" s="365"/>
      <c r="AD219" s="389" t="str">
        <f t="shared" si="157"/>
        <v/>
      </c>
      <c r="AE219" s="153">
        <v>2450</v>
      </c>
      <c r="AF219" s="389">
        <f t="shared" si="158"/>
        <v>3.5286506469500925</v>
      </c>
      <c r="AG219" s="422"/>
      <c r="AH219" s="410"/>
      <c r="AI219" s="419"/>
      <c r="AJ219" s="410"/>
      <c r="AK219" s="404"/>
      <c r="AL219" s="410"/>
      <c r="AM219" s="404"/>
      <c r="AN219" s="410"/>
      <c r="AO219" s="153">
        <v>1600</v>
      </c>
      <c r="AP219" s="389">
        <f t="shared" si="169"/>
        <v>17.390804597701148</v>
      </c>
      <c r="AQ219" s="153">
        <v>120</v>
      </c>
      <c r="AR219" s="389" t="str">
        <f t="shared" si="167"/>
        <v/>
      </c>
      <c r="AS219" s="155"/>
      <c r="AT219" s="389" t="str">
        <f t="shared" si="161"/>
        <v/>
      </c>
      <c r="AU219" s="153"/>
      <c r="AV219" s="389" t="str">
        <f t="shared" si="162"/>
        <v/>
      </c>
      <c r="AW219" s="422"/>
      <c r="AX219" s="410"/>
      <c r="AY219" s="153">
        <v>174</v>
      </c>
      <c r="AZ219" s="389">
        <f t="shared" si="163"/>
        <v>0.52631578947368429</v>
      </c>
      <c r="BA219" s="92"/>
      <c r="BB219" s="389" t="str">
        <f t="shared" si="164"/>
        <v/>
      </c>
      <c r="BC219" s="76"/>
      <c r="BD219" s="76"/>
      <c r="BE219" s="76"/>
      <c r="BF219" s="76"/>
      <c r="BG219" s="76"/>
      <c r="BH219" s="76"/>
      <c r="BI219" s="76"/>
      <c r="BJ219" s="76"/>
      <c r="BK219" s="76"/>
      <c r="BL219" s="76"/>
      <c r="BM219" s="76"/>
      <c r="BN219" s="76"/>
      <c r="BO219" s="76"/>
    </row>
    <row r="220" spans="1:67" s="91" customFormat="1" ht="13.55" customHeight="1">
      <c r="A220" s="399" t="s">
        <v>448</v>
      </c>
      <c r="B220" s="101" t="s">
        <v>25</v>
      </c>
      <c r="C220" s="165">
        <v>147434</v>
      </c>
      <c r="D220" s="386">
        <f>IFERROR(IF((C220/C208-1)=-100%,"",(C220/C208-1)),"")</f>
        <v>0.71150296599839802</v>
      </c>
      <c r="E220" s="372">
        <v>1264</v>
      </c>
      <c r="F220" s="386">
        <f>IFERROR(IF((E220/E208-1)=-100%,"",(E220/E208-1)),"")</f>
        <v>-0.50138067061143987</v>
      </c>
      <c r="G220" s="100"/>
      <c r="H220" s="386"/>
      <c r="I220" s="100"/>
      <c r="J220" s="386" t="str">
        <f>IFERROR(IF((I220/I208-1)=-100%,"",(I220/I208-1)),"")</f>
        <v/>
      </c>
      <c r="K220" s="100">
        <v>2150</v>
      </c>
      <c r="L220" s="386">
        <f t="shared" ref="L220:L228" si="170">IFERROR(IF((K220/K208-1)=-100%,"",(K220/K208-1)),"")</f>
        <v>5.8471337579617835</v>
      </c>
      <c r="M220" s="105"/>
      <c r="N220" s="386" t="str">
        <f t="shared" ref="N220:N244" si="171">IFERROR(IF((M220/M208-1)=-100%,"",(M220/M208-1)),"")</f>
        <v/>
      </c>
      <c r="O220" s="100">
        <v>15</v>
      </c>
      <c r="P220" s="386">
        <f t="shared" ref="P220:P231" si="172">IFERROR(IF((O220/O208-1)=-100%,"",(O220/O208-1)),"")</f>
        <v>-0.34782608695652173</v>
      </c>
      <c r="Q220" s="100">
        <v>294</v>
      </c>
      <c r="R220" s="386">
        <f t="shared" ref="R220:R248" si="173">IFERROR(IF((Q220/Q208-1)=-100%,"",(Q220/Q208-1)),"")</f>
        <v>-0.11178247734138969</v>
      </c>
      <c r="S220" s="105">
        <v>11</v>
      </c>
      <c r="T220" s="386"/>
      <c r="U220" s="317">
        <v>1953</v>
      </c>
      <c r="V220" s="386">
        <f t="shared" ref="V220:V230" si="174">IFERROR(IF((U220/U208-1)=-100%,"",(U220/U208-1)),"")</f>
        <v>3.531322505800464</v>
      </c>
      <c r="W220" s="100">
        <v>757</v>
      </c>
      <c r="X220" s="386">
        <f t="shared" ref="X220:X229" si="175">IFERROR(IF((W220/W208-1)=-100%,"",(W220/W208-1)),"")</f>
        <v>6.0747663551401869</v>
      </c>
      <c r="Y220" s="100">
        <v>1110</v>
      </c>
      <c r="Z220" s="386">
        <f t="shared" ref="Z220:Z243" si="176">IFERROR(IF((Y220/Y208-1)=-100%,"",(Y220/Y208-1)),"")</f>
        <v>4.36231884057971</v>
      </c>
      <c r="AA220" s="105">
        <v>1331</v>
      </c>
      <c r="AB220" s="386">
        <f t="shared" ref="AB220:AB249" si="177">IFERROR(IF((AA220/AA208-1)=-100%,"",(AA220/AA208-1)),"")</f>
        <v>2.3275000000000001</v>
      </c>
      <c r="AC220" s="363"/>
      <c r="AD220" s="386" t="str">
        <f t="shared" ref="AD220:AD231" si="178">IFERROR(IF((AC220/AC208-1)=-100%,"",(AC220/AC208-1)),"")</f>
        <v/>
      </c>
      <c r="AE220" s="100">
        <v>2796</v>
      </c>
      <c r="AF220" s="386">
        <f t="shared" ref="AF220:AF231" si="179">IFERROR(IF((AE220/AE208-1)=-100%,"",(AE220/AE208-1)),"")</f>
        <v>2.2064220183486238</v>
      </c>
      <c r="AG220" s="420">
        <v>49423</v>
      </c>
      <c r="AH220" s="408">
        <f t="shared" ref="AH220" si="180">IFERROR(IF((AG220/AG208-1)=-100%,"",(AG220/AG208-1)),"")</f>
        <v>2.7076519129782444</v>
      </c>
      <c r="AI220" s="417">
        <v>1437</v>
      </c>
      <c r="AJ220" s="408">
        <f>IFERROR(IF((AI220/AI208-1)=-100%,"",(AI220/AI208-1)),"")</f>
        <v>478</v>
      </c>
      <c r="AK220" s="402">
        <v>6854</v>
      </c>
      <c r="AL220" s="408">
        <f>AK220/AK208-1</f>
        <v>5.3462962962962965</v>
      </c>
      <c r="AM220" s="100"/>
      <c r="AN220" s="386" t="str">
        <f t="shared" ref="AN220:AN230" si="181">IFERROR(IF((AM220/AM208-1)=-100%,"",(AM220/AM208-1)),"")</f>
        <v/>
      </c>
      <c r="AO220" s="100">
        <v>990</v>
      </c>
      <c r="AP220" s="386">
        <f t="shared" si="169"/>
        <v>13.558823529411764</v>
      </c>
      <c r="AQ220" s="100">
        <v>104</v>
      </c>
      <c r="AR220" s="386" t="str">
        <f t="shared" si="167"/>
        <v/>
      </c>
      <c r="AS220" s="123"/>
      <c r="AT220" s="386" t="str">
        <f t="shared" ref="AT220:AT231" si="182">IFERROR(IF((AS220/AS208-1)=-100%,"",(AS220/AS208-1)),"")</f>
        <v/>
      </c>
      <c r="AU220" s="100"/>
      <c r="AV220" s="386" t="str">
        <f t="shared" ref="AV220:AV231" si="183">IFERROR(IF((AU220/AU208-1)=-100%,"",(AU220/AU208-1)),"")</f>
        <v/>
      </c>
      <c r="AW220" s="362"/>
      <c r="AX220" s="386" t="str">
        <f t="shared" ref="AX220:AX231" si="184">IFERROR(IF((AW220/AW208-1)=-100%,"",(AW220/AW208-1)),"")</f>
        <v/>
      </c>
      <c r="AY220" s="100">
        <v>209</v>
      </c>
      <c r="AZ220" s="386">
        <f t="shared" ref="AZ220:AZ245" si="185">IFERROR(IF((AY220/AY208-1)=-100%,"",(AY220/AY208-1)),"")</f>
        <v>1.0096153846153846</v>
      </c>
      <c r="BA220" s="92"/>
      <c r="BB220" s="385" t="str">
        <f t="shared" ref="BB220:BB231" si="186">IFERROR(IF((BA220/BA208-1)=-100%,"",(BA220/BA208-1)),"")</f>
        <v/>
      </c>
      <c r="BC220" s="76"/>
      <c r="BD220" s="76"/>
      <c r="BE220" s="76"/>
      <c r="BF220" s="76"/>
      <c r="BG220" s="76"/>
      <c r="BH220" s="75"/>
      <c r="BI220" s="76"/>
      <c r="BJ220" s="76"/>
      <c r="BK220" s="76"/>
      <c r="BL220" s="76"/>
      <c r="BM220" s="76"/>
      <c r="BN220" s="76"/>
      <c r="BO220" s="76"/>
    </row>
    <row r="221" spans="1:67" s="91" customFormat="1" ht="13.55" customHeight="1">
      <c r="A221" s="400"/>
      <c r="B221" s="62" t="s">
        <v>26</v>
      </c>
      <c r="C221" s="166">
        <v>112722</v>
      </c>
      <c r="D221" s="385">
        <f t="shared" ref="D221:D243" si="187">IFERROR(IF((C221/C209-1)=-100%,"",(C221/C209-1)),"")</f>
        <v>0.65250025654933808</v>
      </c>
      <c r="E221" s="373">
        <v>913</v>
      </c>
      <c r="F221" s="385">
        <f t="shared" ref="F221:F229" si="188">IFERROR(IF((E221/E209-1)=-100%,"",(E221/E209-1)),"")</f>
        <v>3.296703296703285E-3</v>
      </c>
      <c r="G221" s="92"/>
      <c r="H221" s="385"/>
      <c r="I221" s="92"/>
      <c r="J221" s="385" t="str">
        <f>IFERROR(IF((I221/I209-1)=-100%,"",(I221/I209-1)),"")</f>
        <v/>
      </c>
      <c r="K221" s="92">
        <v>2369</v>
      </c>
      <c r="L221" s="385">
        <f t="shared" si="170"/>
        <v>8.8298755186721998</v>
      </c>
      <c r="M221" s="93">
        <v>10176</v>
      </c>
      <c r="N221" s="385">
        <f t="shared" si="171"/>
        <v>16.82136602451839</v>
      </c>
      <c r="O221" s="92">
        <v>18</v>
      </c>
      <c r="P221" s="385">
        <f t="shared" si="172"/>
        <v>-0.37931034482758619</v>
      </c>
      <c r="Q221" s="92">
        <v>359</v>
      </c>
      <c r="R221" s="385">
        <f t="shared" si="173"/>
        <v>0.24221453287197225</v>
      </c>
      <c r="S221" s="93">
        <v>8</v>
      </c>
      <c r="T221" s="385"/>
      <c r="U221" s="273">
        <v>1972</v>
      </c>
      <c r="V221" s="385">
        <f t="shared" si="174"/>
        <v>4.1220779220779225</v>
      </c>
      <c r="W221" s="92">
        <v>407</v>
      </c>
      <c r="X221" s="385">
        <f t="shared" si="175"/>
        <v>2.7339449541284404</v>
      </c>
      <c r="Y221" s="92">
        <v>1214</v>
      </c>
      <c r="Z221" s="385">
        <f t="shared" si="176"/>
        <v>0.79585798816568043</v>
      </c>
      <c r="AA221" s="93">
        <v>1265</v>
      </c>
      <c r="AB221" s="385">
        <f t="shared" si="177"/>
        <v>2.3202099737532809</v>
      </c>
      <c r="AC221" s="364"/>
      <c r="AD221" s="385" t="str">
        <f t="shared" si="178"/>
        <v/>
      </c>
      <c r="AE221" s="92">
        <v>2016</v>
      </c>
      <c r="AF221" s="385">
        <f t="shared" si="179"/>
        <v>3.3636363636363633</v>
      </c>
      <c r="AG221" s="421"/>
      <c r="AH221" s="409"/>
      <c r="AI221" s="418"/>
      <c r="AJ221" s="409"/>
      <c r="AK221" s="403"/>
      <c r="AL221" s="409"/>
      <c r="AM221" s="92">
        <v>200</v>
      </c>
      <c r="AN221" s="385" t="str">
        <f t="shared" si="181"/>
        <v/>
      </c>
      <c r="AO221" s="92">
        <v>633</v>
      </c>
      <c r="AP221" s="385">
        <f t="shared" si="169"/>
        <v>5.7340425531914896</v>
      </c>
      <c r="AQ221" s="92">
        <v>117</v>
      </c>
      <c r="AR221" s="385">
        <f t="shared" ref="AR221:AR243" si="189">IFERROR(IF((AQ221/AQ209-1)=-100%,"",(AQ221/AQ209-1)),"")</f>
        <v>22.4</v>
      </c>
      <c r="AS221" s="124"/>
      <c r="AT221" s="385" t="str">
        <f t="shared" si="182"/>
        <v/>
      </c>
      <c r="AU221" s="92"/>
      <c r="AV221" s="385" t="str">
        <f t="shared" si="183"/>
        <v/>
      </c>
      <c r="AW221" s="356"/>
      <c r="AX221" s="385" t="str">
        <f t="shared" si="184"/>
        <v/>
      </c>
      <c r="AY221" s="92">
        <v>163</v>
      </c>
      <c r="AZ221" s="385">
        <f t="shared" si="185"/>
        <v>1.1733333333333333</v>
      </c>
      <c r="BA221" s="92"/>
      <c r="BB221" s="385" t="str">
        <f t="shared" si="186"/>
        <v/>
      </c>
      <c r="BC221" s="76"/>
      <c r="BD221" s="76"/>
      <c r="BE221" s="76"/>
      <c r="BF221" s="76"/>
      <c r="BG221" s="76"/>
      <c r="BH221" s="76"/>
      <c r="BI221" s="76"/>
      <c r="BJ221" s="76"/>
      <c r="BK221" s="76"/>
      <c r="BL221" s="76"/>
      <c r="BM221" s="76"/>
      <c r="BN221" s="76"/>
      <c r="BO221" s="76"/>
    </row>
    <row r="222" spans="1:67" s="106" customFormat="1" ht="13.55" customHeight="1">
      <c r="A222" s="400"/>
      <c r="B222" s="62" t="s">
        <v>223</v>
      </c>
      <c r="C222" s="166">
        <v>145503</v>
      </c>
      <c r="D222" s="385">
        <f t="shared" si="187"/>
        <v>0.96628332815308315</v>
      </c>
      <c r="E222" s="373">
        <v>6694</v>
      </c>
      <c r="F222" s="385">
        <f t="shared" si="188"/>
        <v>2.4222903885480571</v>
      </c>
      <c r="G222" s="92"/>
      <c r="H222" s="385"/>
      <c r="I222" s="92"/>
      <c r="J222" s="385" t="str">
        <f>IFERROR(IF((I222/I210-1)=-100%,"",(I222/I210-1)),"")</f>
        <v/>
      </c>
      <c r="K222" s="92">
        <v>3539</v>
      </c>
      <c r="L222" s="385">
        <f t="shared" si="170"/>
        <v>8.1211340206185572</v>
      </c>
      <c r="M222" s="93">
        <v>4829</v>
      </c>
      <c r="N222" s="385">
        <f t="shared" si="171"/>
        <v>10.864864864864865</v>
      </c>
      <c r="O222" s="92">
        <v>4</v>
      </c>
      <c r="P222" s="385">
        <f t="shared" si="172"/>
        <v>-0.63636363636363635</v>
      </c>
      <c r="Q222" s="92">
        <v>406</v>
      </c>
      <c r="R222" s="385">
        <f t="shared" si="173"/>
        <v>0.29299363057324834</v>
      </c>
      <c r="S222" s="93">
        <v>3</v>
      </c>
      <c r="T222" s="385">
        <f t="shared" ref="T222:T224" si="190">IFERROR(IF((S222/S210-1)=-100%,"",(S222/S210-1)),"")</f>
        <v>2</v>
      </c>
      <c r="U222" s="273">
        <v>2686</v>
      </c>
      <c r="V222" s="385">
        <f t="shared" si="174"/>
        <v>5.6320987654320991</v>
      </c>
      <c r="W222" s="92">
        <v>512</v>
      </c>
      <c r="X222" s="385">
        <f t="shared" si="175"/>
        <v>1.7234042553191489</v>
      </c>
      <c r="Y222" s="92">
        <v>1637</v>
      </c>
      <c r="Z222" s="385">
        <f t="shared" si="176"/>
        <v>0.94418052256532059</v>
      </c>
      <c r="AA222" s="93">
        <v>1730</v>
      </c>
      <c r="AB222" s="385">
        <f t="shared" si="177"/>
        <v>4.0437317784256557</v>
      </c>
      <c r="AC222" s="364"/>
      <c r="AD222" s="385" t="str">
        <f t="shared" si="178"/>
        <v/>
      </c>
      <c r="AE222" s="92">
        <v>2925</v>
      </c>
      <c r="AF222" s="385">
        <f t="shared" si="179"/>
        <v>4.625</v>
      </c>
      <c r="AG222" s="421"/>
      <c r="AH222" s="409"/>
      <c r="AI222" s="418"/>
      <c r="AJ222" s="409"/>
      <c r="AK222" s="403"/>
      <c r="AL222" s="409"/>
      <c r="AM222" s="92">
        <v>500</v>
      </c>
      <c r="AN222" s="385" t="str">
        <f t="shared" si="181"/>
        <v/>
      </c>
      <c r="AO222" s="92">
        <v>1270</v>
      </c>
      <c r="AP222" s="385">
        <f t="shared" si="169"/>
        <v>9.4098360655737707</v>
      </c>
      <c r="AQ222" s="92">
        <v>200</v>
      </c>
      <c r="AR222" s="385">
        <f t="shared" si="189"/>
        <v>27.571428571428573</v>
      </c>
      <c r="AS222" s="124"/>
      <c r="AT222" s="385" t="str">
        <f t="shared" si="182"/>
        <v/>
      </c>
      <c r="AU222" s="92"/>
      <c r="AV222" s="385" t="str">
        <f t="shared" si="183"/>
        <v/>
      </c>
      <c r="AW222" s="356"/>
      <c r="AX222" s="385" t="str">
        <f t="shared" si="184"/>
        <v/>
      </c>
      <c r="AY222" s="92">
        <v>247</v>
      </c>
      <c r="AZ222" s="385">
        <f t="shared" si="185"/>
        <v>1.1478260869565218</v>
      </c>
      <c r="BA222" s="92"/>
      <c r="BB222" s="385" t="str">
        <f t="shared" si="186"/>
        <v/>
      </c>
      <c r="BC222" s="177"/>
      <c r="BD222" s="177"/>
      <c r="BE222" s="177"/>
      <c r="BF222" s="177"/>
      <c r="BG222" s="177"/>
      <c r="BH222" s="177"/>
      <c r="BI222" s="177"/>
      <c r="BJ222" s="177"/>
      <c r="BK222" s="177"/>
      <c r="BL222" s="177"/>
      <c r="BM222" s="177"/>
      <c r="BN222" s="177"/>
      <c r="BO222" s="177"/>
    </row>
    <row r="223" spans="1:67" s="106" customFormat="1" ht="13.55" customHeight="1">
      <c r="A223" s="400"/>
      <c r="B223" s="62" t="s">
        <v>8</v>
      </c>
      <c r="C223" s="166">
        <v>215246</v>
      </c>
      <c r="D223" s="385">
        <f t="shared" si="187"/>
        <v>2.0187933017306667</v>
      </c>
      <c r="E223" s="373">
        <v>7699</v>
      </c>
      <c r="F223" s="385">
        <f t="shared" si="188"/>
        <v>6.1552044609665426</v>
      </c>
      <c r="G223" s="92"/>
      <c r="H223" s="385" t="str">
        <f t="shared" ref="H223:H231" si="191">IFERROR(IF((G223/G211-1)=-100%,"",(G223/G211-1)),"")</f>
        <v/>
      </c>
      <c r="I223" s="92"/>
      <c r="J223" s="385" t="str">
        <f>IFERROR(IF((I223/I211-1)=-100%,"",(I223/I211-1)),"")</f>
        <v/>
      </c>
      <c r="K223" s="92">
        <v>8720</v>
      </c>
      <c r="L223" s="385">
        <f t="shared" si="170"/>
        <v>22.378016085790886</v>
      </c>
      <c r="M223" s="93">
        <v>10206</v>
      </c>
      <c r="N223" s="385">
        <f t="shared" si="171"/>
        <v>78.116279069767444</v>
      </c>
      <c r="O223" s="92">
        <v>26</v>
      </c>
      <c r="P223" s="385">
        <f t="shared" si="172"/>
        <v>-7.1428571428571397E-2</v>
      </c>
      <c r="Q223" s="92">
        <v>442</v>
      </c>
      <c r="R223" s="385">
        <f t="shared" si="173"/>
        <v>0.12182741116751261</v>
      </c>
      <c r="S223" s="93">
        <v>8</v>
      </c>
      <c r="T223" s="385" t="str">
        <f t="shared" si="190"/>
        <v/>
      </c>
      <c r="U223" s="93">
        <v>5578</v>
      </c>
      <c r="V223" s="385">
        <f t="shared" si="174"/>
        <v>19.583025830258304</v>
      </c>
      <c r="W223" s="92">
        <v>3908</v>
      </c>
      <c r="X223" s="385">
        <f t="shared" si="175"/>
        <v>20.95505617977528</v>
      </c>
      <c r="Y223" s="92">
        <v>3100</v>
      </c>
      <c r="Z223" s="385">
        <f t="shared" si="176"/>
        <v>1.7703306523681861</v>
      </c>
      <c r="AA223" s="93">
        <v>3134</v>
      </c>
      <c r="AB223" s="385">
        <f t="shared" si="177"/>
        <v>11.194552529182879</v>
      </c>
      <c r="AC223" s="364"/>
      <c r="AD223" s="385" t="str">
        <f t="shared" si="178"/>
        <v/>
      </c>
      <c r="AE223" s="92">
        <v>5234</v>
      </c>
      <c r="AF223" s="385">
        <f t="shared" si="179"/>
        <v>10.788288288288289</v>
      </c>
      <c r="AG223" s="421"/>
      <c r="AH223" s="409"/>
      <c r="AI223" s="417">
        <v>7404</v>
      </c>
      <c r="AJ223" s="408">
        <f>IFERROR(IF((AI223/AI211-1)=-100%,"",(AI223/AI211-1)),"")</f>
        <v>16.586698337292162</v>
      </c>
      <c r="AK223" s="403"/>
      <c r="AL223" s="409"/>
      <c r="AM223" s="92">
        <v>500</v>
      </c>
      <c r="AN223" s="385" t="str">
        <f t="shared" si="181"/>
        <v/>
      </c>
      <c r="AO223" s="92">
        <v>2515</v>
      </c>
      <c r="AP223" s="385">
        <f t="shared" si="169"/>
        <v>27.258426966292134</v>
      </c>
      <c r="AQ223" s="92">
        <v>151</v>
      </c>
      <c r="AR223" s="385">
        <f t="shared" si="189"/>
        <v>74.5</v>
      </c>
      <c r="AS223" s="124"/>
      <c r="AT223" s="385" t="str">
        <f t="shared" si="182"/>
        <v/>
      </c>
      <c r="AU223" s="92"/>
      <c r="AV223" s="385" t="str">
        <f t="shared" si="183"/>
        <v/>
      </c>
      <c r="AW223" s="356"/>
      <c r="AX223" s="385" t="str">
        <f t="shared" si="184"/>
        <v/>
      </c>
      <c r="AY223" s="92">
        <v>448</v>
      </c>
      <c r="AZ223" s="385">
        <f t="shared" si="185"/>
        <v>4.3975903614457827</v>
      </c>
      <c r="BA223" s="92"/>
      <c r="BB223" s="385" t="str">
        <f t="shared" si="186"/>
        <v/>
      </c>
      <c r="BC223" s="177"/>
      <c r="BD223" s="177"/>
      <c r="BE223" s="177"/>
      <c r="BF223" s="177"/>
      <c r="BG223" s="177"/>
      <c r="BH223" s="177"/>
      <c r="BI223" s="177"/>
      <c r="BJ223" s="177"/>
      <c r="BK223" s="177"/>
      <c r="BL223" s="177"/>
      <c r="BM223" s="177"/>
      <c r="BN223" s="177"/>
      <c r="BO223" s="177"/>
    </row>
    <row r="224" spans="1:67" s="106" customFormat="1" ht="13.55" customHeight="1">
      <c r="A224" s="400"/>
      <c r="B224" s="62" t="s">
        <v>9</v>
      </c>
      <c r="C224" s="166">
        <v>315945</v>
      </c>
      <c r="D224" s="385">
        <f t="shared" si="187"/>
        <v>3.1893629998939215</v>
      </c>
      <c r="E224" s="373">
        <v>8805</v>
      </c>
      <c r="F224" s="385">
        <f t="shared" si="188"/>
        <v>8.2684210526315791</v>
      </c>
      <c r="G224" s="92"/>
      <c r="H224" s="385" t="str">
        <f t="shared" si="191"/>
        <v/>
      </c>
      <c r="I224" s="92"/>
      <c r="J224" s="385" t="str">
        <f>IFERROR(IF((I224/I212-1)=-100%,"",(I224/I212-1)),"")</f>
        <v/>
      </c>
      <c r="K224" s="92">
        <v>16184</v>
      </c>
      <c r="L224" s="385">
        <f t="shared" si="170"/>
        <v>49.260869565217391</v>
      </c>
      <c r="M224" s="93">
        <v>15624</v>
      </c>
      <c r="N224" s="385">
        <f t="shared" si="171"/>
        <v>32.527896995708154</v>
      </c>
      <c r="O224" s="92">
        <v>163</v>
      </c>
      <c r="P224" s="385">
        <f t="shared" si="172"/>
        <v>5.2692307692307692</v>
      </c>
      <c r="Q224" s="92">
        <v>493</v>
      </c>
      <c r="R224" s="385">
        <f t="shared" si="173"/>
        <v>1.0978723404255319</v>
      </c>
      <c r="S224" s="93">
        <v>7</v>
      </c>
      <c r="T224" s="385" t="str">
        <f t="shared" si="190"/>
        <v/>
      </c>
      <c r="U224" s="93">
        <v>10614</v>
      </c>
      <c r="V224" s="385">
        <f t="shared" si="174"/>
        <v>61.435294117647061</v>
      </c>
      <c r="W224" s="92">
        <v>6339</v>
      </c>
      <c r="X224" s="385">
        <f t="shared" si="175"/>
        <v>45.955555555555556</v>
      </c>
      <c r="Y224" s="92">
        <v>5480</v>
      </c>
      <c r="Z224" s="385">
        <f t="shared" si="176"/>
        <v>5.858573216520651</v>
      </c>
      <c r="AA224" s="93">
        <v>4135</v>
      </c>
      <c r="AB224" s="385">
        <f t="shared" si="177"/>
        <v>20.205128205128204</v>
      </c>
      <c r="AC224" s="364"/>
      <c r="AD224" s="385" t="str">
        <f t="shared" si="178"/>
        <v/>
      </c>
      <c r="AE224" s="92">
        <v>8763</v>
      </c>
      <c r="AF224" s="385">
        <f t="shared" si="179"/>
        <v>16.115234375</v>
      </c>
      <c r="AG224" s="421"/>
      <c r="AH224" s="409"/>
      <c r="AI224" s="418"/>
      <c r="AJ224" s="409"/>
      <c r="AK224" s="403"/>
      <c r="AL224" s="409"/>
      <c r="AM224" s="92">
        <v>700</v>
      </c>
      <c r="AN224" s="385" t="str">
        <f t="shared" si="181"/>
        <v/>
      </c>
      <c r="AO224" s="92">
        <v>4105</v>
      </c>
      <c r="AP224" s="385">
        <f t="shared" si="169"/>
        <v>53.733333333333334</v>
      </c>
      <c r="AQ224" s="92">
        <v>63</v>
      </c>
      <c r="AR224" s="385">
        <f t="shared" si="189"/>
        <v>62</v>
      </c>
      <c r="AS224" s="124"/>
      <c r="AT224" s="385" t="str">
        <f t="shared" si="182"/>
        <v/>
      </c>
      <c r="AU224" s="92"/>
      <c r="AV224" s="385" t="str">
        <f t="shared" si="183"/>
        <v/>
      </c>
      <c r="AW224" s="356"/>
      <c r="AX224" s="385" t="str">
        <f t="shared" si="184"/>
        <v/>
      </c>
      <c r="AY224" s="92">
        <v>362</v>
      </c>
      <c r="AZ224" s="385">
        <f t="shared" si="185"/>
        <v>29.166666666666668</v>
      </c>
      <c r="BA224" s="92"/>
      <c r="BB224" s="385" t="str">
        <f t="shared" si="186"/>
        <v/>
      </c>
      <c r="BC224" s="177"/>
      <c r="BD224" s="177"/>
      <c r="BE224" s="177"/>
      <c r="BF224" s="177"/>
      <c r="BG224" s="177"/>
      <c r="BH224" s="177"/>
      <c r="BI224" s="177"/>
      <c r="BJ224" s="177"/>
      <c r="BK224" s="177"/>
      <c r="BL224" s="177"/>
      <c r="BM224" s="177"/>
      <c r="BN224" s="177"/>
      <c r="BO224" s="177"/>
    </row>
    <row r="225" spans="1:67" s="91" customFormat="1" ht="13.55" customHeight="1">
      <c r="A225" s="400"/>
      <c r="B225" s="62" t="s">
        <v>226</v>
      </c>
      <c r="C225" s="166">
        <v>412798</v>
      </c>
      <c r="D225" s="385">
        <f t="shared" si="187"/>
        <v>4.1959570022405153</v>
      </c>
      <c r="E225" s="373">
        <v>11168</v>
      </c>
      <c r="F225" s="385">
        <f t="shared" si="188"/>
        <v>12.374850299401198</v>
      </c>
      <c r="G225" s="92"/>
      <c r="H225" s="385" t="str">
        <f t="shared" si="191"/>
        <v/>
      </c>
      <c r="I225" s="92"/>
      <c r="J225" s="385" t="str">
        <f t="shared" ref="J225:J231" si="192">IFERROR(IF((I225/I213-1)=-100%,"",(I225/I213-1)),"")</f>
        <v/>
      </c>
      <c r="K225" s="92">
        <v>25702</v>
      </c>
      <c r="L225" s="385">
        <f t="shared" si="170"/>
        <v>95.262172284644194</v>
      </c>
      <c r="M225" s="93">
        <v>25111</v>
      </c>
      <c r="N225" s="385">
        <f t="shared" si="171"/>
        <v>57.94600938967136</v>
      </c>
      <c r="O225" s="92">
        <v>169</v>
      </c>
      <c r="P225" s="385">
        <f t="shared" si="172"/>
        <v>5.2592592592592595</v>
      </c>
      <c r="Q225" s="92">
        <v>558</v>
      </c>
      <c r="R225" s="385">
        <f t="shared" si="173"/>
        <v>5.8048780487804876</v>
      </c>
      <c r="S225" s="93">
        <v>1</v>
      </c>
      <c r="T225" s="385">
        <f t="shared" ref="T225:T231" si="193">IFERROR(IF((S225/S213-1)=-100%,"",(S225/S213-1)),"")</f>
        <v>-0.5</v>
      </c>
      <c r="U225" s="93">
        <v>16724</v>
      </c>
      <c r="V225" s="385">
        <f t="shared" si="174"/>
        <v>169.65306122448979</v>
      </c>
      <c r="W225" s="92">
        <v>9203</v>
      </c>
      <c r="X225" s="385">
        <f t="shared" si="175"/>
        <v>94.864583333333329</v>
      </c>
      <c r="Y225" s="92">
        <v>7970</v>
      </c>
      <c r="Z225" s="385">
        <f t="shared" si="176"/>
        <v>8.8031980319803189</v>
      </c>
      <c r="AA225" s="93">
        <v>4637</v>
      </c>
      <c r="AB225" s="385">
        <f t="shared" si="177"/>
        <v>17.042801556420233</v>
      </c>
      <c r="AC225" s="364"/>
      <c r="AD225" s="385" t="str">
        <f t="shared" si="178"/>
        <v/>
      </c>
      <c r="AE225" s="92">
        <v>9221</v>
      </c>
      <c r="AF225" s="385">
        <f t="shared" si="179"/>
        <v>10.613350125944585</v>
      </c>
      <c r="AG225" s="421"/>
      <c r="AH225" s="409"/>
      <c r="AI225" s="419"/>
      <c r="AJ225" s="410"/>
      <c r="AK225" s="403"/>
      <c r="AL225" s="409"/>
      <c r="AM225" s="92">
        <v>1100</v>
      </c>
      <c r="AN225" s="385" t="str">
        <f t="shared" si="181"/>
        <v/>
      </c>
      <c r="AO225" s="92">
        <v>3406</v>
      </c>
      <c r="AP225" s="385">
        <f t="shared" si="169"/>
        <v>58.754385964912281</v>
      </c>
      <c r="AQ225" s="92">
        <v>102</v>
      </c>
      <c r="AR225" s="385" t="str">
        <f t="shared" si="189"/>
        <v/>
      </c>
      <c r="AS225" s="124"/>
      <c r="AT225" s="385" t="str">
        <f t="shared" si="182"/>
        <v/>
      </c>
      <c r="AU225" s="92"/>
      <c r="AV225" s="385" t="str">
        <f t="shared" si="183"/>
        <v/>
      </c>
      <c r="AW225" s="356"/>
      <c r="AX225" s="385" t="str">
        <f t="shared" si="184"/>
        <v/>
      </c>
      <c r="AY225" s="92">
        <v>335</v>
      </c>
      <c r="AZ225" s="385">
        <f t="shared" si="185"/>
        <v>9.46875</v>
      </c>
      <c r="BA225" s="92"/>
      <c r="BB225" s="385" t="str">
        <f t="shared" si="186"/>
        <v/>
      </c>
      <c r="BC225" s="76"/>
      <c r="BD225" s="76"/>
      <c r="BE225" s="76"/>
      <c r="BF225" s="76"/>
      <c r="BG225" s="76"/>
      <c r="BH225" s="76"/>
      <c r="BI225" s="76"/>
      <c r="BJ225" s="76"/>
      <c r="BK225" s="76"/>
      <c r="BL225" s="76"/>
      <c r="BM225" s="76"/>
      <c r="BN225" s="76"/>
      <c r="BO225" s="76"/>
    </row>
    <row r="226" spans="1:67" s="91" customFormat="1" ht="13.55" customHeight="1">
      <c r="A226" s="400"/>
      <c r="B226" s="62" t="s">
        <v>227</v>
      </c>
      <c r="C226" s="166">
        <v>674022</v>
      </c>
      <c r="D226" s="385">
        <f t="shared" si="187"/>
        <v>5.6104567343055818</v>
      </c>
      <c r="E226" s="373">
        <v>20384</v>
      </c>
      <c r="F226" s="385">
        <f t="shared" si="188"/>
        <v>10.274336283185841</v>
      </c>
      <c r="G226" s="92"/>
      <c r="H226" s="385" t="str">
        <f t="shared" si="191"/>
        <v/>
      </c>
      <c r="I226" s="92"/>
      <c r="J226" s="385" t="str">
        <f t="shared" si="192"/>
        <v/>
      </c>
      <c r="K226" s="92">
        <v>59226</v>
      </c>
      <c r="L226" s="385">
        <f t="shared" si="170"/>
        <v>161.26301369863015</v>
      </c>
      <c r="M226" s="93">
        <v>55054</v>
      </c>
      <c r="N226" s="385">
        <f t="shared" si="171"/>
        <v>103.86476190476191</v>
      </c>
      <c r="O226" s="92">
        <v>203</v>
      </c>
      <c r="P226" s="385">
        <f t="shared" si="172"/>
        <v>9.6842105263157894</v>
      </c>
      <c r="Q226" s="92">
        <v>1181</v>
      </c>
      <c r="R226" s="385">
        <f t="shared" si="173"/>
        <v>8.1550387596899228</v>
      </c>
      <c r="S226" s="93">
        <v>3</v>
      </c>
      <c r="T226" s="385">
        <f t="shared" si="193"/>
        <v>-0.4</v>
      </c>
      <c r="U226" s="93">
        <v>28570</v>
      </c>
      <c r="V226" s="385">
        <f t="shared" si="174"/>
        <v>140.43564356435644</v>
      </c>
      <c r="W226" s="92">
        <v>21141</v>
      </c>
      <c r="X226" s="385">
        <f t="shared" si="175"/>
        <v>168.12799999999999</v>
      </c>
      <c r="Y226" s="92">
        <v>12942</v>
      </c>
      <c r="Z226" s="385">
        <f t="shared" si="176"/>
        <v>45.221428571428568</v>
      </c>
      <c r="AA226" s="93">
        <v>6794</v>
      </c>
      <c r="AB226" s="385">
        <f t="shared" si="177"/>
        <v>19.100591715976332</v>
      </c>
      <c r="AC226" s="364"/>
      <c r="AD226" s="385" t="str">
        <f t="shared" si="178"/>
        <v/>
      </c>
      <c r="AE226" s="92">
        <v>11394</v>
      </c>
      <c r="AF226" s="385">
        <f t="shared" si="179"/>
        <v>6.1257035647279547</v>
      </c>
      <c r="AG226" s="421"/>
      <c r="AH226" s="409"/>
      <c r="AI226" s="417">
        <v>36462</v>
      </c>
      <c r="AJ226" s="408">
        <f>IFERROR(IF((AI226/AI214-1)=-100%,"",(AI226/AI214-1)),"")</f>
        <v>59.367549668874169</v>
      </c>
      <c r="AK226" s="403"/>
      <c r="AL226" s="409"/>
      <c r="AM226" s="92">
        <v>1100</v>
      </c>
      <c r="AN226" s="385" t="str">
        <f t="shared" si="181"/>
        <v/>
      </c>
      <c r="AO226" s="92">
        <v>2744</v>
      </c>
      <c r="AP226" s="385">
        <f t="shared" ref="AN226:AP243" si="194">IFERROR(IF((AO226/AO214-1)=-100%,"",(AO226/AO214-1)),"")</f>
        <v>18.460992907801419</v>
      </c>
      <c r="AQ226" s="92">
        <v>87</v>
      </c>
      <c r="AR226" s="385">
        <f t="shared" si="189"/>
        <v>42.5</v>
      </c>
      <c r="AS226" s="124"/>
      <c r="AT226" s="385" t="str">
        <f t="shared" si="182"/>
        <v/>
      </c>
      <c r="AU226" s="92"/>
      <c r="AV226" s="385" t="str">
        <f t="shared" si="183"/>
        <v/>
      </c>
      <c r="AW226" s="356"/>
      <c r="AX226" s="385" t="str">
        <f t="shared" si="184"/>
        <v/>
      </c>
      <c r="AY226" s="92">
        <v>558</v>
      </c>
      <c r="AZ226" s="385">
        <f t="shared" si="185"/>
        <v>8.6206896551724146</v>
      </c>
      <c r="BA226" s="92"/>
      <c r="BB226" s="385" t="str">
        <f t="shared" si="186"/>
        <v/>
      </c>
      <c r="BC226" s="76"/>
      <c r="BD226" s="76"/>
      <c r="BE226" s="76"/>
      <c r="BF226" s="76"/>
      <c r="BG226" s="76"/>
      <c r="BH226" s="76"/>
      <c r="BI226" s="76"/>
      <c r="BJ226" s="76"/>
      <c r="BK226" s="76"/>
      <c r="BL226" s="76"/>
      <c r="BM226" s="76"/>
      <c r="BN226" s="76"/>
      <c r="BO226" s="76"/>
    </row>
    <row r="227" spans="1:67" s="91" customFormat="1" ht="13.55" customHeight="1">
      <c r="A227" s="400"/>
      <c r="B227" s="62" t="s">
        <v>228</v>
      </c>
      <c r="C227" s="166">
        <v>702153</v>
      </c>
      <c r="D227" s="385">
        <f t="shared" si="187"/>
        <v>4.0987059951202509</v>
      </c>
      <c r="E227" s="373">
        <v>28515</v>
      </c>
      <c r="F227" s="385">
        <f t="shared" si="188"/>
        <v>16.313296903460838</v>
      </c>
      <c r="G227" s="92"/>
      <c r="H227" s="385" t="str">
        <f t="shared" si="191"/>
        <v/>
      </c>
      <c r="I227" s="92">
        <v>173599</v>
      </c>
      <c r="J227" s="385" t="str">
        <f t="shared" si="192"/>
        <v/>
      </c>
      <c r="K227" s="92">
        <v>66573</v>
      </c>
      <c r="L227" s="385">
        <f t="shared" si="170"/>
        <v>251.17045454545453</v>
      </c>
      <c r="M227" s="93">
        <v>55573</v>
      </c>
      <c r="N227" s="385">
        <f t="shared" si="171"/>
        <v>83.714939024390247</v>
      </c>
      <c r="O227" s="92">
        <v>365</v>
      </c>
      <c r="P227" s="385">
        <f t="shared" si="172"/>
        <v>4.4477611940298507</v>
      </c>
      <c r="Q227" s="92">
        <v>1598</v>
      </c>
      <c r="R227" s="385">
        <f t="shared" si="173"/>
        <v>4.2913907284768209</v>
      </c>
      <c r="S227" s="93">
        <v>47</v>
      </c>
      <c r="T227" s="385">
        <f t="shared" si="193"/>
        <v>22.5</v>
      </c>
      <c r="U227" s="93">
        <v>31174</v>
      </c>
      <c r="V227" s="385">
        <f t="shared" si="174"/>
        <v>82.576407506702409</v>
      </c>
      <c r="W227" s="92">
        <v>20194</v>
      </c>
      <c r="X227" s="385">
        <f t="shared" si="175"/>
        <v>83.848739495798313</v>
      </c>
      <c r="Y227" s="92">
        <v>13629</v>
      </c>
      <c r="Z227" s="385">
        <f t="shared" si="176"/>
        <v>82.103658536585371</v>
      </c>
      <c r="AA227" s="373">
        <v>6779</v>
      </c>
      <c r="AB227" s="385">
        <f t="shared" si="177"/>
        <v>16.839473684210525</v>
      </c>
      <c r="AC227" s="364"/>
      <c r="AD227" s="385" t="str">
        <f t="shared" si="178"/>
        <v/>
      </c>
      <c r="AE227" s="92">
        <v>10372</v>
      </c>
      <c r="AF227" s="385">
        <f t="shared" si="179"/>
        <v>5.6959328599096191</v>
      </c>
      <c r="AG227" s="421"/>
      <c r="AH227" s="409"/>
      <c r="AI227" s="418"/>
      <c r="AJ227" s="409"/>
      <c r="AK227" s="403"/>
      <c r="AL227" s="409"/>
      <c r="AM227" s="92">
        <v>900</v>
      </c>
      <c r="AN227" s="385" t="str">
        <f t="shared" si="181"/>
        <v/>
      </c>
      <c r="AO227" s="92">
        <v>2398</v>
      </c>
      <c r="AP227" s="385">
        <f t="shared" si="194"/>
        <v>12.103825136612022</v>
      </c>
      <c r="AQ227" s="92">
        <v>111</v>
      </c>
      <c r="AR227" s="385">
        <f t="shared" si="189"/>
        <v>36</v>
      </c>
      <c r="AS227" s="124"/>
      <c r="AT227" s="385" t="str">
        <f t="shared" si="182"/>
        <v/>
      </c>
      <c r="AU227" s="92"/>
      <c r="AV227" s="385" t="str">
        <f t="shared" si="183"/>
        <v/>
      </c>
      <c r="AW227" s="356"/>
      <c r="AX227" s="385" t="str">
        <f t="shared" si="184"/>
        <v/>
      </c>
      <c r="AY227" s="92">
        <v>574</v>
      </c>
      <c r="AZ227" s="385">
        <f t="shared" si="185"/>
        <v>7.96875</v>
      </c>
      <c r="BA227" s="92"/>
      <c r="BB227" s="385" t="str">
        <f t="shared" si="186"/>
        <v/>
      </c>
      <c r="BC227" s="76"/>
      <c r="BD227" s="76"/>
      <c r="BE227" s="76"/>
      <c r="BF227" s="76"/>
      <c r="BG227" s="76"/>
      <c r="BH227" s="76"/>
      <c r="BI227" s="76"/>
      <c r="BJ227" s="76"/>
      <c r="BK227" s="76"/>
      <c r="BL227" s="76"/>
      <c r="BM227" s="76"/>
      <c r="BN227" s="76"/>
      <c r="BO227" s="76"/>
    </row>
    <row r="228" spans="1:67" s="91" customFormat="1" ht="13.55" customHeight="1">
      <c r="A228" s="400"/>
      <c r="B228" s="62" t="s">
        <v>229</v>
      </c>
      <c r="C228" s="166">
        <v>619954</v>
      </c>
      <c r="D228" s="385">
        <f t="shared" si="187"/>
        <v>4.3162457659820781</v>
      </c>
      <c r="E228" s="373">
        <v>32764</v>
      </c>
      <c r="F228" s="385">
        <f t="shared" si="188"/>
        <v>13.732014388489208</v>
      </c>
      <c r="G228" s="92"/>
      <c r="H228" s="385" t="str">
        <f t="shared" si="191"/>
        <v/>
      </c>
      <c r="I228" s="92">
        <v>119636</v>
      </c>
      <c r="J228" s="385" t="str">
        <f t="shared" si="192"/>
        <v/>
      </c>
      <c r="K228" s="92">
        <v>58552</v>
      </c>
      <c r="L228" s="385">
        <f t="shared" si="170"/>
        <v>187.2700964630225</v>
      </c>
      <c r="M228" s="93">
        <v>43695</v>
      </c>
      <c r="N228" s="385">
        <f t="shared" si="171"/>
        <v>64.904977375565608</v>
      </c>
      <c r="O228" s="92">
        <v>495</v>
      </c>
      <c r="P228" s="385">
        <f t="shared" si="172"/>
        <v>5.0365853658536581</v>
      </c>
      <c r="Q228" s="92">
        <v>1408</v>
      </c>
      <c r="R228" s="333">
        <f t="shared" si="173"/>
        <v>2.5736040609137056</v>
      </c>
      <c r="S228" s="93">
        <v>261</v>
      </c>
      <c r="T228" s="385">
        <f t="shared" si="193"/>
        <v>260</v>
      </c>
      <c r="U228" s="93">
        <v>26520</v>
      </c>
      <c r="V228" s="385">
        <f t="shared" si="174"/>
        <v>50.098265895953759</v>
      </c>
      <c r="W228" s="92">
        <v>15469</v>
      </c>
      <c r="X228" s="385">
        <f t="shared" si="175"/>
        <v>61.375</v>
      </c>
      <c r="Y228" s="92">
        <v>14651</v>
      </c>
      <c r="Z228" s="385">
        <f t="shared" si="176"/>
        <v>39.25</v>
      </c>
      <c r="AA228" s="373">
        <v>6599</v>
      </c>
      <c r="AB228" s="385">
        <f t="shared" si="177"/>
        <v>14.0662100456621</v>
      </c>
      <c r="AC228" s="364"/>
      <c r="AD228" s="385" t="str">
        <f t="shared" si="178"/>
        <v/>
      </c>
      <c r="AE228" s="92">
        <v>12349</v>
      </c>
      <c r="AF228" s="385">
        <f t="shared" si="179"/>
        <v>9.6456896551724132</v>
      </c>
      <c r="AG228" s="421"/>
      <c r="AH228" s="409"/>
      <c r="AI228" s="419"/>
      <c r="AJ228" s="410"/>
      <c r="AK228" s="403"/>
      <c r="AL228" s="409"/>
      <c r="AM228" s="92">
        <v>1500</v>
      </c>
      <c r="AN228" s="385" t="str">
        <f t="shared" si="181"/>
        <v/>
      </c>
      <c r="AO228" s="92">
        <v>3634</v>
      </c>
      <c r="AP228" s="385">
        <f t="shared" si="194"/>
        <v>5.0871021775544385</v>
      </c>
      <c r="AQ228" s="92">
        <v>138</v>
      </c>
      <c r="AR228" s="385">
        <f t="shared" si="189"/>
        <v>11.545454545454545</v>
      </c>
      <c r="AS228" s="124"/>
      <c r="AT228" s="385" t="str">
        <f t="shared" si="182"/>
        <v/>
      </c>
      <c r="AU228" s="92"/>
      <c r="AV228" s="385" t="str">
        <f t="shared" si="183"/>
        <v/>
      </c>
      <c r="AW228" s="356"/>
      <c r="AX228" s="385" t="str">
        <f t="shared" si="184"/>
        <v/>
      </c>
      <c r="AY228" s="92">
        <v>810</v>
      </c>
      <c r="AZ228" s="385">
        <f t="shared" si="185"/>
        <v>5.6942148760330582</v>
      </c>
      <c r="BA228" s="92"/>
      <c r="BB228" s="385" t="str">
        <f t="shared" si="186"/>
        <v/>
      </c>
      <c r="BC228" s="76"/>
      <c r="BD228" s="76"/>
      <c r="BE228" s="76"/>
      <c r="BF228" s="76"/>
      <c r="BG228" s="76"/>
      <c r="BH228" s="76"/>
      <c r="BI228" s="76"/>
      <c r="BJ228" s="76"/>
      <c r="BK228" s="76"/>
      <c r="BL228" s="76"/>
      <c r="BM228" s="76"/>
      <c r="BN228" s="76"/>
      <c r="BO228" s="76"/>
    </row>
    <row r="229" spans="1:67" s="106" customFormat="1" ht="13.55" customHeight="1">
      <c r="A229" s="400"/>
      <c r="B229" s="62" t="s">
        <v>21</v>
      </c>
      <c r="C229" s="166">
        <v>773480</v>
      </c>
      <c r="D229" s="385">
        <f t="shared" si="187"/>
        <v>5.2177348692513608</v>
      </c>
      <c r="E229" s="373">
        <v>122959</v>
      </c>
      <c r="F229" s="385">
        <f t="shared" si="188"/>
        <v>63.007808433107755</v>
      </c>
      <c r="G229" s="92"/>
      <c r="H229" s="385" t="str">
        <f t="shared" si="191"/>
        <v/>
      </c>
      <c r="I229" s="92">
        <v>130185</v>
      </c>
      <c r="J229" s="385" t="str">
        <f t="shared" si="192"/>
        <v/>
      </c>
      <c r="K229" s="92">
        <v>73225</v>
      </c>
      <c r="L229" s="385">
        <f>IFERROR(IF((K229/K217-1)=-100%,"",(K229/K217-1)),"")</f>
        <v>147.83130081300814</v>
      </c>
      <c r="M229" s="93">
        <v>49065</v>
      </c>
      <c r="N229" s="385">
        <f t="shared" si="171"/>
        <v>66.212328767123282</v>
      </c>
      <c r="O229" s="92">
        <v>1442</v>
      </c>
      <c r="P229" s="385">
        <f t="shared" si="172"/>
        <v>9.9242424242424239</v>
      </c>
      <c r="Q229" s="92">
        <v>4867</v>
      </c>
      <c r="R229" s="385">
        <f t="shared" si="173"/>
        <v>15.958188153310104</v>
      </c>
      <c r="S229" s="93">
        <v>862</v>
      </c>
      <c r="T229" s="385">
        <f t="shared" si="193"/>
        <v>430</v>
      </c>
      <c r="U229" s="93">
        <v>28294</v>
      </c>
      <c r="V229" s="385">
        <f t="shared" si="174"/>
        <v>57.338144329896906</v>
      </c>
      <c r="W229" s="92">
        <v>18166</v>
      </c>
      <c r="X229" s="385">
        <f t="shared" si="175"/>
        <v>47.833333333333336</v>
      </c>
      <c r="Y229" s="92">
        <v>18294</v>
      </c>
      <c r="Z229" s="385">
        <f t="shared" si="176"/>
        <v>13.281030444964872</v>
      </c>
      <c r="AA229" s="93">
        <v>6774</v>
      </c>
      <c r="AB229" s="385">
        <f t="shared" si="177"/>
        <v>14.222471910112359</v>
      </c>
      <c r="AC229" s="364"/>
      <c r="AD229" s="385" t="str">
        <f t="shared" si="178"/>
        <v/>
      </c>
      <c r="AE229" s="92">
        <v>14726</v>
      </c>
      <c r="AF229" s="385">
        <f t="shared" si="179"/>
        <v>6.722076560041951</v>
      </c>
      <c r="AG229" s="421"/>
      <c r="AH229" s="409"/>
      <c r="AI229" s="417">
        <v>8079</v>
      </c>
      <c r="AJ229" s="408">
        <f>IFERROR(IF((AI229/AI217-1)=-100%,"",(AI229/AI217-1)),"")</f>
        <v>5.2920560747663554</v>
      </c>
      <c r="AK229" s="403"/>
      <c r="AL229" s="409"/>
      <c r="AM229" s="92">
        <v>2400</v>
      </c>
      <c r="AN229" s="385" t="str">
        <f t="shared" si="181"/>
        <v/>
      </c>
      <c r="AO229" s="92">
        <v>5654</v>
      </c>
      <c r="AP229" s="385">
        <f t="shared" si="194"/>
        <v>3.5560032232070906</v>
      </c>
      <c r="AQ229" s="92">
        <v>211</v>
      </c>
      <c r="AR229" s="385">
        <f t="shared" si="189"/>
        <v>1.7763157894736841</v>
      </c>
      <c r="AS229" s="124"/>
      <c r="AT229" s="385" t="str">
        <f t="shared" si="182"/>
        <v/>
      </c>
      <c r="AU229" s="92"/>
      <c r="AV229" s="385" t="str">
        <f t="shared" si="183"/>
        <v/>
      </c>
      <c r="AW229" s="356"/>
      <c r="AX229" s="385" t="str">
        <f t="shared" si="184"/>
        <v/>
      </c>
      <c r="AY229" s="92">
        <v>1371</v>
      </c>
      <c r="AZ229" s="385">
        <f t="shared" si="185"/>
        <v>5.9948979591836737</v>
      </c>
      <c r="BA229" s="92"/>
      <c r="BB229" s="385" t="str">
        <f t="shared" si="186"/>
        <v/>
      </c>
      <c r="BC229" s="177"/>
      <c r="BD229" s="177"/>
      <c r="BE229" s="177"/>
      <c r="BF229" s="177"/>
      <c r="BG229" s="177"/>
      <c r="BH229" s="177"/>
      <c r="BI229" s="177"/>
      <c r="BJ229" s="177"/>
      <c r="BK229" s="177"/>
      <c r="BL229" s="177"/>
      <c r="BM229" s="177"/>
      <c r="BN229" s="177"/>
      <c r="BO229" s="177"/>
    </row>
    <row r="230" spans="1:67" s="106" customFormat="1" ht="13.55" customHeight="1">
      <c r="A230" s="400"/>
      <c r="B230" s="62" t="s">
        <v>34</v>
      </c>
      <c r="C230" s="166">
        <v>1041431</v>
      </c>
      <c r="D230" s="385">
        <f t="shared" si="187"/>
        <v>6.0411204337860953</v>
      </c>
      <c r="E230" s="373">
        <v>315421</v>
      </c>
      <c r="F230" s="385">
        <f t="shared" ref="F230:F243" si="195">IFERROR(IF((E230/E218-1)=-100%,"",(E230/E218-1)),"")</f>
        <v>155.07174666006927</v>
      </c>
      <c r="G230" s="92"/>
      <c r="H230" s="385" t="str">
        <f t="shared" si="191"/>
        <v/>
      </c>
      <c r="I230" s="92">
        <v>144258</v>
      </c>
      <c r="J230" s="385" t="str">
        <f t="shared" si="192"/>
        <v/>
      </c>
      <c r="K230" s="92">
        <v>92009</v>
      </c>
      <c r="L230" s="385">
        <f>IFERROR(IF((K230/K218-1)=-100%,"",(K230/K218-1)),"")</f>
        <v>21.059218412850637</v>
      </c>
      <c r="M230" s="93">
        <v>64882</v>
      </c>
      <c r="N230" s="385">
        <f t="shared" si="171"/>
        <v>77.454655380894806</v>
      </c>
      <c r="O230" s="92">
        <v>2180</v>
      </c>
      <c r="P230" s="385">
        <f t="shared" si="172"/>
        <v>16.440000000000001</v>
      </c>
      <c r="Q230" s="92">
        <v>13240</v>
      </c>
      <c r="R230" s="385">
        <f t="shared" si="173"/>
        <v>52.387096774193552</v>
      </c>
      <c r="S230" s="93">
        <v>208</v>
      </c>
      <c r="T230" s="385">
        <f t="shared" si="193"/>
        <v>68.333333333333329</v>
      </c>
      <c r="U230" s="93">
        <v>31627</v>
      </c>
      <c r="V230" s="385">
        <f t="shared" si="174"/>
        <v>18.766874999999999</v>
      </c>
      <c r="W230" s="92">
        <v>20371</v>
      </c>
      <c r="X230" s="385">
        <f>IFERROR(IF((W230/W218-1)=-100%,"",(W230/W218-1)),"")</f>
        <v>56.545197740112997</v>
      </c>
      <c r="Y230" s="92">
        <v>19160</v>
      </c>
      <c r="Z230" s="385">
        <f t="shared" si="176"/>
        <v>10.397977394408091</v>
      </c>
      <c r="AA230" s="93">
        <v>8847</v>
      </c>
      <c r="AB230" s="385">
        <f t="shared" si="177"/>
        <v>6.9061662198391423</v>
      </c>
      <c r="AC230" s="364"/>
      <c r="AD230" s="385" t="str">
        <f t="shared" si="178"/>
        <v/>
      </c>
      <c r="AE230" s="92">
        <v>10487</v>
      </c>
      <c r="AF230" s="385">
        <f t="shared" si="179"/>
        <v>2.5706503234593123</v>
      </c>
      <c r="AG230" s="421"/>
      <c r="AH230" s="409"/>
      <c r="AI230" s="418"/>
      <c r="AJ230" s="409"/>
      <c r="AK230" s="403"/>
      <c r="AL230" s="409"/>
      <c r="AM230" s="92">
        <v>1900</v>
      </c>
      <c r="AN230" s="385" t="str">
        <f t="shared" si="181"/>
        <v/>
      </c>
      <c r="AO230" s="92">
        <v>4906</v>
      </c>
      <c r="AP230" s="385">
        <f t="shared" si="194"/>
        <v>0.90007745933384964</v>
      </c>
      <c r="AQ230" s="92">
        <v>237</v>
      </c>
      <c r="AR230" s="385">
        <f t="shared" si="189"/>
        <v>0.46296296296296302</v>
      </c>
      <c r="AS230" s="124"/>
      <c r="AT230" s="385" t="str">
        <f t="shared" si="182"/>
        <v/>
      </c>
      <c r="AU230" s="92"/>
      <c r="AV230" s="385" t="str">
        <f t="shared" si="183"/>
        <v/>
      </c>
      <c r="AW230" s="356"/>
      <c r="AX230" s="385" t="str">
        <f t="shared" si="184"/>
        <v/>
      </c>
      <c r="AY230" s="92">
        <v>1670</v>
      </c>
      <c r="AZ230" s="385">
        <f t="shared" si="185"/>
        <v>6.2925764192139741</v>
      </c>
      <c r="BA230" s="92"/>
      <c r="BB230" s="385" t="str">
        <f t="shared" si="186"/>
        <v/>
      </c>
      <c r="BC230" s="177"/>
      <c r="BD230" s="177"/>
      <c r="BE230" s="177"/>
      <c r="BF230" s="177"/>
      <c r="BG230" s="177"/>
      <c r="BH230" s="177"/>
      <c r="BI230" s="177"/>
      <c r="BJ230" s="177"/>
      <c r="BK230" s="177"/>
      <c r="BL230" s="177"/>
      <c r="BM230" s="177"/>
      <c r="BN230" s="177"/>
      <c r="BO230" s="177"/>
    </row>
    <row r="231" spans="1:67" s="91" customFormat="1" ht="13.55" customHeight="1">
      <c r="A231" s="401"/>
      <c r="B231" s="156" t="s">
        <v>32</v>
      </c>
      <c r="C231" s="167">
        <v>1393343</v>
      </c>
      <c r="D231" s="389">
        <f t="shared" si="187"/>
        <v>8.9934230344412089</v>
      </c>
      <c r="E231" s="374">
        <v>456165</v>
      </c>
      <c r="F231" s="389">
        <f t="shared" si="195"/>
        <v>427.7265037593985</v>
      </c>
      <c r="G231" s="153"/>
      <c r="H231" s="389" t="str">
        <f t="shared" si="191"/>
        <v/>
      </c>
      <c r="I231" s="153">
        <v>201489</v>
      </c>
      <c r="J231" s="389" t="str">
        <f t="shared" si="192"/>
        <v/>
      </c>
      <c r="K231" s="153">
        <v>130517</v>
      </c>
      <c r="L231" s="389">
        <f>IFERROR(IF((K231/K219-1)=-100%,"",(K231/K219-1)),"")</f>
        <v>27.565769314948568</v>
      </c>
      <c r="M231" s="154">
        <v>93799</v>
      </c>
      <c r="N231" s="389">
        <f t="shared" si="171"/>
        <v>94.518329938900209</v>
      </c>
      <c r="O231" s="153">
        <v>3268</v>
      </c>
      <c r="P231" s="389">
        <f t="shared" si="172"/>
        <v>56.333333333333336</v>
      </c>
      <c r="Q231" s="153">
        <v>26902</v>
      </c>
      <c r="R231" s="389">
        <f t="shared" si="173"/>
        <v>90.193220338983053</v>
      </c>
      <c r="S231" s="154">
        <v>330</v>
      </c>
      <c r="T231" s="389">
        <f t="shared" si="193"/>
        <v>54</v>
      </c>
      <c r="U231" s="154">
        <v>31817</v>
      </c>
      <c r="V231" s="389">
        <f t="shared" ref="V231:X243" si="196">IFERROR(IF((U231/U219-1)=-100%,"",(U231/U219-1)),"")</f>
        <v>13.548239597622313</v>
      </c>
      <c r="W231" s="153">
        <v>29917</v>
      </c>
      <c r="X231" s="389">
        <f>IFERROR(IF((W231/W219-1)=-100%,"",(W231/W219-1)),"")</f>
        <v>33.074031890660592</v>
      </c>
      <c r="Y231" s="153">
        <v>22086</v>
      </c>
      <c r="Z231" s="389">
        <f t="shared" si="176"/>
        <v>16.37686860739575</v>
      </c>
      <c r="AA231" s="154">
        <v>12015</v>
      </c>
      <c r="AB231" s="389">
        <f t="shared" si="177"/>
        <v>6.8994082840236688</v>
      </c>
      <c r="AC231" s="365"/>
      <c r="AD231" s="389" t="str">
        <f t="shared" si="178"/>
        <v/>
      </c>
      <c r="AE231" s="153">
        <v>9586</v>
      </c>
      <c r="AF231" s="389">
        <f t="shared" si="179"/>
        <v>2.9126530612244896</v>
      </c>
      <c r="AG231" s="422"/>
      <c r="AH231" s="410"/>
      <c r="AI231" s="419"/>
      <c r="AJ231" s="410"/>
      <c r="AK231" s="404"/>
      <c r="AL231" s="410"/>
      <c r="AM231" s="153">
        <v>1700</v>
      </c>
      <c r="AN231" s="389" t="str">
        <f>IFERROR(IF((AM231/AM219-1)=-100%,"",(AM231/AM219-1)),"")</f>
        <v/>
      </c>
      <c r="AO231" s="153">
        <v>3693</v>
      </c>
      <c r="AP231" s="389">
        <f t="shared" si="194"/>
        <v>1.308125</v>
      </c>
      <c r="AQ231" s="153">
        <v>322</v>
      </c>
      <c r="AR231" s="389">
        <f t="shared" si="189"/>
        <v>1.6833333333333331</v>
      </c>
      <c r="AS231" s="155"/>
      <c r="AT231" s="389" t="str">
        <f t="shared" si="182"/>
        <v/>
      </c>
      <c r="AU231" s="153"/>
      <c r="AV231" s="389" t="str">
        <f t="shared" si="183"/>
        <v/>
      </c>
      <c r="AW231" s="357"/>
      <c r="AX231" s="389" t="str">
        <f t="shared" si="184"/>
        <v/>
      </c>
      <c r="AY231" s="153">
        <v>1493</v>
      </c>
      <c r="AZ231" s="389">
        <f t="shared" si="185"/>
        <v>7.5804597701149419</v>
      </c>
      <c r="BA231" s="92"/>
      <c r="BB231" s="389" t="str">
        <f t="shared" si="186"/>
        <v/>
      </c>
      <c r="BC231" s="76"/>
      <c r="BD231" s="76"/>
      <c r="BE231" s="76"/>
      <c r="BF231" s="76"/>
      <c r="BG231" s="76"/>
      <c r="BH231" s="76"/>
      <c r="BI231" s="76"/>
      <c r="BJ231" s="76"/>
      <c r="BK231" s="76"/>
      <c r="BL231" s="76"/>
      <c r="BM231" s="76"/>
      <c r="BN231" s="76"/>
      <c r="BO231" s="76"/>
    </row>
    <row r="232" spans="1:67" s="91" customFormat="1" ht="13.55" customHeight="1">
      <c r="A232" s="399" t="s">
        <v>490</v>
      </c>
      <c r="B232" s="101" t="s">
        <v>25</v>
      </c>
      <c r="C232" s="165">
        <v>1782313</v>
      </c>
      <c r="D232" s="386">
        <f t="shared" si="187"/>
        <v>11.088887230896537</v>
      </c>
      <c r="E232" s="372">
        <v>565251</v>
      </c>
      <c r="F232" s="386">
        <f t="shared" si="195"/>
        <v>446.19224683544303</v>
      </c>
      <c r="G232" s="100"/>
      <c r="H232" s="386"/>
      <c r="I232" s="100">
        <v>258946</v>
      </c>
      <c r="J232" s="386"/>
      <c r="K232" s="100">
        <v>169462</v>
      </c>
      <c r="L232" s="386">
        <f t="shared" ref="L232:L243" si="197">IFERROR(IF((K232/K220-1)=-100%,"",(K232/K220-1)),"")</f>
        <v>77.819534883720934</v>
      </c>
      <c r="M232" s="105">
        <v>127703</v>
      </c>
      <c r="N232" s="386"/>
      <c r="O232" s="100">
        <v>6782</v>
      </c>
      <c r="P232" s="386">
        <f t="shared" ref="P232:P243" si="198">IFERROR(IF((O232/O220-1)=-100%,"",(O232/O220-1)),"")</f>
        <v>451.13333333333333</v>
      </c>
      <c r="Q232" s="100">
        <v>36536</v>
      </c>
      <c r="R232" s="386">
        <f t="shared" si="173"/>
        <v>123.27210884353741</v>
      </c>
      <c r="S232" s="105">
        <v>2362</v>
      </c>
      <c r="T232" s="386">
        <f t="shared" ref="T232:T243" si="199">IFERROR(IF((S232/S220-1)=-100%,"",(S232/S220-1)),"")</f>
        <v>213.72727272727272</v>
      </c>
      <c r="U232" s="105">
        <v>60457</v>
      </c>
      <c r="V232" s="386">
        <f t="shared" si="196"/>
        <v>29.955965181771635</v>
      </c>
      <c r="W232" s="100">
        <v>48312</v>
      </c>
      <c r="X232" s="386">
        <f t="shared" si="196"/>
        <v>62.820343461030383</v>
      </c>
      <c r="Y232" s="100">
        <v>27405</v>
      </c>
      <c r="Z232" s="386">
        <f t="shared" si="176"/>
        <v>23.689189189189189</v>
      </c>
      <c r="AA232" s="105">
        <v>20636</v>
      </c>
      <c r="AB232" s="386">
        <f t="shared" si="177"/>
        <v>14.504132231404959</v>
      </c>
      <c r="AC232" s="363"/>
      <c r="AD232" s="386"/>
      <c r="AE232" s="100">
        <v>14075</v>
      </c>
      <c r="AF232" s="386">
        <f t="shared" ref="AF232:AF250" si="200">IFERROR(IF((AE232/AE220-1)=-100%,"",(AE232/AE220-1)),"")</f>
        <v>4.0339771101573678</v>
      </c>
      <c r="AG232" s="342"/>
      <c r="AH232" s="345"/>
      <c r="AI232" s="100">
        <v>2185</v>
      </c>
      <c r="AJ232" s="371" t="s">
        <v>499</v>
      </c>
      <c r="AK232" s="100"/>
      <c r="AL232" s="386"/>
      <c r="AM232" s="100">
        <v>4300</v>
      </c>
      <c r="AN232" s="386"/>
      <c r="AO232" s="100">
        <v>3087</v>
      </c>
      <c r="AP232" s="90">
        <f t="shared" si="194"/>
        <v>2.1181818181818182</v>
      </c>
      <c r="AQ232" s="100">
        <v>450</v>
      </c>
      <c r="AR232" s="386">
        <f t="shared" si="189"/>
        <v>3.3269230769230766</v>
      </c>
      <c r="AS232" s="124"/>
      <c r="AT232" s="385"/>
      <c r="AU232" s="92"/>
      <c r="AV232" s="385"/>
      <c r="AW232" s="356"/>
      <c r="AX232" s="385"/>
      <c r="AY232" s="92">
        <v>2198</v>
      </c>
      <c r="AZ232" s="386">
        <f t="shared" si="185"/>
        <v>9.5167464114832541</v>
      </c>
      <c r="BA232" s="92"/>
      <c r="BB232" s="385"/>
      <c r="BC232" s="76"/>
      <c r="BD232" s="76"/>
      <c r="BE232" s="76"/>
      <c r="BF232" s="76"/>
      <c r="BG232" s="76"/>
      <c r="BH232" s="76"/>
      <c r="BI232" s="76"/>
      <c r="BJ232" s="76"/>
      <c r="BK232" s="76"/>
      <c r="BL232" s="76"/>
      <c r="BM232" s="76"/>
      <c r="BN232" s="76"/>
      <c r="BO232" s="76"/>
    </row>
    <row r="233" spans="1:67" s="91" customFormat="1" ht="13.55" customHeight="1">
      <c r="A233" s="400"/>
      <c r="B233" s="62" t="s">
        <v>26</v>
      </c>
      <c r="C233" s="166">
        <v>1724880</v>
      </c>
      <c r="D233" s="385">
        <f t="shared" si="187"/>
        <v>14.302070580720711</v>
      </c>
      <c r="E233" s="373">
        <v>568622</v>
      </c>
      <c r="F233" s="385">
        <f t="shared" si="195"/>
        <v>621.80613362541078</v>
      </c>
      <c r="G233" s="92"/>
      <c r="H233" s="385"/>
      <c r="I233" s="92">
        <v>301343</v>
      </c>
      <c r="J233" s="385"/>
      <c r="K233" s="92">
        <v>157440</v>
      </c>
      <c r="L233" s="385">
        <f t="shared" si="197"/>
        <v>65.458421274799491</v>
      </c>
      <c r="M233" s="93">
        <v>128131</v>
      </c>
      <c r="N233" s="385">
        <f t="shared" si="171"/>
        <v>11.591489779874214</v>
      </c>
      <c r="O233" s="92">
        <v>14204</v>
      </c>
      <c r="P233" s="385">
        <f t="shared" si="198"/>
        <v>788.11111111111109</v>
      </c>
      <c r="Q233" s="92">
        <v>59195</v>
      </c>
      <c r="R233" s="385">
        <f t="shared" si="173"/>
        <v>163.88857938718664</v>
      </c>
      <c r="S233" s="93">
        <v>3512</v>
      </c>
      <c r="T233" s="385">
        <f t="shared" si="199"/>
        <v>438</v>
      </c>
      <c r="U233" s="93">
        <v>64876</v>
      </c>
      <c r="V233" s="385">
        <f t="shared" si="196"/>
        <v>31.898580121703851</v>
      </c>
      <c r="W233" s="92">
        <v>40591</v>
      </c>
      <c r="X233" s="385">
        <f t="shared" si="196"/>
        <v>98.732186732186733</v>
      </c>
      <c r="Y233" s="92">
        <v>24817</v>
      </c>
      <c r="Z233" s="385">
        <f t="shared" si="176"/>
        <v>19.442339373970345</v>
      </c>
      <c r="AA233" s="93">
        <v>18886</v>
      </c>
      <c r="AB233" s="385">
        <f t="shared" si="177"/>
        <v>13.929644268774704</v>
      </c>
      <c r="AC233" s="364"/>
      <c r="AD233" s="385"/>
      <c r="AE233" s="92">
        <v>12659</v>
      </c>
      <c r="AF233" s="385">
        <f t="shared" si="200"/>
        <v>5.2792658730158726</v>
      </c>
      <c r="AG233" s="343"/>
      <c r="AH233" s="335"/>
      <c r="AI233" s="92">
        <v>2247</v>
      </c>
      <c r="AJ233" s="358" t="s">
        <v>499</v>
      </c>
      <c r="AK233" s="92"/>
      <c r="AL233" s="385"/>
      <c r="AM233" s="92">
        <v>6300</v>
      </c>
      <c r="AN233" s="385">
        <f t="shared" si="194"/>
        <v>30.5</v>
      </c>
      <c r="AO233" s="92">
        <v>3266</v>
      </c>
      <c r="AP233" s="94">
        <f t="shared" si="194"/>
        <v>4.1595576619273302</v>
      </c>
      <c r="AQ233" s="92">
        <v>508</v>
      </c>
      <c r="AR233" s="385">
        <f t="shared" si="189"/>
        <v>3.3418803418803416</v>
      </c>
      <c r="AS233" s="124"/>
      <c r="AT233" s="385"/>
      <c r="AU233" s="92"/>
      <c r="AV233" s="385"/>
      <c r="AW233" s="356"/>
      <c r="AX233" s="385"/>
      <c r="AY233" s="92">
        <v>3246</v>
      </c>
      <c r="AZ233" s="385">
        <f t="shared" si="185"/>
        <v>18.914110429447852</v>
      </c>
      <c r="BA233" s="92"/>
      <c r="BB233" s="385"/>
      <c r="BC233" s="76"/>
      <c r="BD233" s="76"/>
      <c r="BE233" s="76"/>
      <c r="BF233" s="76"/>
      <c r="BG233" s="76"/>
      <c r="BH233" s="76"/>
      <c r="BI233" s="76"/>
      <c r="BJ233" s="76"/>
      <c r="BK233" s="76"/>
      <c r="BL233" s="76"/>
      <c r="BM233" s="76"/>
      <c r="BN233" s="76"/>
      <c r="BO233" s="76"/>
    </row>
    <row r="234" spans="1:67" s="91" customFormat="1" ht="13.55" customHeight="1">
      <c r="A234" s="400"/>
      <c r="B234" s="62" t="s">
        <v>223</v>
      </c>
      <c r="C234" s="166">
        <v>1472193</v>
      </c>
      <c r="D234" s="385">
        <f t="shared" si="187"/>
        <v>9.1179563307973037</v>
      </c>
      <c r="E234" s="373">
        <v>466810</v>
      </c>
      <c r="F234" s="385">
        <f t="shared" si="195"/>
        <v>68.735584105168812</v>
      </c>
      <c r="G234" s="92"/>
      <c r="H234" s="385"/>
      <c r="I234" s="92">
        <v>250649</v>
      </c>
      <c r="J234" s="385"/>
      <c r="K234" s="92">
        <v>115038</v>
      </c>
      <c r="L234" s="385">
        <f t="shared" si="197"/>
        <v>31.505792596778754</v>
      </c>
      <c r="M234" s="93">
        <v>108085</v>
      </c>
      <c r="N234" s="385">
        <f t="shared" si="171"/>
        <v>21.382480844895422</v>
      </c>
      <c r="O234" s="92">
        <v>19312</v>
      </c>
      <c r="P234" s="385">
        <f t="shared" si="198"/>
        <v>4827</v>
      </c>
      <c r="Q234" s="92">
        <v>52300</v>
      </c>
      <c r="R234" s="385">
        <f t="shared" si="173"/>
        <v>127.81773399014779</v>
      </c>
      <c r="S234" s="93">
        <v>4851</v>
      </c>
      <c r="T234" s="385">
        <f t="shared" si="199"/>
        <v>1616</v>
      </c>
      <c r="U234" s="93">
        <v>35396</v>
      </c>
      <c r="V234" s="385">
        <f t="shared" si="196"/>
        <v>12.177959791511542</v>
      </c>
      <c r="W234" s="92">
        <v>29698</v>
      </c>
      <c r="X234" s="385">
        <f t="shared" si="196"/>
        <v>57.00390625</v>
      </c>
      <c r="Y234" s="92">
        <v>21512</v>
      </c>
      <c r="Z234" s="385">
        <f t="shared" si="176"/>
        <v>12.141111789859499</v>
      </c>
      <c r="AA234" s="93">
        <v>13056</v>
      </c>
      <c r="AB234" s="385">
        <f t="shared" si="177"/>
        <v>6.5468208092485547</v>
      </c>
      <c r="AC234" s="364"/>
      <c r="AD234" s="385"/>
      <c r="AE234" s="92">
        <v>7974</v>
      </c>
      <c r="AF234" s="385">
        <f t="shared" si="200"/>
        <v>1.7261538461538461</v>
      </c>
      <c r="AG234" s="343"/>
      <c r="AH234" s="335"/>
      <c r="AI234" s="92">
        <v>2710</v>
      </c>
      <c r="AJ234" s="358" t="s">
        <v>499</v>
      </c>
      <c r="AK234" s="92"/>
      <c r="AL234" s="385"/>
      <c r="AM234" s="92">
        <v>4900</v>
      </c>
      <c r="AN234" s="385">
        <f t="shared" si="194"/>
        <v>8.8000000000000007</v>
      </c>
      <c r="AO234" s="92">
        <v>2810</v>
      </c>
      <c r="AP234" s="94">
        <f t="shared" si="194"/>
        <v>1.2125984251968505</v>
      </c>
      <c r="AQ234" s="92">
        <v>479</v>
      </c>
      <c r="AR234" s="385">
        <f t="shared" si="189"/>
        <v>1.395</v>
      </c>
      <c r="AS234" s="124"/>
      <c r="AT234" s="385"/>
      <c r="AU234" s="92"/>
      <c r="AV234" s="385"/>
      <c r="AW234" s="356"/>
      <c r="AX234" s="385"/>
      <c r="AY234" s="92">
        <v>2640</v>
      </c>
      <c r="AZ234" s="385">
        <f t="shared" si="185"/>
        <v>9.6882591093117405</v>
      </c>
      <c r="BA234" s="92"/>
      <c r="BB234" s="385"/>
      <c r="BC234" s="76"/>
      <c r="BD234" s="76"/>
      <c r="BE234" s="76"/>
      <c r="BF234" s="76"/>
      <c r="BG234" s="76"/>
      <c r="BH234" s="76"/>
      <c r="BI234" s="76"/>
      <c r="BJ234" s="76"/>
      <c r="BK234" s="76"/>
      <c r="BL234" s="76"/>
      <c r="BM234" s="76"/>
      <c r="BN234" s="76"/>
      <c r="BO234" s="76"/>
    </row>
    <row r="235" spans="1:67" s="91" customFormat="1" ht="13.55" customHeight="1">
      <c r="A235" s="400"/>
      <c r="B235" s="62" t="s">
        <v>8</v>
      </c>
      <c r="C235" s="166">
        <v>1497105</v>
      </c>
      <c r="D235" s="385">
        <f t="shared" si="187"/>
        <v>5.9553208886576288</v>
      </c>
      <c r="E235" s="373">
        <v>466987</v>
      </c>
      <c r="F235" s="385">
        <f t="shared" si="195"/>
        <v>59.655539680477986</v>
      </c>
      <c r="G235" s="92"/>
      <c r="H235" s="385"/>
      <c r="I235" s="92">
        <v>259357</v>
      </c>
      <c r="J235" s="385"/>
      <c r="K235" s="92">
        <v>95830</v>
      </c>
      <c r="L235" s="385">
        <f t="shared" si="197"/>
        <v>9.989678899082568</v>
      </c>
      <c r="M235" s="93">
        <v>95351</v>
      </c>
      <c r="N235" s="385">
        <f t="shared" si="171"/>
        <v>8.3426415833823242</v>
      </c>
      <c r="O235" s="92">
        <v>21112</v>
      </c>
      <c r="P235" s="385">
        <f t="shared" si="198"/>
        <v>811</v>
      </c>
      <c r="Q235" s="92">
        <v>58950</v>
      </c>
      <c r="R235" s="385">
        <f t="shared" si="173"/>
        <v>132.37104072398191</v>
      </c>
      <c r="S235" s="93">
        <v>8095</v>
      </c>
      <c r="T235" s="385">
        <f t="shared" si="199"/>
        <v>1010.875</v>
      </c>
      <c r="U235" s="93">
        <v>31780</v>
      </c>
      <c r="V235" s="385">
        <f t="shared" si="196"/>
        <v>4.697382574399426</v>
      </c>
      <c r="W235" s="92">
        <v>24677</v>
      </c>
      <c r="X235" s="385">
        <f t="shared" si="196"/>
        <v>5.3144831115660187</v>
      </c>
      <c r="Y235" s="92">
        <v>18436</v>
      </c>
      <c r="Z235" s="385">
        <f t="shared" si="176"/>
        <v>4.9470967741935485</v>
      </c>
      <c r="AA235" s="93">
        <v>11520</v>
      </c>
      <c r="AB235" s="385">
        <f t="shared" si="177"/>
        <v>2.6758136566687938</v>
      </c>
      <c r="AC235" s="364"/>
      <c r="AD235" s="385"/>
      <c r="AE235" s="92">
        <v>9600</v>
      </c>
      <c r="AF235" s="385">
        <f t="shared" si="200"/>
        <v>0.8341612533435232</v>
      </c>
      <c r="AG235" s="343"/>
      <c r="AH235" s="335"/>
      <c r="AI235" s="92">
        <v>3863</v>
      </c>
      <c r="AJ235" s="358" t="s">
        <v>499</v>
      </c>
      <c r="AK235" s="92"/>
      <c r="AL235" s="385"/>
      <c r="AM235" s="92">
        <v>3000</v>
      </c>
      <c r="AN235" s="385">
        <f t="shared" si="194"/>
        <v>5</v>
      </c>
      <c r="AO235" s="92">
        <v>2994</v>
      </c>
      <c r="AP235" s="94">
        <f t="shared" si="194"/>
        <v>0.19045725646123257</v>
      </c>
      <c r="AQ235" s="92">
        <v>469</v>
      </c>
      <c r="AR235" s="385">
        <f t="shared" si="189"/>
        <v>2.1059602649006623</v>
      </c>
      <c r="AS235" s="124"/>
      <c r="AT235" s="385"/>
      <c r="AU235" s="92"/>
      <c r="AV235" s="385"/>
      <c r="AW235" s="356"/>
      <c r="AX235" s="385"/>
      <c r="AY235" s="92">
        <v>1544</v>
      </c>
      <c r="AZ235" s="385">
        <f t="shared" si="185"/>
        <v>2.4464285714285716</v>
      </c>
      <c r="BA235" s="92"/>
      <c r="BB235" s="385"/>
      <c r="BC235" s="76"/>
      <c r="BD235" s="76"/>
      <c r="BE235" s="76"/>
      <c r="BF235" s="76"/>
      <c r="BG235" s="76"/>
      <c r="BH235" s="76"/>
      <c r="BI235" s="76"/>
      <c r="BJ235" s="76"/>
      <c r="BK235" s="76"/>
      <c r="BL235" s="76"/>
      <c r="BM235" s="76"/>
      <c r="BN235" s="76"/>
      <c r="BO235" s="76"/>
    </row>
    <row r="236" spans="1:67" s="91" customFormat="1" ht="13.55" customHeight="1">
      <c r="A236" s="400"/>
      <c r="B236" s="62" t="s">
        <v>9</v>
      </c>
      <c r="C236" s="166">
        <v>1683022</v>
      </c>
      <c r="D236" s="385">
        <f t="shared" si="187"/>
        <v>4.3269461456899148</v>
      </c>
      <c r="E236" s="373">
        <v>515717</v>
      </c>
      <c r="F236" s="385">
        <f t="shared" si="195"/>
        <v>57.570925610448612</v>
      </c>
      <c r="G236" s="92"/>
      <c r="H236" s="385"/>
      <c r="I236" s="92">
        <v>247538</v>
      </c>
      <c r="J236" s="385"/>
      <c r="K236" s="92">
        <v>103031</v>
      </c>
      <c r="L236" s="385">
        <f t="shared" si="197"/>
        <v>5.3662259021255565</v>
      </c>
      <c r="M236" s="93">
        <v>99636</v>
      </c>
      <c r="N236" s="385">
        <f t="shared" si="171"/>
        <v>5.3771121351766515</v>
      </c>
      <c r="O236" s="92">
        <v>25909</v>
      </c>
      <c r="P236" s="385">
        <f t="shared" si="198"/>
        <v>157.95092024539878</v>
      </c>
      <c r="Q236" s="92">
        <v>58093</v>
      </c>
      <c r="R236" s="385">
        <f t="shared" si="173"/>
        <v>116.83569979716025</v>
      </c>
      <c r="S236" s="93">
        <v>13057</v>
      </c>
      <c r="T236" s="385">
        <f t="shared" si="199"/>
        <v>1864.2857142857142</v>
      </c>
      <c r="U236" s="93">
        <v>39203</v>
      </c>
      <c r="V236" s="385">
        <f t="shared" si="196"/>
        <v>2.6935179951008101</v>
      </c>
      <c r="W236" s="92">
        <v>27298</v>
      </c>
      <c r="X236" s="385">
        <f t="shared" si="196"/>
        <v>3.3063574696324345</v>
      </c>
      <c r="Y236" s="92">
        <v>26271</v>
      </c>
      <c r="Z236" s="385">
        <f t="shared" si="176"/>
        <v>3.7939781021897812</v>
      </c>
      <c r="AA236" s="93">
        <v>11438</v>
      </c>
      <c r="AB236" s="385">
        <f t="shared" si="177"/>
        <v>1.7661426844014509</v>
      </c>
      <c r="AC236" s="364"/>
      <c r="AD236" s="385"/>
      <c r="AE236" s="92">
        <v>12104</v>
      </c>
      <c r="AF236" s="385">
        <f t="shared" si="200"/>
        <v>0.3812621248430903</v>
      </c>
      <c r="AG236" s="343"/>
      <c r="AH236" s="335"/>
      <c r="AI236" s="92">
        <v>7233</v>
      </c>
      <c r="AJ236" s="358" t="s">
        <v>499</v>
      </c>
      <c r="AK236" s="92"/>
      <c r="AL236" s="385"/>
      <c r="AM236" s="92">
        <v>3800</v>
      </c>
      <c r="AN236" s="385">
        <f t="shared" si="194"/>
        <v>4.4285714285714288</v>
      </c>
      <c r="AO236" s="92">
        <v>2864</v>
      </c>
      <c r="AP236" s="94">
        <f t="shared" si="194"/>
        <v>-0.30231425091352004</v>
      </c>
      <c r="AQ236" s="92">
        <v>498</v>
      </c>
      <c r="AR236" s="385">
        <f t="shared" si="189"/>
        <v>6.9047619047619051</v>
      </c>
      <c r="AS236" s="124"/>
      <c r="AT236" s="385"/>
      <c r="AU236" s="92"/>
      <c r="AV236" s="385"/>
      <c r="AW236" s="356"/>
      <c r="AX236" s="385"/>
      <c r="AY236" s="92">
        <v>1039</v>
      </c>
      <c r="AZ236" s="385">
        <f t="shared" si="185"/>
        <v>1.8701657458563536</v>
      </c>
      <c r="BA236" s="92"/>
      <c r="BB236" s="385"/>
      <c r="BC236" s="76"/>
      <c r="BD236" s="76"/>
      <c r="BE236" s="76"/>
      <c r="BF236" s="76"/>
      <c r="BG236" s="76"/>
      <c r="BH236" s="76"/>
      <c r="BI236" s="76"/>
      <c r="BJ236" s="76"/>
      <c r="BK236" s="76"/>
      <c r="BL236" s="76"/>
      <c r="BM236" s="76"/>
      <c r="BN236" s="76"/>
      <c r="BO236" s="76"/>
    </row>
    <row r="237" spans="1:67" s="91" customFormat="1" ht="13.55" customHeight="1">
      <c r="A237" s="400"/>
      <c r="B237" s="62" t="s">
        <v>226</v>
      </c>
      <c r="C237" s="166">
        <v>1771962</v>
      </c>
      <c r="D237" s="385">
        <f t="shared" si="187"/>
        <v>3.2925644019593117</v>
      </c>
      <c r="E237" s="373">
        <v>545089</v>
      </c>
      <c r="F237" s="385">
        <f t="shared" si="195"/>
        <v>47.808112464183381</v>
      </c>
      <c r="G237" s="92"/>
      <c r="H237" s="385"/>
      <c r="I237" s="92">
        <v>284350</v>
      </c>
      <c r="J237" s="385"/>
      <c r="K237" s="92">
        <v>122278</v>
      </c>
      <c r="L237" s="385">
        <f t="shared" si="197"/>
        <v>3.7575285969963428</v>
      </c>
      <c r="M237" s="93">
        <v>117739</v>
      </c>
      <c r="N237" s="385">
        <f t="shared" si="171"/>
        <v>3.6887419855840067</v>
      </c>
      <c r="O237" s="92">
        <v>25052</v>
      </c>
      <c r="P237" s="385">
        <f t="shared" si="198"/>
        <v>147.23668639053255</v>
      </c>
      <c r="Q237" s="92">
        <v>47926</v>
      </c>
      <c r="R237" s="385">
        <f t="shared" si="173"/>
        <v>84.888888888888886</v>
      </c>
      <c r="S237" s="93">
        <v>14458</v>
      </c>
      <c r="T237" s="385">
        <f t="shared" si="199"/>
        <v>14457</v>
      </c>
      <c r="U237" s="93">
        <v>40187</v>
      </c>
      <c r="V237" s="385">
        <f t="shared" si="196"/>
        <v>1.4029538387945468</v>
      </c>
      <c r="W237" s="92">
        <v>18208</v>
      </c>
      <c r="X237" s="385">
        <f t="shared" si="196"/>
        <v>0.97848527654025852</v>
      </c>
      <c r="Y237" s="92">
        <v>27036</v>
      </c>
      <c r="Z237" s="385">
        <f t="shared" si="176"/>
        <v>2.3922208281053954</v>
      </c>
      <c r="AA237" s="93">
        <v>11420</v>
      </c>
      <c r="AB237" s="385">
        <f t="shared" si="177"/>
        <v>1.4627992236359715</v>
      </c>
      <c r="AC237" s="364"/>
      <c r="AD237" s="385"/>
      <c r="AE237" s="92">
        <v>13758</v>
      </c>
      <c r="AF237" s="385">
        <f t="shared" si="200"/>
        <v>0.49202906409283154</v>
      </c>
      <c r="AG237" s="343"/>
      <c r="AH237" s="335"/>
      <c r="AI237" s="92">
        <v>17812</v>
      </c>
      <c r="AJ237" s="358" t="s">
        <v>499</v>
      </c>
      <c r="AK237" s="92"/>
      <c r="AL237" s="385"/>
      <c r="AM237" s="92">
        <v>2700</v>
      </c>
      <c r="AN237" s="385">
        <f t="shared" si="194"/>
        <v>1.4545454545454546</v>
      </c>
      <c r="AO237" s="92">
        <v>2306</v>
      </c>
      <c r="AP237" s="94">
        <f t="shared" si="194"/>
        <v>-0.32295948326482682</v>
      </c>
      <c r="AQ237" s="92">
        <v>516</v>
      </c>
      <c r="AR237" s="385">
        <f t="shared" si="189"/>
        <v>4.0588235294117645</v>
      </c>
      <c r="AS237" s="124"/>
      <c r="AT237" s="385"/>
      <c r="AU237" s="92"/>
      <c r="AV237" s="385"/>
      <c r="AW237" s="356"/>
      <c r="AX237" s="385"/>
      <c r="AY237" s="92">
        <v>888</v>
      </c>
      <c r="AZ237" s="385">
        <f t="shared" si="185"/>
        <v>1.6507462686567163</v>
      </c>
      <c r="BA237" s="92"/>
      <c r="BB237" s="385"/>
      <c r="BC237" s="76"/>
      <c r="BD237" s="76"/>
      <c r="BE237" s="76"/>
      <c r="BF237" s="76"/>
      <c r="BG237" s="76"/>
      <c r="BH237" s="76"/>
      <c r="BI237" s="76"/>
      <c r="BJ237" s="76"/>
      <c r="BK237" s="76"/>
      <c r="BL237" s="76"/>
      <c r="BM237" s="76"/>
      <c r="BN237" s="76"/>
      <c r="BO237" s="76"/>
    </row>
    <row r="238" spans="1:67" s="91" customFormat="1" ht="13.55" customHeight="1">
      <c r="A238" s="400"/>
      <c r="B238" s="62" t="s">
        <v>227</v>
      </c>
      <c r="C238" s="166">
        <v>2153857</v>
      </c>
      <c r="D238" s="385">
        <f t="shared" si="187"/>
        <v>2.1955292260490014</v>
      </c>
      <c r="E238" s="373">
        <v>626830</v>
      </c>
      <c r="F238" s="385">
        <f t="shared" si="195"/>
        <v>29.751079277864992</v>
      </c>
      <c r="G238" s="92"/>
      <c r="H238" s="385"/>
      <c r="I238" s="92">
        <v>286126</v>
      </c>
      <c r="J238" s="385"/>
      <c r="K238" s="92">
        <v>150385</v>
      </c>
      <c r="L238" s="385">
        <f t="shared" si="197"/>
        <v>1.5391719852767367</v>
      </c>
      <c r="M238" s="93">
        <v>141166</v>
      </c>
      <c r="N238" s="385">
        <f t="shared" si="171"/>
        <v>1.5641370290987031</v>
      </c>
      <c r="O238" s="92">
        <v>29540</v>
      </c>
      <c r="P238" s="385">
        <f t="shared" si="198"/>
        <v>144.51724137931035</v>
      </c>
      <c r="Q238" s="92">
        <v>47811</v>
      </c>
      <c r="R238" s="385">
        <f t="shared" si="173"/>
        <v>39.483488569009317</v>
      </c>
      <c r="S238" s="93">
        <v>19740</v>
      </c>
      <c r="T238" s="385">
        <f t="shared" si="199"/>
        <v>6579</v>
      </c>
      <c r="U238" s="93">
        <v>60960</v>
      </c>
      <c r="V238" s="385">
        <f t="shared" si="196"/>
        <v>1.1337066853342668</v>
      </c>
      <c r="W238" s="92">
        <v>36610</v>
      </c>
      <c r="X238" s="385">
        <f t="shared" si="196"/>
        <v>0.73170616337921568</v>
      </c>
      <c r="Y238" s="92">
        <v>38225</v>
      </c>
      <c r="Z238" s="385">
        <f t="shared" si="176"/>
        <v>1.9535620460516148</v>
      </c>
      <c r="AA238" s="93">
        <v>14772</v>
      </c>
      <c r="AB238" s="385">
        <f t="shared" si="177"/>
        <v>1.1742714159552547</v>
      </c>
      <c r="AC238" s="364"/>
      <c r="AD238" s="385"/>
      <c r="AE238" s="92">
        <v>15344</v>
      </c>
      <c r="AF238" s="385">
        <f t="shared" si="200"/>
        <v>0.34667368790591535</v>
      </c>
      <c r="AG238" s="343"/>
      <c r="AH238" s="335"/>
      <c r="AI238" s="92">
        <v>32750</v>
      </c>
      <c r="AJ238" s="358" t="s">
        <v>499</v>
      </c>
      <c r="AK238" s="92"/>
      <c r="AL238" s="385"/>
      <c r="AM238" s="92">
        <v>2600</v>
      </c>
      <c r="AN238" s="385">
        <f t="shared" si="194"/>
        <v>1.3636363636363638</v>
      </c>
      <c r="AO238" s="92">
        <v>1891</v>
      </c>
      <c r="AP238" s="94">
        <f t="shared" si="194"/>
        <v>-0.31086005830903785</v>
      </c>
      <c r="AQ238" s="92">
        <v>628</v>
      </c>
      <c r="AR238" s="385">
        <f t="shared" si="189"/>
        <v>6.2183908045977008</v>
      </c>
      <c r="AS238" s="124"/>
      <c r="AT238" s="385"/>
      <c r="AU238" s="92"/>
      <c r="AV238" s="385"/>
      <c r="AW238" s="356"/>
      <c r="AX238" s="385"/>
      <c r="AY238" s="92">
        <v>1375</v>
      </c>
      <c r="AZ238" s="385">
        <f t="shared" si="185"/>
        <v>1.4641577060931898</v>
      </c>
      <c r="BA238" s="92"/>
      <c r="BB238" s="385"/>
      <c r="BC238" s="76"/>
      <c r="BD238" s="76"/>
      <c r="BE238" s="76"/>
      <c r="BF238" s="76"/>
      <c r="BG238" s="76"/>
      <c r="BH238" s="76"/>
      <c r="BI238" s="76"/>
      <c r="BJ238" s="76"/>
      <c r="BK238" s="76"/>
      <c r="BL238" s="76"/>
      <c r="BM238" s="76"/>
      <c r="BN238" s="76"/>
      <c r="BO238" s="76"/>
    </row>
    <row r="239" spans="1:67" s="91" customFormat="1" ht="13.55" customHeight="1">
      <c r="A239" s="400"/>
      <c r="B239" s="62" t="s">
        <v>228</v>
      </c>
      <c r="C239" s="166">
        <v>2093236</v>
      </c>
      <c r="D239" s="385">
        <f t="shared" si="187"/>
        <v>1.9811679220910543</v>
      </c>
      <c r="E239" s="373">
        <v>569092</v>
      </c>
      <c r="F239" s="385">
        <f t="shared" si="195"/>
        <v>18.957636331755218</v>
      </c>
      <c r="G239" s="92"/>
      <c r="H239" s="385"/>
      <c r="I239" s="92">
        <v>385904</v>
      </c>
      <c r="J239" s="385">
        <f t="shared" ref="J239:J250" si="201">IFERROR(IF((I239/I227-1)=-100%,"",(I239/I227-1)),"")</f>
        <v>1.2229621138370614</v>
      </c>
      <c r="K239" s="92">
        <v>146387</v>
      </c>
      <c r="L239" s="385">
        <f t="shared" si="197"/>
        <v>1.1988944466976101</v>
      </c>
      <c r="M239" s="93">
        <v>135951</v>
      </c>
      <c r="N239" s="385">
        <f t="shared" si="171"/>
        <v>1.4463498461483093</v>
      </c>
      <c r="O239" s="92">
        <v>34356</v>
      </c>
      <c r="P239" s="385">
        <f t="shared" si="198"/>
        <v>93.126027397260273</v>
      </c>
      <c r="Q239" s="92">
        <v>50980</v>
      </c>
      <c r="R239" s="385">
        <f t="shared" si="173"/>
        <v>30.902377972465583</v>
      </c>
      <c r="S239" s="93">
        <v>22871</v>
      </c>
      <c r="T239" s="385">
        <f t="shared" si="199"/>
        <v>485.61702127659572</v>
      </c>
      <c r="U239" s="93">
        <v>62177</v>
      </c>
      <c r="V239" s="385">
        <f t="shared" si="196"/>
        <v>0.99451465965227426</v>
      </c>
      <c r="W239" s="92">
        <v>44537</v>
      </c>
      <c r="X239" s="385">
        <f t="shared" si="196"/>
        <v>1.205457066455383</v>
      </c>
      <c r="Y239" s="92">
        <v>36342</v>
      </c>
      <c r="Z239" s="385">
        <f t="shared" si="176"/>
        <v>1.6665199207572088</v>
      </c>
      <c r="AA239" s="93">
        <v>13671</v>
      </c>
      <c r="AB239" s="385">
        <f t="shared" si="177"/>
        <v>1.0166691252397109</v>
      </c>
      <c r="AC239" s="364"/>
      <c r="AD239" s="385"/>
      <c r="AE239" s="92">
        <v>13495</v>
      </c>
      <c r="AF239" s="385">
        <f t="shared" si="200"/>
        <v>0.30109911299652903</v>
      </c>
      <c r="AG239" s="343"/>
      <c r="AH239" s="335"/>
      <c r="AI239" s="92">
        <v>34980</v>
      </c>
      <c r="AJ239" s="358" t="s">
        <v>499</v>
      </c>
      <c r="AK239" s="92"/>
      <c r="AL239" s="385"/>
      <c r="AM239" s="92">
        <v>2600</v>
      </c>
      <c r="AN239" s="385">
        <f t="shared" si="194"/>
        <v>1.8888888888888888</v>
      </c>
      <c r="AO239" s="92">
        <v>1939</v>
      </c>
      <c r="AP239" s="94">
        <f t="shared" si="194"/>
        <v>-0.19140950792326938</v>
      </c>
      <c r="AQ239" s="92">
        <v>666</v>
      </c>
      <c r="AR239" s="385">
        <f t="shared" si="189"/>
        <v>5</v>
      </c>
      <c r="AS239" s="124"/>
      <c r="AT239" s="385"/>
      <c r="AU239" s="92"/>
      <c r="AV239" s="385"/>
      <c r="AW239" s="356"/>
      <c r="AX239" s="385"/>
      <c r="AY239" s="92">
        <v>1099</v>
      </c>
      <c r="AZ239" s="385">
        <f t="shared" si="185"/>
        <v>0.91463414634146334</v>
      </c>
      <c r="BA239" s="92"/>
      <c r="BB239" s="385"/>
      <c r="BC239" s="76"/>
      <c r="BD239" s="76"/>
      <c r="BE239" s="76"/>
      <c r="BF239" s="76"/>
      <c r="BG239" s="76"/>
      <c r="BH239" s="76"/>
      <c r="BI239" s="76"/>
      <c r="BJ239" s="76"/>
      <c r="BK239" s="76"/>
      <c r="BL239" s="76"/>
      <c r="BM239" s="76"/>
      <c r="BN239" s="76"/>
      <c r="BO239" s="76"/>
    </row>
    <row r="240" spans="1:67" s="91" customFormat="1" ht="13.55" customHeight="1">
      <c r="A240" s="400"/>
      <c r="B240" s="62" t="s">
        <v>229</v>
      </c>
      <c r="C240" s="166">
        <v>2017157</v>
      </c>
      <c r="D240" s="385">
        <f t="shared" si="187"/>
        <v>2.2537204373227691</v>
      </c>
      <c r="E240" s="373">
        <v>570369</v>
      </c>
      <c r="F240" s="385">
        <f t="shared" si="195"/>
        <v>16.408405567085826</v>
      </c>
      <c r="G240" s="92"/>
      <c r="H240" s="385"/>
      <c r="I240" s="92">
        <v>310627</v>
      </c>
      <c r="J240" s="385">
        <f t="shared" si="201"/>
        <v>1.596434183690528</v>
      </c>
      <c r="K240" s="92">
        <v>133135</v>
      </c>
      <c r="L240" s="385">
        <f t="shared" si="197"/>
        <v>1.2737908184178166</v>
      </c>
      <c r="M240" s="93">
        <v>114064</v>
      </c>
      <c r="N240" s="385">
        <f t="shared" si="171"/>
        <v>1.6104588625700882</v>
      </c>
      <c r="O240" s="92">
        <v>42165</v>
      </c>
      <c r="P240" s="385">
        <f t="shared" si="198"/>
        <v>84.181818181818187</v>
      </c>
      <c r="Q240" s="92">
        <v>67475</v>
      </c>
      <c r="R240" s="385">
        <f t="shared" si="173"/>
        <v>46.922585227272727</v>
      </c>
      <c r="S240" s="93">
        <v>22283</v>
      </c>
      <c r="T240" s="385">
        <f t="shared" si="199"/>
        <v>84.375478927203062</v>
      </c>
      <c r="U240" s="93">
        <v>48187</v>
      </c>
      <c r="V240" s="385">
        <f t="shared" si="196"/>
        <v>0.81700603318250375</v>
      </c>
      <c r="W240" s="92">
        <v>31075</v>
      </c>
      <c r="X240" s="385">
        <f t="shared" si="196"/>
        <v>1.0088564225224643</v>
      </c>
      <c r="Y240" s="92">
        <v>36069</v>
      </c>
      <c r="Z240" s="385">
        <f t="shared" si="176"/>
        <v>1.4618797351716606</v>
      </c>
      <c r="AA240" s="93">
        <v>10333</v>
      </c>
      <c r="AB240" s="385">
        <f t="shared" si="177"/>
        <v>0.56584330959236251</v>
      </c>
      <c r="AC240" s="364"/>
      <c r="AD240" s="385"/>
      <c r="AE240" s="92">
        <v>17492</v>
      </c>
      <c r="AF240" s="385">
        <f t="shared" si="200"/>
        <v>0.41647096930925587</v>
      </c>
      <c r="AG240" s="343"/>
      <c r="AH240" s="335"/>
      <c r="AI240" s="92">
        <v>19896</v>
      </c>
      <c r="AJ240" s="358" t="s">
        <v>499</v>
      </c>
      <c r="AK240" s="92"/>
      <c r="AL240" s="385"/>
      <c r="AM240" s="92"/>
      <c r="AN240" s="385"/>
      <c r="AO240" s="92">
        <v>3206</v>
      </c>
      <c r="AP240" s="94">
        <f t="shared" si="194"/>
        <v>-0.11777655476059434</v>
      </c>
      <c r="AQ240" s="92">
        <v>656</v>
      </c>
      <c r="AR240" s="385">
        <f t="shared" si="189"/>
        <v>3.7536231884057969</v>
      </c>
      <c r="AS240" s="124"/>
      <c r="AT240" s="385"/>
      <c r="AU240" s="92"/>
      <c r="AV240" s="385"/>
      <c r="AW240" s="356"/>
      <c r="AX240" s="385"/>
      <c r="AY240" s="92">
        <v>2018</v>
      </c>
      <c r="AZ240" s="385">
        <f t="shared" si="185"/>
        <v>1.4913580246913578</v>
      </c>
      <c r="BA240" s="92"/>
      <c r="BB240" s="385"/>
      <c r="BC240" s="76"/>
      <c r="BD240" s="76"/>
      <c r="BE240" s="76"/>
      <c r="BF240" s="76"/>
      <c r="BG240" s="76"/>
      <c r="BH240" s="76"/>
      <c r="BI240" s="76"/>
      <c r="BJ240" s="76"/>
      <c r="BK240" s="76"/>
      <c r="BL240" s="76"/>
      <c r="BM240" s="76"/>
      <c r="BN240" s="76"/>
      <c r="BO240" s="76"/>
    </row>
    <row r="241" spans="1:67" s="91" customFormat="1" ht="13.55" customHeight="1">
      <c r="A241" s="400"/>
      <c r="B241" s="62" t="s">
        <v>21</v>
      </c>
      <c r="C241" s="166">
        <v>2042703</v>
      </c>
      <c r="D241" s="385">
        <f t="shared" si="187"/>
        <v>1.640925427936081</v>
      </c>
      <c r="E241" s="373">
        <v>631124</v>
      </c>
      <c r="F241" s="385">
        <f t="shared" si="195"/>
        <v>4.1328003643490918</v>
      </c>
      <c r="G241" s="92"/>
      <c r="H241" s="385"/>
      <c r="I241" s="92">
        <v>321171</v>
      </c>
      <c r="J241" s="385">
        <f t="shared" si="201"/>
        <v>1.4670353727387946</v>
      </c>
      <c r="K241" s="92">
        <v>128215</v>
      </c>
      <c r="L241" s="385">
        <f t="shared" si="197"/>
        <v>0.75097302833731638</v>
      </c>
      <c r="M241" s="93">
        <v>114135</v>
      </c>
      <c r="N241" s="385">
        <f t="shared" si="171"/>
        <v>1.3261999388566186</v>
      </c>
      <c r="O241" s="92">
        <v>48254</v>
      </c>
      <c r="P241" s="385">
        <f t="shared" si="198"/>
        <v>32.463245492371705</v>
      </c>
      <c r="Q241" s="92">
        <v>75054</v>
      </c>
      <c r="R241" s="385">
        <f t="shared" si="173"/>
        <v>14.420998561742346</v>
      </c>
      <c r="S241" s="93">
        <v>25647</v>
      </c>
      <c r="T241" s="385">
        <f t="shared" si="199"/>
        <v>28.752900232018561</v>
      </c>
      <c r="U241" s="93">
        <v>45621</v>
      </c>
      <c r="V241" s="385">
        <f t="shared" si="196"/>
        <v>0.61239131971442706</v>
      </c>
      <c r="W241" s="92">
        <v>30254</v>
      </c>
      <c r="X241" s="385">
        <f t="shared" si="196"/>
        <v>0.66541891445557644</v>
      </c>
      <c r="Y241" s="92">
        <v>31018</v>
      </c>
      <c r="Z241" s="385">
        <f t="shared" si="176"/>
        <v>0.69552858860828692</v>
      </c>
      <c r="AA241" s="93">
        <v>12922</v>
      </c>
      <c r="AB241" s="385">
        <f t="shared" si="177"/>
        <v>0.90758783584292879</v>
      </c>
      <c r="AC241" s="364"/>
      <c r="AD241" s="385"/>
      <c r="AE241" s="92">
        <v>17827</v>
      </c>
      <c r="AF241" s="385">
        <f t="shared" si="200"/>
        <v>0.21057992666032876</v>
      </c>
      <c r="AG241" s="343"/>
      <c r="AH241" s="335"/>
      <c r="AI241" s="360">
        <v>8829</v>
      </c>
      <c r="AJ241" s="358" t="s">
        <v>249</v>
      </c>
      <c r="AK241" s="92"/>
      <c r="AL241" s="385"/>
      <c r="AM241" s="92"/>
      <c r="AN241" s="385"/>
      <c r="AO241" s="92">
        <v>3828</v>
      </c>
      <c r="AP241" s="94">
        <f t="shared" si="194"/>
        <v>-0.32295719844357973</v>
      </c>
      <c r="AQ241" s="92">
        <v>604</v>
      </c>
      <c r="AR241" s="385">
        <f t="shared" si="189"/>
        <v>1.8625592417061609</v>
      </c>
      <c r="AS241" s="124"/>
      <c r="AT241" s="385"/>
      <c r="AU241" s="92"/>
      <c r="AV241" s="385"/>
      <c r="AW241" s="356"/>
      <c r="AX241" s="385"/>
      <c r="AY241" s="92">
        <v>2449</v>
      </c>
      <c r="AZ241" s="385">
        <f t="shared" si="185"/>
        <v>0.78628738147337707</v>
      </c>
      <c r="BA241" s="92"/>
      <c r="BB241" s="385"/>
      <c r="BC241" s="76"/>
      <c r="BD241" s="76"/>
      <c r="BE241" s="76"/>
      <c r="BF241" s="76"/>
      <c r="BG241" s="76"/>
      <c r="BH241" s="76"/>
      <c r="BI241" s="76"/>
      <c r="BJ241" s="76"/>
      <c r="BK241" s="76"/>
      <c r="BL241" s="76"/>
      <c r="BM241" s="76"/>
      <c r="BN241" s="76"/>
      <c r="BO241" s="76"/>
    </row>
    <row r="242" spans="1:67" s="91" customFormat="1" ht="13.55" customHeight="1">
      <c r="A242" s="400"/>
      <c r="B242" s="62" t="s">
        <v>34</v>
      </c>
      <c r="C242" s="166">
        <v>2061646</v>
      </c>
      <c r="D242" s="385">
        <f t="shared" si="187"/>
        <v>0.9796280310457437</v>
      </c>
      <c r="E242" s="373">
        <v>649877</v>
      </c>
      <c r="F242" s="385">
        <f t="shared" si="195"/>
        <v>1.0603479159599392</v>
      </c>
      <c r="G242" s="92"/>
      <c r="H242" s="385"/>
      <c r="I242" s="92">
        <v>316839</v>
      </c>
      <c r="J242" s="385">
        <f t="shared" si="201"/>
        <v>1.1963357318138335</v>
      </c>
      <c r="K242" s="92">
        <v>147198</v>
      </c>
      <c r="L242" s="385">
        <f t="shared" si="197"/>
        <v>0.59982175656729231</v>
      </c>
      <c r="M242" s="93">
        <v>117736</v>
      </c>
      <c r="N242" s="385">
        <f t="shared" si="171"/>
        <v>0.81461730526185994</v>
      </c>
      <c r="O242" s="92">
        <v>62256</v>
      </c>
      <c r="P242" s="385">
        <f t="shared" si="198"/>
        <v>27.557798165137616</v>
      </c>
      <c r="Q242" s="92">
        <v>85377</v>
      </c>
      <c r="R242" s="385">
        <f t="shared" si="173"/>
        <v>5.4484138972809664</v>
      </c>
      <c r="S242" s="93">
        <v>30159</v>
      </c>
      <c r="T242" s="385">
        <f t="shared" si="199"/>
        <v>143.99519230769232</v>
      </c>
      <c r="U242" s="93">
        <v>42614</v>
      </c>
      <c r="V242" s="385">
        <f t="shared" si="196"/>
        <v>0.34739305024188183</v>
      </c>
      <c r="W242" s="92">
        <v>27473</v>
      </c>
      <c r="X242" s="385">
        <f t="shared" si="196"/>
        <v>0.3486328604388591</v>
      </c>
      <c r="Y242" s="92">
        <v>29216</v>
      </c>
      <c r="Z242" s="385">
        <f t="shared" si="176"/>
        <v>0.52484342379958249</v>
      </c>
      <c r="AA242" s="93">
        <v>13655</v>
      </c>
      <c r="AB242" s="385">
        <f t="shared" si="177"/>
        <v>0.54346106024641117</v>
      </c>
      <c r="AC242" s="364"/>
      <c r="AD242" s="385"/>
      <c r="AE242" s="92">
        <v>12422</v>
      </c>
      <c r="AF242" s="385">
        <f t="shared" si="200"/>
        <v>0.18451416038905322</v>
      </c>
      <c r="AG242" s="343"/>
      <c r="AH242" s="335"/>
      <c r="AI242" s="360">
        <v>3531</v>
      </c>
      <c r="AJ242" s="358" t="s">
        <v>249</v>
      </c>
      <c r="AK242" s="92"/>
      <c r="AL242" s="385"/>
      <c r="AM242" s="92"/>
      <c r="AN242" s="385"/>
      <c r="AO242" s="92">
        <v>4207</v>
      </c>
      <c r="AP242" s="94">
        <f t="shared" si="194"/>
        <v>-0.14247859763554827</v>
      </c>
      <c r="AQ242" s="92">
        <v>867</v>
      </c>
      <c r="AR242" s="385">
        <f t="shared" si="189"/>
        <v>2.6582278481012658</v>
      </c>
      <c r="AS242" s="124"/>
      <c r="AT242" s="385"/>
      <c r="AU242" s="92"/>
      <c r="AV242" s="385"/>
      <c r="AW242" s="356"/>
      <c r="AX242" s="385"/>
      <c r="AY242" s="92">
        <v>2885</v>
      </c>
      <c r="AZ242" s="385">
        <f t="shared" si="185"/>
        <v>0.72754491017964074</v>
      </c>
      <c r="BA242" s="92"/>
      <c r="BB242" s="385"/>
      <c r="BC242" s="76"/>
      <c r="BD242" s="76"/>
      <c r="BE242" s="76"/>
      <c r="BF242" s="76"/>
      <c r="BG242" s="76"/>
      <c r="BH242" s="76"/>
      <c r="BI242" s="76"/>
      <c r="BJ242" s="76"/>
      <c r="BK242" s="76"/>
      <c r="BL242" s="76"/>
      <c r="BM242" s="76"/>
      <c r="BN242" s="76"/>
      <c r="BO242" s="76"/>
    </row>
    <row r="243" spans="1:67" s="91" customFormat="1" ht="13.55" customHeight="1">
      <c r="A243" s="401"/>
      <c r="B243" s="156" t="s">
        <v>32</v>
      </c>
      <c r="C243" s="167">
        <v>2415767</v>
      </c>
      <c r="D243" s="389">
        <f t="shared" si="187"/>
        <v>0.73379203828490192</v>
      </c>
      <c r="E243" s="374">
        <v>782726</v>
      </c>
      <c r="F243" s="389">
        <f t="shared" si="195"/>
        <v>0.71588350706432968</v>
      </c>
      <c r="G243" s="153"/>
      <c r="H243" s="389"/>
      <c r="I243" s="153">
        <v>372212</v>
      </c>
      <c r="J243" s="389">
        <f t="shared" si="201"/>
        <v>0.84730680086754107</v>
      </c>
      <c r="K243" s="153">
        <v>191643</v>
      </c>
      <c r="L243" s="389">
        <f t="shared" si="197"/>
        <v>0.4683374579556685</v>
      </c>
      <c r="M243" s="154">
        <v>151161</v>
      </c>
      <c r="N243" s="389">
        <f t="shared" si="171"/>
        <v>0.61154170087101134</v>
      </c>
      <c r="O243" s="153">
        <v>74057</v>
      </c>
      <c r="P243" s="389">
        <f t="shared" si="198"/>
        <v>21.66126070991432</v>
      </c>
      <c r="Q243" s="153">
        <v>104827</v>
      </c>
      <c r="R243" s="389">
        <f t="shared" si="173"/>
        <v>2.8966247862612446</v>
      </c>
      <c r="S243" s="154">
        <v>37569</v>
      </c>
      <c r="T243" s="389">
        <f t="shared" si="199"/>
        <v>112.84545454545454</v>
      </c>
      <c r="U243" s="154">
        <v>39198</v>
      </c>
      <c r="V243" s="389">
        <f t="shared" si="196"/>
        <v>0.23198290222208251</v>
      </c>
      <c r="W243" s="153">
        <v>42120</v>
      </c>
      <c r="X243" s="389">
        <f t="shared" si="196"/>
        <v>0.40789517665541331</v>
      </c>
      <c r="Y243" s="153">
        <v>30838</v>
      </c>
      <c r="Z243" s="389">
        <f t="shared" si="176"/>
        <v>0.39626912976546236</v>
      </c>
      <c r="AA243" s="154">
        <v>17862</v>
      </c>
      <c r="AB243" s="389">
        <f t="shared" si="177"/>
        <v>0.48664169787765288</v>
      </c>
      <c r="AC243" s="365"/>
      <c r="AD243" s="389"/>
      <c r="AE243" s="153">
        <v>12289</v>
      </c>
      <c r="AF243" s="389">
        <f t="shared" si="200"/>
        <v>0.28197371166284158</v>
      </c>
      <c r="AG243" s="344"/>
      <c r="AH243" s="346"/>
      <c r="AI243" s="361">
        <v>3476</v>
      </c>
      <c r="AJ243" s="359" t="s">
        <v>502</v>
      </c>
      <c r="AK243" s="153"/>
      <c r="AL243" s="389"/>
      <c r="AM243" s="153"/>
      <c r="AN243" s="389"/>
      <c r="AO243" s="153">
        <v>3926</v>
      </c>
      <c r="AP243" s="347">
        <f t="shared" si="194"/>
        <v>6.309233685350657E-2</v>
      </c>
      <c r="AQ243" s="153">
        <v>957</v>
      </c>
      <c r="AR243" s="389">
        <f t="shared" si="189"/>
        <v>1.9720496894409938</v>
      </c>
      <c r="AS243" s="124"/>
      <c r="AT243" s="385"/>
      <c r="AU243" s="92"/>
      <c r="AV243" s="385"/>
      <c r="AW243" s="356"/>
      <c r="AX243" s="385"/>
      <c r="AY243" s="374">
        <v>2362</v>
      </c>
      <c r="AZ243" s="389">
        <f t="shared" si="185"/>
        <v>0.58204956463496327</v>
      </c>
      <c r="BA243" s="92"/>
      <c r="BB243" s="385"/>
      <c r="BC243" s="76"/>
      <c r="BD243" s="76"/>
      <c r="BE243" s="76"/>
      <c r="BF243" s="76"/>
      <c r="BG243" s="76"/>
      <c r="BH243" s="76"/>
      <c r="BI243" s="76"/>
      <c r="BJ243" s="76"/>
      <c r="BK243" s="76"/>
      <c r="BL243" s="76"/>
      <c r="BM243" s="76"/>
      <c r="BN243" s="76"/>
      <c r="BO243" s="76"/>
    </row>
    <row r="244" spans="1:67" s="91" customFormat="1" ht="13.55" customHeight="1">
      <c r="A244" s="400" t="s">
        <v>503</v>
      </c>
      <c r="B244" s="62" t="s">
        <v>25</v>
      </c>
      <c r="C244" s="166">
        <v>2770866</v>
      </c>
      <c r="D244" s="385">
        <f t="shared" ref="D244:D255" si="202">IFERROR(IF((C244/C232-1)=-100%,"",(C244/C232-1)),"")</f>
        <v>0.5546461255682924</v>
      </c>
      <c r="E244" s="373">
        <v>857039</v>
      </c>
      <c r="F244" s="385">
        <f t="shared" ref="F244:F255" si="203">IFERROR(IF((E244/E232-1)=-100%,"",(E244/E232-1)),"")</f>
        <v>0.51620961307454571</v>
      </c>
      <c r="G244" s="92"/>
      <c r="H244" s="385"/>
      <c r="I244" s="92">
        <v>417576</v>
      </c>
      <c r="J244" s="385">
        <f t="shared" si="201"/>
        <v>0.61259876576583538</v>
      </c>
      <c r="K244" s="92">
        <v>222571</v>
      </c>
      <c r="L244" s="385">
        <f t="shared" ref="L244:L255" si="204">IFERROR(IF((K244/K232-1)=-100%,"",(K244/K232-1)),"")</f>
        <v>0.31339769387827365</v>
      </c>
      <c r="M244" s="93">
        <v>174119</v>
      </c>
      <c r="N244" s="385">
        <f t="shared" si="171"/>
        <v>0.36346836017947903</v>
      </c>
      <c r="O244" s="92">
        <v>100022</v>
      </c>
      <c r="P244" s="385">
        <f t="shared" ref="P244:P255" si="205">IFERROR(IF((O244/O232-1)=-100%,"",(O244/O232-1)),"")</f>
        <v>13.748156885874373</v>
      </c>
      <c r="Q244" s="92">
        <v>113192</v>
      </c>
      <c r="R244" s="385">
        <f t="shared" si="173"/>
        <v>2.0980950295598864</v>
      </c>
      <c r="S244" s="93">
        <v>50552</v>
      </c>
      <c r="T244" s="385">
        <f t="shared" ref="T244:T255" si="206">IFERROR(IF((S244/S232-1)=-100%,"",(S244/S232-1)),"")</f>
        <v>20.402201524132092</v>
      </c>
      <c r="U244" s="93">
        <v>79254</v>
      </c>
      <c r="V244" s="385">
        <f t="shared" ref="V244:V255" si="207">IFERROR(IF((U244/U232-1)=-100%,"",(U244/U232-1)),"")</f>
        <v>0.31091519592437611</v>
      </c>
      <c r="W244" s="348">
        <v>69247</v>
      </c>
      <c r="X244" s="351">
        <f t="shared" ref="X244:X254" si="208">IFERROR(IF((W244/W232-1)=-100%,"",(W244/W232-1)),"")</f>
        <v>0.43332919357509514</v>
      </c>
      <c r="Y244" s="92">
        <v>39195</v>
      </c>
      <c r="Z244" s="385">
        <f t="shared" ref="Z244:Z255" si="209">IFERROR(IF((Y244/Y232-1)=-100%,"",(Y244/Y232-1)),"")</f>
        <v>0.43021346469622324</v>
      </c>
      <c r="AA244" s="93">
        <v>29429</v>
      </c>
      <c r="AB244" s="385">
        <f t="shared" si="177"/>
        <v>0.42610001938360154</v>
      </c>
      <c r="AC244" s="364"/>
      <c r="AD244" s="385"/>
      <c r="AE244" s="92">
        <v>15483</v>
      </c>
      <c r="AF244" s="385">
        <f t="shared" si="200"/>
        <v>0.10003552397868565</v>
      </c>
      <c r="AG244" s="343"/>
      <c r="AH244" s="335"/>
      <c r="AI244" s="92">
        <v>3608</v>
      </c>
      <c r="AJ244" s="358">
        <f t="shared" ref="AJ244:AJ250" si="210">IFERROR(IF((AI244/AI232-1)=-100%,"",(AI244/AI232-1)),"")</f>
        <v>0.65125858123569791</v>
      </c>
      <c r="AK244" s="92"/>
      <c r="AL244" s="385"/>
      <c r="AM244" s="92"/>
      <c r="AN244" s="385"/>
      <c r="AO244" s="92">
        <v>3132</v>
      </c>
      <c r="AP244" s="94">
        <f t="shared" ref="AP244:AP255" si="211">IFERROR(IF((AO244/AO232-1)=-100%,"",(AO244/AO232-1)),"")</f>
        <v>1.4577259475218707E-2</v>
      </c>
      <c r="AQ244" s="92">
        <v>1677</v>
      </c>
      <c r="AR244" s="385">
        <f t="shared" ref="AR244:AR255" si="212">IFERROR(IF((AQ244/AQ232-1)=-100%,"",(AQ244/AQ232-1)),"")</f>
        <v>2.7266666666666666</v>
      </c>
      <c r="AS244" s="124"/>
      <c r="AT244" s="385"/>
      <c r="AU244" s="92"/>
      <c r="AV244" s="385"/>
      <c r="AW244" s="356"/>
      <c r="AX244" s="385"/>
      <c r="AY244" s="92"/>
      <c r="AZ244" s="385" t="str">
        <f t="shared" si="185"/>
        <v/>
      </c>
      <c r="BA244" s="92"/>
      <c r="BB244" s="385"/>
      <c r="BC244" s="76"/>
      <c r="BD244" s="76"/>
      <c r="BE244" s="76"/>
      <c r="BF244" s="76"/>
      <c r="BG244" s="76"/>
      <c r="BH244" s="76"/>
      <c r="BI244" s="76"/>
      <c r="BJ244" s="76"/>
      <c r="BK244" s="76"/>
      <c r="BL244" s="76"/>
      <c r="BM244" s="76"/>
      <c r="BN244" s="76"/>
      <c r="BO244" s="76"/>
    </row>
    <row r="245" spans="1:67" s="91" customFormat="1" ht="13.55" customHeight="1">
      <c r="A245" s="400"/>
      <c r="B245" s="62" t="s">
        <v>26</v>
      </c>
      <c r="C245" s="166">
        <v>2512109</v>
      </c>
      <c r="D245" s="385">
        <f t="shared" si="202"/>
        <v>0.45639638699503737</v>
      </c>
      <c r="E245" s="373">
        <v>818562</v>
      </c>
      <c r="F245" s="385">
        <f t="shared" si="203"/>
        <v>0.43955386882674263</v>
      </c>
      <c r="G245" s="92"/>
      <c r="H245" s="385"/>
      <c r="I245" s="92">
        <v>426506</v>
      </c>
      <c r="J245" s="385">
        <f t="shared" si="201"/>
        <v>0.41535061375243498</v>
      </c>
      <c r="K245" s="92">
        <v>189727</v>
      </c>
      <c r="L245" s="385">
        <f t="shared" si="204"/>
        <v>0.20507494918699187</v>
      </c>
      <c r="M245" s="93">
        <v>155532</v>
      </c>
      <c r="N245" s="385">
        <f t="shared" ref="N245:N255" si="213">IFERROR(IF((M245/M233-1)=-100%,"",(M245/M233-1)),"")</f>
        <v>0.21385144890775853</v>
      </c>
      <c r="O245" s="92">
        <v>84707</v>
      </c>
      <c r="P245" s="385">
        <f t="shared" si="205"/>
        <v>4.963601802309209</v>
      </c>
      <c r="Q245" s="92">
        <v>110210</v>
      </c>
      <c r="R245" s="385">
        <f t="shared" si="173"/>
        <v>0.86181265309570065</v>
      </c>
      <c r="S245" s="93">
        <v>41844</v>
      </c>
      <c r="T245" s="385">
        <f t="shared" si="206"/>
        <v>10.914578587699317</v>
      </c>
      <c r="U245" s="93">
        <v>69112</v>
      </c>
      <c r="V245" s="385">
        <f t="shared" si="207"/>
        <v>6.5293791232505116E-2</v>
      </c>
      <c r="W245" s="348">
        <v>43358</v>
      </c>
      <c r="X245" s="351">
        <f t="shared" si="208"/>
        <v>6.816782045280978E-2</v>
      </c>
      <c r="Y245" s="92">
        <v>33617</v>
      </c>
      <c r="Z245" s="385">
        <f t="shared" si="209"/>
        <v>0.35459564008542532</v>
      </c>
      <c r="AA245" s="93">
        <v>23047</v>
      </c>
      <c r="AB245" s="385">
        <f t="shared" si="177"/>
        <v>0.22032193158953728</v>
      </c>
      <c r="AC245" s="364"/>
      <c r="AD245" s="385"/>
      <c r="AE245" s="92">
        <v>13608</v>
      </c>
      <c r="AF245" s="385">
        <f t="shared" si="200"/>
        <v>7.4966427047949979E-2</v>
      </c>
      <c r="AG245" s="343"/>
      <c r="AH245" s="335"/>
      <c r="AI245" s="92">
        <v>3675</v>
      </c>
      <c r="AJ245" s="358">
        <f t="shared" si="210"/>
        <v>0.63551401869158886</v>
      </c>
      <c r="AK245" s="92"/>
      <c r="AL245" s="385"/>
      <c r="AM245" s="92"/>
      <c r="AN245" s="385" t="str">
        <f t="shared" ref="AN245:AN251" si="214">IFERROR(IF((AM245/AM233-1)=-100%,"",(AM245/AM233-1)),"")</f>
        <v/>
      </c>
      <c r="AO245" s="92">
        <v>2731</v>
      </c>
      <c r="AP245" s="94">
        <f t="shared" si="211"/>
        <v>-0.16380894060012252</v>
      </c>
      <c r="AQ245" s="92">
        <v>830</v>
      </c>
      <c r="AR245" s="385">
        <f t="shared" si="212"/>
        <v>0.63385826771653542</v>
      </c>
      <c r="AS245" s="124"/>
      <c r="AT245" s="385"/>
      <c r="AU245" s="92"/>
      <c r="AV245" s="385"/>
      <c r="AW245" s="356"/>
      <c r="AX245" s="385"/>
      <c r="AY245" s="92"/>
      <c r="AZ245" s="385" t="str">
        <f t="shared" si="185"/>
        <v/>
      </c>
      <c r="BA245" s="92"/>
      <c r="BB245" s="385"/>
      <c r="BC245" s="76"/>
      <c r="BD245" s="76"/>
      <c r="BE245" s="76"/>
      <c r="BF245" s="76"/>
      <c r="BG245" s="76"/>
      <c r="BH245" s="76"/>
      <c r="BI245" s="76"/>
      <c r="BJ245" s="76"/>
      <c r="BK245" s="76"/>
      <c r="BL245" s="76"/>
      <c r="BM245" s="76"/>
      <c r="BN245" s="76"/>
      <c r="BO245" s="76"/>
    </row>
    <row r="246" spans="1:67" s="91" customFormat="1" ht="13.55" customHeight="1">
      <c r="A246" s="400"/>
      <c r="B246" s="62" t="s">
        <v>223</v>
      </c>
      <c r="C246" s="166">
        <v>2141992</v>
      </c>
      <c r="D246" s="385">
        <f t="shared" si="202"/>
        <v>0.45496684198335413</v>
      </c>
      <c r="E246" s="373">
        <v>663102</v>
      </c>
      <c r="F246" s="385">
        <f t="shared" si="203"/>
        <v>0.42049656177031336</v>
      </c>
      <c r="G246" s="92"/>
      <c r="H246" s="385"/>
      <c r="I246" s="92">
        <v>388795</v>
      </c>
      <c r="J246" s="385">
        <f t="shared" si="201"/>
        <v>0.5511532062765061</v>
      </c>
      <c r="K246" s="92">
        <v>146575</v>
      </c>
      <c r="L246" s="385">
        <f t="shared" si="204"/>
        <v>0.27414419583094274</v>
      </c>
      <c r="M246" s="93">
        <v>128968</v>
      </c>
      <c r="N246" s="385">
        <f t="shared" si="213"/>
        <v>0.19320904843410269</v>
      </c>
      <c r="O246" s="92">
        <v>67393</v>
      </c>
      <c r="P246" s="385">
        <f t="shared" si="205"/>
        <v>2.4896955260977629</v>
      </c>
      <c r="Q246" s="92">
        <v>93556</v>
      </c>
      <c r="R246" s="385">
        <f t="shared" si="173"/>
        <v>0.78883365200764821</v>
      </c>
      <c r="S246" s="93">
        <v>37123</v>
      </c>
      <c r="T246" s="385">
        <f t="shared" si="206"/>
        <v>6.6526489383632237</v>
      </c>
      <c r="U246" s="93">
        <v>42064</v>
      </c>
      <c r="V246" s="385">
        <f t="shared" si="207"/>
        <v>0.1883828681206916</v>
      </c>
      <c r="W246" s="348">
        <v>31779</v>
      </c>
      <c r="X246" s="351">
        <f t="shared" si="208"/>
        <v>7.007205872449318E-2</v>
      </c>
      <c r="Y246" s="92">
        <v>24972</v>
      </c>
      <c r="Z246" s="385">
        <f t="shared" si="209"/>
        <v>0.16084046113796946</v>
      </c>
      <c r="AA246" s="93">
        <v>14022</v>
      </c>
      <c r="AB246" s="385">
        <f t="shared" si="177"/>
        <v>7.3988970588235281E-2</v>
      </c>
      <c r="AC246" s="364"/>
      <c r="AD246" s="385"/>
      <c r="AE246" s="92">
        <v>13655</v>
      </c>
      <c r="AF246" s="385">
        <f t="shared" si="200"/>
        <v>0.71244043140205671</v>
      </c>
      <c r="AG246" s="343"/>
      <c r="AH246" s="335"/>
      <c r="AI246" s="92">
        <v>3354</v>
      </c>
      <c r="AJ246" s="358">
        <f t="shared" si="210"/>
        <v>0.23763837638376373</v>
      </c>
      <c r="AK246" s="92"/>
      <c r="AL246" s="385"/>
      <c r="AM246" s="92"/>
      <c r="AN246" s="385" t="str">
        <f t="shared" si="214"/>
        <v/>
      </c>
      <c r="AO246" s="92">
        <v>2834</v>
      </c>
      <c r="AP246" s="94">
        <f t="shared" si="211"/>
        <v>8.5409252669039759E-3</v>
      </c>
      <c r="AQ246" s="92">
        <v>861</v>
      </c>
      <c r="AR246" s="385">
        <f t="shared" si="212"/>
        <v>0.79749478079331948</v>
      </c>
      <c r="AS246" s="124"/>
      <c r="AT246" s="385"/>
      <c r="AU246" s="92"/>
      <c r="AV246" s="385"/>
      <c r="AW246" s="356"/>
      <c r="AX246" s="385"/>
      <c r="AY246" s="92"/>
      <c r="AZ246" s="385"/>
      <c r="BA246" s="92"/>
      <c r="BB246" s="385"/>
      <c r="BC246" s="76"/>
      <c r="BD246" s="76"/>
      <c r="BE246" s="76"/>
      <c r="BF246" s="76"/>
      <c r="BG246" s="76"/>
      <c r="BH246" s="76"/>
      <c r="BI246" s="76"/>
      <c r="BJ246" s="76"/>
      <c r="BK246" s="76"/>
      <c r="BL246" s="76"/>
      <c r="BM246" s="76"/>
      <c r="BN246" s="76"/>
      <c r="BO246" s="76"/>
    </row>
    <row r="247" spans="1:67" s="91" customFormat="1" ht="13.55" customHeight="1">
      <c r="A247" s="400"/>
      <c r="B247" s="62" t="s">
        <v>8</v>
      </c>
      <c r="C247" s="166">
        <v>2110954</v>
      </c>
      <c r="D247" s="385">
        <f t="shared" si="202"/>
        <v>0.41002401301177938</v>
      </c>
      <c r="E247" s="373">
        <v>661259</v>
      </c>
      <c r="F247" s="385">
        <f t="shared" si="203"/>
        <v>0.41601158062215871</v>
      </c>
      <c r="G247" s="92"/>
      <c r="H247" s="385"/>
      <c r="I247" s="92">
        <v>367939</v>
      </c>
      <c r="J247" s="385">
        <f t="shared" si="201"/>
        <v>0.41865845147807845</v>
      </c>
      <c r="K247" s="92">
        <v>120608</v>
      </c>
      <c r="L247" s="385">
        <f t="shared" si="204"/>
        <v>0.25856203694041535</v>
      </c>
      <c r="M247" s="93">
        <v>112765</v>
      </c>
      <c r="N247" s="385">
        <f t="shared" si="213"/>
        <v>0.18263049155226474</v>
      </c>
      <c r="O247" s="92">
        <v>63804</v>
      </c>
      <c r="P247" s="385">
        <f t="shared" si="205"/>
        <v>2.0221674876847291</v>
      </c>
      <c r="Q247" s="92">
        <v>68822</v>
      </c>
      <c r="R247" s="385">
        <f t="shared" si="173"/>
        <v>0.16746395250212043</v>
      </c>
      <c r="S247" s="93">
        <v>37493</v>
      </c>
      <c r="T247" s="385">
        <f t="shared" si="206"/>
        <v>3.6316244595429277</v>
      </c>
      <c r="U247" s="93">
        <v>37346</v>
      </c>
      <c r="V247" s="385">
        <f t="shared" si="207"/>
        <v>0.17514159848961608</v>
      </c>
      <c r="W247" s="348">
        <v>27066</v>
      </c>
      <c r="X247" s="351">
        <f t="shared" si="208"/>
        <v>9.68107954775701E-2</v>
      </c>
      <c r="Y247" s="92">
        <v>28160</v>
      </c>
      <c r="Z247" s="385">
        <f t="shared" si="209"/>
        <v>0.52744630071599041</v>
      </c>
      <c r="AA247" s="93">
        <v>11963</v>
      </c>
      <c r="AB247" s="385">
        <f t="shared" si="177"/>
        <v>3.8454861111111072E-2</v>
      </c>
      <c r="AC247" s="364"/>
      <c r="AD247" s="385"/>
      <c r="AE247" s="92">
        <v>16369</v>
      </c>
      <c r="AF247" s="385">
        <f t="shared" si="200"/>
        <v>0.70510416666666664</v>
      </c>
      <c r="AG247" s="343"/>
      <c r="AH247" s="335"/>
      <c r="AI247" s="92">
        <v>5116</v>
      </c>
      <c r="AJ247" s="358">
        <f t="shared" si="210"/>
        <v>0.32435930623867471</v>
      </c>
      <c r="AK247" s="92"/>
      <c r="AL247" s="385"/>
      <c r="AM247" s="92"/>
      <c r="AN247" s="385" t="str">
        <f t="shared" si="214"/>
        <v/>
      </c>
      <c r="AO247" s="92">
        <v>3632</v>
      </c>
      <c r="AP247" s="94">
        <f t="shared" si="211"/>
        <v>0.21309285237140951</v>
      </c>
      <c r="AQ247" s="92">
        <v>637</v>
      </c>
      <c r="AR247" s="385">
        <f t="shared" si="212"/>
        <v>0.35820895522388052</v>
      </c>
      <c r="AS247" s="124"/>
      <c r="AT247" s="385"/>
      <c r="AU247" s="92"/>
      <c r="AV247" s="385"/>
      <c r="AW247" s="356"/>
      <c r="AX247" s="385"/>
      <c r="AY247" s="92"/>
      <c r="AZ247" s="385"/>
      <c r="BA247" s="92"/>
      <c r="BB247" s="385"/>
      <c r="BC247" s="76"/>
      <c r="BD247" s="76"/>
      <c r="BE247" s="76"/>
      <c r="BF247" s="76"/>
      <c r="BG247" s="76"/>
      <c r="BH247" s="76"/>
      <c r="BI247" s="76"/>
      <c r="BJ247" s="76"/>
      <c r="BK247" s="76"/>
      <c r="BL247" s="76"/>
      <c r="BM247" s="76"/>
      <c r="BN247" s="76"/>
      <c r="BO247" s="76"/>
    </row>
    <row r="248" spans="1:67" s="91" customFormat="1" ht="13.55" customHeight="1">
      <c r="A248" s="400"/>
      <c r="B248" s="62" t="s">
        <v>9</v>
      </c>
      <c r="C248" s="166">
        <v>2268310</v>
      </c>
      <c r="D248" s="385">
        <f t="shared" si="202"/>
        <v>0.34776015999790855</v>
      </c>
      <c r="E248" s="373">
        <v>738872</v>
      </c>
      <c r="F248" s="385">
        <f t="shared" si="203"/>
        <v>0.4327082489039531</v>
      </c>
      <c r="G248" s="92"/>
      <c r="H248" s="385"/>
      <c r="I248" s="92">
        <v>351246</v>
      </c>
      <c r="J248" s="385">
        <f t="shared" si="201"/>
        <v>0.41895789737333256</v>
      </c>
      <c r="K248" s="92">
        <v>124093</v>
      </c>
      <c r="L248" s="385">
        <f t="shared" si="204"/>
        <v>0.20442391125001214</v>
      </c>
      <c r="M248" s="93">
        <v>110978</v>
      </c>
      <c r="N248" s="385">
        <f t="shared" si="213"/>
        <v>0.11383435705969736</v>
      </c>
      <c r="O248" s="92">
        <v>56604</v>
      </c>
      <c r="P248" s="385">
        <f t="shared" si="205"/>
        <v>1.1847234551700181</v>
      </c>
      <c r="Q248" s="348">
        <v>71240</v>
      </c>
      <c r="R248" s="351">
        <f t="shared" si="173"/>
        <v>0.22630953815433874</v>
      </c>
      <c r="S248" s="93">
        <v>33999</v>
      </c>
      <c r="T248" s="385">
        <f t="shared" si="206"/>
        <v>1.6038906333767327</v>
      </c>
      <c r="U248" s="93">
        <v>39825</v>
      </c>
      <c r="V248" s="385">
        <f t="shared" si="207"/>
        <v>1.5866132693926449E-2</v>
      </c>
      <c r="W248" s="348">
        <v>26726</v>
      </c>
      <c r="X248" s="351">
        <f t="shared" si="208"/>
        <v>-2.0953916037804943E-2</v>
      </c>
      <c r="Y248" s="92">
        <v>32031</v>
      </c>
      <c r="Z248" s="385">
        <f t="shared" si="209"/>
        <v>0.2192531688934567</v>
      </c>
      <c r="AA248" s="93">
        <v>10632</v>
      </c>
      <c r="AB248" s="385">
        <f t="shared" si="177"/>
        <v>-7.0466864836509879E-2</v>
      </c>
      <c r="AC248" s="364"/>
      <c r="AD248" s="385"/>
      <c r="AE248" s="92">
        <v>20199</v>
      </c>
      <c r="AF248" s="385">
        <f t="shared" si="200"/>
        <v>0.66878717779246522</v>
      </c>
      <c r="AG248" s="343"/>
      <c r="AH248" s="335"/>
      <c r="AI248" s="92">
        <v>14280</v>
      </c>
      <c r="AJ248" s="358">
        <f t="shared" si="210"/>
        <v>0.97428452924097875</v>
      </c>
      <c r="AK248" s="92"/>
      <c r="AL248" s="385"/>
      <c r="AM248" s="92"/>
      <c r="AN248" s="385" t="str">
        <f t="shared" si="214"/>
        <v/>
      </c>
      <c r="AO248" s="92">
        <v>2763</v>
      </c>
      <c r="AP248" s="94">
        <f t="shared" si="211"/>
        <v>-3.52653631284916E-2</v>
      </c>
      <c r="AQ248" s="92">
        <v>571</v>
      </c>
      <c r="AR248" s="385">
        <f t="shared" si="212"/>
        <v>0.14658634538152615</v>
      </c>
      <c r="AS248" s="124"/>
      <c r="AT248" s="385"/>
      <c r="AU248" s="92"/>
      <c r="AV248" s="385"/>
      <c r="AW248" s="356"/>
      <c r="AX248" s="385"/>
      <c r="AY248" s="92"/>
      <c r="AZ248" s="385"/>
      <c r="BA248" s="92"/>
      <c r="BB248" s="385"/>
      <c r="BC248" s="76"/>
      <c r="BD248" s="76"/>
      <c r="BE248" s="76"/>
      <c r="BF248" s="76"/>
      <c r="BG248" s="76"/>
      <c r="BH248" s="76"/>
      <c r="BI248" s="76"/>
      <c r="BJ248" s="76"/>
      <c r="BK248" s="76"/>
      <c r="BL248" s="76"/>
      <c r="BM248" s="76"/>
      <c r="BN248" s="76"/>
      <c r="BO248" s="76"/>
    </row>
    <row r="249" spans="1:67" s="91" customFormat="1" ht="13.55" customHeight="1">
      <c r="A249" s="400"/>
      <c r="B249" s="62" t="s">
        <v>226</v>
      </c>
      <c r="C249" s="166">
        <v>2219151</v>
      </c>
      <c r="D249" s="385">
        <f t="shared" si="202"/>
        <v>0.25236940747036329</v>
      </c>
      <c r="E249" s="373">
        <v>703300</v>
      </c>
      <c r="F249" s="385">
        <f t="shared" si="203"/>
        <v>0.29024801454441396</v>
      </c>
      <c r="G249" s="92"/>
      <c r="H249" s="385"/>
      <c r="I249" s="92">
        <v>329617</v>
      </c>
      <c r="J249" s="385">
        <f t="shared" si="201"/>
        <v>0.1591946544751186</v>
      </c>
      <c r="K249" s="92">
        <v>131409</v>
      </c>
      <c r="L249" s="385">
        <f t="shared" si="204"/>
        <v>7.4674103272869941E-2</v>
      </c>
      <c r="M249" s="93">
        <v>110120</v>
      </c>
      <c r="N249" s="385">
        <f t="shared" si="213"/>
        <v>-6.4710928409448032E-2</v>
      </c>
      <c r="O249" s="92">
        <v>47223</v>
      </c>
      <c r="P249" s="385">
        <f t="shared" si="205"/>
        <v>0.88499920166054613</v>
      </c>
      <c r="Q249" s="92"/>
      <c r="R249" s="385"/>
      <c r="S249" s="93">
        <v>30848</v>
      </c>
      <c r="T249" s="385">
        <f t="shared" si="206"/>
        <v>1.1336284410015218</v>
      </c>
      <c r="U249" s="93">
        <v>39495</v>
      </c>
      <c r="V249" s="385">
        <f t="shared" si="207"/>
        <v>-1.7219498842909409E-2</v>
      </c>
      <c r="W249" s="348">
        <v>34535</v>
      </c>
      <c r="X249" s="351">
        <f t="shared" si="208"/>
        <v>0.89669376098418274</v>
      </c>
      <c r="Y249" s="92">
        <v>33439</v>
      </c>
      <c r="Z249" s="385">
        <f t="shared" si="209"/>
        <v>0.23683237165261128</v>
      </c>
      <c r="AA249" s="349">
        <v>12342</v>
      </c>
      <c r="AB249" s="351">
        <f t="shared" si="177"/>
        <v>8.0735551663747795E-2</v>
      </c>
      <c r="AC249" s="364"/>
      <c r="AD249" s="385"/>
      <c r="AE249" s="92">
        <v>19704</v>
      </c>
      <c r="AF249" s="385">
        <f t="shared" si="200"/>
        <v>0.43218491059747066</v>
      </c>
      <c r="AG249" s="343"/>
      <c r="AH249" s="335"/>
      <c r="AI249" s="92">
        <v>15936</v>
      </c>
      <c r="AJ249" s="358">
        <f t="shared" si="210"/>
        <v>-0.10532225465977996</v>
      </c>
      <c r="AK249" s="92"/>
      <c r="AL249" s="385"/>
      <c r="AM249" s="92"/>
      <c r="AN249" s="385" t="str">
        <f t="shared" si="214"/>
        <v/>
      </c>
      <c r="AO249" s="92">
        <v>2340</v>
      </c>
      <c r="AP249" s="94">
        <f t="shared" si="211"/>
        <v>1.4744145706851786E-2</v>
      </c>
      <c r="AQ249" s="92">
        <v>579</v>
      </c>
      <c r="AR249" s="385">
        <f t="shared" si="212"/>
        <v>0.12209302325581395</v>
      </c>
      <c r="AS249" s="124"/>
      <c r="AT249" s="385"/>
      <c r="AU249" s="92"/>
      <c r="AV249" s="385"/>
      <c r="AW249" s="356"/>
      <c r="AX249" s="385"/>
      <c r="AY249" s="92"/>
      <c r="AZ249" s="385"/>
      <c r="BA249" s="92"/>
      <c r="BB249" s="385"/>
      <c r="BC249" s="76"/>
      <c r="BD249" s="76"/>
      <c r="BE249" s="76"/>
      <c r="BF249" s="76"/>
      <c r="BG249" s="76"/>
      <c r="BH249" s="76"/>
      <c r="BI249" s="76"/>
      <c r="BJ249" s="76"/>
      <c r="BK249" s="76"/>
      <c r="BL249" s="76"/>
      <c r="BM249" s="76"/>
      <c r="BN249" s="76"/>
      <c r="BO249" s="76"/>
    </row>
    <row r="250" spans="1:67" s="91" customFormat="1" ht="13.55" customHeight="1" thickBot="1">
      <c r="A250" s="400"/>
      <c r="B250" s="62" t="s">
        <v>227</v>
      </c>
      <c r="C250" s="340">
        <v>2501969</v>
      </c>
      <c r="D250" s="351">
        <f t="shared" si="202"/>
        <v>0.16162261468611883</v>
      </c>
      <c r="E250" s="350">
        <v>757700</v>
      </c>
      <c r="F250" s="351">
        <f t="shared" si="203"/>
        <v>0.20878069013927214</v>
      </c>
      <c r="G250" s="92"/>
      <c r="H250" s="385"/>
      <c r="I250" s="348">
        <v>309151</v>
      </c>
      <c r="J250" s="351">
        <f t="shared" si="201"/>
        <v>8.0471540510124839E-2</v>
      </c>
      <c r="K250" s="348">
        <v>157909</v>
      </c>
      <c r="L250" s="351">
        <f t="shared" si="204"/>
        <v>5.0031585596967743E-2</v>
      </c>
      <c r="M250" s="349">
        <v>140150</v>
      </c>
      <c r="N250" s="351">
        <f t="shared" si="213"/>
        <v>-7.1972004590340477E-3</v>
      </c>
      <c r="O250" s="348">
        <v>48089</v>
      </c>
      <c r="P250" s="351">
        <f t="shared" si="205"/>
        <v>0.62792823290453614</v>
      </c>
      <c r="Q250" s="92"/>
      <c r="R250" s="385"/>
      <c r="S250" s="349">
        <v>32825</v>
      </c>
      <c r="T250" s="351">
        <f t="shared" si="206"/>
        <v>0.6628672745694022</v>
      </c>
      <c r="U250" s="349">
        <v>57396</v>
      </c>
      <c r="V250" s="351">
        <f t="shared" si="207"/>
        <v>-5.8464566929133821E-2</v>
      </c>
      <c r="W250" s="92"/>
      <c r="X250" s="385" t="str">
        <f t="shared" si="208"/>
        <v/>
      </c>
      <c r="Y250" s="348">
        <v>46697</v>
      </c>
      <c r="Z250" s="351">
        <f t="shared" si="209"/>
        <v>0.22163505559189023</v>
      </c>
      <c r="AA250" s="93"/>
      <c r="AB250" s="385"/>
      <c r="AC250" s="364"/>
      <c r="AD250" s="385"/>
      <c r="AE250" s="348">
        <v>18280</v>
      </c>
      <c r="AF250" s="351">
        <f t="shared" si="200"/>
        <v>0.19134515119916573</v>
      </c>
      <c r="AG250" s="343"/>
      <c r="AH250" s="335"/>
      <c r="AI250" s="348">
        <v>42922</v>
      </c>
      <c r="AJ250" s="390">
        <f t="shared" si="210"/>
        <v>0.31059541984732819</v>
      </c>
      <c r="AK250" s="92"/>
      <c r="AL250" s="385"/>
      <c r="AM250" s="92"/>
      <c r="AN250" s="385" t="str">
        <f t="shared" si="214"/>
        <v/>
      </c>
      <c r="AO250" s="348">
        <v>2280</v>
      </c>
      <c r="AP250" s="394">
        <f t="shared" si="211"/>
        <v>0.20571126388154415</v>
      </c>
      <c r="AQ250" s="348">
        <v>1009</v>
      </c>
      <c r="AR250" s="351">
        <f t="shared" si="212"/>
        <v>0.6066878980891719</v>
      </c>
      <c r="AS250" s="124"/>
      <c r="AT250" s="385"/>
      <c r="AU250" s="92"/>
      <c r="AV250" s="385"/>
      <c r="AW250" s="356"/>
      <c r="AX250" s="385"/>
      <c r="AY250" s="92"/>
      <c r="AZ250" s="385"/>
      <c r="BA250" s="92"/>
      <c r="BB250" s="385"/>
      <c r="BC250" s="76"/>
      <c r="BD250" s="76"/>
      <c r="BE250" s="76"/>
      <c r="BF250" s="76"/>
      <c r="BG250" s="76"/>
      <c r="BH250" s="76"/>
      <c r="BI250" s="76"/>
      <c r="BJ250" s="76"/>
      <c r="BK250" s="76"/>
      <c r="BL250" s="76"/>
      <c r="BM250" s="76"/>
      <c r="BN250" s="76"/>
      <c r="BO250" s="76"/>
    </row>
    <row r="251" spans="1:67" s="91" customFormat="1" ht="13.55" hidden="1" customHeight="1">
      <c r="A251" s="400"/>
      <c r="B251" s="62" t="s">
        <v>228</v>
      </c>
      <c r="C251" s="166"/>
      <c r="D251" s="385" t="str">
        <f t="shared" si="202"/>
        <v/>
      </c>
      <c r="E251" s="373"/>
      <c r="F251" s="385" t="str">
        <f t="shared" si="203"/>
        <v/>
      </c>
      <c r="G251" s="92"/>
      <c r="H251" s="385"/>
      <c r="I251" s="92"/>
      <c r="J251" s="385"/>
      <c r="K251" s="92"/>
      <c r="L251" s="385" t="str">
        <f t="shared" si="204"/>
        <v/>
      </c>
      <c r="M251" s="93"/>
      <c r="N251" s="385" t="str">
        <f t="shared" si="213"/>
        <v/>
      </c>
      <c r="O251" s="92"/>
      <c r="P251" s="385" t="str">
        <f t="shared" si="205"/>
        <v/>
      </c>
      <c r="Q251" s="92"/>
      <c r="R251" s="385"/>
      <c r="S251" s="93"/>
      <c r="T251" s="385" t="str">
        <f t="shared" si="206"/>
        <v/>
      </c>
      <c r="U251" s="93"/>
      <c r="V251" s="385" t="str">
        <f t="shared" si="207"/>
        <v/>
      </c>
      <c r="W251" s="92"/>
      <c r="X251" s="385" t="str">
        <f t="shared" si="208"/>
        <v/>
      </c>
      <c r="Y251" s="92"/>
      <c r="Z251" s="385" t="str">
        <f t="shared" si="209"/>
        <v/>
      </c>
      <c r="AA251" s="93"/>
      <c r="AB251" s="385"/>
      <c r="AC251" s="364"/>
      <c r="AD251" s="385"/>
      <c r="AE251" s="92"/>
      <c r="AF251" s="385"/>
      <c r="AG251" s="343"/>
      <c r="AH251" s="335"/>
      <c r="AI251" s="92"/>
      <c r="AJ251" s="358" t="s">
        <v>249</v>
      </c>
      <c r="AK251" s="92"/>
      <c r="AL251" s="385"/>
      <c r="AM251" s="92"/>
      <c r="AN251" s="385" t="str">
        <f t="shared" si="214"/>
        <v/>
      </c>
      <c r="AO251" s="92"/>
      <c r="AP251" s="94" t="str">
        <f t="shared" si="211"/>
        <v/>
      </c>
      <c r="AQ251" s="92"/>
      <c r="AR251" s="385" t="str">
        <f t="shared" si="212"/>
        <v/>
      </c>
      <c r="AS251" s="124"/>
      <c r="AT251" s="385"/>
      <c r="AU251" s="92"/>
      <c r="AV251" s="385"/>
      <c r="AW251" s="356"/>
      <c r="AX251" s="385"/>
      <c r="AY251" s="92"/>
      <c r="AZ251" s="385"/>
      <c r="BA251" s="92"/>
      <c r="BB251" s="385"/>
      <c r="BC251" s="76"/>
      <c r="BD251" s="76"/>
      <c r="BE251" s="76"/>
      <c r="BF251" s="76"/>
      <c r="BG251" s="76"/>
      <c r="BH251" s="76"/>
      <c r="BI251" s="76"/>
      <c r="BJ251" s="76"/>
      <c r="BK251" s="76"/>
      <c r="BL251" s="76"/>
      <c r="BM251" s="76"/>
      <c r="BN251" s="76"/>
      <c r="BO251" s="76"/>
    </row>
    <row r="252" spans="1:67" s="91" customFormat="1" ht="13.55" hidden="1" customHeight="1">
      <c r="A252" s="400"/>
      <c r="B252" s="62" t="s">
        <v>229</v>
      </c>
      <c r="C252" s="166"/>
      <c r="D252" s="385" t="str">
        <f t="shared" si="202"/>
        <v/>
      </c>
      <c r="E252" s="373"/>
      <c r="F252" s="385" t="str">
        <f t="shared" si="203"/>
        <v/>
      </c>
      <c r="G252" s="92"/>
      <c r="H252" s="385"/>
      <c r="I252" s="92"/>
      <c r="J252" s="385"/>
      <c r="K252" s="92"/>
      <c r="L252" s="385" t="str">
        <f t="shared" si="204"/>
        <v/>
      </c>
      <c r="M252" s="93"/>
      <c r="N252" s="385" t="str">
        <f t="shared" si="213"/>
        <v/>
      </c>
      <c r="O252" s="92"/>
      <c r="P252" s="385" t="str">
        <f t="shared" si="205"/>
        <v/>
      </c>
      <c r="Q252" s="92"/>
      <c r="R252" s="385"/>
      <c r="S252" s="93"/>
      <c r="T252" s="385" t="str">
        <f t="shared" si="206"/>
        <v/>
      </c>
      <c r="U252" s="93"/>
      <c r="V252" s="385" t="str">
        <f t="shared" si="207"/>
        <v/>
      </c>
      <c r="W252" s="92"/>
      <c r="X252" s="385" t="str">
        <f t="shared" si="208"/>
        <v/>
      </c>
      <c r="Y252" s="92"/>
      <c r="Z252" s="385" t="str">
        <f t="shared" si="209"/>
        <v/>
      </c>
      <c r="AA252" s="93"/>
      <c r="AB252" s="385"/>
      <c r="AC252" s="364"/>
      <c r="AD252" s="385"/>
      <c r="AE252" s="92"/>
      <c r="AF252" s="385"/>
      <c r="AG252" s="343"/>
      <c r="AH252" s="335"/>
      <c r="AI252" s="92"/>
      <c r="AJ252" s="358" t="s">
        <v>249</v>
      </c>
      <c r="AK252" s="92"/>
      <c r="AL252" s="385"/>
      <c r="AM252" s="92"/>
      <c r="AN252" s="385"/>
      <c r="AO252" s="92"/>
      <c r="AP252" s="94" t="str">
        <f t="shared" si="211"/>
        <v/>
      </c>
      <c r="AQ252" s="92"/>
      <c r="AR252" s="385" t="str">
        <f t="shared" si="212"/>
        <v/>
      </c>
      <c r="AS252" s="124"/>
      <c r="AT252" s="385"/>
      <c r="AU252" s="92"/>
      <c r="AV252" s="385"/>
      <c r="AW252" s="356"/>
      <c r="AX252" s="385"/>
      <c r="AY252" s="92"/>
      <c r="AZ252" s="385"/>
      <c r="BA252" s="92"/>
      <c r="BB252" s="385"/>
      <c r="BC252" s="76"/>
      <c r="BD252" s="76"/>
      <c r="BE252" s="76"/>
      <c r="BF252" s="76"/>
      <c r="BG252" s="76"/>
      <c r="BH252" s="76"/>
      <c r="BI252" s="76"/>
      <c r="BJ252" s="76"/>
      <c r="BK252" s="76"/>
      <c r="BL252" s="76"/>
      <c r="BM252" s="76"/>
      <c r="BN252" s="76"/>
      <c r="BO252" s="76"/>
    </row>
    <row r="253" spans="1:67" s="91" customFormat="1" ht="13.55" hidden="1" customHeight="1">
      <c r="A253" s="400"/>
      <c r="B253" s="62" t="s">
        <v>21</v>
      </c>
      <c r="C253" s="166"/>
      <c r="D253" s="385" t="str">
        <f t="shared" si="202"/>
        <v/>
      </c>
      <c r="E253" s="373"/>
      <c r="F253" s="385" t="str">
        <f t="shared" si="203"/>
        <v/>
      </c>
      <c r="G253" s="92"/>
      <c r="H253" s="385"/>
      <c r="I253" s="92"/>
      <c r="J253" s="385"/>
      <c r="K253" s="92"/>
      <c r="L253" s="385" t="str">
        <f t="shared" si="204"/>
        <v/>
      </c>
      <c r="M253" s="93"/>
      <c r="N253" s="385" t="str">
        <f t="shared" si="213"/>
        <v/>
      </c>
      <c r="O253" s="92"/>
      <c r="P253" s="385" t="str">
        <f t="shared" si="205"/>
        <v/>
      </c>
      <c r="Q253" s="92"/>
      <c r="R253" s="385"/>
      <c r="S253" s="93"/>
      <c r="T253" s="385" t="str">
        <f t="shared" si="206"/>
        <v/>
      </c>
      <c r="U253" s="93"/>
      <c r="V253" s="385" t="str">
        <f t="shared" si="207"/>
        <v/>
      </c>
      <c r="W253" s="92"/>
      <c r="X253" s="385" t="str">
        <f t="shared" si="208"/>
        <v/>
      </c>
      <c r="Y253" s="92"/>
      <c r="Z253" s="385" t="str">
        <f t="shared" si="209"/>
        <v/>
      </c>
      <c r="AA253" s="93"/>
      <c r="AB253" s="385"/>
      <c r="AC253" s="364"/>
      <c r="AD253" s="385"/>
      <c r="AE253" s="92"/>
      <c r="AF253" s="385"/>
      <c r="AG253" s="343"/>
      <c r="AH253" s="335"/>
      <c r="AI253" s="360"/>
      <c r="AJ253" s="358" t="s">
        <v>249</v>
      </c>
      <c r="AK253" s="92"/>
      <c r="AL253" s="385"/>
      <c r="AM253" s="92"/>
      <c r="AN253" s="385"/>
      <c r="AO253" s="92"/>
      <c r="AP253" s="94" t="str">
        <f t="shared" si="211"/>
        <v/>
      </c>
      <c r="AQ253" s="92"/>
      <c r="AR253" s="385" t="str">
        <f t="shared" si="212"/>
        <v/>
      </c>
      <c r="AS253" s="124"/>
      <c r="AT253" s="385"/>
      <c r="AU253" s="92"/>
      <c r="AV253" s="385"/>
      <c r="AW253" s="356"/>
      <c r="AX253" s="385"/>
      <c r="AY253" s="92"/>
      <c r="AZ253" s="385"/>
      <c r="BA253" s="92"/>
      <c r="BB253" s="385"/>
      <c r="BC253" s="76"/>
      <c r="BD253" s="76"/>
      <c r="BE253" s="76"/>
      <c r="BF253" s="76"/>
      <c r="BG253" s="76"/>
      <c r="BH253" s="76"/>
      <c r="BI253" s="76"/>
      <c r="BJ253" s="76"/>
      <c r="BK253" s="76"/>
      <c r="BL253" s="76"/>
      <c r="BM253" s="76"/>
      <c r="BN253" s="76"/>
      <c r="BO253" s="76"/>
    </row>
    <row r="254" spans="1:67" s="91" customFormat="1" ht="13.55" hidden="1" customHeight="1">
      <c r="A254" s="400"/>
      <c r="B254" s="62" t="s">
        <v>34</v>
      </c>
      <c r="C254" s="166"/>
      <c r="D254" s="385" t="str">
        <f t="shared" si="202"/>
        <v/>
      </c>
      <c r="E254" s="373"/>
      <c r="F254" s="385" t="str">
        <f t="shared" si="203"/>
        <v/>
      </c>
      <c r="G254" s="92"/>
      <c r="H254" s="385"/>
      <c r="I254" s="92"/>
      <c r="J254" s="385"/>
      <c r="K254" s="92"/>
      <c r="L254" s="385" t="str">
        <f t="shared" si="204"/>
        <v/>
      </c>
      <c r="M254" s="93"/>
      <c r="N254" s="385" t="str">
        <f t="shared" si="213"/>
        <v/>
      </c>
      <c r="O254" s="92"/>
      <c r="P254" s="385" t="str">
        <f t="shared" si="205"/>
        <v/>
      </c>
      <c r="Q254" s="92"/>
      <c r="R254" s="385"/>
      <c r="S254" s="93"/>
      <c r="T254" s="385" t="str">
        <f t="shared" si="206"/>
        <v/>
      </c>
      <c r="U254" s="93"/>
      <c r="V254" s="385" t="str">
        <f t="shared" si="207"/>
        <v/>
      </c>
      <c r="W254" s="92"/>
      <c r="X254" s="385" t="str">
        <f t="shared" si="208"/>
        <v/>
      </c>
      <c r="Y254" s="92"/>
      <c r="Z254" s="385" t="str">
        <f t="shared" si="209"/>
        <v/>
      </c>
      <c r="AA254" s="93"/>
      <c r="AB254" s="385"/>
      <c r="AC254" s="364"/>
      <c r="AD254" s="385"/>
      <c r="AE254" s="92"/>
      <c r="AF254" s="385"/>
      <c r="AG254" s="343"/>
      <c r="AH254" s="335"/>
      <c r="AI254" s="360"/>
      <c r="AJ254" s="358" t="s">
        <v>249</v>
      </c>
      <c r="AK254" s="92"/>
      <c r="AL254" s="385"/>
      <c r="AM254" s="92"/>
      <c r="AN254" s="385"/>
      <c r="AO254" s="92"/>
      <c r="AP254" s="94" t="str">
        <f t="shared" si="211"/>
        <v/>
      </c>
      <c r="AQ254" s="92"/>
      <c r="AR254" s="385" t="str">
        <f t="shared" si="212"/>
        <v/>
      </c>
      <c r="AS254" s="124"/>
      <c r="AT254" s="385"/>
      <c r="AU254" s="92"/>
      <c r="AV254" s="385"/>
      <c r="AW254" s="356"/>
      <c r="AX254" s="385"/>
      <c r="AY254" s="92"/>
      <c r="AZ254" s="385"/>
      <c r="BA254" s="92"/>
      <c r="BB254" s="385"/>
      <c r="BC254" s="76"/>
      <c r="BD254" s="76"/>
      <c r="BE254" s="76"/>
      <c r="BF254" s="76"/>
      <c r="BG254" s="76"/>
      <c r="BH254" s="76"/>
      <c r="BI254" s="76"/>
      <c r="BJ254" s="76"/>
      <c r="BK254" s="76"/>
      <c r="BL254" s="76"/>
      <c r="BM254" s="76"/>
      <c r="BN254" s="76"/>
      <c r="BO254" s="76"/>
    </row>
    <row r="255" spans="1:67" s="91" customFormat="1" ht="13.55" hidden="1" customHeight="1" thickBot="1">
      <c r="A255" s="401"/>
      <c r="B255" s="156" t="s">
        <v>32</v>
      </c>
      <c r="C255" s="166"/>
      <c r="D255" s="385" t="str">
        <f t="shared" si="202"/>
        <v/>
      </c>
      <c r="E255" s="373"/>
      <c r="F255" s="385" t="str">
        <f t="shared" si="203"/>
        <v/>
      </c>
      <c r="G255" s="92"/>
      <c r="H255" s="385"/>
      <c r="I255" s="92"/>
      <c r="J255" s="385"/>
      <c r="K255" s="92"/>
      <c r="L255" s="385" t="str">
        <f t="shared" si="204"/>
        <v/>
      </c>
      <c r="M255" s="93"/>
      <c r="N255" s="385" t="str">
        <f t="shared" si="213"/>
        <v/>
      </c>
      <c r="O255" s="92"/>
      <c r="P255" s="385" t="str">
        <f t="shared" si="205"/>
        <v/>
      </c>
      <c r="Q255" s="92"/>
      <c r="R255" s="385"/>
      <c r="S255" s="93"/>
      <c r="T255" s="385" t="str">
        <f t="shared" si="206"/>
        <v/>
      </c>
      <c r="U255" s="93"/>
      <c r="V255" s="385" t="str">
        <f t="shared" si="207"/>
        <v/>
      </c>
      <c r="W255" s="92"/>
      <c r="X255" s="385"/>
      <c r="Y255" s="92"/>
      <c r="Z255" s="385" t="str">
        <f t="shared" si="209"/>
        <v/>
      </c>
      <c r="AA255" s="93"/>
      <c r="AB255" s="385"/>
      <c r="AC255" s="364"/>
      <c r="AD255" s="385"/>
      <c r="AE255" s="92"/>
      <c r="AF255" s="385"/>
      <c r="AG255" s="343"/>
      <c r="AH255" s="335"/>
      <c r="AI255" s="360"/>
      <c r="AJ255" s="358" t="s">
        <v>249</v>
      </c>
      <c r="AK255" s="92"/>
      <c r="AL255" s="385"/>
      <c r="AM255" s="92"/>
      <c r="AN255" s="385"/>
      <c r="AO255" s="92"/>
      <c r="AP255" s="94" t="str">
        <f t="shared" si="211"/>
        <v/>
      </c>
      <c r="AQ255" s="92"/>
      <c r="AR255" s="385" t="str">
        <f t="shared" si="212"/>
        <v/>
      </c>
      <c r="AS255" s="124"/>
      <c r="AT255" s="385"/>
      <c r="AU255" s="92"/>
      <c r="AV255" s="385"/>
      <c r="AW255" s="356"/>
      <c r="AX255" s="385"/>
      <c r="AY255" s="92"/>
      <c r="AZ255" s="385"/>
      <c r="BA255" s="92"/>
      <c r="BB255" s="385"/>
      <c r="BC255" s="76"/>
      <c r="BD255" s="76"/>
      <c r="BE255" s="76"/>
      <c r="BF255" s="76"/>
      <c r="BG255" s="76"/>
      <c r="BH255" s="76"/>
      <c r="BI255" s="76"/>
      <c r="BJ255" s="76"/>
      <c r="BK255" s="76"/>
      <c r="BL255" s="76"/>
      <c r="BM255" s="76"/>
      <c r="BN255" s="76"/>
      <c r="BO255" s="76"/>
    </row>
    <row r="256" spans="1:67" s="75" customFormat="1" ht="13.55" customHeight="1">
      <c r="A256" s="368" t="s">
        <v>45</v>
      </c>
      <c r="B256" s="58" t="s">
        <v>2</v>
      </c>
      <c r="C256" s="60">
        <v>5508242</v>
      </c>
      <c r="D256" s="59">
        <v>0.26900000000000002</v>
      </c>
      <c r="E256" s="128">
        <v>1064390</v>
      </c>
      <c r="F256" s="129"/>
      <c r="G256" s="128">
        <v>1344721</v>
      </c>
      <c r="H256" s="312"/>
      <c r="I256" s="311"/>
      <c r="J256" s="312"/>
      <c r="K256" s="128">
        <v>448207</v>
      </c>
      <c r="L256" s="312"/>
      <c r="M256" s="130"/>
      <c r="N256" s="312"/>
      <c r="O256" s="311"/>
      <c r="P256" s="312"/>
      <c r="Q256" s="128">
        <v>83729</v>
      </c>
      <c r="R256" s="312"/>
      <c r="S256" s="135"/>
      <c r="T256" s="312"/>
      <c r="U256" s="311"/>
      <c r="V256" s="312"/>
      <c r="W256" s="311"/>
      <c r="X256" s="312"/>
      <c r="Y256" s="311">
        <v>181032</v>
      </c>
      <c r="Z256" s="132"/>
      <c r="AA256" s="131"/>
      <c r="AB256" s="312"/>
      <c r="AC256" s="311"/>
      <c r="AD256" s="312"/>
      <c r="AE256" s="311"/>
      <c r="AF256" s="312"/>
      <c r="AG256" s="311">
        <v>23411</v>
      </c>
      <c r="AH256" s="134"/>
      <c r="AI256" s="311">
        <v>7899</v>
      </c>
      <c r="AJ256" s="312"/>
      <c r="AK256" s="311"/>
      <c r="AL256" s="312"/>
      <c r="AM256" s="311"/>
      <c r="AN256" s="312"/>
      <c r="AO256" s="311"/>
      <c r="AP256" s="133"/>
      <c r="AQ256" s="311"/>
      <c r="AR256" s="312"/>
      <c r="AS256" s="135">
        <v>171</v>
      </c>
      <c r="AT256" s="312" t="s">
        <v>3</v>
      </c>
      <c r="AU256" s="311"/>
      <c r="AV256" s="312"/>
      <c r="AW256" s="311">
        <v>3576</v>
      </c>
      <c r="AX256" s="312"/>
      <c r="AY256" s="311">
        <v>8880</v>
      </c>
      <c r="AZ256" s="312">
        <f>AY256/5370-1</f>
        <v>0.65363128491620115</v>
      </c>
      <c r="BA256" s="311" t="s">
        <v>3</v>
      </c>
      <c r="BB256" s="312" t="s">
        <v>3</v>
      </c>
      <c r="BC256" s="168"/>
      <c r="BD256" s="168"/>
      <c r="BE256" s="168"/>
      <c r="BF256" s="168"/>
      <c r="BG256" s="168"/>
      <c r="BH256" s="168"/>
      <c r="BI256" s="168"/>
      <c r="BJ256" s="168"/>
      <c r="BK256" s="168"/>
      <c r="BL256" s="168"/>
      <c r="BM256" s="168"/>
      <c r="BN256" s="168"/>
      <c r="BO256" s="168"/>
    </row>
    <row r="257" spans="1:67" s="75" customFormat="1" ht="13.55" customHeight="1">
      <c r="A257" s="367" t="s">
        <v>30</v>
      </c>
      <c r="B257" s="39" t="s">
        <v>2</v>
      </c>
      <c r="C257" s="226">
        <v>6084476</v>
      </c>
      <c r="D257" s="224">
        <f t="shared" ref="D257:D279" si="215">C257/C256-1</f>
        <v>0.10461305077010041</v>
      </c>
      <c r="E257" s="227">
        <v>1133971</v>
      </c>
      <c r="F257" s="46">
        <f t="shared" ref="F257:F277" si="216">E257/E256-1</f>
        <v>6.5371715254746832E-2</v>
      </c>
      <c r="G257" s="227">
        <v>1678836</v>
      </c>
      <c r="H257" s="46">
        <f t="shared" ref="H257:H275" si="217">G257/G256-1</f>
        <v>0.24846417955843636</v>
      </c>
      <c r="I257" s="356"/>
      <c r="J257" s="358"/>
      <c r="K257" s="227">
        <v>553441</v>
      </c>
      <c r="L257" s="46">
        <f t="shared" ref="L257:L277" si="218">K257/K256-1</f>
        <v>0.23478883640817738</v>
      </c>
      <c r="M257" s="136"/>
      <c r="N257" s="358"/>
      <c r="O257" s="356"/>
      <c r="P257" s="358"/>
      <c r="Q257" s="227">
        <v>85744</v>
      </c>
      <c r="R257" s="46">
        <f t="shared" ref="R257:R275" si="219">Q257/Q256-1</f>
        <v>2.406573588601324E-2</v>
      </c>
      <c r="S257" s="47">
        <v>48274</v>
      </c>
      <c r="T257" s="46">
        <v>6.4699999999999994E-2</v>
      </c>
      <c r="U257" s="356"/>
      <c r="V257" s="358"/>
      <c r="W257" s="356"/>
      <c r="X257" s="358"/>
      <c r="Y257" s="356">
        <v>211220</v>
      </c>
      <c r="Z257" s="358"/>
      <c r="AA257" s="339"/>
      <c r="AB257" s="358"/>
      <c r="AC257" s="356"/>
      <c r="AD257" s="358"/>
      <c r="AE257" s="356"/>
      <c r="AF257" s="358"/>
      <c r="AG257" s="356">
        <v>27150</v>
      </c>
      <c r="AH257" s="139">
        <f t="shared" ref="AH257:AH274" si="220">AG257/AG256-1</f>
        <v>0.15971124684977145</v>
      </c>
      <c r="AI257" s="356">
        <v>10028</v>
      </c>
      <c r="AJ257" s="358"/>
      <c r="AK257" s="356"/>
      <c r="AL257" s="358"/>
      <c r="AM257" s="356"/>
      <c r="AN257" s="358"/>
      <c r="AO257" s="356"/>
      <c r="AP257" s="137"/>
      <c r="AQ257" s="356"/>
      <c r="AR257" s="358"/>
      <c r="AS257" s="140">
        <v>327</v>
      </c>
      <c r="AT257" s="46">
        <f t="shared" ref="AT257:AT264" si="221">AS257/AS256-1</f>
        <v>0.91228070175438591</v>
      </c>
      <c r="AU257" s="356">
        <v>34</v>
      </c>
      <c r="AV257" s="358"/>
      <c r="AW257" s="356">
        <v>2450</v>
      </c>
      <c r="AX257" s="46">
        <f>AW257/AW256-1</f>
        <v>-0.31487695749440714</v>
      </c>
      <c r="AY257" s="356">
        <v>11568</v>
      </c>
      <c r="AZ257" s="46">
        <f t="shared" ref="AZ257:AZ260" si="222">AY257/AY256-1</f>
        <v>0.30270270270270272</v>
      </c>
      <c r="BA257" s="356" t="s">
        <v>3</v>
      </c>
      <c r="BB257" s="46" t="s">
        <v>3</v>
      </c>
      <c r="BC257" s="168"/>
      <c r="BD257" s="168"/>
      <c r="BE257" s="168"/>
      <c r="BF257" s="168"/>
      <c r="BG257" s="168"/>
      <c r="BH257" s="168"/>
      <c r="BI257" s="168"/>
      <c r="BJ257" s="168"/>
      <c r="BK257" s="168"/>
      <c r="BL257" s="168"/>
      <c r="BM257" s="168"/>
      <c r="BN257" s="168"/>
      <c r="BO257" s="168"/>
    </row>
    <row r="258" spans="1:67" s="75" customFormat="1" ht="13.55" customHeight="1">
      <c r="A258" s="367" t="s">
        <v>17</v>
      </c>
      <c r="B258" s="39" t="s">
        <v>2</v>
      </c>
      <c r="C258" s="226">
        <v>7123407</v>
      </c>
      <c r="D258" s="224">
        <f t="shared" si="215"/>
        <v>0.17075110494313717</v>
      </c>
      <c r="E258" s="227">
        <v>1271835</v>
      </c>
      <c r="F258" s="46">
        <f t="shared" si="216"/>
        <v>0.12157630133398478</v>
      </c>
      <c r="G258" s="227">
        <v>2124310</v>
      </c>
      <c r="H258" s="46">
        <f t="shared" si="217"/>
        <v>0.26534694276272375</v>
      </c>
      <c r="I258" s="356"/>
      <c r="J258" s="358"/>
      <c r="K258" s="227">
        <v>717361</v>
      </c>
      <c r="L258" s="46">
        <f t="shared" si="218"/>
        <v>0.29618333300207245</v>
      </c>
      <c r="M258" s="136"/>
      <c r="N258" s="358"/>
      <c r="O258" s="227">
        <v>457438</v>
      </c>
      <c r="P258" s="358"/>
      <c r="Q258" s="227">
        <v>83624</v>
      </c>
      <c r="R258" s="46">
        <f t="shared" si="219"/>
        <v>-2.4724762082478091E-2</v>
      </c>
      <c r="S258" s="47">
        <v>50447</v>
      </c>
      <c r="T258" s="46">
        <f>S258/S257-1</f>
        <v>4.5013879106765575E-2</v>
      </c>
      <c r="U258" s="356"/>
      <c r="V258" s="358"/>
      <c r="W258" s="356"/>
      <c r="X258" s="358"/>
      <c r="Y258" s="227">
        <v>218155</v>
      </c>
      <c r="Z258" s="358"/>
      <c r="AA258" s="339"/>
      <c r="AB258" s="358"/>
      <c r="AC258" s="356"/>
      <c r="AD258" s="358"/>
      <c r="AE258" s="356"/>
      <c r="AF258" s="358"/>
      <c r="AG258" s="356">
        <v>29374</v>
      </c>
      <c r="AH258" s="139">
        <f t="shared" si="220"/>
        <v>8.1915285451197084E-2</v>
      </c>
      <c r="AI258" s="356">
        <v>14474</v>
      </c>
      <c r="AJ258" s="358"/>
      <c r="AK258" s="356"/>
      <c r="AL258" s="358"/>
      <c r="AM258" s="356"/>
      <c r="AN258" s="358"/>
      <c r="AO258" s="356"/>
      <c r="AP258" s="137"/>
      <c r="AQ258" s="356"/>
      <c r="AR258" s="358"/>
      <c r="AS258" s="140">
        <v>146</v>
      </c>
      <c r="AT258" s="46">
        <f t="shared" si="221"/>
        <v>-0.55351681957186538</v>
      </c>
      <c r="AU258" s="356">
        <v>44</v>
      </c>
      <c r="AV258" s="46">
        <f>AU258/AU257-1</f>
        <v>0.29411764705882359</v>
      </c>
      <c r="AW258" s="356">
        <v>4333</v>
      </c>
      <c r="AX258" s="46">
        <f>AW258/AW257-1</f>
        <v>0.76857142857142846</v>
      </c>
      <c r="AY258" s="356">
        <v>8798</v>
      </c>
      <c r="AZ258" s="46">
        <f t="shared" si="222"/>
        <v>-0.23945366528354084</v>
      </c>
      <c r="BA258" s="356" t="s">
        <v>3</v>
      </c>
      <c r="BB258" s="46" t="s">
        <v>3</v>
      </c>
      <c r="BC258" s="168"/>
      <c r="BD258" s="168"/>
      <c r="BE258" s="168"/>
      <c r="BF258" s="168"/>
      <c r="BG258" s="168"/>
      <c r="BH258" s="168"/>
      <c r="BI258" s="168"/>
      <c r="BJ258" s="168"/>
      <c r="BK258" s="168"/>
      <c r="BL258" s="168"/>
      <c r="BM258" s="168"/>
      <c r="BN258" s="168"/>
      <c r="BO258" s="168"/>
    </row>
    <row r="259" spans="1:67" s="75" customFormat="1" ht="13.55" customHeight="1">
      <c r="A259" s="367" t="s">
        <v>18</v>
      </c>
      <c r="B259" s="39" t="s">
        <v>2</v>
      </c>
      <c r="C259" s="226">
        <v>7086133</v>
      </c>
      <c r="D259" s="224">
        <f t="shared" si="215"/>
        <v>-5.2326084975911069E-3</v>
      </c>
      <c r="E259" s="227">
        <v>1459333</v>
      </c>
      <c r="F259" s="46">
        <f t="shared" si="216"/>
        <v>0.14742321134423886</v>
      </c>
      <c r="G259" s="227">
        <v>1945500</v>
      </c>
      <c r="H259" s="46">
        <f t="shared" si="217"/>
        <v>-8.417321389062804E-2</v>
      </c>
      <c r="I259" s="356"/>
      <c r="J259" s="358"/>
      <c r="K259" s="227">
        <v>695034</v>
      </c>
      <c r="L259" s="46">
        <f t="shared" si="218"/>
        <v>-3.1123799593231305E-2</v>
      </c>
      <c r="M259" s="136"/>
      <c r="N259" s="358"/>
      <c r="O259" s="227">
        <v>368176</v>
      </c>
      <c r="P259" s="46">
        <f t="shared" ref="P259:P275" si="223">O259/O258-1</f>
        <v>-0.19513464119727697</v>
      </c>
      <c r="Q259" s="227">
        <v>92893</v>
      </c>
      <c r="R259" s="46">
        <f t="shared" si="219"/>
        <v>0.11084138524825415</v>
      </c>
      <c r="S259" s="47">
        <v>38281</v>
      </c>
      <c r="T259" s="46">
        <f t="shared" ref="T259:T275" si="224">S259/S258-1</f>
        <v>-0.24116399389458243</v>
      </c>
      <c r="U259" s="356"/>
      <c r="V259" s="358"/>
      <c r="W259" s="356"/>
      <c r="X259" s="358"/>
      <c r="Y259" s="227">
        <v>190630</v>
      </c>
      <c r="Z259" s="46">
        <f t="shared" ref="Z259:Z275" si="225">Y259/Y258-1</f>
        <v>-0.12617175861199603</v>
      </c>
      <c r="AA259" s="339"/>
      <c r="AB259" s="358"/>
      <c r="AC259" s="356"/>
      <c r="AD259" s="358"/>
      <c r="AE259" s="356"/>
      <c r="AF259" s="358"/>
      <c r="AG259" s="356">
        <v>35584</v>
      </c>
      <c r="AH259" s="139">
        <f t="shared" si="220"/>
        <v>0.21141145230475922</v>
      </c>
      <c r="AI259" s="356">
        <v>17166</v>
      </c>
      <c r="AJ259" s="358"/>
      <c r="AK259" s="356"/>
      <c r="AL259" s="358"/>
      <c r="AM259" s="356"/>
      <c r="AN259" s="358"/>
      <c r="AO259" s="356"/>
      <c r="AP259" s="137"/>
      <c r="AQ259" s="356"/>
      <c r="AR259" s="358"/>
      <c r="AS259" s="140">
        <v>25</v>
      </c>
      <c r="AT259" s="46">
        <f t="shared" si="221"/>
        <v>-0.82876712328767121</v>
      </c>
      <c r="AU259" s="356">
        <v>13</v>
      </c>
      <c r="AV259" s="46">
        <f>AU259/AU258-1</f>
        <v>-0.70454545454545459</v>
      </c>
      <c r="AW259" s="356">
        <v>7584</v>
      </c>
      <c r="AX259" s="46">
        <f>AW259/AW258-1</f>
        <v>0.75028848372951762</v>
      </c>
      <c r="AY259" s="356">
        <v>13200</v>
      </c>
      <c r="AZ259" s="46">
        <f t="shared" si="222"/>
        <v>0.50034098658786097</v>
      </c>
      <c r="BA259" s="356" t="s">
        <v>3</v>
      </c>
      <c r="BB259" s="46" t="s">
        <v>3</v>
      </c>
      <c r="BC259" s="168"/>
      <c r="BD259" s="168"/>
      <c r="BE259" s="168"/>
      <c r="BF259" s="168"/>
      <c r="BG259" s="168"/>
      <c r="BH259" s="168"/>
      <c r="BI259" s="168"/>
      <c r="BJ259" s="168"/>
      <c r="BK259" s="168"/>
      <c r="BL259" s="168"/>
      <c r="BM259" s="168"/>
      <c r="BN259" s="168"/>
      <c r="BO259" s="168"/>
    </row>
    <row r="260" spans="1:67" s="104" customFormat="1" ht="13.55" customHeight="1">
      <c r="A260" s="366" t="s">
        <v>4</v>
      </c>
      <c r="B260" s="181" t="s">
        <v>2</v>
      </c>
      <c r="C260" s="227">
        <f>SUM(C4:C15)</f>
        <v>8825585</v>
      </c>
      <c r="D260" s="46">
        <f t="shared" si="215"/>
        <v>0.24547267176610998</v>
      </c>
      <c r="E260" s="227">
        <f>SUM(E4:E15)</f>
        <v>1588472</v>
      </c>
      <c r="F260" s="46">
        <f t="shared" si="216"/>
        <v>8.8491797279990347E-2</v>
      </c>
      <c r="G260" s="227">
        <f>SUM(G4:G15)</f>
        <v>2844893</v>
      </c>
      <c r="H260" s="46">
        <f t="shared" si="217"/>
        <v>0.46229401182215368</v>
      </c>
      <c r="I260" s="356">
        <v>232995</v>
      </c>
      <c r="J260" s="358"/>
      <c r="K260" s="227">
        <f>SUM(K4:K15)</f>
        <v>910891</v>
      </c>
      <c r="L260" s="46">
        <f t="shared" si="218"/>
        <v>0.31057041813781772</v>
      </c>
      <c r="M260" s="53">
        <f>SUM(M4:M15)</f>
        <v>378602</v>
      </c>
      <c r="N260" s="358"/>
      <c r="O260" s="227">
        <f>SUM(O4:O15)</f>
        <v>539190</v>
      </c>
      <c r="P260" s="46">
        <f t="shared" si="223"/>
        <v>0.46448980922167649</v>
      </c>
      <c r="Q260" s="227">
        <f>SUM(Q4:Q15)</f>
        <v>148095</v>
      </c>
      <c r="R260" s="46">
        <f t="shared" si="219"/>
        <v>0.5942536036084527</v>
      </c>
      <c r="S260" s="47">
        <f>SUM(S4:S15)</f>
        <v>65631</v>
      </c>
      <c r="T260" s="46">
        <f t="shared" si="224"/>
        <v>0.71445364541156198</v>
      </c>
      <c r="U260" s="227">
        <f>SUM(U4:U15)</f>
        <v>361079</v>
      </c>
      <c r="V260" s="358"/>
      <c r="W260" s="227">
        <f>SUM(W4:W15)</f>
        <v>91270</v>
      </c>
      <c r="X260" s="358"/>
      <c r="Y260" s="227">
        <v>246545</v>
      </c>
      <c r="Z260" s="46">
        <f t="shared" si="225"/>
        <v>0.2933168966059907</v>
      </c>
      <c r="AA260" s="339"/>
      <c r="AB260" s="358"/>
      <c r="AC260" s="356">
        <v>7274</v>
      </c>
      <c r="AD260" s="358"/>
      <c r="AE260" s="356"/>
      <c r="AF260" s="358"/>
      <c r="AG260" s="356">
        <f>SUM(AG4:AG15)</f>
        <v>47835</v>
      </c>
      <c r="AH260" s="139">
        <f t="shared" si="220"/>
        <v>0.34428394784172656</v>
      </c>
      <c r="AI260" s="356">
        <v>26602</v>
      </c>
      <c r="AJ260" s="358"/>
      <c r="AK260" s="356"/>
      <c r="AL260" s="358"/>
      <c r="AM260" s="356">
        <f>SUM(AM4:AM15)</f>
        <v>18503</v>
      </c>
      <c r="AN260" s="358"/>
      <c r="AO260" s="356"/>
      <c r="AP260" s="137"/>
      <c r="AQ260" s="356"/>
      <c r="AR260" s="358"/>
      <c r="AS260" s="140">
        <v>12</v>
      </c>
      <c r="AT260" s="46">
        <f t="shared" si="221"/>
        <v>-0.52</v>
      </c>
      <c r="AU260" s="356">
        <v>10</v>
      </c>
      <c r="AV260" s="46">
        <f>AU260/AU259-1</f>
        <v>-0.23076923076923073</v>
      </c>
      <c r="AW260" s="356">
        <v>9571</v>
      </c>
      <c r="AX260" s="46">
        <f>AW260/AW259-1</f>
        <v>0.26199894514767941</v>
      </c>
      <c r="AY260" s="356">
        <f>SUM(AY4:AY15)</f>
        <v>10827</v>
      </c>
      <c r="AZ260" s="46">
        <f t="shared" si="222"/>
        <v>-0.17977272727272731</v>
      </c>
      <c r="BA260" s="356" t="s">
        <v>3</v>
      </c>
      <c r="BB260" s="46" t="s">
        <v>3</v>
      </c>
      <c r="BC260" s="169"/>
      <c r="BD260" s="169"/>
      <c r="BE260" s="169"/>
      <c r="BF260" s="169"/>
      <c r="BG260" s="169"/>
      <c r="BH260" s="169"/>
      <c r="BI260" s="169"/>
      <c r="BJ260" s="169"/>
      <c r="BK260" s="169"/>
      <c r="BL260" s="169"/>
      <c r="BM260" s="169"/>
      <c r="BN260" s="169"/>
      <c r="BO260" s="169"/>
    </row>
    <row r="261" spans="1:67" s="104" customFormat="1" ht="13.55" customHeight="1">
      <c r="A261" s="366" t="s">
        <v>5</v>
      </c>
      <c r="B261" s="181" t="s">
        <v>2</v>
      </c>
      <c r="C261" s="227">
        <f>SUM(C16:C27)</f>
        <v>10080143</v>
      </c>
      <c r="D261" s="46">
        <f t="shared" si="215"/>
        <v>0.14215012375950153</v>
      </c>
      <c r="E261" s="227">
        <f>SUM(E16:E27)</f>
        <v>1747171</v>
      </c>
      <c r="F261" s="46">
        <f t="shared" si="216"/>
        <v>9.9906702793628011E-2</v>
      </c>
      <c r="G261" s="227">
        <f>SUM(G16:G27)</f>
        <v>3542785</v>
      </c>
      <c r="H261" s="46">
        <f t="shared" si="217"/>
        <v>0.24531397138662148</v>
      </c>
      <c r="I261" s="227">
        <f>SUM(I16:I27)</f>
        <v>317213</v>
      </c>
      <c r="J261" s="46">
        <f>I261/I260-1</f>
        <v>0.36145840039485821</v>
      </c>
      <c r="K261" s="227">
        <f>SUM(K16:K27)</f>
        <v>816501</v>
      </c>
      <c r="L261" s="46">
        <f t="shared" si="218"/>
        <v>-0.1036238144849384</v>
      </c>
      <c r="M261" s="53">
        <f>SUM(M16:M27)</f>
        <v>489465</v>
      </c>
      <c r="N261" s="46">
        <f>M261/M260-1</f>
        <v>0.29282201361852289</v>
      </c>
      <c r="O261" s="227">
        <f>SUM(O16:O27)</f>
        <v>642480</v>
      </c>
      <c r="P261" s="46">
        <f t="shared" si="223"/>
        <v>0.1915651254659767</v>
      </c>
      <c r="Q261" s="227">
        <f>SUM(Q16:Q27)</f>
        <v>182517</v>
      </c>
      <c r="R261" s="46">
        <f t="shared" si="219"/>
        <v>0.23243188493872169</v>
      </c>
      <c r="S261" s="47">
        <f>SUM(S16:S27)</f>
        <v>120739</v>
      </c>
      <c r="T261" s="46">
        <f t="shared" si="224"/>
        <v>0.83966418308421331</v>
      </c>
      <c r="U261" s="227">
        <f>SUM(U16:U27)</f>
        <v>364073</v>
      </c>
      <c r="V261" s="46">
        <f t="shared" ref="V261:V275" si="226">U261/U260-1</f>
        <v>8.2918142567138808E-3</v>
      </c>
      <c r="W261" s="227">
        <f>SUM(W16:W27)</f>
        <v>158177</v>
      </c>
      <c r="X261" s="46">
        <f t="shared" ref="X261:X275" si="227">W261/W260-1</f>
        <v>0.73306672510134763</v>
      </c>
      <c r="Y261" s="227">
        <f>SUM(Y16:Y27)</f>
        <v>263356</v>
      </c>
      <c r="Z261" s="46">
        <f t="shared" si="225"/>
        <v>6.818633515179795E-2</v>
      </c>
      <c r="AA261" s="339"/>
      <c r="AB261" s="358"/>
      <c r="AC261" s="356">
        <v>9189</v>
      </c>
      <c r="AD261" s="46">
        <f t="shared" ref="AD261:AD275" si="228">AC261/AC260-1</f>
        <v>0.26326642837503433</v>
      </c>
      <c r="AE261" s="356"/>
      <c r="AF261" s="358"/>
      <c r="AG261" s="141">
        <f>SUM(AG16:AG27)</f>
        <v>49895</v>
      </c>
      <c r="AH261" s="139">
        <f t="shared" si="220"/>
        <v>4.3064701578342302E-2</v>
      </c>
      <c r="AI261" s="141">
        <v>30787</v>
      </c>
      <c r="AJ261" s="358"/>
      <c r="AK261" s="356"/>
      <c r="AL261" s="358"/>
      <c r="AM261" s="356">
        <f>SUM(AM16:AM27)</f>
        <v>25888</v>
      </c>
      <c r="AN261" s="46">
        <f t="shared" ref="AN261:AN277" si="229">AM261/AM260-1</f>
        <v>0.39912446630276177</v>
      </c>
      <c r="AO261" s="356"/>
      <c r="AP261" s="137"/>
      <c r="AQ261" s="356"/>
      <c r="AR261" s="358"/>
      <c r="AS261" s="140">
        <f>SUM(AS16:AS27)</f>
        <v>51</v>
      </c>
      <c r="AT261" s="46">
        <f t="shared" si="221"/>
        <v>3.25</v>
      </c>
      <c r="AU261" s="356">
        <v>61</v>
      </c>
      <c r="AV261" s="46">
        <f t="shared" ref="AV261:AV279" si="230">AU261/AU260-1</f>
        <v>5.0999999999999996</v>
      </c>
      <c r="AW261" s="356">
        <f>AW16</f>
        <v>8706</v>
      </c>
      <c r="AX261" s="46">
        <f>AW261/AW260-1</f>
        <v>-9.0377181067809009E-2</v>
      </c>
      <c r="AY261" s="356">
        <f>SUM(AY16:AY27)</f>
        <v>10300</v>
      </c>
      <c r="AZ261" s="46">
        <f>AY261/AY260-1</f>
        <v>-4.8674609771866661E-2</v>
      </c>
      <c r="BA261" s="356" t="s">
        <v>3</v>
      </c>
      <c r="BB261" s="46" t="s">
        <v>3</v>
      </c>
      <c r="BC261" s="169"/>
      <c r="BD261" s="169"/>
      <c r="BE261" s="169"/>
      <c r="BF261" s="169"/>
      <c r="BG261" s="169"/>
      <c r="BH261" s="169"/>
      <c r="BI261" s="169"/>
      <c r="BJ261" s="169"/>
      <c r="BK261" s="169"/>
      <c r="BL261" s="169"/>
      <c r="BM261" s="169"/>
      <c r="BN261" s="169"/>
      <c r="BO261" s="169"/>
    </row>
    <row r="262" spans="1:67" s="104" customFormat="1" ht="13.55" customHeight="1">
      <c r="A262" s="366" t="s">
        <v>6</v>
      </c>
      <c r="B262" s="181" t="s">
        <v>2</v>
      </c>
      <c r="C262" s="227">
        <f>SUM(C28:C39)</f>
        <v>11609879</v>
      </c>
      <c r="D262" s="46">
        <f t="shared" si="215"/>
        <v>0.15175737090237718</v>
      </c>
      <c r="E262" s="227">
        <f>SUM(E28:E39)</f>
        <v>2117325</v>
      </c>
      <c r="F262" s="46">
        <f t="shared" si="216"/>
        <v>0.21185905672655969</v>
      </c>
      <c r="G262" s="227">
        <f>SUM(G28:G39)</f>
        <v>3922017</v>
      </c>
      <c r="H262" s="46">
        <f t="shared" si="217"/>
        <v>0.10704347003840198</v>
      </c>
      <c r="I262" s="227">
        <f>SUM(I28:I39)</f>
        <v>421804</v>
      </c>
      <c r="J262" s="46">
        <f t="shared" ref="J262:J277" si="231">I262/I261-1</f>
        <v>0.32971851721083301</v>
      </c>
      <c r="K262" s="227">
        <f>SUM(K28:K39)</f>
        <v>1092783</v>
      </c>
      <c r="L262" s="46">
        <f t="shared" si="218"/>
        <v>0.33837313120253376</v>
      </c>
      <c r="M262" s="53">
        <f>SUM(M28:M39)</f>
        <v>572133</v>
      </c>
      <c r="N262" s="46">
        <f t="shared" ref="N262:AB279" si="232">M262/M261-1</f>
        <v>0.16889460942048973</v>
      </c>
      <c r="O262" s="227">
        <f>SUM(O28:O39)</f>
        <v>718758</v>
      </c>
      <c r="P262" s="46">
        <f t="shared" si="223"/>
        <v>0.11872431826671637</v>
      </c>
      <c r="Q262" s="227">
        <f>SUM(Q28:Q39)</f>
        <v>196260</v>
      </c>
      <c r="R262" s="46">
        <f t="shared" si="219"/>
        <v>7.5297095613011455E-2</v>
      </c>
      <c r="S262" s="47">
        <f>SUM(S28:S39)</f>
        <v>162709</v>
      </c>
      <c r="T262" s="46">
        <f t="shared" si="224"/>
        <v>0.34760930602373707</v>
      </c>
      <c r="U262" s="227">
        <f>SUM(U28:U39)</f>
        <v>454722</v>
      </c>
      <c r="V262" s="46">
        <f t="shared" si="226"/>
        <v>0.24898578032427565</v>
      </c>
      <c r="W262" s="227">
        <f>SUM(W28:W39)</f>
        <v>189464</v>
      </c>
      <c r="X262" s="46">
        <f t="shared" si="227"/>
        <v>0.19779740417380531</v>
      </c>
      <c r="Y262" s="227">
        <f>SUM(Y28:Y39)</f>
        <v>298228</v>
      </c>
      <c r="Z262" s="46">
        <f t="shared" si="225"/>
        <v>0.13241391880192599</v>
      </c>
      <c r="AA262" s="141">
        <v>285353</v>
      </c>
      <c r="AB262" s="358"/>
      <c r="AC262" s="356">
        <v>10963</v>
      </c>
      <c r="AD262" s="46">
        <f t="shared" si="228"/>
        <v>0.19305691587767981</v>
      </c>
      <c r="AE262" s="356"/>
      <c r="AF262" s="358"/>
      <c r="AG262" s="141">
        <f>SUM(AG28:AG39)</f>
        <v>70407</v>
      </c>
      <c r="AH262" s="139">
        <f t="shared" si="220"/>
        <v>0.41110331696562774</v>
      </c>
      <c r="AI262" s="141">
        <f>SUM(AI28:AI39)</f>
        <v>55523</v>
      </c>
      <c r="AJ262" s="46">
        <f t="shared" ref="AJ262:AJ277" si="233">AI262/AI261-1</f>
        <v>0.80345600415759888</v>
      </c>
      <c r="AK262" s="356">
        <f>SUM(AK28:AK39)</f>
        <v>18265</v>
      </c>
      <c r="AL262" s="358"/>
      <c r="AM262" s="356">
        <f>SUM(AM28:AM39)</f>
        <v>28035</v>
      </c>
      <c r="AN262" s="46">
        <f t="shared" si="229"/>
        <v>8.2934177997527891E-2</v>
      </c>
      <c r="AO262" s="356">
        <v>16157</v>
      </c>
      <c r="AP262" s="137"/>
      <c r="AQ262" s="356">
        <f>SUM(AQ28:AQ39)</f>
        <v>5298</v>
      </c>
      <c r="AR262" s="358"/>
      <c r="AS262" s="140">
        <f>SUM(AS28:AS39)</f>
        <v>48</v>
      </c>
      <c r="AT262" s="46">
        <f t="shared" si="221"/>
        <v>-5.8823529411764719E-2</v>
      </c>
      <c r="AU262" s="356">
        <v>60</v>
      </c>
      <c r="AV262" s="46">
        <f t="shared" si="230"/>
        <v>-1.6393442622950838E-2</v>
      </c>
      <c r="AW262" s="356">
        <f>AW28</f>
        <v>11824</v>
      </c>
      <c r="AX262" s="46">
        <f t="shared" ref="AX262:AX279" si="234">AW262/AW261-1</f>
        <v>0.35814380886744779</v>
      </c>
      <c r="AY262" s="356">
        <f>SUM(AY28:AY39)</f>
        <v>12917</v>
      </c>
      <c r="AZ262" s="46">
        <f t="shared" ref="AZ262:AZ279" si="235">AY262/AY261-1</f>
        <v>0.25407766990291258</v>
      </c>
      <c r="BA262" s="356">
        <v>881</v>
      </c>
      <c r="BB262" s="46" t="s">
        <v>3</v>
      </c>
      <c r="BC262" s="169"/>
      <c r="BD262" s="169"/>
      <c r="BE262" s="169"/>
      <c r="BF262" s="169"/>
      <c r="BG262" s="169"/>
      <c r="BH262" s="169"/>
      <c r="BI262" s="169"/>
      <c r="BJ262" s="169"/>
      <c r="BK262" s="169"/>
      <c r="BL262" s="169"/>
      <c r="BM262" s="169"/>
      <c r="BN262" s="169"/>
      <c r="BO262" s="169"/>
    </row>
    <row r="263" spans="1:67" s="104" customFormat="1" ht="13.55" customHeight="1">
      <c r="A263" s="366" t="s">
        <v>19</v>
      </c>
      <c r="B263" s="181" t="s">
        <v>2</v>
      </c>
      <c r="C263" s="227">
        <f>SUM(SUM(C40:C51))</f>
        <v>13324977</v>
      </c>
      <c r="D263" s="46">
        <f t="shared" si="215"/>
        <v>0.147727465548952</v>
      </c>
      <c r="E263" s="356">
        <f>SUM(E40:E51)</f>
        <v>2600694</v>
      </c>
      <c r="F263" s="46">
        <f t="shared" si="216"/>
        <v>0.22829230278771573</v>
      </c>
      <c r="G263" s="356">
        <f>SUM(G40:G51)</f>
        <v>4776752</v>
      </c>
      <c r="H263" s="46">
        <f t="shared" si="217"/>
        <v>0.21793250768673356</v>
      </c>
      <c r="I263" s="356">
        <f>SUM(I40:I51)</f>
        <v>486374</v>
      </c>
      <c r="J263" s="46">
        <f t="shared" si="231"/>
        <v>0.15308057770907824</v>
      </c>
      <c r="K263" s="227">
        <f>SUM(K40:K51)</f>
        <v>1083652</v>
      </c>
      <c r="L263" s="46">
        <f t="shared" si="218"/>
        <v>-8.3557302776489095E-3</v>
      </c>
      <c r="M263" s="53">
        <f>SUM(M40:M51)</f>
        <v>653310</v>
      </c>
      <c r="N263" s="46">
        <f t="shared" si="232"/>
        <v>0.141884841461688</v>
      </c>
      <c r="O263" s="356">
        <f>SUM(O40:O51)</f>
        <v>876231</v>
      </c>
      <c r="P263" s="46">
        <f t="shared" si="223"/>
        <v>0.21909043099346381</v>
      </c>
      <c r="Q263" s="356">
        <f>SUM(Q40:Q51)</f>
        <v>225814</v>
      </c>
      <c r="R263" s="46">
        <f t="shared" si="219"/>
        <v>0.15058595740344449</v>
      </c>
      <c r="S263" s="140">
        <f>SUM(S40:S51)</f>
        <v>225417</v>
      </c>
      <c r="T263" s="46">
        <f t="shared" si="224"/>
        <v>0.38539970130724166</v>
      </c>
      <c r="U263" s="356">
        <f>SUM(U40:U51)</f>
        <v>464292</v>
      </c>
      <c r="V263" s="46">
        <f t="shared" si="226"/>
        <v>2.1045825801258689E-2</v>
      </c>
      <c r="W263" s="356">
        <f>SUM(W40:W51)</f>
        <v>224867</v>
      </c>
      <c r="X263" s="46">
        <f t="shared" si="227"/>
        <v>0.1868587172233247</v>
      </c>
      <c r="Y263" s="227">
        <f>SUM(Y40:Y51)</f>
        <v>337246</v>
      </c>
      <c r="Z263" s="46">
        <f t="shared" si="225"/>
        <v>0.13083278565392931</v>
      </c>
      <c r="AA263" s="141">
        <f>SUM(AA40:AA51)</f>
        <v>329909</v>
      </c>
      <c r="AB263" s="46"/>
      <c r="AC263" s="356">
        <v>13060</v>
      </c>
      <c r="AD263" s="46">
        <f t="shared" si="228"/>
        <v>0.19127975919000284</v>
      </c>
      <c r="AE263" s="356"/>
      <c r="AF263" s="358"/>
      <c r="AG263" s="141">
        <f>SUM(AG40:AG51)</f>
        <v>84583</v>
      </c>
      <c r="AH263" s="139">
        <f t="shared" si="220"/>
        <v>0.20134361640177834</v>
      </c>
      <c r="AI263" s="141">
        <f>SUM(AI40:AI51)</f>
        <v>43930</v>
      </c>
      <c r="AJ263" s="46">
        <f t="shared" si="233"/>
        <v>-0.20879635466383306</v>
      </c>
      <c r="AK263" s="356">
        <f>SUM(AK40:AK51)</f>
        <v>13821</v>
      </c>
      <c r="AL263" s="46">
        <f t="shared" ref="AL263:AL278" si="236">AK263/AK262-1</f>
        <v>-0.24330687106487814</v>
      </c>
      <c r="AM263" s="356">
        <f>SUM(AM40:AM51)</f>
        <v>33836</v>
      </c>
      <c r="AN263" s="46">
        <f t="shared" si="229"/>
        <v>0.20691992152666305</v>
      </c>
      <c r="AO263" s="356">
        <v>20976</v>
      </c>
      <c r="AP263" s="48">
        <f>AO263/AO262-1</f>
        <v>0.29826081574549734</v>
      </c>
      <c r="AQ263" s="356">
        <f>SUM(AQ40:AQ51)</f>
        <v>4870</v>
      </c>
      <c r="AR263" s="46">
        <f>AQ263/AQ262-1</f>
        <v>-8.0785201963004871E-2</v>
      </c>
      <c r="AS263" s="140">
        <f>SUM(AS40:AS51)</f>
        <v>133</v>
      </c>
      <c r="AT263" s="46">
        <f t="shared" si="221"/>
        <v>1.7708333333333335</v>
      </c>
      <c r="AU263" s="356">
        <v>172</v>
      </c>
      <c r="AV263" s="46">
        <f t="shared" si="230"/>
        <v>1.8666666666666667</v>
      </c>
      <c r="AW263" s="356">
        <f>AW40</f>
        <v>12811</v>
      </c>
      <c r="AX263" s="46">
        <f t="shared" si="234"/>
        <v>8.3474289580514283E-2</v>
      </c>
      <c r="AY263" s="356">
        <f>SUM(AY40:AY51)</f>
        <v>20475</v>
      </c>
      <c r="AZ263" s="46">
        <f t="shared" si="235"/>
        <v>0.58512038399009048</v>
      </c>
      <c r="BA263" s="356">
        <f>SUM(BA40:BA51)</f>
        <v>1242</v>
      </c>
      <c r="BB263" s="46">
        <f t="shared" ref="BB263:BB269" si="237">IFERROR(BA263/BA262-1,"")</f>
        <v>0.40976163450624292</v>
      </c>
      <c r="BC263" s="169"/>
      <c r="BD263" s="169"/>
      <c r="BE263" s="169"/>
      <c r="BF263" s="169"/>
      <c r="BG263" s="169"/>
      <c r="BH263" s="169"/>
      <c r="BI263" s="169"/>
      <c r="BJ263" s="169"/>
      <c r="BK263" s="169"/>
      <c r="BL263" s="169"/>
      <c r="BM263" s="169"/>
      <c r="BN263" s="169"/>
      <c r="BO263" s="169"/>
    </row>
    <row r="264" spans="1:67" s="104" customFormat="1" ht="13.55" customHeight="1">
      <c r="A264" s="366" t="s">
        <v>266</v>
      </c>
      <c r="B264" s="181" t="s">
        <v>267</v>
      </c>
      <c r="C264" s="227">
        <f>SUM(C52:C63)</f>
        <v>11996094</v>
      </c>
      <c r="D264" s="46">
        <f t="shared" si="215"/>
        <v>-9.9728727486734114E-2</v>
      </c>
      <c r="E264" s="227">
        <f>SUM(E52:E63)</f>
        <v>2382397</v>
      </c>
      <c r="F264" s="46">
        <f t="shared" si="216"/>
        <v>-8.3937979631590665E-2</v>
      </c>
      <c r="G264" s="227">
        <f>SUM(G52:G63)</f>
        <v>3960392</v>
      </c>
      <c r="H264" s="46">
        <f t="shared" si="217"/>
        <v>-0.1709027389322284</v>
      </c>
      <c r="I264" s="227">
        <f>SUM(I52:I63)</f>
        <v>449237</v>
      </c>
      <c r="J264" s="46">
        <f t="shared" si="231"/>
        <v>-7.6354821598193956E-2</v>
      </c>
      <c r="K264" s="227">
        <f>SUM(K52:K63)</f>
        <v>888344</v>
      </c>
      <c r="L264" s="46">
        <f t="shared" si="218"/>
        <v>-0.18023129196457899</v>
      </c>
      <c r="M264" s="53">
        <f>SUM(M52:M63)</f>
        <v>611629</v>
      </c>
      <c r="N264" s="46">
        <f t="shared" si="232"/>
        <v>-6.3799727541289708E-2</v>
      </c>
      <c r="O264" s="227">
        <f>SUM(O52:O63)</f>
        <v>904320</v>
      </c>
      <c r="P264" s="46">
        <f t="shared" si="223"/>
        <v>3.2056615207633588E-2</v>
      </c>
      <c r="Q264" s="227">
        <f>SUM(Q52:Q63)</f>
        <v>252266</v>
      </c>
      <c r="R264" s="46">
        <f t="shared" si="219"/>
        <v>0.11714065558379905</v>
      </c>
      <c r="S264" s="47">
        <f>SUM(S52:S63)</f>
        <v>279794</v>
      </c>
      <c r="T264" s="46">
        <f t="shared" si="224"/>
        <v>0.24122847877489284</v>
      </c>
      <c r="U264" s="227">
        <f>SUM(U52:U63)</f>
        <v>423018</v>
      </c>
      <c r="V264" s="46">
        <f t="shared" si="226"/>
        <v>-8.8896642630069023E-2</v>
      </c>
      <c r="W264" s="227">
        <f>SUM(W52:W63)</f>
        <v>267461</v>
      </c>
      <c r="X264" s="46">
        <f t="shared" si="227"/>
        <v>0.18941863412595006</v>
      </c>
      <c r="Y264" s="227">
        <f>SUM(Y52:Y63)</f>
        <v>337146</v>
      </c>
      <c r="Z264" s="46">
        <f t="shared" si="225"/>
        <v>-2.9651945464137519E-4</v>
      </c>
      <c r="AA264" s="141">
        <f>SUM(AA52:AA63)</f>
        <v>266525</v>
      </c>
      <c r="AB264" s="46">
        <f t="shared" ref="AB264:AB275" si="238">AA264/AA263-1</f>
        <v>-0.19212570739203838</v>
      </c>
      <c r="AC264" s="356">
        <v>18065</v>
      </c>
      <c r="AD264" s="46">
        <f t="shared" si="228"/>
        <v>0.38323124042879031</v>
      </c>
      <c r="AE264" s="227">
        <f>SUM(AE52:AE63)</f>
        <v>119500</v>
      </c>
      <c r="AF264" s="358"/>
      <c r="AG264" s="141">
        <f>SUM(AG52:AG63)</f>
        <v>79533</v>
      </c>
      <c r="AH264" s="139">
        <f t="shared" si="220"/>
        <v>-5.9704668786872084E-2</v>
      </c>
      <c r="AI264" s="141">
        <f>SUM(AI52:AI63)</f>
        <v>43396</v>
      </c>
      <c r="AJ264" s="46">
        <f t="shared" si="233"/>
        <v>-1.2155702253585199E-2</v>
      </c>
      <c r="AK264" s="356">
        <f>SUM(AK52:AK63)</f>
        <v>12369</v>
      </c>
      <c r="AL264" s="46">
        <f t="shared" si="236"/>
        <v>-0.10505752116344691</v>
      </c>
      <c r="AM264" s="356">
        <f>SUM(AM52:AM63)</f>
        <v>37601</v>
      </c>
      <c r="AN264" s="46">
        <f t="shared" si="229"/>
        <v>0.11127201796902697</v>
      </c>
      <c r="AO264" s="356">
        <v>20934</v>
      </c>
      <c r="AP264" s="48">
        <f t="shared" ref="AP264:AR279" si="239">AO264/AO263-1</f>
        <v>-2.0022883295194305E-3</v>
      </c>
      <c r="AQ264" s="356">
        <f>SUM(AQ52:AQ63)</f>
        <v>4300</v>
      </c>
      <c r="AR264" s="46">
        <f t="shared" ref="AR264:AR277" si="240">AQ264/AQ263-1</f>
        <v>-0.11704312114989734</v>
      </c>
      <c r="AS264" s="140">
        <v>0</v>
      </c>
      <c r="AT264" s="46">
        <f t="shared" si="221"/>
        <v>-1</v>
      </c>
      <c r="AU264" s="356">
        <f>SUM(AU52)</f>
        <v>97</v>
      </c>
      <c r="AV264" s="46">
        <f t="shared" si="230"/>
        <v>-0.43604651162790697</v>
      </c>
      <c r="AW264" s="356">
        <f>AW52</f>
        <v>14530</v>
      </c>
      <c r="AX264" s="46">
        <f t="shared" si="234"/>
        <v>0.13418156271953796</v>
      </c>
      <c r="AY264" s="356">
        <f>SUM(AY52:AY63)</f>
        <v>35166</v>
      </c>
      <c r="AZ264" s="46">
        <f t="shared" si="235"/>
        <v>0.71750915750915745</v>
      </c>
      <c r="BA264" s="356">
        <f>SUM(BA52:BA63)</f>
        <v>1053</v>
      </c>
      <c r="BB264" s="46">
        <f t="shared" si="237"/>
        <v>-0.15217391304347827</v>
      </c>
      <c r="BC264" s="169"/>
      <c r="BD264" s="169"/>
      <c r="BE264" s="169"/>
      <c r="BF264" s="169"/>
      <c r="BG264" s="169"/>
      <c r="BH264" s="169"/>
      <c r="BI264" s="169"/>
      <c r="BJ264" s="169"/>
      <c r="BK264" s="169"/>
      <c r="BL264" s="169"/>
      <c r="BM264" s="169"/>
      <c r="BN264" s="169"/>
      <c r="BO264" s="169"/>
    </row>
    <row r="265" spans="1:67" s="104" customFormat="1" ht="13.55" customHeight="1">
      <c r="A265" s="366" t="s">
        <v>268</v>
      </c>
      <c r="B265" s="181" t="s">
        <v>267</v>
      </c>
      <c r="C265" s="227">
        <f>SUM(C64:C75)</f>
        <v>9494111</v>
      </c>
      <c r="D265" s="46">
        <f t="shared" si="215"/>
        <v>-0.20856647171987819</v>
      </c>
      <c r="E265" s="227">
        <f>SUM(E64:E75)</f>
        <v>1586772</v>
      </c>
      <c r="F265" s="46">
        <f t="shared" si="216"/>
        <v>-0.33395987318654274</v>
      </c>
      <c r="G265" s="227">
        <f>SUM(G64:G75)</f>
        <v>3197500</v>
      </c>
      <c r="H265" s="46">
        <f t="shared" si="217"/>
        <v>-0.19263042648303497</v>
      </c>
      <c r="I265" s="227">
        <f>SUM(I64:I75)</f>
        <v>362115</v>
      </c>
      <c r="J265" s="46">
        <f t="shared" si="231"/>
        <v>-0.19393326907623365</v>
      </c>
      <c r="K265" s="227">
        <f>SUM(K64:K75)</f>
        <v>618227</v>
      </c>
      <c r="L265" s="46">
        <f t="shared" si="218"/>
        <v>-0.3040680186954603</v>
      </c>
      <c r="M265" s="53">
        <f>SUM(M64:M75)</f>
        <v>497936</v>
      </c>
      <c r="N265" s="46">
        <f t="shared" si="232"/>
        <v>-0.18588556134519452</v>
      </c>
      <c r="O265" s="227">
        <f>SUM(O64:O75)</f>
        <v>618694</v>
      </c>
      <c r="P265" s="46">
        <f t="shared" si="223"/>
        <v>-0.31584616065109694</v>
      </c>
      <c r="Q265" s="227">
        <f>SUM(Q64:Q75)</f>
        <v>167641</v>
      </c>
      <c r="R265" s="46">
        <f t="shared" si="219"/>
        <v>-0.33545939603434471</v>
      </c>
      <c r="S265" s="47">
        <f>SUM(S64:S75)</f>
        <v>204767</v>
      </c>
      <c r="T265" s="46">
        <f t="shared" si="224"/>
        <v>-0.26815085384246984</v>
      </c>
      <c r="U265" s="227">
        <f>SUM(U64:U75)</f>
        <v>271987</v>
      </c>
      <c r="V265" s="46">
        <f t="shared" si="226"/>
        <v>-0.35703208846904855</v>
      </c>
      <c r="W265" s="227">
        <f>SUM(W64:W75)</f>
        <v>227312</v>
      </c>
      <c r="X265" s="46">
        <f t="shared" si="227"/>
        <v>-0.15011160505643817</v>
      </c>
      <c r="Y265" s="227">
        <f>SUM(Y64:Y75)</f>
        <v>255548</v>
      </c>
      <c r="Z265" s="46">
        <f t="shared" si="225"/>
        <v>-0.24202570992982264</v>
      </c>
      <c r="AA265" s="141">
        <f>SUM(AA64:AA75)</f>
        <v>197725.18170000002</v>
      </c>
      <c r="AB265" s="46">
        <f t="shared" si="238"/>
        <v>-0.25813645361598347</v>
      </c>
      <c r="AC265" s="227">
        <f>SUM(AC64:AC75)</f>
        <v>17876</v>
      </c>
      <c r="AD265" s="46">
        <f t="shared" si="228"/>
        <v>-1.0462219761970704E-2</v>
      </c>
      <c r="AE265" s="227">
        <f>SUM(AE64:AE75)</f>
        <v>89148</v>
      </c>
      <c r="AF265" s="46">
        <f>AE265/AE264-1</f>
        <v>-0.25399163179916318</v>
      </c>
      <c r="AG265" s="141">
        <f>SUM(AG64:AG75)</f>
        <v>70485</v>
      </c>
      <c r="AH265" s="139">
        <f t="shared" si="220"/>
        <v>-0.11376409792161746</v>
      </c>
      <c r="AI265" s="141">
        <f>SUM(AI64:AI75)</f>
        <v>38272</v>
      </c>
      <c r="AJ265" s="46">
        <f t="shared" si="233"/>
        <v>-0.11807539865425387</v>
      </c>
      <c r="AK265" s="356">
        <f>SUM(AK64:AK75)</f>
        <v>12508</v>
      </c>
      <c r="AL265" s="46">
        <f t="shared" si="236"/>
        <v>1.123777184897734E-2</v>
      </c>
      <c r="AM265" s="356">
        <f>SUM(AM64:AM75)</f>
        <v>20900</v>
      </c>
      <c r="AN265" s="46">
        <f t="shared" si="229"/>
        <v>-0.44416371905002527</v>
      </c>
      <c r="AO265" s="227">
        <f>SUM(AO64:AO75)</f>
        <v>16126</v>
      </c>
      <c r="AP265" s="48">
        <f t="shared" si="239"/>
        <v>-0.22967421419700007</v>
      </c>
      <c r="AQ265" s="227">
        <f>SUM(AQ64:AQ75)</f>
        <v>3695</v>
      </c>
      <c r="AR265" s="46">
        <f t="shared" si="240"/>
        <v>-0.1406976744186047</v>
      </c>
      <c r="AS265" s="47">
        <f>SUM(AS64:AS75)</f>
        <v>60</v>
      </c>
      <c r="AT265" s="46">
        <v>0.6</v>
      </c>
      <c r="AU265" s="356">
        <f>SUM(AU64)</f>
        <v>49</v>
      </c>
      <c r="AV265" s="46">
        <f t="shared" si="230"/>
        <v>-0.49484536082474229</v>
      </c>
      <c r="AW265" s="227">
        <f>AW64</f>
        <v>9119</v>
      </c>
      <c r="AX265" s="46">
        <f t="shared" si="234"/>
        <v>-0.37240192704748798</v>
      </c>
      <c r="AY265" s="227">
        <f>SUM(AY64:AY75)</f>
        <v>16145</v>
      </c>
      <c r="AZ265" s="46">
        <f t="shared" si="235"/>
        <v>-0.5408917704601035</v>
      </c>
      <c r="BA265" s="227">
        <v>1023</v>
      </c>
      <c r="BB265" s="46">
        <f t="shared" si="237"/>
        <v>-2.8490028490028463E-2</v>
      </c>
      <c r="BC265" s="169"/>
      <c r="BD265" s="169"/>
      <c r="BE265" s="169"/>
      <c r="BF265" s="169"/>
      <c r="BG265" s="169"/>
      <c r="BH265" s="169"/>
      <c r="BI265" s="169"/>
      <c r="BJ265" s="169"/>
      <c r="BK265" s="169"/>
      <c r="BL265" s="169"/>
      <c r="BM265" s="169"/>
      <c r="BN265" s="169"/>
      <c r="BO265" s="169"/>
    </row>
    <row r="266" spans="1:67" s="104" customFormat="1" ht="13.55" customHeight="1">
      <c r="A266" s="366" t="s">
        <v>269</v>
      </c>
      <c r="B266" s="181" t="s">
        <v>267</v>
      </c>
      <c r="C266" s="227">
        <f>SUM(C76:C87)</f>
        <v>12488364</v>
      </c>
      <c r="D266" s="46">
        <f t="shared" si="215"/>
        <v>0.31538002873570781</v>
      </c>
      <c r="E266" s="227">
        <f>SUM(E76:E87)</f>
        <v>2439816</v>
      </c>
      <c r="F266" s="46">
        <f t="shared" si="216"/>
        <v>0.53759708389106953</v>
      </c>
      <c r="G266" s="227">
        <f>SUM(G76:G87)</f>
        <v>4076400</v>
      </c>
      <c r="H266" s="46">
        <f t="shared" si="217"/>
        <v>0.27487099296325246</v>
      </c>
      <c r="I266" s="227">
        <f>SUM(I76:I87)</f>
        <v>495902</v>
      </c>
      <c r="J266" s="46">
        <f t="shared" si="231"/>
        <v>0.36945997818372622</v>
      </c>
      <c r="K266" s="227">
        <f>SUM(K76:K87)</f>
        <v>805445</v>
      </c>
      <c r="L266" s="46">
        <f t="shared" si="218"/>
        <v>0.30283051371098324</v>
      </c>
      <c r="M266" s="47">
        <f>SUM(M76:M87)</f>
        <v>740622</v>
      </c>
      <c r="N266" s="46">
        <f t="shared" si="232"/>
        <v>0.48738392082516624</v>
      </c>
      <c r="O266" s="227">
        <f>SUM(O76:O87)</f>
        <v>891024</v>
      </c>
      <c r="P266" s="46">
        <f t="shared" si="223"/>
        <v>0.44016913045867589</v>
      </c>
      <c r="Q266" s="227">
        <f>SUM(Q76:Q87)</f>
        <v>216901</v>
      </c>
      <c r="R266" s="46">
        <f t="shared" si="219"/>
        <v>0.29384219850752502</v>
      </c>
      <c r="S266" s="47">
        <f>SUM(S76:S87)</f>
        <v>331768</v>
      </c>
      <c r="T266" s="46">
        <f t="shared" si="224"/>
        <v>0.62022200842909259</v>
      </c>
      <c r="U266" s="227">
        <f>SUM(U76:U87)</f>
        <v>360703</v>
      </c>
      <c r="V266" s="46">
        <f t="shared" si="226"/>
        <v>0.32617735406471637</v>
      </c>
      <c r="W266" s="227">
        <f>SUM(W76:W87)</f>
        <v>264052</v>
      </c>
      <c r="X266" s="46">
        <f t="shared" si="227"/>
        <v>0.16162807066938822</v>
      </c>
      <c r="Y266" s="227">
        <f>SUM(Y76:Y87)</f>
        <v>281785</v>
      </c>
      <c r="Z266" s="46">
        <f t="shared" si="225"/>
        <v>0.10266955718690807</v>
      </c>
      <c r="AA266" s="227">
        <f>SUM(AA76:AA87)</f>
        <v>289702</v>
      </c>
      <c r="AB266" s="46">
        <f t="shared" si="238"/>
        <v>0.46517503491058854</v>
      </c>
      <c r="AC266" s="227">
        <f>SUM(AC76:AC87)</f>
        <v>27312</v>
      </c>
      <c r="AD266" s="46">
        <f t="shared" si="228"/>
        <v>0.52785858133810692</v>
      </c>
      <c r="AE266" s="227">
        <f>SUM(AE76:AE87)</f>
        <v>123315</v>
      </c>
      <c r="AF266" s="46">
        <f t="shared" ref="AF266:AF277" si="241">AE266/AE265-1</f>
        <v>0.38326154260331124</v>
      </c>
      <c r="AG266" s="141">
        <f>SUM(AG76:AG87)</f>
        <v>95586</v>
      </c>
      <c r="AH266" s="139">
        <f t="shared" si="220"/>
        <v>0.35611832304745694</v>
      </c>
      <c r="AI266" s="141">
        <f>SUM(AI76:AI87)</f>
        <v>42231</v>
      </c>
      <c r="AJ266" s="46">
        <f t="shared" si="233"/>
        <v>0.10344377090301005</v>
      </c>
      <c r="AK266" s="356">
        <f>SUM(AK76:AK87)</f>
        <v>18930</v>
      </c>
      <c r="AL266" s="46">
        <f t="shared" si="236"/>
        <v>0.5134314039015031</v>
      </c>
      <c r="AM266" s="356">
        <f>SUM(AM76:AM87)</f>
        <v>38300</v>
      </c>
      <c r="AN266" s="46">
        <f t="shared" si="229"/>
        <v>0.83253588516746402</v>
      </c>
      <c r="AO266" s="227">
        <f>SUM(AO76:AO87)</f>
        <v>24808</v>
      </c>
      <c r="AP266" s="48">
        <f t="shared" si="239"/>
        <v>0.53838521642068704</v>
      </c>
      <c r="AQ266" s="227">
        <f>SUM(AQ76:AQ87)</f>
        <v>4426</v>
      </c>
      <c r="AR266" s="46">
        <f t="shared" si="240"/>
        <v>0.19783491204330184</v>
      </c>
      <c r="AS266" s="47">
        <f>SUM(AS76:AS87)</f>
        <v>143</v>
      </c>
      <c r="AT266" s="46">
        <f>AS266/AS265-1</f>
        <v>1.3833333333333333</v>
      </c>
      <c r="AU266" s="356">
        <f>SUM(AU76)</f>
        <v>182</v>
      </c>
      <c r="AV266" s="46">
        <f t="shared" si="230"/>
        <v>2.7142857142857144</v>
      </c>
      <c r="AW266" s="227">
        <f>AW76</f>
        <v>13479</v>
      </c>
      <c r="AX266" s="46">
        <f t="shared" si="234"/>
        <v>0.47812260116240823</v>
      </c>
      <c r="AY266" s="227">
        <f>SUM(AY76:AY87)</f>
        <v>20320</v>
      </c>
      <c r="AZ266" s="46">
        <f t="shared" si="235"/>
        <v>0.25859399194797161</v>
      </c>
      <c r="BA266" s="227">
        <v>943</v>
      </c>
      <c r="BB266" s="46">
        <f t="shared" si="237"/>
        <v>-7.8201368523949211E-2</v>
      </c>
      <c r="BC266" s="169"/>
      <c r="BD266" s="169"/>
      <c r="BE266" s="169"/>
      <c r="BF266" s="169"/>
      <c r="BG266" s="169"/>
      <c r="BH266" s="169"/>
      <c r="BI266" s="169"/>
      <c r="BJ266" s="169"/>
      <c r="BK266" s="169"/>
      <c r="BL266" s="169"/>
      <c r="BM266" s="169"/>
      <c r="BN266" s="169"/>
      <c r="BO266" s="169"/>
    </row>
    <row r="267" spans="1:67" s="177" customFormat="1" ht="13.55" customHeight="1">
      <c r="A267" s="366" t="s">
        <v>270</v>
      </c>
      <c r="B267" s="62" t="s">
        <v>267</v>
      </c>
      <c r="C267" s="227">
        <f>SUM(C88:C99)</f>
        <v>12693733</v>
      </c>
      <c r="D267" s="225">
        <f t="shared" si="215"/>
        <v>1.6444828161639169E-2</v>
      </c>
      <c r="E267" s="227">
        <f>SUM(E88:E99)</f>
        <v>1658073</v>
      </c>
      <c r="F267" s="46">
        <f t="shared" si="216"/>
        <v>-0.32041063752348542</v>
      </c>
      <c r="G267" s="227">
        <f>SUM(G88:G99)</f>
        <v>4185400</v>
      </c>
      <c r="H267" s="46">
        <f t="shared" si="217"/>
        <v>2.6739279756647916E-2</v>
      </c>
      <c r="I267" s="227">
        <f>SUM(I88:I99)</f>
        <v>535700</v>
      </c>
      <c r="J267" s="46">
        <f t="shared" si="231"/>
        <v>8.0253759815447356E-2</v>
      </c>
      <c r="K267" s="227">
        <f>SUM(K88:K99)</f>
        <v>1006283</v>
      </c>
      <c r="L267" s="46">
        <f t="shared" si="218"/>
        <v>0.24935035911825132</v>
      </c>
      <c r="M267" s="47">
        <f>SUM(M88:M99)</f>
        <v>925204</v>
      </c>
      <c r="N267" s="225">
        <f t="shared" si="232"/>
        <v>0.24922565087183468</v>
      </c>
      <c r="O267" s="227">
        <f>SUM(O88:O99)</f>
        <v>1020996</v>
      </c>
      <c r="P267" s="46">
        <f t="shared" si="223"/>
        <v>0.1458681247643161</v>
      </c>
      <c r="Q267" s="227">
        <f>SUM(Q88:Q99)</f>
        <v>242902</v>
      </c>
      <c r="R267" s="46">
        <f t="shared" si="219"/>
        <v>0.11987496599831249</v>
      </c>
      <c r="S267" s="47">
        <f>SUM(S88:S99)</f>
        <v>398807</v>
      </c>
      <c r="T267" s="46">
        <f t="shared" si="224"/>
        <v>0.2020659014733186</v>
      </c>
      <c r="U267" s="227">
        <f>SUM(U88:U99)</f>
        <v>414879</v>
      </c>
      <c r="V267" s="46">
        <f t="shared" si="226"/>
        <v>0.15019559027787399</v>
      </c>
      <c r="W267" s="227">
        <f>SUM(W88:W99)</f>
        <v>263428</v>
      </c>
      <c r="X267" s="46">
        <f t="shared" si="227"/>
        <v>-2.3631708905821336E-3</v>
      </c>
      <c r="Y267" s="227">
        <f>SUM(Y88:Y99)</f>
        <v>302184</v>
      </c>
      <c r="Z267" s="46">
        <f t="shared" si="225"/>
        <v>7.239207196976416E-2</v>
      </c>
      <c r="AA267" s="227">
        <f>SUM(AA88:AA99)</f>
        <v>342810</v>
      </c>
      <c r="AB267" s="46">
        <f t="shared" si="238"/>
        <v>0.18331941098093907</v>
      </c>
      <c r="AC267" s="227">
        <f>SUM(AC88:AC99)</f>
        <v>34716</v>
      </c>
      <c r="AD267" s="46">
        <f t="shared" si="228"/>
        <v>0.27108963093145877</v>
      </c>
      <c r="AE267" s="227">
        <f>SUM(AE88:AE99)</f>
        <v>149943</v>
      </c>
      <c r="AF267" s="46">
        <f t="shared" si="241"/>
        <v>0.21593480111908536</v>
      </c>
      <c r="AG267" s="141">
        <f>SUM(AG88:AG99)</f>
        <v>108680</v>
      </c>
      <c r="AH267" s="139">
        <f t="shared" si="220"/>
        <v>0.13698658799405772</v>
      </c>
      <c r="AI267" s="141">
        <f>SUM(AI88:AI99)</f>
        <v>43994</v>
      </c>
      <c r="AJ267" s="46">
        <f t="shared" si="233"/>
        <v>4.1746584262745356E-2</v>
      </c>
      <c r="AK267" s="356">
        <f>SUM(AK88:AK99)</f>
        <v>22524</v>
      </c>
      <c r="AL267" s="46">
        <f t="shared" si="236"/>
        <v>0.18985736925515062</v>
      </c>
      <c r="AM267" s="356">
        <f>SUM(AM88:AM99)</f>
        <v>31800</v>
      </c>
      <c r="AN267" s="46">
        <f t="shared" si="229"/>
        <v>-0.16971279373368142</v>
      </c>
      <c r="AO267" s="227">
        <f>SUM(AO88:AO99)</f>
        <v>25285</v>
      </c>
      <c r="AP267" s="48">
        <f t="shared" si="239"/>
        <v>1.9227668494034234E-2</v>
      </c>
      <c r="AQ267" s="227">
        <f>SUM(AQ88:AQ99)</f>
        <v>5485</v>
      </c>
      <c r="AR267" s="46">
        <f t="shared" si="240"/>
        <v>0.23926796204247625</v>
      </c>
      <c r="AS267" s="47">
        <f>SUM(AS88:AS99)</f>
        <v>290</v>
      </c>
      <c r="AT267" s="46">
        <f>AS267/AS266-1</f>
        <v>1.0279720279720279</v>
      </c>
      <c r="AU267" s="356">
        <f>SUM(AU88)</f>
        <v>407</v>
      </c>
      <c r="AV267" s="46">
        <f t="shared" si="230"/>
        <v>1.2362637362637363</v>
      </c>
      <c r="AW267" s="227">
        <f>AW88</f>
        <v>17859</v>
      </c>
      <c r="AX267" s="46">
        <f t="shared" si="234"/>
        <v>0.32494992210104612</v>
      </c>
      <c r="AY267" s="227">
        <f>SUM(AY88:AY99)</f>
        <v>24488</v>
      </c>
      <c r="AZ267" s="46">
        <f t="shared" si="235"/>
        <v>0.20511811023622051</v>
      </c>
      <c r="BA267" s="227">
        <f>SUM(BA88:BA99)</f>
        <v>316</v>
      </c>
      <c r="BB267" s="46">
        <f t="shared" si="237"/>
        <v>-0.66489925768822911</v>
      </c>
      <c r="BC267" s="169"/>
      <c r="BD267" s="169"/>
      <c r="BE267" s="169"/>
      <c r="BF267" s="169"/>
      <c r="BG267" s="169"/>
      <c r="BH267" s="169"/>
      <c r="BI267" s="169"/>
      <c r="BJ267" s="169"/>
      <c r="BK267" s="169"/>
      <c r="BL267" s="169"/>
      <c r="BM267" s="169"/>
      <c r="BN267" s="169"/>
      <c r="BO267" s="169"/>
    </row>
    <row r="268" spans="1:67" s="169" customFormat="1" ht="13.55" customHeight="1">
      <c r="A268" s="366" t="s">
        <v>271</v>
      </c>
      <c r="B268" s="181" t="s">
        <v>267</v>
      </c>
      <c r="C268" s="227">
        <f>SUM(C100:C111)</f>
        <v>13736976</v>
      </c>
      <c r="D268" s="46">
        <f t="shared" si="215"/>
        <v>8.2185673828179651E-2</v>
      </c>
      <c r="E268" s="227">
        <f>SUM(E100:E111)</f>
        <v>2042775</v>
      </c>
      <c r="F268" s="46">
        <f t="shared" si="216"/>
        <v>0.23201752878190529</v>
      </c>
      <c r="G268" s="227">
        <f>SUM(G100:G111)</f>
        <v>4069800</v>
      </c>
      <c r="H268" s="46">
        <f t="shared" si="217"/>
        <v>-2.7619821283509371E-2</v>
      </c>
      <c r="I268" s="227">
        <f>SUM(I100:I111)</f>
        <v>700917</v>
      </c>
      <c r="J268" s="46">
        <f t="shared" si="231"/>
        <v>0.30841329102109394</v>
      </c>
      <c r="K268" s="227">
        <f>SUM(K100:K111)</f>
        <v>1163619</v>
      </c>
      <c r="L268" s="46">
        <f t="shared" si="218"/>
        <v>0.15635363014181891</v>
      </c>
      <c r="M268" s="47">
        <f>SUM(M100:M111)</f>
        <v>1031155</v>
      </c>
      <c r="N268" s="46">
        <f t="shared" si="232"/>
        <v>0.11451636612033678</v>
      </c>
      <c r="O268" s="227">
        <f>SUM(O100:O111)</f>
        <v>1078458</v>
      </c>
      <c r="P268" s="46">
        <f t="shared" si="223"/>
        <v>5.6280338022871801E-2</v>
      </c>
      <c r="Q268" s="227">
        <f>SUM(Q100:Q111)</f>
        <v>259089</v>
      </c>
      <c r="R268" s="46">
        <f t="shared" si="219"/>
        <v>6.6640044133024823E-2</v>
      </c>
      <c r="S268" s="47">
        <f>SUM(S100:S111)</f>
        <v>444773</v>
      </c>
      <c r="T268" s="46">
        <f t="shared" si="224"/>
        <v>0.11525875924946161</v>
      </c>
      <c r="U268" s="227">
        <f>SUM(U100:U111)</f>
        <v>445184</v>
      </c>
      <c r="V268" s="46">
        <f t="shared" si="226"/>
        <v>7.3045393958238503E-2</v>
      </c>
      <c r="W268" s="227">
        <f>SUM(W100:W111)</f>
        <v>283977</v>
      </c>
      <c r="X268" s="46">
        <f t="shared" si="227"/>
        <v>7.8006134503545654E-2</v>
      </c>
      <c r="Y268" s="227">
        <f>SUM(Y100:Y111)</f>
        <v>303856</v>
      </c>
      <c r="Z268" s="46">
        <f t="shared" si="225"/>
        <v>5.5330527096073556E-3</v>
      </c>
      <c r="AA268" s="227">
        <f>SUM(AA100:AA111)</f>
        <v>411491</v>
      </c>
      <c r="AB268" s="46">
        <f t="shared" si="238"/>
        <v>0.20034713106385471</v>
      </c>
      <c r="AC268" s="227">
        <f>SUM(AC100)</f>
        <v>53829</v>
      </c>
      <c r="AD268" s="46">
        <f t="shared" si="228"/>
        <v>0.55055305910819219</v>
      </c>
      <c r="AE268" s="227">
        <f>SUM(AE100:AE111)</f>
        <v>159084</v>
      </c>
      <c r="AF268" s="46">
        <f t="shared" si="241"/>
        <v>6.096316600308116E-2</v>
      </c>
      <c r="AG268" s="141">
        <f>SUM(AG100)</f>
        <v>109469</v>
      </c>
      <c r="AH268" s="139">
        <f t="shared" si="220"/>
        <v>7.2598454177401628E-3</v>
      </c>
      <c r="AI268" s="141">
        <f>SUM(AI100:AI111)</f>
        <v>44360</v>
      </c>
      <c r="AJ268" s="46">
        <f t="shared" si="233"/>
        <v>8.3193162704005008E-3</v>
      </c>
      <c r="AK268" s="356">
        <f>SUM(AK100:AK111)</f>
        <v>34805</v>
      </c>
      <c r="AL268" s="46">
        <f t="shared" si="236"/>
        <v>0.54524063221452668</v>
      </c>
      <c r="AM268" s="356">
        <f>SUM(AM100:AM111)</f>
        <v>32200</v>
      </c>
      <c r="AN268" s="46">
        <f t="shared" si="229"/>
        <v>1.2578616352201255E-2</v>
      </c>
      <c r="AO268" s="227">
        <f>SUM(AO100:AO111)</f>
        <v>23933</v>
      </c>
      <c r="AP268" s="48">
        <f t="shared" si="239"/>
        <v>-5.347043701799481E-2</v>
      </c>
      <c r="AQ268" s="227">
        <f>SUM(AQ100:AQ111)</f>
        <v>7838</v>
      </c>
      <c r="AR268" s="46">
        <f t="shared" si="240"/>
        <v>0.42898814949863273</v>
      </c>
      <c r="AS268" s="47">
        <f>SUM(AS100:AS111)</f>
        <v>81</v>
      </c>
      <c r="AT268" s="46">
        <f>AS268/AS267-1</f>
        <v>-0.72068965517241379</v>
      </c>
      <c r="AU268" s="356">
        <f>SUM(AU100)</f>
        <v>630</v>
      </c>
      <c r="AV268" s="46">
        <f t="shared" si="230"/>
        <v>0.54791154791154795</v>
      </c>
      <c r="AW268" s="227">
        <f>AW100</f>
        <v>18225</v>
      </c>
      <c r="AX268" s="46">
        <f t="shared" si="234"/>
        <v>2.0493868637661672E-2</v>
      </c>
      <c r="AY268" s="227">
        <f>SUM(AY100:AY111)</f>
        <v>26004</v>
      </c>
      <c r="AZ268" s="46">
        <f t="shared" si="235"/>
        <v>6.1907873244037903E-2</v>
      </c>
      <c r="BA268" s="227">
        <f>SUM(BA100:BA111)</f>
        <v>241</v>
      </c>
      <c r="BB268" s="46">
        <f t="shared" si="237"/>
        <v>-0.23734177215189878</v>
      </c>
    </row>
    <row r="269" spans="1:67" s="169" customFormat="1" ht="13.55" customHeight="1">
      <c r="A269" s="366" t="s">
        <v>272</v>
      </c>
      <c r="B269" s="181" t="s">
        <v>267</v>
      </c>
      <c r="C269" s="227">
        <f>SUM(C112:C123)</f>
        <v>14846485</v>
      </c>
      <c r="D269" s="46">
        <f t="shared" si="215"/>
        <v>8.0768067149567635E-2</v>
      </c>
      <c r="E269" s="227">
        <f>SUM(E112:E123)</f>
        <v>2456165</v>
      </c>
      <c r="F269" s="46">
        <f t="shared" si="216"/>
        <v>0.20236687838846668</v>
      </c>
      <c r="G269" s="227">
        <f>SUM(G112:G123)</f>
        <v>3969000</v>
      </c>
      <c r="H269" s="46">
        <f t="shared" si="217"/>
        <v>-2.4767801857585092E-2</v>
      </c>
      <c r="I269" s="227">
        <f>SUM(I112:I123)</f>
        <v>748727</v>
      </c>
      <c r="J269" s="46">
        <f t="shared" si="231"/>
        <v>6.8210644056286185E-2</v>
      </c>
      <c r="K269" s="227">
        <f>SUM(K112:K123)</f>
        <v>1295342</v>
      </c>
      <c r="L269" s="46">
        <f t="shared" si="218"/>
        <v>0.11320114229829525</v>
      </c>
      <c r="M269" s="47">
        <f>SUM(M112:M123)</f>
        <v>1165789</v>
      </c>
      <c r="N269" s="46">
        <f t="shared" si="232"/>
        <v>0.13056620973568478</v>
      </c>
      <c r="O269" s="227">
        <f>SUM(O112:O123)</f>
        <v>1083543</v>
      </c>
      <c r="P269" s="46">
        <f t="shared" si="223"/>
        <v>4.7150653989307401E-3</v>
      </c>
      <c r="Q269" s="227">
        <f>SUM(Q112:Q123)</f>
        <v>351301</v>
      </c>
      <c r="R269" s="46">
        <f t="shared" si="219"/>
        <v>0.3559085873966088</v>
      </c>
      <c r="S269" s="47">
        <f>SUM(S112:S123)</f>
        <v>474269</v>
      </c>
      <c r="T269" s="46">
        <f t="shared" si="224"/>
        <v>6.6316975176101023E-2</v>
      </c>
      <c r="U269" s="227">
        <f>SUM(U112:U123)</f>
        <v>471768</v>
      </c>
      <c r="V269" s="46">
        <f t="shared" si="226"/>
        <v>5.9714634847613635E-2</v>
      </c>
      <c r="W269" s="227">
        <f>SUM(W112:W123)</f>
        <v>274622</v>
      </c>
      <c r="X269" s="46">
        <f t="shared" si="227"/>
        <v>-3.2942808748595787E-2</v>
      </c>
      <c r="Y269" s="227">
        <f>SUM(Y112:Y123)</f>
        <v>324560</v>
      </c>
      <c r="Z269" s="46">
        <f t="shared" si="225"/>
        <v>6.8137538834184719E-2</v>
      </c>
      <c r="AA269" s="227">
        <f>SUM(AA112:AA123)</f>
        <v>435009</v>
      </c>
      <c r="AB269" s="46">
        <f t="shared" si="238"/>
        <v>5.7153133361361519E-2</v>
      </c>
      <c r="AC269" s="227">
        <f>SUM(AC112:AC123)</f>
        <v>81799</v>
      </c>
      <c r="AD269" s="46">
        <f t="shared" si="228"/>
        <v>0.51960838952980737</v>
      </c>
      <c r="AE269" s="227">
        <f>SUM(AE112:AE123)</f>
        <v>187040</v>
      </c>
      <c r="AF269" s="46">
        <f t="shared" si="241"/>
        <v>0.17573106032033392</v>
      </c>
      <c r="AG269" s="141">
        <f>SUM(AG112:AG123)</f>
        <v>112619</v>
      </c>
      <c r="AH269" s="139">
        <f t="shared" si="220"/>
        <v>2.8775269711059703E-2</v>
      </c>
      <c r="AI269" s="141">
        <f>SUM(AI112:AI123)</f>
        <v>45178</v>
      </c>
      <c r="AJ269" s="46">
        <f t="shared" si="233"/>
        <v>1.8440036068530175E-2</v>
      </c>
      <c r="AK269" s="356">
        <f>SUM(AK112:AK123)</f>
        <v>54934</v>
      </c>
      <c r="AL269" s="46">
        <f t="shared" si="236"/>
        <v>0.57833644591294364</v>
      </c>
      <c r="AM269" s="356">
        <f>SUM(AM112:AM123)</f>
        <v>28000</v>
      </c>
      <c r="AN269" s="46">
        <f t="shared" si="229"/>
        <v>-0.13043478260869568</v>
      </c>
      <c r="AO269" s="227">
        <f>SUM(AO112:AO123)</f>
        <v>30306</v>
      </c>
      <c r="AP269" s="48">
        <f t="shared" si="239"/>
        <v>0.26628504575272638</v>
      </c>
      <c r="AQ269" s="227">
        <f>SUM(AQ112:AQ123)</f>
        <v>12207</v>
      </c>
      <c r="AR269" s="46">
        <f t="shared" si="240"/>
        <v>0.55741260525644298</v>
      </c>
      <c r="AS269" s="47">
        <f>SUM(AS112:AS123)</f>
        <v>0</v>
      </c>
      <c r="AT269" s="46">
        <f>AS269/AS268-1</f>
        <v>-1</v>
      </c>
      <c r="AU269" s="356">
        <f>SUM(AU112:AU123)</f>
        <v>596</v>
      </c>
      <c r="AV269" s="46">
        <f t="shared" si="230"/>
        <v>-5.3968253968253999E-2</v>
      </c>
      <c r="AW269" s="227">
        <f>AW112</f>
        <v>18683</v>
      </c>
      <c r="AX269" s="46">
        <f t="shared" si="234"/>
        <v>2.5130315500685896E-2</v>
      </c>
      <c r="AY269" s="227">
        <f>SUM(AY112:AY123)</f>
        <v>19715</v>
      </c>
      <c r="AZ269" s="46">
        <f t="shared" si="235"/>
        <v>-0.24184740809106287</v>
      </c>
      <c r="BA269" s="227">
        <f>SUM(BA112:BA123)</f>
        <v>282</v>
      </c>
      <c r="BB269" s="46">
        <f t="shared" si="237"/>
        <v>0.17012448132780089</v>
      </c>
    </row>
    <row r="270" spans="1:67" s="169" customFormat="1" ht="13.55" customHeight="1">
      <c r="A270" s="263" t="s">
        <v>273</v>
      </c>
      <c r="B270" s="45" t="s">
        <v>267</v>
      </c>
      <c r="C270" s="227">
        <f>SUM(C124:C135)</f>
        <v>16080684</v>
      </c>
      <c r="D270" s="225">
        <f t="shared" si="215"/>
        <v>8.3130720840656869E-2</v>
      </c>
      <c r="E270" s="227">
        <f>SUM(E124:E135)</f>
        <v>2755313</v>
      </c>
      <c r="F270" s="225">
        <f t="shared" si="216"/>
        <v>0.12179474913126764</v>
      </c>
      <c r="G270" s="227">
        <f>SUM(G124:G135)</f>
        <v>4181800</v>
      </c>
      <c r="H270" s="225">
        <f t="shared" si="217"/>
        <v>5.3615520282186857E-2</v>
      </c>
      <c r="I270" s="227">
        <f>SUM(I124:I135)</f>
        <v>832969</v>
      </c>
      <c r="J270" s="225">
        <f t="shared" si="231"/>
        <v>0.11251363981798446</v>
      </c>
      <c r="K270" s="227">
        <f>SUM(K124:K135)</f>
        <v>1116493</v>
      </c>
      <c r="L270" s="225">
        <f t="shared" si="218"/>
        <v>-0.13807087240280946</v>
      </c>
      <c r="M270" s="47">
        <f>SUM(M124:M135)</f>
        <v>1175472</v>
      </c>
      <c r="N270" s="225">
        <f t="shared" si="232"/>
        <v>8.3059627428290206E-3</v>
      </c>
      <c r="O270" s="227">
        <f>SUM(O124:O135)</f>
        <v>1251047</v>
      </c>
      <c r="P270" s="225">
        <f t="shared" si="223"/>
        <v>0.15458915797527184</v>
      </c>
      <c r="Q270" s="227">
        <f>SUM(Q124:Q135)</f>
        <v>527684</v>
      </c>
      <c r="R270" s="225">
        <f t="shared" si="219"/>
        <v>0.50208510650410898</v>
      </c>
      <c r="S270" s="47">
        <f>SUM(S124:S135)</f>
        <v>554521</v>
      </c>
      <c r="T270" s="225">
        <f t="shared" si="224"/>
        <v>0.1692119872899136</v>
      </c>
      <c r="U270" s="227">
        <f>SUM(U124:U135)</f>
        <v>536975</v>
      </c>
      <c r="V270" s="225">
        <f t="shared" si="226"/>
        <v>0.13821836156755007</v>
      </c>
      <c r="W270" s="227">
        <f>SUM(W124:W135)</f>
        <v>385769</v>
      </c>
      <c r="X270" s="225">
        <f t="shared" si="227"/>
        <v>0.40472722505844394</v>
      </c>
      <c r="Y270" s="227">
        <f>SUM(Y124:Y135)</f>
        <v>328122</v>
      </c>
      <c r="Z270" s="225">
        <f t="shared" si="225"/>
        <v>1.0974858269657384E-2</v>
      </c>
      <c r="AA270" s="227">
        <f>SUM(AA124:AA135)</f>
        <v>424424</v>
      </c>
      <c r="AB270" s="225">
        <f t="shared" si="238"/>
        <v>-2.4332829895473473E-2</v>
      </c>
      <c r="AC270" s="227">
        <f>SUM(AC124:AC135)</f>
        <v>96085</v>
      </c>
      <c r="AD270" s="225">
        <f t="shared" si="228"/>
        <v>0.17464761182899546</v>
      </c>
      <c r="AE270" s="227">
        <f>SUM(AE124:AE135)</f>
        <v>248654</v>
      </c>
      <c r="AF270" s="225">
        <f t="shared" si="241"/>
        <v>0.32941616766467074</v>
      </c>
      <c r="AG270" s="227">
        <f>SUM(AG124)</f>
        <v>106870</v>
      </c>
      <c r="AH270" s="266">
        <f t="shared" si="220"/>
        <v>-5.1048224544703813E-2</v>
      </c>
      <c r="AI270" s="227">
        <f>SUM(AI124:AI135)</f>
        <v>45476</v>
      </c>
      <c r="AJ270" s="225">
        <f t="shared" si="233"/>
        <v>6.5961308601532043E-3</v>
      </c>
      <c r="AK270" s="227">
        <f>SUM(AK124:AK135)</f>
        <v>58472</v>
      </c>
      <c r="AL270" s="225">
        <f t="shared" si="236"/>
        <v>6.4404558197109329E-2</v>
      </c>
      <c r="AM270" s="227">
        <f>SUM(AM124:AM135)</f>
        <v>21700</v>
      </c>
      <c r="AN270" s="225">
        <f t="shared" si="229"/>
        <v>-0.22499999999999998</v>
      </c>
      <c r="AO270" s="227">
        <f>SUM(AO124:AO135)</f>
        <v>34896</v>
      </c>
      <c r="AP270" s="267">
        <f t="shared" si="239"/>
        <v>0.15145515739457527</v>
      </c>
      <c r="AQ270" s="227">
        <f>SUM(AQ124:AQ135)</f>
        <v>13412</v>
      </c>
      <c r="AR270" s="225">
        <f t="shared" si="240"/>
        <v>9.8713852707462912E-2</v>
      </c>
      <c r="AS270" s="47">
        <f>SUM(AS124:AS135)</f>
        <v>77</v>
      </c>
      <c r="AT270" s="377" t="str">
        <f>IFERROR(AS270/AS269-1,"-")</f>
        <v>-</v>
      </c>
      <c r="AU270" s="227">
        <f>SUM(AU124:AU135)</f>
        <v>858</v>
      </c>
      <c r="AV270" s="225">
        <f t="shared" si="230"/>
        <v>0.43959731543624159</v>
      </c>
      <c r="AW270" s="227">
        <f>AW124</f>
        <v>15291</v>
      </c>
      <c r="AX270" s="225">
        <f t="shared" si="234"/>
        <v>-0.18155542471765773</v>
      </c>
      <c r="AY270" s="227">
        <f>SUM(AY124:AY135)</f>
        <v>23205</v>
      </c>
      <c r="AZ270" s="225">
        <f t="shared" si="235"/>
        <v>0.17702257164595481</v>
      </c>
      <c r="BA270" s="227">
        <f>SUM(BA124:BA135)</f>
        <v>0</v>
      </c>
      <c r="BB270" s="225">
        <f t="shared" ref="BB270:BB275" si="242">IFERROR(BA270/BA269-1,"")</f>
        <v>-1</v>
      </c>
      <c r="BC270" s="272"/>
    </row>
    <row r="271" spans="1:67" s="169" customFormat="1" ht="13.55" customHeight="1">
      <c r="A271" s="366" t="s">
        <v>274</v>
      </c>
      <c r="B271" s="45" t="s">
        <v>267</v>
      </c>
      <c r="C271" s="227">
        <f>SUM(C136:C147)</f>
        <v>19310430</v>
      </c>
      <c r="D271" s="225">
        <f t="shared" si="215"/>
        <v>0.20084630728394393</v>
      </c>
      <c r="E271" s="227">
        <f>SUM(E136:E147)</f>
        <v>4002095</v>
      </c>
      <c r="F271" s="225">
        <f t="shared" si="216"/>
        <v>0.45250104071660835</v>
      </c>
      <c r="G271" s="227">
        <f>SUM(G136:G147)</f>
        <v>4444400</v>
      </c>
      <c r="H271" s="225">
        <f t="shared" si="217"/>
        <v>6.2795925199674807E-2</v>
      </c>
      <c r="I271" s="227">
        <f>SUM(I136:I147)</f>
        <v>1152349</v>
      </c>
      <c r="J271" s="225">
        <f t="shared" si="231"/>
        <v>0.38342363281226555</v>
      </c>
      <c r="K271" s="227">
        <f>SUM(K136:K147)</f>
        <v>1372989</v>
      </c>
      <c r="L271" s="225">
        <f t="shared" si="218"/>
        <v>0.22973363917194289</v>
      </c>
      <c r="M271" s="47">
        <f>SUM(M136:M147)</f>
        <v>1339678</v>
      </c>
      <c r="N271" s="225">
        <f t="shared" si="232"/>
        <v>0.13969367198878402</v>
      </c>
      <c r="O271" s="227">
        <f>SUM(O136:O147)</f>
        <v>1243293</v>
      </c>
      <c r="P271" s="225">
        <f t="shared" si="223"/>
        <v>-6.1980085480402014E-3</v>
      </c>
      <c r="Q271" s="227">
        <f>SUM(Q136:Q147)</f>
        <v>658757</v>
      </c>
      <c r="R271" s="225">
        <f t="shared" si="219"/>
        <v>0.24839297761539103</v>
      </c>
      <c r="S271" s="47">
        <f>SUM(S136:S147)</f>
        <v>554144</v>
      </c>
      <c r="T271" s="225">
        <f t="shared" si="224"/>
        <v>-6.7986604655190241E-4</v>
      </c>
      <c r="U271" s="227">
        <f>SUM(U136:U147)</f>
        <v>577082</v>
      </c>
      <c r="V271" s="225">
        <f t="shared" si="226"/>
        <v>7.4690628055309904E-2</v>
      </c>
      <c r="W271" s="227">
        <f>SUM(W136:W147)</f>
        <v>421161</v>
      </c>
      <c r="X271" s="225">
        <f t="shared" si="227"/>
        <v>9.1744022977481299E-2</v>
      </c>
      <c r="Y271" s="227">
        <f>SUM(Y136:Y147)</f>
        <v>353729</v>
      </c>
      <c r="Z271" s="225">
        <f t="shared" si="225"/>
        <v>7.8041094470959083E-2</v>
      </c>
      <c r="AA271" s="227">
        <f>SUM(AA136:AA147)</f>
        <v>395259</v>
      </c>
      <c r="AB271" s="225">
        <f t="shared" si="238"/>
        <v>-6.8716660697792808E-2</v>
      </c>
      <c r="AC271" s="227">
        <f>SUM(AC136)</f>
        <v>165328</v>
      </c>
      <c r="AD271" s="225">
        <f t="shared" si="228"/>
        <v>0.7206431805172504</v>
      </c>
      <c r="AE271" s="227">
        <f>SUM(AE136:AE147)</f>
        <v>222580</v>
      </c>
      <c r="AF271" s="225">
        <f t="shared" si="241"/>
        <v>-0.10486056930513887</v>
      </c>
      <c r="AG271" s="227">
        <f>SUM(AG136)</f>
        <v>102993</v>
      </c>
      <c r="AH271" s="266">
        <f t="shared" si="220"/>
        <v>-3.6277720595115581E-2</v>
      </c>
      <c r="AI271" s="227">
        <f>SUM(AI136:AI147)</f>
        <v>47213</v>
      </c>
      <c r="AJ271" s="225">
        <f t="shared" si="233"/>
        <v>3.8195971501451265E-2</v>
      </c>
      <c r="AK271" s="227">
        <f>SUM(AK136:AK147)</f>
        <v>63715</v>
      </c>
      <c r="AL271" s="225">
        <f t="shared" si="236"/>
        <v>8.966684909016287E-2</v>
      </c>
      <c r="AM271" s="227">
        <f>SUM(AM136:AM147)</f>
        <v>22600</v>
      </c>
      <c r="AN271" s="225">
        <f t="shared" si="229"/>
        <v>4.1474654377880116E-2</v>
      </c>
      <c r="AO271" s="227">
        <f>SUM(AO136:AO147)</f>
        <v>33001</v>
      </c>
      <c r="AP271" s="225">
        <f t="shared" si="239"/>
        <v>-5.4304218248509839E-2</v>
      </c>
      <c r="AQ271" s="227">
        <f>SUM(AQ136:AQ147)</f>
        <v>14373</v>
      </c>
      <c r="AR271" s="225">
        <f t="shared" si="240"/>
        <v>7.1652251714882098E-2</v>
      </c>
      <c r="AS271" s="47">
        <f>SUM(AS136:AS147)</f>
        <v>38</v>
      </c>
      <c r="AT271" s="225">
        <f>AS271/AS270-1</f>
        <v>-0.50649350649350655</v>
      </c>
      <c r="AU271" s="227">
        <f>SUM(AU136:AU147)</f>
        <v>640</v>
      </c>
      <c r="AV271" s="225">
        <f t="shared" si="230"/>
        <v>-0.25407925407925402</v>
      </c>
      <c r="AW271" s="227">
        <f>AW136</f>
        <v>11437</v>
      </c>
      <c r="AX271" s="225">
        <f t="shared" si="234"/>
        <v>-0.25204368582826497</v>
      </c>
      <c r="AY271" s="227">
        <f>SUM(AY136:AY147)</f>
        <v>18112</v>
      </c>
      <c r="AZ271" s="225">
        <f t="shared" si="235"/>
        <v>-0.21947856065503124</v>
      </c>
      <c r="BA271" s="227">
        <f>SUM(BA136:BA147)</f>
        <v>74</v>
      </c>
      <c r="BB271" s="225" t="str">
        <f t="shared" si="242"/>
        <v/>
      </c>
      <c r="BC271" s="272"/>
    </row>
    <row r="272" spans="1:67" s="169" customFormat="1" ht="13.55" customHeight="1">
      <c r="A272" s="263" t="s">
        <v>275</v>
      </c>
      <c r="B272" s="45" t="s">
        <v>267</v>
      </c>
      <c r="C272" s="227">
        <f>SUM(C148:C159)</f>
        <v>22383190</v>
      </c>
      <c r="D272" s="225">
        <f t="shared" si="215"/>
        <v>0.15912436957644127</v>
      </c>
      <c r="E272" s="227">
        <f>IFERROR(SUM(E148:E159),"-")</f>
        <v>5090302</v>
      </c>
      <c r="F272" s="225">
        <f t="shared" si="216"/>
        <v>0.27190933748449253</v>
      </c>
      <c r="G272" s="227">
        <f>SUM(G148)</f>
        <v>4762163</v>
      </c>
      <c r="H272" s="225">
        <f t="shared" si="217"/>
        <v>7.1497389973899761E-2</v>
      </c>
      <c r="I272" s="227">
        <f>IFERROR(SUM(I148:I159),"-")</f>
        <v>1543883</v>
      </c>
      <c r="J272" s="225">
        <f t="shared" si="231"/>
        <v>0.33977032999551349</v>
      </c>
      <c r="K272" s="227">
        <f>IFERROR(SUM(K148:K159),"-")</f>
        <v>1464218</v>
      </c>
      <c r="L272" s="225">
        <f t="shared" si="218"/>
        <v>6.6445543263638607E-2</v>
      </c>
      <c r="M272" s="47">
        <f>IFERROR(SUM(M148:M159),"-")</f>
        <v>1475081</v>
      </c>
      <c r="N272" s="225">
        <f t="shared" si="232"/>
        <v>0.10107130220844107</v>
      </c>
      <c r="O272" s="227">
        <f>IFERROR(SUM(O148:O159),"-")</f>
        <v>1392367</v>
      </c>
      <c r="P272" s="225">
        <f t="shared" si="223"/>
        <v>0.11990254911754517</v>
      </c>
      <c r="Q272" s="227">
        <f>IFERROR(SUM(Q148:Q159),"-")</f>
        <v>884397</v>
      </c>
      <c r="R272" s="225">
        <f t="shared" si="219"/>
        <v>0.34252387450911348</v>
      </c>
      <c r="S272" s="47">
        <f>IFERROR(SUM(S148:S159),"-")</f>
        <v>662263</v>
      </c>
      <c r="T272" s="225">
        <f t="shared" si="224"/>
        <v>0.19510993532367049</v>
      </c>
      <c r="U272" s="227">
        <f>IFERROR(SUM(U148:U159),"-")</f>
        <v>566509</v>
      </c>
      <c r="V272" s="225">
        <f t="shared" si="226"/>
        <v>-1.8321486374553331E-2</v>
      </c>
      <c r="W272" s="227">
        <f>IFERROR(SUM(W148:W159),"-")</f>
        <v>444439</v>
      </c>
      <c r="X272" s="225">
        <f t="shared" si="227"/>
        <v>5.5271024620038522E-2</v>
      </c>
      <c r="Y272" s="227">
        <f>IFERROR(SUM(Y148:Y159),"-")</f>
        <v>343887</v>
      </c>
      <c r="Z272" s="225">
        <f t="shared" si="225"/>
        <v>-2.7823559843835222E-2</v>
      </c>
      <c r="AA272" s="227">
        <f>IFERROR(SUM(AA148:AA159),"-")</f>
        <v>357194</v>
      </c>
      <c r="AB272" s="225">
        <f t="shared" si="238"/>
        <v>-9.6303942478223159E-2</v>
      </c>
      <c r="AC272" s="227">
        <f>SUM(AC148)</f>
        <v>173260</v>
      </c>
      <c r="AD272" s="225">
        <f t="shared" si="228"/>
        <v>4.7977354108197146E-2</v>
      </c>
      <c r="AE272" s="227">
        <f>IFERROR(SUM(AE148:AE159),"-")</f>
        <v>106904</v>
      </c>
      <c r="AF272" s="225">
        <f t="shared" si="241"/>
        <v>-0.51970527450804205</v>
      </c>
      <c r="AG272" s="227">
        <f>SUM(AG148)</f>
        <v>111076</v>
      </c>
      <c r="AH272" s="266">
        <f t="shared" si="220"/>
        <v>7.8481061819735354E-2</v>
      </c>
      <c r="AI272" s="227">
        <f>IFERROR(SUM(AI148:AI159),"-")</f>
        <v>57587</v>
      </c>
      <c r="AJ272" s="225">
        <f t="shared" si="233"/>
        <v>0.21972761739351454</v>
      </c>
      <c r="AK272" s="227">
        <f>SUM(AK148)</f>
        <v>64397</v>
      </c>
      <c r="AL272" s="225">
        <f t="shared" si="236"/>
        <v>1.0703915875382553E-2</v>
      </c>
      <c r="AM272" s="227">
        <f>SUM(AM148:AM159)</f>
        <v>28300</v>
      </c>
      <c r="AN272" s="225">
        <f t="shared" si="229"/>
        <v>0.25221238938053103</v>
      </c>
      <c r="AO272" s="227">
        <f>IFERROR(SUM(AO148:AO159),"-")</f>
        <v>29580</v>
      </c>
      <c r="AP272" s="225">
        <f t="shared" si="239"/>
        <v>-0.10366352534771672</v>
      </c>
      <c r="AQ272" s="227">
        <f>IFERROR(SUM(AQ148:AQ159),"-")</f>
        <v>14520</v>
      </c>
      <c r="AR272" s="225">
        <f t="shared" si="240"/>
        <v>1.0227509914422894E-2</v>
      </c>
      <c r="AS272" s="47">
        <f>IFERROR(SUM(AS148:AS159),"-")</f>
        <v>167</v>
      </c>
      <c r="AT272" s="225">
        <f>IFERROR(AS272/SUM(AS136:AS147)-1,"-")</f>
        <v>3.3947368421052628</v>
      </c>
      <c r="AU272" s="227">
        <f>SUM(AU148)</f>
        <v>1035</v>
      </c>
      <c r="AV272" s="225">
        <f t="shared" si="230"/>
        <v>0.6171875</v>
      </c>
      <c r="AW272" s="227">
        <f>AW148</f>
        <v>9654</v>
      </c>
      <c r="AX272" s="225">
        <f t="shared" si="234"/>
        <v>-0.15589752557488856</v>
      </c>
      <c r="AY272" s="227">
        <f>SUM(AY148:AY159)</f>
        <v>25171</v>
      </c>
      <c r="AZ272" s="225">
        <f t="shared" si="235"/>
        <v>0.38974160777385158</v>
      </c>
      <c r="BA272" s="227">
        <f>SUM(BA148:BA159)</f>
        <v>0</v>
      </c>
      <c r="BB272" s="225">
        <f t="shared" si="242"/>
        <v>-1</v>
      </c>
      <c r="BC272" s="272"/>
    </row>
    <row r="273" spans="1:55" s="169" customFormat="1" ht="13.55" customHeight="1">
      <c r="A273" s="366" t="s">
        <v>276</v>
      </c>
      <c r="B273" s="181" t="s">
        <v>267</v>
      </c>
      <c r="C273" s="227">
        <f>SUM(C160:C171)</f>
        <v>26496447</v>
      </c>
      <c r="D273" s="225">
        <f t="shared" si="215"/>
        <v>0.18376545076908157</v>
      </c>
      <c r="E273" s="227">
        <f>SUM(E160:E171)</f>
        <v>7140438</v>
      </c>
      <c r="F273" s="225">
        <f t="shared" si="216"/>
        <v>0.40275331404698589</v>
      </c>
      <c r="G273" s="227">
        <f>SUM(G160)</f>
        <v>3854869</v>
      </c>
      <c r="H273" s="225">
        <f t="shared" si="217"/>
        <v>-0.19052140802404283</v>
      </c>
      <c r="I273" s="227">
        <f>SUM(I160:I171)</f>
        <v>2415245</v>
      </c>
      <c r="J273" s="225">
        <f t="shared" si="231"/>
        <v>0.56439639532270247</v>
      </c>
      <c r="K273" s="227">
        <f>IFERROR(SUM(K160:K171),"-")</f>
        <v>1717867</v>
      </c>
      <c r="L273" s="225">
        <f t="shared" si="218"/>
        <v>0.1732317182277503</v>
      </c>
      <c r="M273" s="227">
        <f>SUM(M160:M171)</f>
        <v>1607821</v>
      </c>
      <c r="N273" s="225">
        <f t="shared" si="232"/>
        <v>8.9988278609784755E-2</v>
      </c>
      <c r="O273" s="227">
        <f>SUM(O160:O171)</f>
        <v>1487670</v>
      </c>
      <c r="P273" s="225">
        <f t="shared" si="223"/>
        <v>6.8446752903508878E-2</v>
      </c>
      <c r="Q273" s="227">
        <f>SUM(Q160:Q171)</f>
        <v>1054380</v>
      </c>
      <c r="R273" s="225">
        <f t="shared" si="219"/>
        <v>0.19220214451202344</v>
      </c>
      <c r="S273" s="47">
        <f>SUM(S160:S171)</f>
        <v>874253</v>
      </c>
      <c r="T273" s="225">
        <f t="shared" si="224"/>
        <v>0.32009941669699193</v>
      </c>
      <c r="U273" s="227">
        <f>SUM(U160:U171)</f>
        <v>631363</v>
      </c>
      <c r="V273" s="225">
        <f t="shared" si="226"/>
        <v>0.11448008769498808</v>
      </c>
      <c r="W273" s="227">
        <f>SUM(W160:W171)</f>
        <v>484528</v>
      </c>
      <c r="X273" s="225">
        <f t="shared" si="227"/>
        <v>9.0201354966598313E-2</v>
      </c>
      <c r="Y273" s="227">
        <f>SUM(Y160:Y171)</f>
        <v>423191</v>
      </c>
      <c r="Z273" s="225">
        <f t="shared" si="225"/>
        <v>0.23061063663354542</v>
      </c>
      <c r="AA273" s="227">
        <f>SUM(AA160:AA171)</f>
        <v>345081</v>
      </c>
      <c r="AB273" s="225">
        <f t="shared" si="238"/>
        <v>-3.3911543866918303E-2</v>
      </c>
      <c r="AC273" s="227">
        <f>SUM(AC160)</f>
        <v>170571</v>
      </c>
      <c r="AD273" s="225">
        <f t="shared" si="228"/>
        <v>-1.5520027704028605E-2</v>
      </c>
      <c r="AE273" s="227">
        <f>SUM(AE160:AE171)</f>
        <v>120622</v>
      </c>
      <c r="AF273" s="225">
        <f t="shared" si="241"/>
        <v>0.12832073636159547</v>
      </c>
      <c r="AG273" s="227">
        <f>SUM(AG160)</f>
        <v>142383</v>
      </c>
      <c r="AH273" s="266">
        <f t="shared" si="220"/>
        <v>0.28185206525261974</v>
      </c>
      <c r="AI273" s="227">
        <f>SUM(AI160:AI171)</f>
        <v>74921</v>
      </c>
      <c r="AJ273" s="225">
        <f t="shared" si="233"/>
        <v>0.30100543525448442</v>
      </c>
      <c r="AK273" s="227">
        <f>SUM(AK160)</f>
        <v>65829</v>
      </c>
      <c r="AL273" s="225">
        <f t="shared" si="236"/>
        <v>2.2237060732642755E-2</v>
      </c>
      <c r="AM273" s="227">
        <f>SUM(AM160:AM171)</f>
        <v>40300</v>
      </c>
      <c r="AN273" s="225">
        <f t="shared" si="229"/>
        <v>0.42402826855123665</v>
      </c>
      <c r="AO273" s="227">
        <f>SUM(AO160:AO171)</f>
        <v>34808</v>
      </c>
      <c r="AP273" s="225">
        <f t="shared" si="239"/>
        <v>0.17674104124408374</v>
      </c>
      <c r="AQ273" s="227">
        <f>SUM(AQ160:AQ171)</f>
        <v>15963</v>
      </c>
      <c r="AR273" s="225">
        <f t="shared" si="240"/>
        <v>9.9380165289256306E-2</v>
      </c>
      <c r="AS273" s="47"/>
      <c r="AT273" s="225"/>
      <c r="AU273" s="227">
        <f>SUM(AU160)</f>
        <v>6048</v>
      </c>
      <c r="AV273" s="225">
        <f t="shared" si="230"/>
        <v>4.8434782608695652</v>
      </c>
      <c r="AW273" s="227">
        <f>AW160</f>
        <v>13999</v>
      </c>
      <c r="AX273" s="225">
        <f t="shared" si="234"/>
        <v>0.45007250880464067</v>
      </c>
      <c r="AY273" s="227">
        <f>SUM(AY160:AY171)</f>
        <v>34301</v>
      </c>
      <c r="AZ273" s="225">
        <f t="shared" si="235"/>
        <v>0.36271900202614127</v>
      </c>
      <c r="BA273" s="227">
        <f>SUM(BA160:BA171)</f>
        <v>0</v>
      </c>
      <c r="BB273" s="225" t="str">
        <f t="shared" si="242"/>
        <v/>
      </c>
      <c r="BC273" s="272"/>
    </row>
    <row r="274" spans="1:55" s="169" customFormat="1" ht="13.55" customHeight="1">
      <c r="A274" s="263" t="s">
        <v>264</v>
      </c>
      <c r="B274" s="181" t="s">
        <v>267</v>
      </c>
      <c r="C274" s="227">
        <f>SUM(C172:C183)</f>
        <v>28695983</v>
      </c>
      <c r="D274" s="225">
        <f t="shared" si="215"/>
        <v>8.3012488429109021E-2</v>
      </c>
      <c r="E274" s="227">
        <f>SUM(E172:E183)</f>
        <v>7538952</v>
      </c>
      <c r="F274" s="225">
        <f t="shared" si="216"/>
        <v>5.5810862022749763E-2</v>
      </c>
      <c r="G274" s="227">
        <f>SUM(G172)</f>
        <v>4191790</v>
      </c>
      <c r="H274" s="225">
        <f t="shared" si="217"/>
        <v>8.7401413640774805E-2</v>
      </c>
      <c r="I274" s="227">
        <f>SUM(I172:I183)</f>
        <v>3435406</v>
      </c>
      <c r="J274" s="225">
        <f t="shared" si="231"/>
        <v>0.42238406455659772</v>
      </c>
      <c r="K274" s="227">
        <f>SUM(K172:K183)</f>
        <v>1796615</v>
      </c>
      <c r="L274" s="225">
        <f t="shared" si="218"/>
        <v>4.584056856555252E-2</v>
      </c>
      <c r="M274" s="227">
        <f>SUM(M172:M183)</f>
        <v>1624251</v>
      </c>
      <c r="N274" s="225">
        <f t="shared" si="232"/>
        <v>1.0218799232003972E-2</v>
      </c>
      <c r="O274" s="227">
        <f>SUM(O172:O183)</f>
        <v>1421411</v>
      </c>
      <c r="P274" s="225">
        <f t="shared" si="223"/>
        <v>-4.4538775400458475E-2</v>
      </c>
      <c r="Q274" s="227">
        <f>SUM(Q172:Q183)</f>
        <v>1019122</v>
      </c>
      <c r="R274" s="225">
        <f t="shared" si="219"/>
        <v>-3.3439556895995759E-2</v>
      </c>
      <c r="S274" s="47">
        <f>SUM(S172:S183)</f>
        <v>812842</v>
      </c>
      <c r="T274" s="225">
        <f t="shared" si="224"/>
        <v>-7.0243968279205204E-2</v>
      </c>
      <c r="U274" s="227">
        <f>SUM(U172:U183)</f>
        <v>629454</v>
      </c>
      <c r="V274" s="225">
        <f t="shared" si="226"/>
        <v>-3.023617158433467E-3</v>
      </c>
      <c r="W274" s="227">
        <f>SUM(W172:W183)</f>
        <v>616783</v>
      </c>
      <c r="X274" s="225">
        <f t="shared" si="227"/>
        <v>0.27295636165505388</v>
      </c>
      <c r="Y274" s="227">
        <f>SUM(Y172:Y183)</f>
        <v>358885</v>
      </c>
      <c r="Z274" s="225">
        <f t="shared" si="225"/>
        <v>-0.15195502739897593</v>
      </c>
      <c r="AA274" s="227">
        <f>SUM(AA172:AA183)</f>
        <v>301770</v>
      </c>
      <c r="AB274" s="225">
        <f t="shared" si="238"/>
        <v>-0.12550966294869903</v>
      </c>
      <c r="AC274" s="227">
        <f>SUM(AC172)</f>
        <v>174405</v>
      </c>
      <c r="AD274" s="225">
        <f t="shared" si="228"/>
        <v>2.2477443410661824E-2</v>
      </c>
      <c r="AE274" s="227">
        <f>SUM(AE172:AE183)</f>
        <v>159354</v>
      </c>
      <c r="AF274" s="225">
        <f t="shared" si="241"/>
        <v>0.32110228648173633</v>
      </c>
      <c r="AG274" s="227">
        <f>SUM(AG172)</f>
        <v>150536</v>
      </c>
      <c r="AH274" s="266">
        <f t="shared" si="220"/>
        <v>5.7261049423035004E-2</v>
      </c>
      <c r="AI274" s="227">
        <f>SUM(AI172:AI183)</f>
        <v>84184</v>
      </c>
      <c r="AJ274" s="225">
        <f t="shared" si="233"/>
        <v>0.12363689753206719</v>
      </c>
      <c r="AK274" s="227">
        <f>SUM(AK172:AK183)</f>
        <v>72852</v>
      </c>
      <c r="AL274" s="225">
        <f t="shared" si="236"/>
        <v>0.10668550334958748</v>
      </c>
      <c r="AM274" s="227">
        <f>SUM(AM172:AM183)</f>
        <v>45600</v>
      </c>
      <c r="AN274" s="225">
        <f t="shared" si="229"/>
        <v>0.13151364764267992</v>
      </c>
      <c r="AO274" s="227">
        <f>SUM(AO172:AO183)</f>
        <v>34400</v>
      </c>
      <c r="AP274" s="225">
        <f t="shared" si="239"/>
        <v>-1.1721443346357163E-2</v>
      </c>
      <c r="AQ274" s="227">
        <f>SUM(AQ172:AQ183)</f>
        <v>15748</v>
      </c>
      <c r="AR274" s="225">
        <f t="shared" si="240"/>
        <v>-1.3468646244440219E-2</v>
      </c>
      <c r="AS274" s="47"/>
      <c r="AT274" s="225"/>
      <c r="AU274" s="227">
        <f>SUM(AU172:AU183)</f>
        <v>998</v>
      </c>
      <c r="AV274" s="225">
        <f t="shared" si="230"/>
        <v>-0.83498677248677255</v>
      </c>
      <c r="AW274" s="227">
        <f>AW172</f>
        <v>14985</v>
      </c>
      <c r="AX274" s="225">
        <f t="shared" si="234"/>
        <v>7.0433602400171491E-2</v>
      </c>
      <c r="AY274" s="227">
        <f>SUM(AY172:AY183)</f>
        <v>37218</v>
      </c>
      <c r="AZ274" s="225">
        <f t="shared" si="235"/>
        <v>8.5041252441619752E-2</v>
      </c>
      <c r="BA274" s="227">
        <f>SUM(BA172:BA183)</f>
        <v>0</v>
      </c>
      <c r="BB274" s="225" t="str">
        <f t="shared" si="242"/>
        <v/>
      </c>
      <c r="BC274" s="272"/>
    </row>
    <row r="275" spans="1:55" s="169" customFormat="1" ht="13.55" customHeight="1">
      <c r="A275" s="366" t="s">
        <v>265</v>
      </c>
      <c r="B275" s="45" t="s">
        <v>267</v>
      </c>
      <c r="C275" s="227">
        <f>SUM(C184:C195)</f>
        <v>28714247</v>
      </c>
      <c r="D275" s="225">
        <f t="shared" si="215"/>
        <v>6.3646538959827303E-4</v>
      </c>
      <c r="E275" s="227">
        <f>SUM(E184:E195)</f>
        <v>5584597</v>
      </c>
      <c r="F275" s="225">
        <f t="shared" si="216"/>
        <v>-0.25923430736792064</v>
      </c>
      <c r="G275" s="227">
        <f>G184</f>
        <v>4346567</v>
      </c>
      <c r="H275" s="225">
        <f t="shared" si="217"/>
        <v>3.6923843990276151E-2</v>
      </c>
      <c r="I275" s="227">
        <f>SUM(I184:I195)</f>
        <v>4290802</v>
      </c>
      <c r="J275" s="225">
        <f t="shared" si="231"/>
        <v>0.24899415090967425</v>
      </c>
      <c r="K275" s="227">
        <f>SUM(K184:K195)</f>
        <v>1890959</v>
      </c>
      <c r="L275" s="225">
        <f t="shared" si="218"/>
        <v>5.251208522694073E-2</v>
      </c>
      <c r="M275" s="227">
        <f>SUM(M184:M195)</f>
        <v>1989322</v>
      </c>
      <c r="N275" s="225">
        <f t="shared" si="232"/>
        <v>0.22476267522692006</v>
      </c>
      <c r="O275" s="227">
        <f>SUM(O184:O195)</f>
        <v>1042540</v>
      </c>
      <c r="P275" s="225">
        <f t="shared" si="223"/>
        <v>-0.26654570704743386</v>
      </c>
      <c r="Q275" s="227">
        <f>SUM(Q184:Q195)</f>
        <v>1242598</v>
      </c>
      <c r="R275" s="225">
        <f t="shared" si="219"/>
        <v>0.21928287290432347</v>
      </c>
      <c r="S275" s="47">
        <f>SUM(S184:S195)</f>
        <v>743026</v>
      </c>
      <c r="T275" s="225">
        <f t="shared" si="224"/>
        <v>-8.5891231014145419E-2</v>
      </c>
      <c r="U275" s="227">
        <f>SUM(U184:U195)</f>
        <v>645848</v>
      </c>
      <c r="V275" s="225">
        <f t="shared" si="226"/>
        <v>2.604479437734919E-2</v>
      </c>
      <c r="W275" s="227">
        <f>SUM(W184:W195)</f>
        <v>673065</v>
      </c>
      <c r="X275" s="225">
        <f t="shared" si="227"/>
        <v>9.1250893750314033E-2</v>
      </c>
      <c r="Y275" s="227">
        <f>SUM(Y184:Y195)</f>
        <v>388316</v>
      </c>
      <c r="Z275" s="225">
        <f t="shared" si="225"/>
        <v>8.2006770971202458E-2</v>
      </c>
      <c r="AA275" s="227">
        <f>SUM(AA184:AA195)</f>
        <v>254424</v>
      </c>
      <c r="AB275" s="225">
        <f t="shared" si="238"/>
        <v>-0.15689432349140076</v>
      </c>
      <c r="AC275" s="227">
        <f>SUM(AC184:AC195)</f>
        <v>203191</v>
      </c>
      <c r="AD275" s="225">
        <f t="shared" si="228"/>
        <v>0.16505260743671335</v>
      </c>
      <c r="AE275" s="227">
        <f>SUM(AE184:AE195)</f>
        <v>207372</v>
      </c>
      <c r="AF275" s="225">
        <f t="shared" si="241"/>
        <v>0.30132911630708992</v>
      </c>
      <c r="AG275" s="227">
        <f>SUM(AG184:AG195)</f>
        <v>149445</v>
      </c>
      <c r="AH275" s="266">
        <f>AG275/AG274-1</f>
        <v>-7.247435829303317E-3</v>
      </c>
      <c r="AI275" s="227">
        <f>SUM(AI184:AI195)</f>
        <v>101279</v>
      </c>
      <c r="AJ275" s="225">
        <f t="shared" si="233"/>
        <v>0.20306709113370713</v>
      </c>
      <c r="AK275" s="227">
        <f>SUM(AK184:AK195)</f>
        <v>111794</v>
      </c>
      <c r="AL275" s="225">
        <f t="shared" si="236"/>
        <v>0.53453577115247342</v>
      </c>
      <c r="AM275" s="227">
        <f>SUM(AM184:AM195)</f>
        <v>60400</v>
      </c>
      <c r="AN275" s="225">
        <f t="shared" si="229"/>
        <v>0.32456140350877183</v>
      </c>
      <c r="AO275" s="227">
        <f>SUM(AO184:AO195)</f>
        <v>37073</v>
      </c>
      <c r="AP275" s="225">
        <f t="shared" si="239"/>
        <v>7.7703488372093066E-2</v>
      </c>
      <c r="AQ275" s="227">
        <f>SUM(AQ184:AQ195)</f>
        <v>12195</v>
      </c>
      <c r="AR275" s="225">
        <f t="shared" si="240"/>
        <v>-0.22561595123190248</v>
      </c>
      <c r="AS275" s="47"/>
      <c r="AT275" s="225"/>
      <c r="AU275" s="227">
        <f>SUM(AU184)</f>
        <v>1408</v>
      </c>
      <c r="AV275" s="225">
        <f t="shared" si="230"/>
        <v>0.41082164328657322</v>
      </c>
      <c r="AW275" s="227">
        <f>AW184</f>
        <v>20322</v>
      </c>
      <c r="AX275" s="225">
        <f t="shared" si="234"/>
        <v>0.35615615615615615</v>
      </c>
      <c r="AY275" s="227">
        <f>SUM(AY184:AY195)</f>
        <v>31108</v>
      </c>
      <c r="AZ275" s="225">
        <f t="shared" si="235"/>
        <v>-0.16416787575904135</v>
      </c>
      <c r="BA275" s="227"/>
      <c r="BB275" s="225" t="str">
        <f t="shared" si="242"/>
        <v/>
      </c>
      <c r="BC275" s="272"/>
    </row>
    <row r="276" spans="1:55" s="169" customFormat="1" ht="13.55" customHeight="1">
      <c r="A276" s="263" t="s">
        <v>362</v>
      </c>
      <c r="B276" s="181" t="s">
        <v>43</v>
      </c>
      <c r="C276" s="227">
        <f>SUM(C196:C207)</f>
        <v>4276006</v>
      </c>
      <c r="D276" s="225">
        <f t="shared" si="215"/>
        <v>-0.8510841673821361</v>
      </c>
      <c r="E276" s="227">
        <f>SUM(E196:E207)</f>
        <v>487939</v>
      </c>
      <c r="F276" s="225">
        <f t="shared" si="216"/>
        <v>-0.9126277151242963</v>
      </c>
      <c r="G276" s="227">
        <f>SUM(G196:G207)</f>
        <v>0</v>
      </c>
      <c r="H276" s="225" t="str">
        <f ca="1">IFERROR(IF((G276/SUM(OFFSET(G$184,0,0,COUNTIF(G196:G207,"&gt;0")))-1)=-100%,"",(G276/SUM(OFFSET(G$184,0,0,COUNTIF(G196:G207,"&gt;0")))-1)),"")</f>
        <v/>
      </c>
      <c r="I276" s="227">
        <f>SUM(I196:I207)</f>
        <v>840041</v>
      </c>
      <c r="J276" s="225">
        <f t="shared" si="231"/>
        <v>-0.80422284691766244</v>
      </c>
      <c r="K276" s="227">
        <f>SUM(K196:K207)</f>
        <v>260228.03000000003</v>
      </c>
      <c r="L276" s="225">
        <f t="shared" si="218"/>
        <v>-0.86238303950535156</v>
      </c>
      <c r="M276" s="227">
        <f>SUM(M196:M207)</f>
        <v>338877</v>
      </c>
      <c r="N276" s="225">
        <f ca="1">IFERROR(IF((M276/SUM(OFFSET(M$184,0,0,COUNTIF(M196:M207,"&gt;0")))-1)=-100%,"",(M276/SUM(OFFSET(M$184,0,0,COUNTIF(M196:M207,"&gt;0")))-1)),"")</f>
        <v>-0.82965201209256223</v>
      </c>
      <c r="O276" s="227">
        <f>SUM(O196:O207)</f>
        <v>39922</v>
      </c>
      <c r="P276" s="225">
        <f t="shared" si="232"/>
        <v>-0.96170698486389017</v>
      </c>
      <c r="Q276" s="227">
        <f>SUM(Q196:Q207)</f>
        <v>178911</v>
      </c>
      <c r="R276" s="225">
        <f t="shared" si="232"/>
        <v>-0.85601859974022165</v>
      </c>
      <c r="S276" s="47">
        <f>SUM(S196:S207)</f>
        <v>44433.01</v>
      </c>
      <c r="T276" s="225">
        <f t="shared" si="232"/>
        <v>-0.94019992570919453</v>
      </c>
      <c r="U276" s="227">
        <f>SUM(U196:U207)</f>
        <v>89522</v>
      </c>
      <c r="V276" s="225">
        <f t="shared" si="232"/>
        <v>-0.86138843814643695</v>
      </c>
      <c r="W276" s="227">
        <f>SUM(W196:W207)</f>
        <v>119750</v>
      </c>
      <c r="X276" s="225">
        <f t="shared" si="232"/>
        <v>-0.8220825626053947</v>
      </c>
      <c r="Y276" s="227">
        <f>SUM(Y196:Y207)</f>
        <v>75562</v>
      </c>
      <c r="Z276" s="225">
        <f t="shared" si="232"/>
        <v>-0.80541105697421689</v>
      </c>
      <c r="AA276" s="227">
        <f>SUM(AA196:AA207)</f>
        <v>55935</v>
      </c>
      <c r="AB276" s="225">
        <f t="shared" si="232"/>
        <v>-0.78015045750400902</v>
      </c>
      <c r="AC276" s="227">
        <f>SUM(AC196:AC207)</f>
        <v>40210</v>
      </c>
      <c r="AD276" s="225">
        <f ca="1">IFERROR(IF((AC276/SUM(OFFSET(AC$184,0,0,COUNTIF(AC196:AC207,"&gt;0")))-1)=-100%,"",(AC276/SUM(OFFSET(AC$184,0,0,COUNTIF(AC196:AC207,"&gt;0")))-1)),"")</f>
        <v>-0.8021073768031064</v>
      </c>
      <c r="AE276" s="227">
        <f>SUM(AE196:AE207)</f>
        <v>36636</v>
      </c>
      <c r="AF276" s="225">
        <f t="shared" si="241"/>
        <v>-0.82333198310282973</v>
      </c>
      <c r="AG276" s="227">
        <f>SUM(AG196:AG207)</f>
        <v>32302</v>
      </c>
      <c r="AH276" s="225">
        <f t="shared" ref="AH276:AH278" si="243">AG276/AG275-1</f>
        <v>-0.78385359162233592</v>
      </c>
      <c r="AI276" s="227">
        <f>SUM(AI196:AI207)</f>
        <v>5060</v>
      </c>
      <c r="AJ276" s="225">
        <f t="shared" si="233"/>
        <v>-0.95003900117497209</v>
      </c>
      <c r="AK276" s="227">
        <f>SUM(AK196:AK207)</f>
        <v>19363</v>
      </c>
      <c r="AL276" s="225">
        <f t="shared" si="236"/>
        <v>-0.82679750254933182</v>
      </c>
      <c r="AM276" s="227">
        <f>SUM(AM196:AM207)</f>
        <v>17273</v>
      </c>
      <c r="AN276" s="225">
        <f t="shared" si="229"/>
        <v>-0.71402317880794697</v>
      </c>
      <c r="AO276" s="227">
        <f>SUM(AO196:AO207)</f>
        <v>5895</v>
      </c>
      <c r="AP276" s="225">
        <f t="shared" si="239"/>
        <v>-0.8409893992932862</v>
      </c>
      <c r="AQ276" s="227">
        <f>SUM(AQ196:AQ207)</f>
        <v>2499</v>
      </c>
      <c r="AR276" s="225">
        <f t="shared" si="240"/>
        <v>-0.795079950799508</v>
      </c>
      <c r="AS276" s="227">
        <f>SUM(AS196:AS207)</f>
        <v>0</v>
      </c>
      <c r="AT276" s="225" t="e">
        <f t="shared" ref="AT276:AT279" si="244">AS276/AS275-1</f>
        <v>#DIV/0!</v>
      </c>
      <c r="AU276" s="227">
        <f>SUM(AU196:AU207)</f>
        <v>142</v>
      </c>
      <c r="AV276" s="225">
        <f t="shared" si="230"/>
        <v>-0.89914772727272729</v>
      </c>
      <c r="AW276" s="227">
        <f>SUM(AW196:AW207)</f>
        <v>6825</v>
      </c>
      <c r="AX276" s="225">
        <f t="shared" si="234"/>
        <v>-0.66415707115441391</v>
      </c>
      <c r="AY276" s="227">
        <f>SUM(AY196:AY207)</f>
        <v>6944</v>
      </c>
      <c r="AZ276" s="225">
        <f t="shared" si="235"/>
        <v>-0.77677767776777684</v>
      </c>
      <c r="BA276" s="227">
        <f>SUM(BA196:BA207)</f>
        <v>0</v>
      </c>
      <c r="BB276" s="225" t="e">
        <f t="shared" ref="BB276:BB279" si="245">BA276/BA275-1</f>
        <v>#DIV/0!</v>
      </c>
      <c r="BC276" s="272"/>
    </row>
    <row r="277" spans="1:55" s="169" customFormat="1" ht="13.55" customHeight="1">
      <c r="A277" s="366" t="s">
        <v>430</v>
      </c>
      <c r="B277" s="45" t="s">
        <v>43</v>
      </c>
      <c r="C277" s="227">
        <f>SUM(C208:C219)</f>
        <v>1222541</v>
      </c>
      <c r="D277" s="225">
        <f t="shared" si="215"/>
        <v>-0.71409277723183739</v>
      </c>
      <c r="E277" s="227">
        <f>SUM(E208:E219)</f>
        <v>18947</v>
      </c>
      <c r="F277" s="225">
        <f t="shared" si="216"/>
        <v>-0.96116932649368059</v>
      </c>
      <c r="G277" s="227">
        <f>SUM(G208:G219)</f>
        <v>0</v>
      </c>
      <c r="H277" s="225" t="str">
        <f ca="1">IFERROR(IF((G277/SUM(OFFSET(G$196,0,0,COUNTIF(G208:G219,"&gt;0")))-1)=-100%,"",(G277/SUM(OFFSET(G$196,0,0,COUNTIF(G208:G219,"&gt;0")))-1)),"")</f>
        <v/>
      </c>
      <c r="I277" s="227">
        <f>SUM(I208:I219)</f>
        <v>32500</v>
      </c>
      <c r="J277" s="225">
        <f t="shared" si="231"/>
        <v>-0.96131141218107208</v>
      </c>
      <c r="K277" s="227">
        <f>SUM(K208:K219)</f>
        <v>12077</v>
      </c>
      <c r="L277" s="225">
        <f t="shared" si="218"/>
        <v>-0.95359070273867119</v>
      </c>
      <c r="M277" s="227">
        <f>SUM(M208:M219)</f>
        <v>6456</v>
      </c>
      <c r="N277" s="225">
        <f ca="1">IFERROR(IF((M277/SUM(OFFSET(M$196,0,0,COUNTIF(M208:M219,"&gt;0")))-1)=-100%,"",(M277/SUM(OFFSET(M$196,0,0,COUNTIF(M208:M219,"&gt;0")))-1)),"")</f>
        <v>-0.98094883984454539</v>
      </c>
      <c r="O277" s="227">
        <f>SUM(O208:O219)</f>
        <v>626</v>
      </c>
      <c r="P277" s="225">
        <f t="shared" si="232"/>
        <v>-0.9843194228746055</v>
      </c>
      <c r="Q277" s="227">
        <f>SUM(Q208:Q219)</f>
        <v>3300</v>
      </c>
      <c r="R277" s="225">
        <f t="shared" si="232"/>
        <v>-0.9815550748696279</v>
      </c>
      <c r="S277" s="47">
        <f>SUM(S208:S219)</f>
        <v>22</v>
      </c>
      <c r="T277" s="225">
        <f t="shared" si="232"/>
        <v>-0.99950487261610232</v>
      </c>
      <c r="U277" s="227">
        <f>SUM(U208:U219)</f>
        <v>7126</v>
      </c>
      <c r="V277" s="225">
        <f t="shared" si="232"/>
        <v>-0.92039945488259867</v>
      </c>
      <c r="W277" s="227">
        <f>SUM(W208:W219)</f>
        <v>3028</v>
      </c>
      <c r="X277" s="225">
        <f t="shared" si="232"/>
        <v>-0.97471398747390392</v>
      </c>
      <c r="Y277" s="227">
        <f>SUM(Y208:Y219)</f>
        <v>9497</v>
      </c>
      <c r="Z277" s="225">
        <f t="shared" si="232"/>
        <v>-0.87431513194462829</v>
      </c>
      <c r="AA277" s="227">
        <f>SUM(AA208:AA219)</f>
        <v>6074</v>
      </c>
      <c r="AB277" s="225">
        <f t="shared" si="232"/>
        <v>-0.89140967194064535</v>
      </c>
      <c r="AC277" s="227">
        <f>SUM(AC208:AC219)</f>
        <v>0</v>
      </c>
      <c r="AD277" s="225" t="str">
        <f ca="1">IFERROR(IF((AC277/SUM(OFFSET(AC$196,0,0,COUNTIF(AC208:AC219,"&gt;0")))-1)=-100%,"",(AC277/SUM(OFFSET(AC$196,0,0,COUNTIF(AC208:AC219,"&gt;0")))-1)),"")</f>
        <v/>
      </c>
      <c r="AE277" s="227">
        <f>SUM(AE208:AE219)</f>
        <v>15206</v>
      </c>
      <c r="AF277" s="225">
        <f t="shared" si="241"/>
        <v>-0.58494377115405616</v>
      </c>
      <c r="AG277" s="227">
        <f>SUM(AG208:AG219)</f>
        <v>13330</v>
      </c>
      <c r="AH277" s="266">
        <f t="shared" si="243"/>
        <v>-0.58733205374280228</v>
      </c>
      <c r="AI277" s="227">
        <f>SUM(AI208:AI219)</f>
        <v>2312</v>
      </c>
      <c r="AJ277" s="225">
        <f t="shared" si="233"/>
        <v>-0.54308300395256914</v>
      </c>
      <c r="AK277" s="227">
        <f>SUM(AK208:AK219)</f>
        <v>1080</v>
      </c>
      <c r="AL277" s="225">
        <f t="shared" si="236"/>
        <v>-0.94422351908278679</v>
      </c>
      <c r="AM277" s="227">
        <f>SUM(AM208:AM219)</f>
        <v>848</v>
      </c>
      <c r="AN277" s="225">
        <f t="shared" si="229"/>
        <v>-0.95090603832571063</v>
      </c>
      <c r="AO277" s="227">
        <f>SUM(AO208:AO219)</f>
        <v>6849</v>
      </c>
      <c r="AP277" s="225">
        <f t="shared" si="239"/>
        <v>0.16183206106870229</v>
      </c>
      <c r="AQ277" s="227">
        <f>SUM(AQ208:AQ219)</f>
        <v>389</v>
      </c>
      <c r="AR277" s="225">
        <f t="shared" si="240"/>
        <v>-0.84433773509403764</v>
      </c>
      <c r="AS277" s="227">
        <f>SUM(AS208:AS219)</f>
        <v>0</v>
      </c>
      <c r="AT277" s="225" t="e">
        <f t="shared" si="244"/>
        <v>#DIV/0!</v>
      </c>
      <c r="AU277" s="227">
        <f>SUM(AU208:AU219)</f>
        <v>0</v>
      </c>
      <c r="AV277" s="225">
        <f t="shared" si="230"/>
        <v>-1</v>
      </c>
      <c r="AW277" s="227">
        <f>SUM(AW208:AW219)</f>
        <v>1031</v>
      </c>
      <c r="AX277" s="225">
        <f t="shared" si="234"/>
        <v>-0.8489377289377289</v>
      </c>
      <c r="AY277" s="227">
        <f>SUM(AY208:AY219)</f>
        <v>1263</v>
      </c>
      <c r="AZ277" s="225">
        <f t="shared" si="235"/>
        <v>-0.81811635944700467</v>
      </c>
      <c r="BA277" s="227">
        <f>SUM(BA208:BA219)</f>
        <v>0</v>
      </c>
      <c r="BB277" s="225" t="e">
        <f t="shared" si="245"/>
        <v>#DIV/0!</v>
      </c>
      <c r="BC277" s="272"/>
    </row>
    <row r="278" spans="1:55" s="169" customFormat="1">
      <c r="A278" s="263" t="s">
        <v>448</v>
      </c>
      <c r="B278" s="181" t="s">
        <v>43</v>
      </c>
      <c r="C278" s="227">
        <f>SUM(C220:C231)</f>
        <v>6554031</v>
      </c>
      <c r="D278" s="225">
        <f t="shared" si="215"/>
        <v>4.3609907561382402</v>
      </c>
      <c r="E278" s="227">
        <f>SUM(E220:E231)</f>
        <v>1012751</v>
      </c>
      <c r="F278" s="377">
        <f t="shared" ref="F278" si="246">IFERROR(E278/E277-1,"")</f>
        <v>52.451786562516496</v>
      </c>
      <c r="G278" s="227">
        <f>SUM(G220:G231)</f>
        <v>0</v>
      </c>
      <c r="H278" s="225" t="str">
        <f ca="1">IFERROR(IF((G278/SUM(OFFSET(G$208,0,0,COUNTIF(G220:G231,"&gt;-1")))-1)=-100%,"",(G278/SUM(OFFSET(G$208,0,0,COUNTIF(G220:G231,"&gt;-1")))-1)),"")</f>
        <v/>
      </c>
      <c r="I278" s="227">
        <f>SUM(I220:I231)</f>
        <v>769167</v>
      </c>
      <c r="J278" s="225"/>
      <c r="K278" s="227">
        <f>SUM(K220:K231)</f>
        <v>538766</v>
      </c>
      <c r="L278" s="377">
        <f t="shared" ref="L278:L279" si="247">IFERROR(K278/K277-1,"")</f>
        <v>43.610913306284672</v>
      </c>
      <c r="M278" s="227">
        <f>SUM(M220:M231)</f>
        <v>428014</v>
      </c>
      <c r="N278" s="225"/>
      <c r="O278" s="227">
        <f>SUM(O220:O231)</f>
        <v>8348</v>
      </c>
      <c r="P278" s="377">
        <f t="shared" ref="P278:P279" si="248">IFERROR(O278/O277-1,"")</f>
        <v>12.335463258785943</v>
      </c>
      <c r="Q278" s="227">
        <f>SUM(Q220:Q231)</f>
        <v>51748</v>
      </c>
      <c r="R278" s="377">
        <f t="shared" ref="R278:R279" si="249">IFERROR(Q278/Q277-1,"")</f>
        <v>14.681212121212122</v>
      </c>
      <c r="S278" s="47">
        <f>SUM(S220:S231)</f>
        <v>1749</v>
      </c>
      <c r="T278" s="377">
        <f t="shared" ref="T278:V279" si="250">IFERROR(S278/S277-1,"")</f>
        <v>78.5</v>
      </c>
      <c r="U278" s="227">
        <f>SUM(U220:U231)</f>
        <v>217529</v>
      </c>
      <c r="V278" s="377">
        <f t="shared" ref="V278" si="251">IFERROR(U278/U277-1,"")</f>
        <v>29.526101599775469</v>
      </c>
      <c r="W278" s="227">
        <f>SUM(W220:W231)</f>
        <v>146384</v>
      </c>
      <c r="X278" s="225">
        <f t="shared" si="232"/>
        <v>47.343461030383089</v>
      </c>
      <c r="Y278" s="227">
        <f>SUM(Y220:Y231)</f>
        <v>121273</v>
      </c>
      <c r="Z278" s="377">
        <f t="shared" ref="Z278:AB279" si="252">IFERROR(Y278/Y277-1,"")</f>
        <v>11.769611456249342</v>
      </c>
      <c r="AA278" s="227">
        <f>SUM(AA220:AA231)</f>
        <v>64040</v>
      </c>
      <c r="AB278" s="377">
        <f t="shared" ref="AB278" si="253">IFERROR(AA278/AA277-1,"")</f>
        <v>9.5432993085281534</v>
      </c>
      <c r="AC278" s="227">
        <f>SUM(AC220:AC231)</f>
        <v>0</v>
      </c>
      <c r="AD278" s="225" t="str">
        <f ca="1">IFERROR(IF((AC278/SUM(OFFSET(AC$208,0,0,COUNTIF(AC220:AC231,"&gt;-1")))-1)=-100%,"",(AC278/SUM(OFFSET(AC$208,0,0,COUNTIF(AC220:AC231,"&gt;-1")))-1)),"")</f>
        <v/>
      </c>
      <c r="AE278" s="227">
        <f>SUM(AE220:AE231)</f>
        <v>99869</v>
      </c>
      <c r="AF278" s="377">
        <f t="shared" ref="AF278:AF279" si="254">IFERROR(AE278/AE277-1,"")</f>
        <v>5.5677364198342758</v>
      </c>
      <c r="AG278" s="227">
        <f>SUM(AG220:AG231)</f>
        <v>49423</v>
      </c>
      <c r="AH278" s="225">
        <f t="shared" si="243"/>
        <v>2.7076519129782444</v>
      </c>
      <c r="AI278" s="227">
        <f>SUM(AI220:AI231)</f>
        <v>53382</v>
      </c>
      <c r="AJ278" s="377">
        <f t="shared" ref="AJ278:AJ279" si="255">IFERROR(AI278/AI277-1,"")</f>
        <v>22.089100346020761</v>
      </c>
      <c r="AK278" s="227">
        <f>SUM(AK220:AK231)</f>
        <v>6854</v>
      </c>
      <c r="AL278" s="225">
        <f t="shared" si="236"/>
        <v>5.3462962962962965</v>
      </c>
      <c r="AM278" s="227">
        <f>SUM(AM220:AM231)</f>
        <v>12500</v>
      </c>
      <c r="AN278" s="225"/>
      <c r="AO278" s="227">
        <f>SUM(AO220:AO231)</f>
        <v>35948</v>
      </c>
      <c r="AP278" s="225">
        <f t="shared" si="239"/>
        <v>4.2486494378741426</v>
      </c>
      <c r="AQ278" s="227">
        <f>SUM(AQ220:AQ231)</f>
        <v>1843</v>
      </c>
      <c r="AR278" s="225">
        <f t="shared" si="239"/>
        <v>3.7377892030848328</v>
      </c>
      <c r="AS278" s="227">
        <f>SUM(AS220:AS231)</f>
        <v>0</v>
      </c>
      <c r="AT278" s="225" t="e">
        <f t="shared" si="244"/>
        <v>#DIV/0!</v>
      </c>
      <c r="AU278" s="227">
        <f>SUM(AU220:AU231)</f>
        <v>0</v>
      </c>
      <c r="AV278" s="225" t="e">
        <f t="shared" si="230"/>
        <v>#DIV/0!</v>
      </c>
      <c r="AW278" s="227">
        <f>SUM(AW220:AW231)</f>
        <v>0</v>
      </c>
      <c r="AX278" s="225">
        <f t="shared" si="234"/>
        <v>-1</v>
      </c>
      <c r="AY278" s="227">
        <f>SUM(AY220:AY231)</f>
        <v>8240</v>
      </c>
      <c r="AZ278" s="225">
        <f t="shared" si="235"/>
        <v>5.5241488519398256</v>
      </c>
      <c r="BA278" s="227">
        <f>SUM(BA220:BA231)</f>
        <v>0</v>
      </c>
      <c r="BB278" s="225" t="e">
        <f t="shared" si="245"/>
        <v>#DIV/0!</v>
      </c>
    </row>
    <row r="279" spans="1:55" s="169" customFormat="1" ht="14.1" thickBot="1">
      <c r="A279" s="263" t="s">
        <v>490</v>
      </c>
      <c r="B279" s="181" t="s">
        <v>43</v>
      </c>
      <c r="C279" s="227">
        <f>SUM(C232:C243)</f>
        <v>22715841</v>
      </c>
      <c r="D279" s="225">
        <f t="shared" si="215"/>
        <v>2.4659343234720739</v>
      </c>
      <c r="E279" s="227">
        <f>SUM(E232:E243)</f>
        <v>6958494</v>
      </c>
      <c r="F279" s="377">
        <f ca="1">IFERROR(IF((E279/SUM(OFFSET(E$220,0,0,COUNTIF(E232:E243,"&gt;-1")))-1)=-100%,"",(E279/SUM(OFFSET(E$220,0,0,COUNTIF(E232:E243,"&gt;-1")))-1)),"")</f>
        <v>5.8708833661976145</v>
      </c>
      <c r="G279" s="227">
        <f>SUM(G232:G243)</f>
        <v>0</v>
      </c>
      <c r="H279" s="225" t="str">
        <f ca="1">IFERROR(IF((G279/SUM(OFFSET(G$220,0,0,COUNTIF(G232:G243,"&gt;-1")))-1)=-100%,"",(G279/SUM(OFFSET(G$220,0,0,COUNTIF(G232:G243,"&gt;-1")))-1)),"")</f>
        <v/>
      </c>
      <c r="I279" s="227">
        <f>SUM(I232:I243)</f>
        <v>3595062</v>
      </c>
      <c r="J279" s="225">
        <v>2.7240000000000002</v>
      </c>
      <c r="K279" s="227">
        <f>SUM(K232:K243)</f>
        <v>1660042</v>
      </c>
      <c r="L279" s="377">
        <f t="shared" si="247"/>
        <v>2.0811929483300728</v>
      </c>
      <c r="M279" s="227">
        <f>SUM(M232:M243)</f>
        <v>1450858</v>
      </c>
      <c r="N279" s="225"/>
      <c r="O279" s="227">
        <f>SUM(O232:O243)</f>
        <v>402999</v>
      </c>
      <c r="P279" s="377">
        <f t="shared" si="248"/>
        <v>47.274916147580257</v>
      </c>
      <c r="Q279" s="227">
        <f>SUM(Q232:Q243)</f>
        <v>744524</v>
      </c>
      <c r="R279" s="377">
        <f t="shared" si="249"/>
        <v>13.387493236453583</v>
      </c>
      <c r="S279" s="47">
        <f>SUM(S232:S243)</f>
        <v>204604</v>
      </c>
      <c r="T279" s="377">
        <f t="shared" si="250"/>
        <v>115.98341909662665</v>
      </c>
      <c r="U279" s="227">
        <f>SUM(U232:U243)</f>
        <v>570656</v>
      </c>
      <c r="V279" s="377">
        <f t="shared" si="250"/>
        <v>1.623355966330926</v>
      </c>
      <c r="W279" s="227">
        <f>SUM(W232:W243)</f>
        <v>400853</v>
      </c>
      <c r="X279" s="225">
        <f t="shared" si="232"/>
        <v>1.7383662148868728</v>
      </c>
      <c r="Y279" s="227">
        <f>SUM(Y232:Y243)</f>
        <v>347185</v>
      </c>
      <c r="Z279" s="377">
        <f t="shared" si="252"/>
        <v>1.8628383894189144</v>
      </c>
      <c r="AA279" s="227">
        <f>SUM(AA232:AA243)</f>
        <v>170171</v>
      </c>
      <c r="AB279" s="377">
        <f t="shared" si="252"/>
        <v>1.6572610868207369</v>
      </c>
      <c r="AC279" s="227">
        <f>SUM(AC232:AC243)</f>
        <v>0</v>
      </c>
      <c r="AD279" s="225" t="str">
        <f ca="1">IFERROR(IF((AC279/SUM(OFFSET(AC$208,0,0,COUNTIF(AC232:AC243,"&gt;-1")))-1)=-100%,"",(AC279/SUM(OFFSET(AC$208,0,0,COUNTIF(AC232:AC243,"&gt;-1")))-1)),"")</f>
        <v/>
      </c>
      <c r="AE279" s="227">
        <f>SUM(AE232:AE243)</f>
        <v>159039</v>
      </c>
      <c r="AF279" s="377">
        <f t="shared" si="254"/>
        <v>0.59247614374831037</v>
      </c>
      <c r="AG279" s="227">
        <f>SUM(AG232:AG243)</f>
        <v>0</v>
      </c>
      <c r="AH279" s="225" t="str">
        <f ca="1">IFERROR(IF((AG279/SUM(OFFSET(AG$220,0,0,COUNTIF(AG232:AG243,"&gt;-1")))-1)=-100%,"",(AG279/SUM(OFFSET(AG$220,0,0,COUNTIF(AG232:AG243,"&gt;-1")))-1)),"")</f>
        <v/>
      </c>
      <c r="AI279" s="227">
        <f>SUM(AI232:AI243)</f>
        <v>139512</v>
      </c>
      <c r="AJ279" s="377">
        <f t="shared" si="255"/>
        <v>1.6134652129931437</v>
      </c>
      <c r="AK279" s="227">
        <f>SUM(AK232:AK243)</f>
        <v>0</v>
      </c>
      <c r="AL279" s="225" t="str">
        <f ca="1">IFERROR(IF((AK279/SUM(OFFSET(AK$220,0,0,COUNTIF(AK232:AK243,"&gt;-1")))-1)=-100%,"",(AK279/SUM(OFFSET(AK$220,0,0,COUNTIF(AK232:AK243,"&gt;-1")))-1)),"")</f>
        <v/>
      </c>
      <c r="AM279" s="227">
        <f>SUM(AM232:AM243)</f>
        <v>30200</v>
      </c>
      <c r="AN279" s="225"/>
      <c r="AO279" s="227">
        <f>SUM(AO232:AO243)</f>
        <v>36324</v>
      </c>
      <c r="AP279" s="225">
        <f t="shared" si="239"/>
        <v>1.0459552687214879E-2</v>
      </c>
      <c r="AQ279" s="227">
        <f>SUM(AQ232:AQ243)</f>
        <v>7298</v>
      </c>
      <c r="AR279" s="225">
        <f t="shared" si="239"/>
        <v>2.9598480737927293</v>
      </c>
      <c r="AS279" s="227">
        <f>SUM(AS232:AS243)</f>
        <v>0</v>
      </c>
      <c r="AT279" s="225" t="e">
        <f t="shared" si="244"/>
        <v>#DIV/0!</v>
      </c>
      <c r="AU279" s="227">
        <f>SUM(AU232:AU243)</f>
        <v>0</v>
      </c>
      <c r="AV279" s="225" t="e">
        <f t="shared" si="230"/>
        <v>#DIV/0!</v>
      </c>
      <c r="AW279" s="227">
        <f>SUM(AW232:AW243)</f>
        <v>0</v>
      </c>
      <c r="AX279" s="225" t="e">
        <f t="shared" si="234"/>
        <v>#DIV/0!</v>
      </c>
      <c r="AY279" s="227">
        <f>SUM(AY232:AY243)</f>
        <v>23743</v>
      </c>
      <c r="AZ279" s="225">
        <f t="shared" si="235"/>
        <v>1.8814320388349515</v>
      </c>
      <c r="BA279" s="227">
        <f>SUM(BA232:BA243)</f>
        <v>0</v>
      </c>
      <c r="BB279" s="225" t="e">
        <f t="shared" si="245"/>
        <v>#DIV/0!</v>
      </c>
    </row>
    <row r="280" spans="1:55" s="169" customFormat="1" ht="14.1" thickBot="1">
      <c r="A280" s="315" t="s">
        <v>503</v>
      </c>
      <c r="B280" s="316" t="s">
        <v>43</v>
      </c>
      <c r="C280" s="69">
        <f>SUM(C244:C255)</f>
        <v>16525351</v>
      </c>
      <c r="D280" s="70">
        <f ca="1">IFERROR(IF((C280/SUM(OFFSET(C$232,0,0,COUNTIF(C244:C255,"&gt;-1")))-1)=-100%,"",(C280/SUM(OFFSET(C$232,0,0,COUNTIF(C244:C255,"&gt;-1")))-1)),"")</f>
        <v>0.3673890795883803</v>
      </c>
      <c r="E280" s="69">
        <f>SUM(E244:E255)</f>
        <v>5199834</v>
      </c>
      <c r="F280" s="70">
        <f ca="1">IFERROR(IF((E280/SUM(OFFSET(E$232,0,0,COUNTIF(E244:E255,"&gt;-1")))-1)=-100%,"",(E280/SUM(OFFSET(E$232,0,0,COUNTIF(E244:E255,"&gt;-1")))-1)),"")</f>
        <v>0.38466319389152304</v>
      </c>
      <c r="G280" s="69">
        <f>SUM(G244:G255)</f>
        <v>0</v>
      </c>
      <c r="H280" s="70" t="str">
        <f ca="1">IFERROR(IF((G280/SUM(OFFSET(G$232,0,0,COUNTIF(G244:G255,"&gt;-1")))-1)=-100%,"",(G280/SUM(OFFSET(G$232,0,0,COUNTIF(G244:G255,"&gt;-1")))-1)),"")</f>
        <v/>
      </c>
      <c r="I280" s="69">
        <f>SUM(I244:I255)</f>
        <v>2590830</v>
      </c>
      <c r="J280" s="70">
        <f ca="1">IFERROR(IF((I280/SUM(OFFSET(I$232,0,0,COUNTIF(I244:I255,"&gt;-1")))-1)=-100%,"",(I280/SUM(OFFSET(I$232,0,0,COUNTIF(I244:I255,"&gt;-1")))-1)),"")</f>
        <v>0.37203709774194804</v>
      </c>
      <c r="K280" s="69">
        <f>SUM(K244:K255)</f>
        <v>1092892</v>
      </c>
      <c r="L280" s="70">
        <f ca="1">IFERROR(IF((K280/SUM(OFFSET(K$232,0,0,COUNTIF(K244:K255,"&gt;-1")))-1)=-100%,"",(K280/SUM(OFFSET(K$232,0,0,COUNTIF(K244:K255,"&gt;-1")))-1)),"")</f>
        <v>0.19642591278911925</v>
      </c>
      <c r="M280" s="69">
        <f>SUM(M244:M255)</f>
        <v>932632</v>
      </c>
      <c r="N280" s="70">
        <f ca="1">IFERROR(IF((M280/SUM(OFFSET(M$232,0,0,COUNTIF(M244:M255,"&gt;-1")))-1)=-100%,"",(M280/SUM(OFFSET(M$232,0,0,COUNTIF(M244:M255,"&gt;-1")))-1)),"")</f>
        <v>0.14040041036376372</v>
      </c>
      <c r="O280" s="69">
        <f>SUM(O244:O255)</f>
        <v>467842</v>
      </c>
      <c r="P280" s="70">
        <f ca="1">IFERROR(IF((O280/SUM(OFFSET(O$232,0,0,COUNTIF(O244:O255,"&gt;-1")))-1)=-100%,"",(O280/SUM(OFFSET(O$232,0,0,COUNTIF(O244:O255,"&gt;-1")))-1)),"")</f>
        <v>2.2967282310744057</v>
      </c>
      <c r="Q280" s="69">
        <f>SUM(Q244:Q255)</f>
        <v>457020</v>
      </c>
      <c r="R280" s="70">
        <f ca="1">IFERROR(IF((Q280/SUM(OFFSET(Q$232,0,0,COUNTIF(Q244:Q255,"&gt;-1")))-1)=-100%,"",(Q280/SUM(OFFSET(Q$232,0,0,COUNTIF(Q244:Q255,"&gt;-1")))-1)),"")</f>
        <v>0.72412232055954195</v>
      </c>
      <c r="S280" s="69">
        <f>SUM(S244:S255)</f>
        <v>264684</v>
      </c>
      <c r="T280" s="70">
        <f ca="1">IFERROR(IF((S280/SUM(OFFSET(S$232,0,0,COUNTIF(S244:S255,"&gt;-1")))-1)=-100%,"",(S280/SUM(OFFSET(S$232,0,0,COUNTIF(S244:S255,"&gt;-1")))-1)),"")</f>
        <v>3.0058115777525538</v>
      </c>
      <c r="U280" s="69">
        <f>SUM(U244:U255)</f>
        <v>364492</v>
      </c>
      <c r="V280" s="70">
        <f ca="1">IFERROR(IF((U280/SUM(OFFSET(U$232,0,0,COUNTIF(U244:U255,"&gt;-1")))-1)=-100%,"",(U280/SUM(OFFSET(U$232,0,0,COUNTIF(U244:U255,"&gt;-1")))-1)),"")</f>
        <v>9.5034233714575755E-2</v>
      </c>
      <c r="W280" s="69">
        <f>SUM(W244:W255)</f>
        <v>232711</v>
      </c>
      <c r="X280" s="70">
        <f ca="1">IFERROR(IF((W280/SUM(OFFSET(W$232,0,0,COUNTIF(W244:W255,"&gt;-1")))-1)=-100%,"",(W280/SUM(OFFSET(W$232,0,0,COUNTIF(W244:W255,"&gt;-1")))-1)),"")</f>
        <v>0.23268391389100773</v>
      </c>
      <c r="Y280" s="69">
        <f>SUM(Y244:Y255)</f>
        <v>238111</v>
      </c>
      <c r="Z280" s="70">
        <f ca="1">IFERROR(IF((Y280/SUM(OFFSET(Y$232,0,0,COUNTIF(Y244:Y255,"&gt;-1")))-1)=-100%,"",(Y280/SUM(OFFSET(Y$232,0,0,COUNTIF(Y244:Y255,"&gt;-1")))-1)),"")</f>
        <v>0.29618077103134421</v>
      </c>
      <c r="AA280" s="69">
        <f>SUM(AA244:AA255)</f>
        <v>101435</v>
      </c>
      <c r="AB280" s="70">
        <f ca="1">IFERROR(IF((AA280/SUM(OFFSET(AA$232,0,0,COUNTIF(AA244:AA255,"&gt;-1")))-1)=-100%,"",(AA280/SUM(OFFSET(AA$232,0,0,COUNTIF(AA244:AA255,"&gt;-1")))-1)),"")</f>
        <v>0.16650949905699441</v>
      </c>
      <c r="AC280" s="69">
        <f>SUM(AC244:AC255)</f>
        <v>0</v>
      </c>
      <c r="AD280" s="70" t="str">
        <f ca="1">IFERROR(IF((AC280/SUM(OFFSET(AC$208,0,0,COUNTIF(AC244:AC255,"&gt;-1")))-1)=-100%,"",(AC280/SUM(OFFSET(AC$208,0,0,COUNTIF(AC244:AC255,"&gt;-1")))-1)),"")</f>
        <v/>
      </c>
      <c r="AE280" s="69">
        <f>SUM(AE244:AE255)</f>
        <v>117298</v>
      </c>
      <c r="AF280" s="70">
        <f ca="1">IFERROR(IF((AE280/SUM(OFFSET(AE$232,0,0,COUNTIF(AE244:AE255,"&gt;-1")))-1)=-100%,"",(AE280/SUM(OFFSET(AE$232,0,0,COUNTIF(AE244:AE255,"&gt;-1")))-1)),"")</f>
        <v>0.37168182987580978</v>
      </c>
      <c r="AG280" s="69">
        <f>SUM(AG244:AG255)</f>
        <v>0</v>
      </c>
      <c r="AH280" s="70" t="str">
        <f ca="1">IFERROR(IF((AG280/SUM(OFFSET(AG$232,0,0,COUNTIF(AG244:AG255,"&gt;-1")))-1)=-100%,"",(AG280/SUM(OFFSET(AG$232,0,0,COUNTIF(AG244:AG255,"&gt;-1")))-1)),"")</f>
        <v/>
      </c>
      <c r="AI280" s="69">
        <f>SUM(AI244:AI255)</f>
        <v>88891</v>
      </c>
      <c r="AJ280" s="70">
        <f ca="1">IFERROR(IF((AI280/SUM(OFFSET(AI$232,0,0,COUNTIF(AI244:AI255,"&gt;-1")))-1)=-100%,"",(AI280/SUM(OFFSET(AI$232,0,0,COUNTIF(AI244:AI255,"&gt;-1")))-1)),"")</f>
        <v>0.29202034883720929</v>
      </c>
      <c r="AK280" s="69">
        <f>SUM(AK244:AK255)</f>
        <v>0</v>
      </c>
      <c r="AL280" s="70" t="str">
        <f ca="1">IFERROR(IF((AK280/SUM(OFFSET(AK$232,0,0,COUNTIF(AK244:AK255,"&gt;-1")))-1)=-100%,"",(AK280/SUM(OFFSET(AK$232,0,0,COUNTIF(AK244:AK255,"&gt;-1")))-1)),"")</f>
        <v/>
      </c>
      <c r="AM280" s="69">
        <f>SUM(AM244:AM255)</f>
        <v>0</v>
      </c>
      <c r="AN280" s="70" t="str">
        <f ca="1">IFERROR(IF((AM280/SUM(OFFSET(AM$232,0,0,COUNTIF(AM244:AM255,"&gt;-1")))-1)=-100%,"",(AM280/SUM(OFFSET(AM$232,0,0,COUNTIF(AM244:AM255,"&gt;-1")))-1)),"")</f>
        <v/>
      </c>
      <c r="AO280" s="69">
        <f>SUM(AO244:AO255)</f>
        <v>19712</v>
      </c>
      <c r="AP280" s="70">
        <f ca="1">IFERROR(IF((AO280/SUM(OFFSET(AO$232,0,0,COUNTIF(AO244:AO255,"&gt;-1")))-1)=-100%,"",(AO280/SUM(OFFSET(AO$232,0,0,COUNTIF(AO244:AO255,"&gt;-1")))-1)),"")</f>
        <v>2.5705068165261746E-2</v>
      </c>
      <c r="AQ280" s="69">
        <f>SUM(AQ244:AQ255)</f>
        <v>6164</v>
      </c>
      <c r="AR280" s="70">
        <f ca="1">IFERROR(IF((AQ280/SUM(OFFSET(AQ$232,0,0,COUNTIF(AQ244:AQ255,"&gt;-1")))-1)=-100%,"",(AQ280/SUM(OFFSET(AQ$232,0,0,COUNTIF(AQ244:AQ255,"&gt;-1")))-1)),"")</f>
        <v>0.7373167981961668</v>
      </c>
      <c r="AS280" s="69">
        <f>SUM(AS244:AS255)</f>
        <v>0</v>
      </c>
      <c r="AT280" s="70" t="str">
        <f ca="1">IFERROR(IF((AS280/SUM(OFFSET(AS$232,0,0,COUNTIF(AS244:AS255,"&gt;-1")))-1)=-100%,"",(AS280/SUM(OFFSET(AS$232,0,0,COUNTIF(AS244:AS255,"&gt;-1")))-1)),"")</f>
        <v/>
      </c>
      <c r="AU280" s="69">
        <f>SUM(AU244:AU255)</f>
        <v>0</v>
      </c>
      <c r="AV280" s="70" t="str">
        <f ca="1">IFERROR(IF((AU280/SUM(OFFSET(AU$232,0,0,COUNTIF(AU244:AU255,"&gt;-1")))-1)=-100%,"",(AU280/SUM(OFFSET(AU$232,0,0,COUNTIF(AU244:AU255,"&gt;-1")))-1)),"")</f>
        <v/>
      </c>
      <c r="AW280" s="69">
        <f>SUM(AW244:AW255)</f>
        <v>0</v>
      </c>
      <c r="AX280" s="70" t="str">
        <f ca="1">IFERROR(IF((AW280/SUM(OFFSET(AW$232,0,0,COUNTIF(AW244:AW255,"&gt;-1")))-1)=-100%,"",(AW280/SUM(OFFSET(AW$232,0,0,COUNTIF(AW244:AW255,"&gt;-1")))-1)),"")</f>
        <v/>
      </c>
      <c r="AY280" s="69">
        <f>SUM(AY244:AY255)</f>
        <v>0</v>
      </c>
      <c r="AZ280" s="70" t="str">
        <f ca="1">IFERROR(IF((AY280/SUM(OFFSET(AY$232,0,0,COUNTIF(AY244:AY255,"&gt;-1")))-1)=-100%,"",(AY280/SUM(OFFSET(AY$232,0,0,COUNTIF(AY244:AY255,"&gt;-1")))-1)),"")</f>
        <v/>
      </c>
      <c r="BA280" s="69">
        <f>SUM(BA244:BA255)</f>
        <v>0</v>
      </c>
      <c r="BB280" s="70" t="str">
        <f ca="1">IFERROR(IF((BA280/SUM(OFFSET(BA$232,0,0,COUNTIF(BA244:BA255,"&gt;-1")))-1)=-100%,"",(BA280/SUM(OFFSET(BA$232,0,0,COUNTIF(BA244:BA255,"&gt;-1")))-1)),"")</f>
        <v/>
      </c>
    </row>
    <row r="281" spans="1:55" s="169" customFormat="1">
      <c r="E281" s="293"/>
      <c r="F281" s="304"/>
      <c r="I281" s="169" t="s">
        <v>474</v>
      </c>
      <c r="J281" s="294"/>
      <c r="L281" s="304"/>
      <c r="M281" s="169" t="s">
        <v>494</v>
      </c>
      <c r="P281" s="304"/>
      <c r="R281" s="304"/>
      <c r="T281" s="304"/>
      <c r="V281" s="304"/>
      <c r="Y281" s="178"/>
      <c r="AA281" s="178"/>
      <c r="AF281" s="304"/>
      <c r="AI281" s="178" t="s">
        <v>492</v>
      </c>
      <c r="AJ281" s="304"/>
      <c r="AQ281" s="179"/>
      <c r="AR281" s="304"/>
      <c r="AY281" s="179"/>
    </row>
    <row r="282" spans="1:55" s="169" customFormat="1">
      <c r="E282" s="294"/>
      <c r="I282" s="294"/>
      <c r="K282" s="294"/>
      <c r="O282" s="294"/>
      <c r="Q282" s="294"/>
      <c r="S282" s="294"/>
      <c r="U282" s="294"/>
      <c r="W282" s="294"/>
      <c r="Y282" s="294"/>
      <c r="AE282" s="294"/>
      <c r="AI282" s="294"/>
      <c r="AM282" s="294"/>
      <c r="AO282" s="294"/>
      <c r="AQ282" s="179"/>
      <c r="AY282" s="179"/>
    </row>
    <row r="283" spans="1:55" s="169" customFormat="1">
      <c r="AQ283" s="179"/>
      <c r="AY283" s="179"/>
    </row>
    <row r="284" spans="1:55" s="169" customFormat="1">
      <c r="AQ284" s="179"/>
      <c r="AY284" s="179"/>
    </row>
    <row r="285" spans="1:55" s="169" customFormat="1">
      <c r="AQ285" s="179"/>
      <c r="AY285" s="179"/>
    </row>
    <row r="286" spans="1:55" s="169" customFormat="1">
      <c r="AQ286" s="179"/>
      <c r="AY286" s="179"/>
    </row>
    <row r="287" spans="1:55" s="169" customFormat="1">
      <c r="AQ287" s="179"/>
      <c r="AY287" s="179"/>
    </row>
    <row r="288" spans="1:55" s="169" customFormat="1">
      <c r="AQ288" s="179"/>
      <c r="AY288" s="179"/>
    </row>
    <row r="289" spans="43:51" s="169" customFormat="1">
      <c r="AQ289" s="179"/>
      <c r="AY289" s="179"/>
    </row>
    <row r="290" spans="43:51" s="169" customFormat="1">
      <c r="AQ290" s="179"/>
      <c r="AY290" s="179"/>
    </row>
    <row r="291" spans="43:51" s="169" customFormat="1">
      <c r="AQ291" s="179"/>
      <c r="AY291" s="179"/>
    </row>
    <row r="292" spans="43:51" s="169" customFormat="1">
      <c r="AQ292" s="179"/>
      <c r="AY292" s="179"/>
    </row>
    <row r="293" spans="43:51" s="169" customFormat="1">
      <c r="AQ293" s="179"/>
      <c r="AY293" s="179"/>
    </row>
    <row r="294" spans="43:51" s="169" customFormat="1">
      <c r="AQ294" s="179"/>
      <c r="AY294" s="179"/>
    </row>
    <row r="295" spans="43:51" s="169" customFormat="1">
      <c r="AQ295" s="179"/>
      <c r="AY295" s="179"/>
    </row>
  </sheetData>
  <mergeCells count="345">
    <mergeCell ref="AI4:AI15"/>
    <mergeCell ref="AI16:AI27"/>
    <mergeCell ref="AI28:AI39"/>
    <mergeCell ref="AI40:AI51"/>
    <mergeCell ref="AI52:AI63"/>
    <mergeCell ref="AI64:AI75"/>
    <mergeCell ref="AJ16:AJ27"/>
    <mergeCell ref="AJ4:AJ15"/>
    <mergeCell ref="AJ28:AJ39"/>
    <mergeCell ref="AJ40:AJ51"/>
    <mergeCell ref="AJ52:AJ63"/>
    <mergeCell ref="AJ64:AJ75"/>
    <mergeCell ref="AH136:AH147"/>
    <mergeCell ref="AX184:AX195"/>
    <mergeCell ref="I199:I207"/>
    <mergeCell ref="J199:J207"/>
    <mergeCell ref="AV184:AV195"/>
    <mergeCell ref="AJ187:AJ189"/>
    <mergeCell ref="AI190:AI192"/>
    <mergeCell ref="AJ190:AJ192"/>
    <mergeCell ref="AI193:AI195"/>
    <mergeCell ref="AJ193:AJ195"/>
    <mergeCell ref="AM196:AM207"/>
    <mergeCell ref="AJ139:AJ141"/>
    <mergeCell ref="AJ142:AJ144"/>
    <mergeCell ref="AJ145:AJ147"/>
    <mergeCell ref="AX160:AX171"/>
    <mergeCell ref="AW172:AW183"/>
    <mergeCell ref="AX172:AX183"/>
    <mergeCell ref="AL172:AL183"/>
    <mergeCell ref="AU160:AU171"/>
    <mergeCell ref="AV160:AV171"/>
    <mergeCell ref="AU172:AU183"/>
    <mergeCell ref="AJ160:AJ162"/>
    <mergeCell ref="AJ166:AJ168"/>
    <mergeCell ref="AI175:AI177"/>
    <mergeCell ref="AA79:AA80"/>
    <mergeCell ref="AB79:AB80"/>
    <mergeCell ref="AA81:AA83"/>
    <mergeCell ref="AB81:AB83"/>
    <mergeCell ref="AA85:AA87"/>
    <mergeCell ref="AB85:AB87"/>
    <mergeCell ref="AA88:AA94"/>
    <mergeCell ref="AB88:AB94"/>
    <mergeCell ref="AG91:AG93"/>
    <mergeCell ref="AG49:AG51"/>
    <mergeCell ref="AH49:AH51"/>
    <mergeCell ref="AG52:AG54"/>
    <mergeCell ref="AH52:AH54"/>
    <mergeCell ref="AI178:AI180"/>
    <mergeCell ref="AI154:AI156"/>
    <mergeCell ref="AC100:AC111"/>
    <mergeCell ref="AD100:AD111"/>
    <mergeCell ref="AH91:AH93"/>
    <mergeCell ref="AI112:AI114"/>
    <mergeCell ref="AI118:AI120"/>
    <mergeCell ref="AH160:AH171"/>
    <mergeCell ref="AH85:AH87"/>
    <mergeCell ref="AG88:AG90"/>
    <mergeCell ref="AH88:AH90"/>
    <mergeCell ref="AG55:AG57"/>
    <mergeCell ref="AH55:AH57"/>
    <mergeCell ref="AG58:AG60"/>
    <mergeCell ref="AH58:AH60"/>
    <mergeCell ref="AG61:AG63"/>
    <mergeCell ref="AH61:AH63"/>
    <mergeCell ref="AG64:AG66"/>
    <mergeCell ref="AH64:AH66"/>
    <mergeCell ref="AI76:AI78"/>
    <mergeCell ref="A184:A195"/>
    <mergeCell ref="A124:A135"/>
    <mergeCell ref="A148:A159"/>
    <mergeCell ref="A172:A183"/>
    <mergeCell ref="A136:A147"/>
    <mergeCell ref="A160:A171"/>
    <mergeCell ref="A88:A99"/>
    <mergeCell ref="A16:A27"/>
    <mergeCell ref="A4:A15"/>
    <mergeCell ref="A64:A75"/>
    <mergeCell ref="A52:A63"/>
    <mergeCell ref="A40:A51"/>
    <mergeCell ref="A28:A39"/>
    <mergeCell ref="A76:A87"/>
    <mergeCell ref="A112:A123"/>
    <mergeCell ref="A100:A111"/>
    <mergeCell ref="H172:H183"/>
    <mergeCell ref="AG4:AG15"/>
    <mergeCell ref="AG16:AG27"/>
    <mergeCell ref="AH16:AH27"/>
    <mergeCell ref="AH4:AH15"/>
    <mergeCell ref="C2:D2"/>
    <mergeCell ref="AG28:AG30"/>
    <mergeCell ref="AH28:AH30"/>
    <mergeCell ref="AG136:AG147"/>
    <mergeCell ref="AG31:AG33"/>
    <mergeCell ref="AH31:AH33"/>
    <mergeCell ref="AG34:AG36"/>
    <mergeCell ref="AH34:AH36"/>
    <mergeCell ref="AG37:AG39"/>
    <mergeCell ref="AH37:AH39"/>
    <mergeCell ref="AG40:AG42"/>
    <mergeCell ref="AA76:AA78"/>
    <mergeCell ref="AB76:AB78"/>
    <mergeCell ref="AH40:AH42"/>
    <mergeCell ref="AG43:AG45"/>
    <mergeCell ref="AH43:AH45"/>
    <mergeCell ref="AG85:AG87"/>
    <mergeCell ref="AG46:AG48"/>
    <mergeCell ref="AH46:AH48"/>
    <mergeCell ref="A196:A207"/>
    <mergeCell ref="AG94:AG96"/>
    <mergeCell ref="AH94:AH96"/>
    <mergeCell ref="AG97:AG99"/>
    <mergeCell ref="AH97:AH99"/>
    <mergeCell ref="AG100:AG111"/>
    <mergeCell ref="AH100:AH111"/>
    <mergeCell ref="AG172:AG183"/>
    <mergeCell ref="AH172:AH183"/>
    <mergeCell ref="AG148:AG159"/>
    <mergeCell ref="AH148:AH159"/>
    <mergeCell ref="AC148:AC159"/>
    <mergeCell ref="AD148:AD159"/>
    <mergeCell ref="AC160:AC171"/>
    <mergeCell ref="AD160:AD171"/>
    <mergeCell ref="AG160:AG171"/>
    <mergeCell ref="H184:H195"/>
    <mergeCell ref="G184:G195"/>
    <mergeCell ref="AC184:AC195"/>
    <mergeCell ref="AD184:AD195"/>
    <mergeCell ref="AG184:AG195"/>
    <mergeCell ref="AH184:AH195"/>
    <mergeCell ref="AA100:AA106"/>
    <mergeCell ref="G172:G183"/>
    <mergeCell ref="AJ112:AJ114"/>
    <mergeCell ref="AI115:AI117"/>
    <mergeCell ref="AJ115:AJ117"/>
    <mergeCell ref="AI97:AI99"/>
    <mergeCell ref="AJ130:AJ132"/>
    <mergeCell ref="G148:G159"/>
    <mergeCell ref="G160:G171"/>
    <mergeCell ref="H148:H159"/>
    <mergeCell ref="H160:H171"/>
    <mergeCell ref="AG124:AG135"/>
    <mergeCell ref="AH124:AH135"/>
    <mergeCell ref="AG112:AG123"/>
    <mergeCell ref="AH112:AH123"/>
    <mergeCell ref="AB97:AB99"/>
    <mergeCell ref="AB100:AB106"/>
    <mergeCell ref="AB112:AB118"/>
    <mergeCell ref="AC124:AC135"/>
    <mergeCell ref="AD124:AD135"/>
    <mergeCell ref="AC112:AC123"/>
    <mergeCell ref="AD112:AD123"/>
    <mergeCell ref="AI130:AI132"/>
    <mergeCell ref="AC136:AC147"/>
    <mergeCell ref="AD136:AD147"/>
    <mergeCell ref="AJ124:AJ126"/>
    <mergeCell ref="AG67:AG69"/>
    <mergeCell ref="AH67:AH69"/>
    <mergeCell ref="AG70:AG72"/>
    <mergeCell ref="AH70:AH72"/>
    <mergeCell ref="AG73:AG75"/>
    <mergeCell ref="AH73:AH75"/>
    <mergeCell ref="AU52:AU63"/>
    <mergeCell ref="AU64:AU75"/>
    <mergeCell ref="AJ88:AJ90"/>
    <mergeCell ref="AI88:AI90"/>
    <mergeCell ref="AI85:AI87"/>
    <mergeCell ref="AJ76:AJ78"/>
    <mergeCell ref="AI79:AI81"/>
    <mergeCell ref="AJ79:AJ81"/>
    <mergeCell ref="AI82:AI84"/>
    <mergeCell ref="AJ82:AJ84"/>
    <mergeCell ref="AG76:AG78"/>
    <mergeCell ref="AH76:AH78"/>
    <mergeCell ref="AG79:AG81"/>
    <mergeCell ref="AH79:AH81"/>
    <mergeCell ref="AG82:AG84"/>
    <mergeCell ref="AH82:AH84"/>
    <mergeCell ref="AI100:AI102"/>
    <mergeCell ref="AJ100:AJ102"/>
    <mergeCell ref="AI103:AI105"/>
    <mergeCell ref="AJ103:AJ105"/>
    <mergeCell ref="AI106:AI108"/>
    <mergeCell ref="AJ106:AJ108"/>
    <mergeCell ref="AI109:AI111"/>
    <mergeCell ref="AI91:AI93"/>
    <mergeCell ref="AI94:AI96"/>
    <mergeCell ref="AV64:AV75"/>
    <mergeCell ref="AU76:AU87"/>
    <mergeCell ref="AV76:AV87"/>
    <mergeCell ref="AU88:AU99"/>
    <mergeCell ref="AV88:AV99"/>
    <mergeCell ref="AU100:AU111"/>
    <mergeCell ref="AV100:AV111"/>
    <mergeCell ref="AJ85:AJ87"/>
    <mergeCell ref="AJ97:AJ99"/>
    <mergeCell ref="AJ91:AJ93"/>
    <mergeCell ref="AJ94:AJ96"/>
    <mergeCell ref="AJ109:AJ111"/>
    <mergeCell ref="AW16:AW27"/>
    <mergeCell ref="AW28:AW39"/>
    <mergeCell ref="AW88:AW99"/>
    <mergeCell ref="BB88:BB99"/>
    <mergeCell ref="BB100:BB111"/>
    <mergeCell ref="BB112:BB123"/>
    <mergeCell ref="AX28:AX39"/>
    <mergeCell ref="AW40:AW51"/>
    <mergeCell ref="AX40:AX51"/>
    <mergeCell ref="AW52:AW63"/>
    <mergeCell ref="AX52:AX63"/>
    <mergeCell ref="AW64:AW75"/>
    <mergeCell ref="AX64:AX75"/>
    <mergeCell ref="AW76:AW87"/>
    <mergeCell ref="AX76:AX87"/>
    <mergeCell ref="BA88:BA99"/>
    <mergeCell ref="BA100:BA111"/>
    <mergeCell ref="BB136:BB147"/>
    <mergeCell ref="AS112:AS123"/>
    <mergeCell ref="AT112:AT123"/>
    <mergeCell ref="AW136:AW147"/>
    <mergeCell ref="AX136:AX147"/>
    <mergeCell ref="AW148:AW159"/>
    <mergeCell ref="AX148:AX159"/>
    <mergeCell ref="AV112:AV123"/>
    <mergeCell ref="AU124:AU135"/>
    <mergeCell ref="AV124:AV135"/>
    <mergeCell ref="AU136:AU147"/>
    <mergeCell ref="AV136:AV147"/>
    <mergeCell ref="AU148:AU159"/>
    <mergeCell ref="AV148:AV159"/>
    <mergeCell ref="AW112:AW123"/>
    <mergeCell ref="AX112:AX123"/>
    <mergeCell ref="AW124:AW135"/>
    <mergeCell ref="AX124:AX135"/>
    <mergeCell ref="BA112:BA123"/>
    <mergeCell ref="BA136:BA147"/>
    <mergeCell ref="AU112:AU123"/>
    <mergeCell ref="AJ118:AJ120"/>
    <mergeCell ref="AI121:AI123"/>
    <mergeCell ref="AJ121:AJ123"/>
    <mergeCell ref="AJ154:AJ156"/>
    <mergeCell ref="AJ157:AJ159"/>
    <mergeCell ref="AI142:AI144"/>
    <mergeCell ref="AK116:AK123"/>
    <mergeCell ref="AI127:AI129"/>
    <mergeCell ref="AJ127:AJ129"/>
    <mergeCell ref="AK124:AK135"/>
    <mergeCell ref="AK136:AK147"/>
    <mergeCell ref="AK148:AK159"/>
    <mergeCell ref="AJ151:AJ153"/>
    <mergeCell ref="AI133:AI135"/>
    <mergeCell ref="AI136:AI138"/>
    <mergeCell ref="AI124:AI126"/>
    <mergeCell ref="AI139:AI141"/>
    <mergeCell ref="AI145:AI147"/>
    <mergeCell ref="AJ133:AJ135"/>
    <mergeCell ref="AJ136:AJ138"/>
    <mergeCell ref="AI157:AI159"/>
    <mergeCell ref="AI148:AI150"/>
    <mergeCell ref="AI151:AI153"/>
    <mergeCell ref="AJ148:AJ150"/>
    <mergeCell ref="AL116:AL123"/>
    <mergeCell ref="AL160:AL171"/>
    <mergeCell ref="AL124:AL135"/>
    <mergeCell ref="AX88:AX99"/>
    <mergeCell ref="AW100:AW111"/>
    <mergeCell ref="AX100:AX111"/>
    <mergeCell ref="AL136:AL147"/>
    <mergeCell ref="AL148:AL159"/>
    <mergeCell ref="AW160:AW171"/>
    <mergeCell ref="AJ169:AJ171"/>
    <mergeCell ref="AJ163:AJ165"/>
    <mergeCell ref="AK160:AK171"/>
    <mergeCell ref="AJ172:AJ174"/>
    <mergeCell ref="AI163:AI165"/>
    <mergeCell ref="AI169:AI171"/>
    <mergeCell ref="AV172:AV183"/>
    <mergeCell ref="AJ181:AJ183"/>
    <mergeCell ref="AJ184:AJ186"/>
    <mergeCell ref="AU184:AU195"/>
    <mergeCell ref="AI184:AI186"/>
    <mergeCell ref="AI160:AI162"/>
    <mergeCell ref="AI166:AI168"/>
    <mergeCell ref="AI187:AI189"/>
    <mergeCell ref="AI181:AI183"/>
    <mergeCell ref="AC172:AC183"/>
    <mergeCell ref="AD172:AD183"/>
    <mergeCell ref="AW184:AW195"/>
    <mergeCell ref="AI172:AI174"/>
    <mergeCell ref="AX196:AX207"/>
    <mergeCell ref="AX208:AX219"/>
    <mergeCell ref="AU196:AU207"/>
    <mergeCell ref="AV196:AV207"/>
    <mergeCell ref="AC196:AC207"/>
    <mergeCell ref="AD196:AD207"/>
    <mergeCell ref="AK196:AK207"/>
    <mergeCell ref="AL196:AL207"/>
    <mergeCell ref="AN196:AN207"/>
    <mergeCell ref="AM208:AM219"/>
    <mergeCell ref="AN208:AN219"/>
    <mergeCell ref="AW196:AW207"/>
    <mergeCell ref="AW208:AW219"/>
    <mergeCell ref="AJ214:AJ216"/>
    <mergeCell ref="AI217:AI219"/>
    <mergeCell ref="AJ175:AJ177"/>
    <mergeCell ref="AJ178:AJ180"/>
    <mergeCell ref="AJ217:AJ219"/>
    <mergeCell ref="AG208:AG219"/>
    <mergeCell ref="AH208:AH219"/>
    <mergeCell ref="A220:A231"/>
    <mergeCell ref="AI220:AI222"/>
    <mergeCell ref="AJ220:AJ222"/>
    <mergeCell ref="AI223:AI225"/>
    <mergeCell ref="AJ223:AJ225"/>
    <mergeCell ref="AI226:AI228"/>
    <mergeCell ref="AJ226:AJ228"/>
    <mergeCell ref="AI229:AI231"/>
    <mergeCell ref="AJ229:AJ231"/>
    <mergeCell ref="AG220:AG231"/>
    <mergeCell ref="AH220:AH231"/>
    <mergeCell ref="A208:A219"/>
    <mergeCell ref="I208:I219"/>
    <mergeCell ref="J208:J219"/>
    <mergeCell ref="AK208:AK219"/>
    <mergeCell ref="AL208:AL219"/>
    <mergeCell ref="AG196:AG207"/>
    <mergeCell ref="AH196:AH207"/>
    <mergeCell ref="A244:A255"/>
    <mergeCell ref="AK220:AK231"/>
    <mergeCell ref="AL220:AL231"/>
    <mergeCell ref="A232:A243"/>
    <mergeCell ref="AI205:AI207"/>
    <mergeCell ref="AJ205:AJ207"/>
    <mergeCell ref="AI199:AI201"/>
    <mergeCell ref="AJ199:AJ201"/>
    <mergeCell ref="AI202:AI204"/>
    <mergeCell ref="AJ202:AJ204"/>
    <mergeCell ref="AI196:AI198"/>
    <mergeCell ref="AJ196:AJ198"/>
    <mergeCell ref="AI208:AI210"/>
    <mergeCell ref="AJ208:AJ210"/>
    <mergeCell ref="AI211:AI213"/>
    <mergeCell ref="AJ211:AJ213"/>
    <mergeCell ref="AI214:AI216"/>
  </mergeCells>
  <phoneticPr fontId="4" type="noConversion"/>
  <conditionalFormatting sqref="BH4:BH208">
    <cfRule type="containsText" dxfId="1" priority="2" operator="containsText" text="false">
      <formula>NOT(ISERROR(SEARCH("false",BH4)))</formula>
    </cfRule>
  </conditionalFormatting>
  <conditionalFormatting sqref="BH220">
    <cfRule type="containsText" dxfId="0" priority="1" operator="containsText" text="false">
      <formula>NOT(ISERROR(SEARCH("false",BH220)))</formula>
    </cfRule>
  </conditionalFormatting>
  <pageMargins left="0.15748031496062992" right="0.15748031496062992" top="0.39370078740157483" bottom="0" header="0.11811023622047245" footer="0"/>
  <pageSetup paperSize="9" scale="70" orientation="landscape" r:id="rId1"/>
  <headerFooter alignWithMargins="0"/>
  <rowBreaks count="2" manualBreakCount="2">
    <brk id="63" max="54" man="1"/>
    <brk id="123" max="54" man="1"/>
  </rowBreaks>
  <colBreaks count="1" manualBreakCount="1">
    <brk id="44" max="180" man="1"/>
  </colBreaks>
  <ignoredErrors>
    <ignoredError sqref="C276 K260 W260 U260 Y260 AC260 AM260 C270:C275 C260 C267 AA263:AB263 AA275 AC275 AG260:AH261" formulaRange="1"/>
    <ignoredError sqref="S260 E260 W272 W270 AO263:AO269 W262 I261 AU263 AQ263:AT263 AQ262 AO270 M260 W276 W275 E263:E264 E261 E262 E269:E271 E268 E276 E272 E273 E274 I276 M261:O261 M262 W261:X261 AA262 W263 W264 W265 W266 W267 W268 W269 AC264 AC263 AE275 AE265:AF265 AE266 AE267 AE268 W271 AE271 W274 W273 AE273 AE274 AI268 AI270 AI271 AI272 AI273 AI274 AI275 AI262:AK262 AI263 AI264 AI265 AI266 AI267 AI261 O260 AC261:AD261 AC262 AM261:AN261 AM262 AS262:AU262 AO276 E266:E267 E275 E265 K274:K275 M263 M267 M264:M266 M268:M275 M276:O276 O262 O263 O267 O264:O266 O268:O275 Q261 Q260 Q262 Q263 Q267 Q264:Q266 Q268:Q275 Q276 S261 S262 S263 S267 S264:S266 S268:S275 U261:V261 U262 U263 U267 U264:U266 U268:U275 S276 U276 G276:H276 K276 G260:G261 AA276 AE264 AE269 AE272 AE270 AI276 AI269 AM263 AM276 AM268 AM270 AM271 AM272 AM273 AM274 AM275 AM264 AM265 AM266 AM267 AM269 AO262 AO271 AO272 AO273 AO274 AO275 AQ264 AS264:AT269 AS270:AT270 AS271:AT271 AS272:AT272 AS273:AT273 AS274:AT274 AS275:AT275 C268:C269 C261:C266 D268:D269 D261:D266 D267 D270:D275 D260 I274:I275 G274 J274:J275 Y273 Y274 Y271 Y275 Y270 Y272 Y276 Y261:Y269 AA273 AA271 AA270 AA272 AB264 AA269 AA268 AA267 AA266 AB274 AB270 AB272 AB273 AB265 AB269 AB268 AB267 AB266 AB271 AD270 AD272 AC273:AD274 AD269 AC271:AD271 AC265:AD268 AC269 AC272 AC270 AG276 AG269 AH269 AG270:AH275 AG266:AH268 AG262:AH265 AK276 AK269 AK267 AK266 AK265 AK264 AK263:AL263 AK275 AK274 AK273 AK272 AK271 AK270 AK268 AQ265:AQ269 AQ276 AQ275 AQ274 AQ273 AQ272 AQ271 AQ270 AU274 AU271 AU270 AU269 AX262 K261:K262 I267 I262:I263 G268 G262 J262:J263 J267 J264:J266 J268:J273 G272:G273 I264:I266 I268:I273 G266:G267 G269:G271 G263:G264 G265 K268:K273 K263:K266 K267 AA264 AA265 AC276:AE276" formula="1" formulaRange="1"/>
    <ignoredError sqref="AS261:AV261 AP263 F260:F275 H261 J261 L260:L261 N262:N275 P260:P275 R260:R275 T260:T275 V262:V275 X262:X269 X273 X272 Z272 X271 X270 Z270 X275 Z275 Z271 X274 Z274 Z273 Z262:Z269 AF266:AF268 AF270:AF275 AF269 AJ267 AJ269 AJ268 AL268 AJ270 AL270 AJ271 AL271 AJ272 AL272 AJ273 AL273 AJ274 AL274 AJ275 AL275 AJ263 AJ264 AL264 AJ265 AL265 AJ266 AL266 AL267 AL269 AN265:AN275 AP265:AP269 AP270 AR270 AP271 AR271 AP272 AR272 AP273 AR273 AP274 AR274 AP275 AR275 AR265:AR269 AU264:AV268 AV271 AV269 AU275:AV275 AV274 AU272:AV272 AX272 AU273:AV273 AV270 AX270 AX271 AX263 AZ263:AZ275 L274:L275 L262:L273 H262:H273 AX264:AX268 AX269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0070C0"/>
  </sheetPr>
  <dimension ref="A1:AJI296"/>
  <sheetViews>
    <sheetView workbookViewId="0">
      <pane xSplit="4" ySplit="3" topLeftCell="E238" activePane="bottomRight" state="frozen"/>
      <selection pane="topRight" activeCell="E1" sqref="E1"/>
      <selection pane="bottomLeft" activeCell="A4" sqref="A4"/>
      <selection pane="bottomRight" activeCell="C250" sqref="C250"/>
    </sheetView>
  </sheetViews>
  <sheetFormatPr defaultColWidth="8.88671875" defaultRowHeight="16.350000000000001"/>
  <cols>
    <col min="1" max="1" width="6.5546875" style="72" bestFit="1" customWidth="1"/>
    <col min="2" max="2" width="4.88671875" style="72" bestFit="1" customWidth="1"/>
    <col min="3" max="3" width="11.77734375" style="72" customWidth="1"/>
    <col min="4" max="14" width="10.77734375" style="72" customWidth="1"/>
    <col min="15" max="16" width="10.77734375" style="72" hidden="1" customWidth="1"/>
    <col min="17" max="20" width="10.77734375" style="72" customWidth="1"/>
    <col min="21" max="22" width="10.77734375" style="72" hidden="1" customWidth="1"/>
    <col min="23" max="26" width="10.77734375" style="72" customWidth="1"/>
    <col min="27" max="34" width="10.77734375" style="72" hidden="1" customWidth="1"/>
    <col min="35" max="16384" width="8.88671875" style="72"/>
  </cols>
  <sheetData>
    <row r="1" spans="1:34" s="75" customFormat="1" ht="31.95" thickBot="1">
      <c r="A1" s="193" t="s">
        <v>406</v>
      </c>
      <c r="B1" s="193"/>
      <c r="C1" s="190"/>
      <c r="D1" s="190"/>
      <c r="E1" s="190"/>
      <c r="F1" s="190"/>
      <c r="G1" s="190"/>
      <c r="H1" s="190"/>
      <c r="I1" s="190"/>
      <c r="J1" s="190"/>
      <c r="K1" s="73"/>
      <c r="L1" s="73"/>
      <c r="M1" s="126"/>
      <c r="N1" s="126"/>
      <c r="O1" s="73"/>
      <c r="P1" s="73"/>
      <c r="Q1" s="126" t="s">
        <v>277</v>
      </c>
      <c r="R1" s="126"/>
      <c r="S1" s="191"/>
      <c r="T1" s="191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</row>
    <row r="2" spans="1:34" s="73" customFormat="1" ht="17.3" customHeight="1">
      <c r="A2" s="478"/>
      <c r="B2" s="479"/>
      <c r="C2" s="437" t="s">
        <v>23</v>
      </c>
      <c r="D2" s="438"/>
      <c r="E2" s="369" t="s">
        <v>344</v>
      </c>
      <c r="F2" s="370" t="s">
        <v>345</v>
      </c>
      <c r="G2" s="369" t="s">
        <v>278</v>
      </c>
      <c r="H2" s="370" t="s">
        <v>279</v>
      </c>
      <c r="I2" s="369" t="s">
        <v>138</v>
      </c>
      <c r="J2" s="370" t="s">
        <v>280</v>
      </c>
      <c r="K2" s="369" t="s">
        <v>73</v>
      </c>
      <c r="L2" s="370" t="s">
        <v>281</v>
      </c>
      <c r="M2" s="369" t="s">
        <v>282</v>
      </c>
      <c r="N2" s="370" t="s">
        <v>283</v>
      </c>
      <c r="O2" s="369" t="s">
        <v>420</v>
      </c>
      <c r="P2" s="370" t="s">
        <v>284</v>
      </c>
      <c r="Q2" s="195" t="s">
        <v>144</v>
      </c>
      <c r="R2" s="370" t="s">
        <v>91</v>
      </c>
      <c r="S2" s="369" t="s">
        <v>75</v>
      </c>
      <c r="T2" s="370" t="s">
        <v>285</v>
      </c>
      <c r="U2" s="369" t="s">
        <v>286</v>
      </c>
      <c r="V2" s="370" t="s">
        <v>92</v>
      </c>
      <c r="W2" s="369" t="s">
        <v>484</v>
      </c>
      <c r="X2" s="332" t="s">
        <v>483</v>
      </c>
      <c r="Y2" s="369" t="s">
        <v>74</v>
      </c>
      <c r="Z2" s="370" t="s">
        <v>111</v>
      </c>
      <c r="AA2" s="369" t="s">
        <v>287</v>
      </c>
      <c r="AB2" s="370" t="s">
        <v>112</v>
      </c>
      <c r="AC2" s="369" t="s">
        <v>110</v>
      </c>
      <c r="AD2" s="257" t="s">
        <v>113</v>
      </c>
      <c r="AE2" s="369" t="s">
        <v>288</v>
      </c>
      <c r="AF2" s="370" t="s">
        <v>114</v>
      </c>
      <c r="AG2" s="369" t="s">
        <v>76</v>
      </c>
      <c r="AH2" s="370" t="s">
        <v>115</v>
      </c>
    </row>
    <row r="3" spans="1:34" s="73" customFormat="1" ht="13.4">
      <c r="A3" s="480"/>
      <c r="B3" s="481"/>
      <c r="C3" s="384" t="s">
        <v>0</v>
      </c>
      <c r="D3" s="288" t="s">
        <v>1</v>
      </c>
      <c r="E3" s="276" t="s">
        <v>42</v>
      </c>
      <c r="F3" s="289" t="s">
        <v>1</v>
      </c>
      <c r="G3" s="276" t="s">
        <v>42</v>
      </c>
      <c r="H3" s="289" t="s">
        <v>1</v>
      </c>
      <c r="I3" s="276" t="s">
        <v>42</v>
      </c>
      <c r="J3" s="277" t="s">
        <v>22</v>
      </c>
      <c r="K3" s="276" t="s">
        <v>0</v>
      </c>
      <c r="L3" s="290" t="s">
        <v>1</v>
      </c>
      <c r="M3" s="276" t="s">
        <v>42</v>
      </c>
      <c r="N3" s="277" t="s">
        <v>22</v>
      </c>
      <c r="O3" s="276" t="s">
        <v>0</v>
      </c>
      <c r="P3" s="290" t="s">
        <v>1</v>
      </c>
      <c r="Q3" s="276" t="s">
        <v>42</v>
      </c>
      <c r="R3" s="277" t="s">
        <v>22</v>
      </c>
      <c r="S3" s="276" t="s">
        <v>42</v>
      </c>
      <c r="T3" s="277" t="s">
        <v>22</v>
      </c>
      <c r="U3" s="276" t="s">
        <v>42</v>
      </c>
      <c r="V3" s="277" t="s">
        <v>22</v>
      </c>
      <c r="W3" s="276" t="s">
        <v>42</v>
      </c>
      <c r="X3" s="277" t="s">
        <v>22</v>
      </c>
      <c r="Y3" s="276" t="s">
        <v>42</v>
      </c>
      <c r="Z3" s="277" t="s">
        <v>22</v>
      </c>
      <c r="AA3" s="276" t="s">
        <v>42</v>
      </c>
      <c r="AB3" s="277" t="s">
        <v>22</v>
      </c>
      <c r="AC3" s="276" t="s">
        <v>42</v>
      </c>
      <c r="AD3" s="277" t="s">
        <v>22</v>
      </c>
      <c r="AE3" s="291" t="s">
        <v>0</v>
      </c>
      <c r="AF3" s="277" t="s">
        <v>22</v>
      </c>
      <c r="AG3" s="64" t="s">
        <v>42</v>
      </c>
      <c r="AH3" s="65" t="s">
        <v>22</v>
      </c>
    </row>
    <row r="4" spans="1:34" s="73" customFormat="1" ht="13.55" customHeight="1">
      <c r="A4" s="443" t="s">
        <v>24</v>
      </c>
      <c r="B4" s="10" t="s">
        <v>25</v>
      </c>
      <c r="C4" s="61">
        <v>793478</v>
      </c>
      <c r="D4" s="392"/>
      <c r="E4" s="61"/>
      <c r="F4" s="228"/>
      <c r="G4" s="61">
        <v>7414</v>
      </c>
      <c r="H4" s="228"/>
      <c r="I4" s="61">
        <v>1518</v>
      </c>
      <c r="J4" s="379"/>
      <c r="K4" s="449"/>
      <c r="L4" s="472"/>
      <c r="M4" s="61"/>
      <c r="N4" s="379"/>
      <c r="O4" s="449"/>
      <c r="P4" s="472"/>
      <c r="Q4" s="61"/>
      <c r="R4" s="379"/>
      <c r="S4" s="61">
        <v>397</v>
      </c>
      <c r="T4" s="379"/>
      <c r="U4" s="61"/>
      <c r="V4" s="379"/>
      <c r="W4" s="61"/>
      <c r="X4" s="379"/>
      <c r="Y4" s="61"/>
      <c r="Z4" s="379"/>
      <c r="AA4" s="61">
        <v>579</v>
      </c>
      <c r="AB4" s="379"/>
      <c r="AC4" s="61">
        <v>5</v>
      </c>
      <c r="AD4" s="379"/>
      <c r="AE4" s="354"/>
      <c r="AF4" s="229"/>
      <c r="AG4" s="61"/>
      <c r="AH4" s="379"/>
    </row>
    <row r="5" spans="1:34" s="73" customFormat="1" ht="13.55" customHeight="1">
      <c r="A5" s="439"/>
      <c r="B5" s="10" t="s">
        <v>26</v>
      </c>
      <c r="C5" s="61">
        <v>670447</v>
      </c>
      <c r="D5" s="392"/>
      <c r="E5" s="61"/>
      <c r="F5" s="228"/>
      <c r="G5" s="61">
        <v>7506</v>
      </c>
      <c r="H5" s="228"/>
      <c r="I5" s="61">
        <v>1511</v>
      </c>
      <c r="J5" s="379"/>
      <c r="K5" s="450"/>
      <c r="L5" s="473"/>
      <c r="M5" s="61"/>
      <c r="N5" s="379"/>
      <c r="O5" s="450"/>
      <c r="P5" s="473"/>
      <c r="Q5" s="61"/>
      <c r="R5" s="379"/>
      <c r="S5" s="61">
        <v>448</v>
      </c>
      <c r="T5" s="379"/>
      <c r="U5" s="61"/>
      <c r="V5" s="379"/>
      <c r="W5" s="61"/>
      <c r="X5" s="379"/>
      <c r="Y5" s="61"/>
      <c r="Z5" s="379"/>
      <c r="AA5" s="61">
        <v>1438</v>
      </c>
      <c r="AB5" s="379"/>
      <c r="AC5" s="61">
        <v>8</v>
      </c>
      <c r="AD5" s="379"/>
      <c r="AE5" s="354"/>
      <c r="AF5" s="229"/>
      <c r="AG5" s="61"/>
      <c r="AH5" s="379"/>
    </row>
    <row r="6" spans="1:34" s="73" customFormat="1" ht="13.55" customHeight="1">
      <c r="A6" s="439"/>
      <c r="B6" s="10" t="s">
        <v>7</v>
      </c>
      <c r="C6" s="61">
        <v>587629</v>
      </c>
      <c r="D6" s="392"/>
      <c r="E6" s="61"/>
      <c r="F6" s="228"/>
      <c r="G6" s="61">
        <v>8974</v>
      </c>
      <c r="H6" s="228"/>
      <c r="I6" s="61">
        <v>1783</v>
      </c>
      <c r="J6" s="379"/>
      <c r="K6" s="450"/>
      <c r="L6" s="473"/>
      <c r="M6" s="61"/>
      <c r="N6" s="379"/>
      <c r="O6" s="450"/>
      <c r="P6" s="473"/>
      <c r="Q6" s="61"/>
      <c r="R6" s="379"/>
      <c r="S6" s="61">
        <v>613</v>
      </c>
      <c r="T6" s="379"/>
      <c r="U6" s="61"/>
      <c r="V6" s="379"/>
      <c r="W6" s="61"/>
      <c r="X6" s="379"/>
      <c r="Y6" s="61"/>
      <c r="Z6" s="379"/>
      <c r="AA6" s="61">
        <v>885</v>
      </c>
      <c r="AB6" s="379"/>
      <c r="AC6" s="61">
        <v>21</v>
      </c>
      <c r="AD6" s="379"/>
      <c r="AE6" s="354"/>
      <c r="AF6" s="229"/>
      <c r="AG6" s="61"/>
      <c r="AH6" s="379"/>
    </row>
    <row r="7" spans="1:34" s="73" customFormat="1" ht="13.55" customHeight="1">
      <c r="A7" s="439"/>
      <c r="B7" s="10" t="s">
        <v>8</v>
      </c>
      <c r="C7" s="61">
        <v>642413</v>
      </c>
      <c r="D7" s="392"/>
      <c r="E7" s="61"/>
      <c r="F7" s="228"/>
      <c r="G7" s="61">
        <v>8172</v>
      </c>
      <c r="H7" s="228"/>
      <c r="I7" s="61">
        <v>3006</v>
      </c>
      <c r="J7" s="379"/>
      <c r="K7" s="450"/>
      <c r="L7" s="473"/>
      <c r="M7" s="61"/>
      <c r="N7" s="379"/>
      <c r="O7" s="450"/>
      <c r="P7" s="473"/>
      <c r="Q7" s="61"/>
      <c r="R7" s="379"/>
      <c r="S7" s="61">
        <v>484</v>
      </c>
      <c r="T7" s="379"/>
      <c r="U7" s="61"/>
      <c r="V7" s="379"/>
      <c r="W7" s="61"/>
      <c r="X7" s="379"/>
      <c r="Y7" s="61"/>
      <c r="Z7" s="379"/>
      <c r="AA7" s="61">
        <v>818</v>
      </c>
      <c r="AB7" s="379"/>
      <c r="AC7" s="61">
        <v>4</v>
      </c>
      <c r="AD7" s="379"/>
      <c r="AE7" s="354"/>
      <c r="AF7" s="229"/>
      <c r="AG7" s="61"/>
      <c r="AH7" s="379"/>
    </row>
    <row r="8" spans="1:34" s="73" customFormat="1" ht="13.55" customHeight="1">
      <c r="A8" s="439"/>
      <c r="B8" s="10" t="s">
        <v>9</v>
      </c>
      <c r="C8" s="61">
        <v>680185</v>
      </c>
      <c r="D8" s="392"/>
      <c r="E8" s="61"/>
      <c r="F8" s="228"/>
      <c r="G8" s="61">
        <v>11376</v>
      </c>
      <c r="H8" s="228"/>
      <c r="I8" s="61">
        <v>4875</v>
      </c>
      <c r="J8" s="379"/>
      <c r="K8" s="450"/>
      <c r="L8" s="473"/>
      <c r="M8" s="61"/>
      <c r="N8" s="379"/>
      <c r="O8" s="450"/>
      <c r="P8" s="473"/>
      <c r="Q8" s="61"/>
      <c r="R8" s="379"/>
      <c r="S8" s="61">
        <v>2061</v>
      </c>
      <c r="T8" s="379"/>
      <c r="U8" s="61"/>
      <c r="V8" s="379"/>
      <c r="W8" s="61"/>
      <c r="X8" s="379"/>
      <c r="Y8" s="61"/>
      <c r="Z8" s="379"/>
      <c r="AA8" s="61">
        <v>1849</v>
      </c>
      <c r="AB8" s="379"/>
      <c r="AC8" s="61">
        <v>17</v>
      </c>
      <c r="AD8" s="379"/>
      <c r="AE8" s="354"/>
      <c r="AF8" s="229"/>
      <c r="AG8" s="61"/>
      <c r="AH8" s="379"/>
    </row>
    <row r="9" spans="1:34" s="73" customFormat="1" ht="13.55" customHeight="1">
      <c r="A9" s="439"/>
      <c r="B9" s="10" t="s">
        <v>10</v>
      </c>
      <c r="C9" s="61">
        <v>712260</v>
      </c>
      <c r="D9" s="392"/>
      <c r="E9" s="61"/>
      <c r="F9" s="228"/>
      <c r="G9" s="61">
        <v>11753</v>
      </c>
      <c r="H9" s="228"/>
      <c r="I9" s="61">
        <v>5243</v>
      </c>
      <c r="J9" s="379"/>
      <c r="K9" s="450"/>
      <c r="L9" s="473"/>
      <c r="M9" s="61"/>
      <c r="N9" s="379"/>
      <c r="O9" s="450"/>
      <c r="P9" s="473"/>
      <c r="Q9" s="61"/>
      <c r="R9" s="379"/>
      <c r="S9" s="61">
        <v>3230</v>
      </c>
      <c r="T9" s="379"/>
      <c r="U9" s="61"/>
      <c r="V9" s="379"/>
      <c r="W9" s="61"/>
      <c r="X9" s="379"/>
      <c r="Y9" s="61"/>
      <c r="Z9" s="379"/>
      <c r="AA9" s="61">
        <v>2348</v>
      </c>
      <c r="AB9" s="379"/>
      <c r="AC9" s="61">
        <v>12</v>
      </c>
      <c r="AD9" s="379"/>
      <c r="AE9" s="354"/>
      <c r="AF9" s="229"/>
      <c r="AG9" s="61"/>
      <c r="AH9" s="379"/>
    </row>
    <row r="10" spans="1:34" s="73" customFormat="1" ht="13.55" customHeight="1">
      <c r="A10" s="439"/>
      <c r="B10" s="10" t="s">
        <v>11</v>
      </c>
      <c r="C10" s="61">
        <v>897234</v>
      </c>
      <c r="D10" s="392"/>
      <c r="E10" s="61"/>
      <c r="F10" s="228"/>
      <c r="G10" s="61">
        <v>20420</v>
      </c>
      <c r="H10" s="228"/>
      <c r="I10" s="61">
        <v>10920</v>
      </c>
      <c r="J10" s="379"/>
      <c r="K10" s="450"/>
      <c r="L10" s="473"/>
      <c r="M10" s="61"/>
      <c r="N10" s="379"/>
      <c r="O10" s="450"/>
      <c r="P10" s="473"/>
      <c r="Q10" s="61"/>
      <c r="R10" s="379"/>
      <c r="S10" s="61">
        <v>2782</v>
      </c>
      <c r="T10" s="379"/>
      <c r="U10" s="61"/>
      <c r="V10" s="379"/>
      <c r="W10" s="61"/>
      <c r="X10" s="379"/>
      <c r="Y10" s="61"/>
      <c r="Z10" s="379"/>
      <c r="AA10" s="61">
        <v>1567</v>
      </c>
      <c r="AB10" s="379"/>
      <c r="AC10" s="61">
        <v>18</v>
      </c>
      <c r="AD10" s="379"/>
      <c r="AE10" s="354"/>
      <c r="AF10" s="229"/>
      <c r="AG10" s="61"/>
      <c r="AH10" s="379"/>
    </row>
    <row r="11" spans="1:34" s="73" customFormat="1" ht="13.55" customHeight="1">
      <c r="A11" s="439"/>
      <c r="B11" s="10" t="s">
        <v>12</v>
      </c>
      <c r="C11" s="61">
        <v>930573</v>
      </c>
      <c r="D11" s="392"/>
      <c r="E11" s="61"/>
      <c r="F11" s="228"/>
      <c r="G11" s="61">
        <v>15216</v>
      </c>
      <c r="H11" s="228"/>
      <c r="I11" s="61">
        <v>6574</v>
      </c>
      <c r="J11" s="379"/>
      <c r="K11" s="450"/>
      <c r="L11" s="473"/>
      <c r="M11" s="61"/>
      <c r="N11" s="379"/>
      <c r="O11" s="450"/>
      <c r="P11" s="473"/>
      <c r="Q11" s="61"/>
      <c r="R11" s="379"/>
      <c r="S11" s="61">
        <v>2826</v>
      </c>
      <c r="T11" s="379"/>
      <c r="U11" s="61"/>
      <c r="V11" s="379"/>
      <c r="W11" s="61"/>
      <c r="X11" s="379"/>
      <c r="Y11" s="61"/>
      <c r="Z11" s="379"/>
      <c r="AA11" s="61">
        <v>2147</v>
      </c>
      <c r="AB11" s="379"/>
      <c r="AC11" s="61">
        <v>2</v>
      </c>
      <c r="AD11" s="379"/>
      <c r="AE11" s="354"/>
      <c r="AF11" s="229"/>
      <c r="AG11" s="61"/>
      <c r="AH11" s="379"/>
    </row>
    <row r="12" spans="1:34" s="73" customFormat="1" ht="13.55" customHeight="1">
      <c r="A12" s="439"/>
      <c r="B12" s="10" t="s">
        <v>13</v>
      </c>
      <c r="C12" s="61">
        <v>682244</v>
      </c>
      <c r="D12" s="392"/>
      <c r="E12" s="61"/>
      <c r="F12" s="228"/>
      <c r="G12" s="61">
        <v>11655</v>
      </c>
      <c r="H12" s="228"/>
      <c r="I12" s="61">
        <v>4172</v>
      </c>
      <c r="J12" s="379"/>
      <c r="K12" s="450"/>
      <c r="L12" s="473"/>
      <c r="M12" s="61"/>
      <c r="N12" s="379"/>
      <c r="O12" s="450"/>
      <c r="P12" s="473"/>
      <c r="Q12" s="61"/>
      <c r="R12" s="379"/>
      <c r="S12" s="61">
        <v>1113</v>
      </c>
      <c r="T12" s="379"/>
      <c r="U12" s="61"/>
      <c r="V12" s="379"/>
      <c r="W12" s="61"/>
      <c r="X12" s="379"/>
      <c r="Y12" s="61"/>
      <c r="Z12" s="379"/>
      <c r="AA12" s="61">
        <v>1605</v>
      </c>
      <c r="AB12" s="379"/>
      <c r="AC12" s="61">
        <v>4</v>
      </c>
      <c r="AD12" s="379"/>
      <c r="AE12" s="354"/>
      <c r="AF12" s="229"/>
      <c r="AG12" s="61"/>
      <c r="AH12" s="379"/>
    </row>
    <row r="13" spans="1:34" s="73" customFormat="1" ht="13.55" customHeight="1">
      <c r="A13" s="439"/>
      <c r="B13" s="10" t="s">
        <v>14</v>
      </c>
      <c r="C13" s="61">
        <v>757538</v>
      </c>
      <c r="D13" s="392"/>
      <c r="E13" s="61"/>
      <c r="F13" s="228"/>
      <c r="G13" s="61">
        <v>10783</v>
      </c>
      <c r="H13" s="228"/>
      <c r="I13" s="61">
        <v>3188</v>
      </c>
      <c r="J13" s="379"/>
      <c r="K13" s="450"/>
      <c r="L13" s="473"/>
      <c r="M13" s="61"/>
      <c r="N13" s="379"/>
      <c r="O13" s="450"/>
      <c r="P13" s="473"/>
      <c r="Q13" s="61"/>
      <c r="R13" s="379"/>
      <c r="S13" s="61">
        <v>717</v>
      </c>
      <c r="T13" s="379"/>
      <c r="U13" s="61"/>
      <c r="V13" s="379"/>
      <c r="W13" s="61"/>
      <c r="X13" s="379"/>
      <c r="Y13" s="61"/>
      <c r="Z13" s="379"/>
      <c r="AA13" s="61">
        <v>825</v>
      </c>
      <c r="AB13" s="379"/>
      <c r="AC13" s="61">
        <v>2</v>
      </c>
      <c r="AD13" s="379"/>
      <c r="AE13" s="354"/>
      <c r="AF13" s="229"/>
      <c r="AG13" s="61"/>
      <c r="AH13" s="379"/>
    </row>
    <row r="14" spans="1:34" s="73" customFormat="1" ht="13.55" customHeight="1">
      <c r="A14" s="439"/>
      <c r="B14" s="10" t="s">
        <v>15</v>
      </c>
      <c r="C14" s="61">
        <v>745887</v>
      </c>
      <c r="D14" s="392"/>
      <c r="E14" s="61"/>
      <c r="F14" s="228"/>
      <c r="G14" s="61">
        <v>7734</v>
      </c>
      <c r="H14" s="228"/>
      <c r="I14" s="61">
        <v>1865</v>
      </c>
      <c r="J14" s="379"/>
      <c r="K14" s="450"/>
      <c r="L14" s="473"/>
      <c r="M14" s="61"/>
      <c r="N14" s="379"/>
      <c r="O14" s="450"/>
      <c r="P14" s="473"/>
      <c r="Q14" s="61"/>
      <c r="R14" s="379"/>
      <c r="S14" s="61">
        <v>417</v>
      </c>
      <c r="T14" s="379"/>
      <c r="U14" s="61"/>
      <c r="V14" s="379"/>
      <c r="W14" s="61"/>
      <c r="X14" s="379"/>
      <c r="Y14" s="61"/>
      <c r="Z14" s="379"/>
      <c r="AA14" s="61">
        <v>796</v>
      </c>
      <c r="AB14" s="379"/>
      <c r="AC14" s="61">
        <v>4</v>
      </c>
      <c r="AD14" s="379"/>
      <c r="AE14" s="354"/>
      <c r="AF14" s="229"/>
      <c r="AG14" s="61"/>
      <c r="AH14" s="379"/>
    </row>
    <row r="15" spans="1:34" s="73" customFormat="1" ht="13.55" customHeight="1">
      <c r="A15" s="444"/>
      <c r="B15" s="10" t="s">
        <v>16</v>
      </c>
      <c r="C15" s="61">
        <v>725697</v>
      </c>
      <c r="D15" s="392"/>
      <c r="E15" s="125"/>
      <c r="F15" s="230"/>
      <c r="G15" s="125">
        <v>5555</v>
      </c>
      <c r="H15" s="230"/>
      <c r="I15" s="125">
        <v>1526</v>
      </c>
      <c r="J15" s="381"/>
      <c r="K15" s="451"/>
      <c r="L15" s="474"/>
      <c r="M15" s="125"/>
      <c r="N15" s="381"/>
      <c r="O15" s="451"/>
      <c r="P15" s="474"/>
      <c r="Q15" s="125"/>
      <c r="R15" s="381"/>
      <c r="S15" s="125">
        <v>330</v>
      </c>
      <c r="T15" s="381"/>
      <c r="U15" s="125"/>
      <c r="V15" s="381"/>
      <c r="W15" s="125"/>
      <c r="X15" s="381"/>
      <c r="Y15" s="125"/>
      <c r="Z15" s="381"/>
      <c r="AA15" s="125">
        <v>519</v>
      </c>
      <c r="AB15" s="381"/>
      <c r="AC15" s="125">
        <v>0</v>
      </c>
      <c r="AD15" s="381"/>
      <c r="AE15" s="354"/>
      <c r="AF15" s="229"/>
      <c r="AG15" s="125"/>
      <c r="AH15" s="381"/>
    </row>
    <row r="16" spans="1:34" s="73" customFormat="1" ht="13.55" customHeight="1">
      <c r="A16" s="443" t="s">
        <v>220</v>
      </c>
      <c r="B16" s="2" t="s">
        <v>233</v>
      </c>
      <c r="C16" s="71">
        <v>897406</v>
      </c>
      <c r="D16" s="378">
        <f t="shared" ref="D16:D41" si="0">(C16-C4)/C4</f>
        <v>0.13097779648585089</v>
      </c>
      <c r="E16" s="61"/>
      <c r="F16" s="231"/>
      <c r="G16" s="61">
        <v>9807</v>
      </c>
      <c r="H16" s="231">
        <f t="shared" ref="H16:H47" si="1">(G16-G4)/G4</f>
        <v>0.32276773671432424</v>
      </c>
      <c r="I16" s="61">
        <v>2632</v>
      </c>
      <c r="J16" s="378">
        <f t="shared" ref="J16:J79" si="2">(I16-I4)/I4</f>
        <v>0.73386034255599475</v>
      </c>
      <c r="K16" s="449"/>
      <c r="L16" s="470"/>
      <c r="M16" s="61"/>
      <c r="N16" s="378"/>
      <c r="O16" s="449">
        <v>111221</v>
      </c>
      <c r="P16" s="470"/>
      <c r="Q16" s="61"/>
      <c r="R16" s="379"/>
      <c r="S16" s="61">
        <v>374</v>
      </c>
      <c r="T16" s="378">
        <f t="shared" ref="T16:T79" si="3">(S16-S4)/S4</f>
        <v>-5.793450881612091E-2</v>
      </c>
      <c r="U16" s="61"/>
      <c r="V16" s="378"/>
      <c r="W16" s="61"/>
      <c r="X16" s="379"/>
      <c r="Y16" s="61"/>
      <c r="Z16" s="379"/>
      <c r="AA16" s="61">
        <v>892</v>
      </c>
      <c r="AB16" s="378">
        <f>(AA16-AA4)/AA4</f>
        <v>0.54058721934369602</v>
      </c>
      <c r="AC16" s="61">
        <v>0</v>
      </c>
      <c r="AD16" s="378">
        <f>(AC16-AC4)/AC4</f>
        <v>-1</v>
      </c>
      <c r="AE16" s="353">
        <v>13</v>
      </c>
      <c r="AF16" s="232"/>
      <c r="AG16" s="61"/>
      <c r="AH16" s="379"/>
    </row>
    <row r="17" spans="1:34" s="73" customFormat="1" ht="13.55" customHeight="1">
      <c r="A17" s="439"/>
      <c r="B17" s="10" t="s">
        <v>234</v>
      </c>
      <c r="C17" s="61">
        <v>745998</v>
      </c>
      <c r="D17" s="379">
        <f t="shared" si="0"/>
        <v>0.1126875055000619</v>
      </c>
      <c r="E17" s="61"/>
      <c r="F17" s="231"/>
      <c r="G17" s="61">
        <v>7259</v>
      </c>
      <c r="H17" s="231">
        <f t="shared" si="1"/>
        <v>-3.2907007727151612E-2</v>
      </c>
      <c r="I17" s="61">
        <v>1745</v>
      </c>
      <c r="J17" s="379">
        <f t="shared" si="2"/>
        <v>0.15486432825943083</v>
      </c>
      <c r="K17" s="450"/>
      <c r="L17" s="461"/>
      <c r="M17" s="61"/>
      <c r="N17" s="379"/>
      <c r="O17" s="450"/>
      <c r="P17" s="461"/>
      <c r="Q17" s="61"/>
      <c r="R17" s="379"/>
      <c r="S17" s="61">
        <v>455</v>
      </c>
      <c r="T17" s="379">
        <f t="shared" si="3"/>
        <v>1.5625E-2</v>
      </c>
      <c r="U17" s="61"/>
      <c r="V17" s="379"/>
      <c r="W17" s="61"/>
      <c r="X17" s="379"/>
      <c r="Y17" s="61"/>
      <c r="Z17" s="379"/>
      <c r="AA17" s="61">
        <v>851</v>
      </c>
      <c r="AB17" s="379">
        <f t="shared" ref="AB17:AB79" si="4">(AA17-AA5)/AA5</f>
        <v>-0.40820584144645339</v>
      </c>
      <c r="AC17" s="61">
        <v>5</v>
      </c>
      <c r="AD17" s="379">
        <f t="shared" ref="AD17:AD80" si="5">(AC17-AC5)/AC5</f>
        <v>-0.375</v>
      </c>
      <c r="AE17" s="354">
        <v>18</v>
      </c>
      <c r="AF17" s="233"/>
      <c r="AG17" s="61"/>
      <c r="AH17" s="379"/>
    </row>
    <row r="18" spans="1:34" s="73" customFormat="1" ht="13.55" customHeight="1">
      <c r="A18" s="439"/>
      <c r="B18" s="10" t="s">
        <v>7</v>
      </c>
      <c r="C18" s="61">
        <v>707058</v>
      </c>
      <c r="D18" s="379">
        <f t="shared" si="0"/>
        <v>0.20323877820869971</v>
      </c>
      <c r="E18" s="61"/>
      <c r="F18" s="231"/>
      <c r="G18" s="61">
        <v>8513</v>
      </c>
      <c r="H18" s="231">
        <f t="shared" si="1"/>
        <v>-5.1370626253621571E-2</v>
      </c>
      <c r="I18" s="61">
        <v>2131</v>
      </c>
      <c r="J18" s="379">
        <f t="shared" si="2"/>
        <v>0.19517666853617499</v>
      </c>
      <c r="K18" s="450"/>
      <c r="L18" s="461"/>
      <c r="M18" s="61"/>
      <c r="N18" s="379"/>
      <c r="O18" s="450"/>
      <c r="P18" s="461"/>
      <c r="Q18" s="61"/>
      <c r="R18" s="379"/>
      <c r="S18" s="61">
        <v>610</v>
      </c>
      <c r="T18" s="379">
        <f t="shared" si="3"/>
        <v>-4.8939641109298528E-3</v>
      </c>
      <c r="U18" s="61"/>
      <c r="V18" s="379"/>
      <c r="W18" s="61"/>
      <c r="X18" s="379"/>
      <c r="Y18" s="61"/>
      <c r="Z18" s="379"/>
      <c r="AA18" s="61">
        <v>677</v>
      </c>
      <c r="AB18" s="379">
        <f t="shared" si="4"/>
        <v>-0.23502824858757063</v>
      </c>
      <c r="AC18" s="61">
        <v>15</v>
      </c>
      <c r="AD18" s="379">
        <f t="shared" si="5"/>
        <v>-0.2857142857142857</v>
      </c>
      <c r="AE18" s="354">
        <v>24</v>
      </c>
      <c r="AF18" s="233"/>
      <c r="AG18" s="61"/>
      <c r="AH18" s="379"/>
    </row>
    <row r="19" spans="1:34" s="73" customFormat="1" ht="13.55" customHeight="1">
      <c r="A19" s="439"/>
      <c r="B19" s="10" t="s">
        <v>8</v>
      </c>
      <c r="C19" s="61">
        <v>762096</v>
      </c>
      <c r="D19" s="379">
        <f t="shared" si="0"/>
        <v>0.18630226972368244</v>
      </c>
      <c r="E19" s="61"/>
      <c r="F19" s="231"/>
      <c r="G19" s="61">
        <v>10027</v>
      </c>
      <c r="H19" s="231">
        <f t="shared" si="1"/>
        <v>0.22699461576113558</v>
      </c>
      <c r="I19" s="61">
        <v>3567</v>
      </c>
      <c r="J19" s="358">
        <f t="shared" si="2"/>
        <v>0.18662674650698602</v>
      </c>
      <c r="K19" s="450"/>
      <c r="L19" s="461"/>
      <c r="M19" s="61"/>
      <c r="N19" s="358"/>
      <c r="O19" s="450"/>
      <c r="P19" s="461"/>
      <c r="Q19" s="61"/>
      <c r="R19" s="379"/>
      <c r="S19" s="61">
        <v>604</v>
      </c>
      <c r="T19" s="358">
        <f t="shared" si="3"/>
        <v>0.24793388429752067</v>
      </c>
      <c r="U19" s="61"/>
      <c r="V19" s="358"/>
      <c r="W19" s="61"/>
      <c r="X19" s="379"/>
      <c r="Y19" s="61"/>
      <c r="Z19" s="379"/>
      <c r="AA19" s="61">
        <v>854</v>
      </c>
      <c r="AB19" s="358">
        <f t="shared" si="4"/>
        <v>4.4009779951100246E-2</v>
      </c>
      <c r="AC19" s="61">
        <v>14</v>
      </c>
      <c r="AD19" s="358">
        <f t="shared" si="5"/>
        <v>2.5</v>
      </c>
      <c r="AE19" s="354">
        <v>12</v>
      </c>
      <c r="AF19" s="233"/>
      <c r="AG19" s="61"/>
      <c r="AH19" s="379"/>
    </row>
    <row r="20" spans="1:34" s="73" customFormat="1" ht="13.55" customHeight="1">
      <c r="A20" s="439"/>
      <c r="B20" s="10" t="s">
        <v>9</v>
      </c>
      <c r="C20" s="61">
        <v>802497</v>
      </c>
      <c r="D20" s="379">
        <f t="shared" si="0"/>
        <v>0.17982166616435236</v>
      </c>
      <c r="E20" s="61"/>
      <c r="F20" s="231"/>
      <c r="G20" s="61">
        <v>11347</v>
      </c>
      <c r="H20" s="231">
        <f t="shared" si="1"/>
        <v>-2.5492264416315047E-3</v>
      </c>
      <c r="I20" s="61">
        <v>7202</v>
      </c>
      <c r="J20" s="379">
        <f t="shared" si="2"/>
        <v>0.47733333333333333</v>
      </c>
      <c r="K20" s="450"/>
      <c r="L20" s="461"/>
      <c r="M20" s="61"/>
      <c r="N20" s="379"/>
      <c r="O20" s="450"/>
      <c r="P20" s="461"/>
      <c r="Q20" s="61"/>
      <c r="R20" s="379"/>
      <c r="S20" s="61">
        <v>1706</v>
      </c>
      <c r="T20" s="379">
        <f t="shared" si="3"/>
        <v>-0.17224648229015041</v>
      </c>
      <c r="U20" s="61"/>
      <c r="V20" s="379"/>
      <c r="W20" s="61"/>
      <c r="X20" s="379"/>
      <c r="Y20" s="61"/>
      <c r="Z20" s="379"/>
      <c r="AA20" s="61">
        <v>1916</v>
      </c>
      <c r="AB20" s="379">
        <f t="shared" si="4"/>
        <v>3.6235803136830717E-2</v>
      </c>
      <c r="AC20" s="61">
        <v>10</v>
      </c>
      <c r="AD20" s="379">
        <f t="shared" si="5"/>
        <v>-0.41176470588235292</v>
      </c>
      <c r="AE20" s="354">
        <v>9</v>
      </c>
      <c r="AF20" s="233"/>
      <c r="AG20" s="61"/>
      <c r="AH20" s="379"/>
    </row>
    <row r="21" spans="1:34" s="73" customFormat="1" ht="13.55" customHeight="1">
      <c r="A21" s="439"/>
      <c r="B21" s="10" t="s">
        <v>10</v>
      </c>
      <c r="C21" s="61">
        <v>865693</v>
      </c>
      <c r="D21" s="379">
        <f t="shared" si="0"/>
        <v>0.21541712296071661</v>
      </c>
      <c r="E21" s="61"/>
      <c r="F21" s="231"/>
      <c r="G21" s="61">
        <v>12023</v>
      </c>
      <c r="H21" s="231">
        <f t="shared" si="1"/>
        <v>2.2972857993703737E-2</v>
      </c>
      <c r="I21" s="61">
        <v>6426</v>
      </c>
      <c r="J21" s="358">
        <f t="shared" si="2"/>
        <v>0.22563417890520696</v>
      </c>
      <c r="K21" s="450"/>
      <c r="L21" s="461"/>
      <c r="M21" s="61"/>
      <c r="N21" s="358"/>
      <c r="O21" s="450"/>
      <c r="P21" s="461"/>
      <c r="Q21" s="61"/>
      <c r="R21" s="379"/>
      <c r="S21" s="61">
        <v>2776</v>
      </c>
      <c r="T21" s="358">
        <f t="shared" si="3"/>
        <v>-0.14055727554179567</v>
      </c>
      <c r="U21" s="61"/>
      <c r="V21" s="358"/>
      <c r="W21" s="61"/>
      <c r="X21" s="379"/>
      <c r="Y21" s="61"/>
      <c r="Z21" s="379"/>
      <c r="AA21" s="61">
        <v>2562</v>
      </c>
      <c r="AB21" s="358">
        <f t="shared" si="4"/>
        <v>9.1141396933560478E-2</v>
      </c>
      <c r="AC21" s="61">
        <v>9</v>
      </c>
      <c r="AD21" s="358">
        <f t="shared" si="5"/>
        <v>-0.25</v>
      </c>
      <c r="AE21" s="354">
        <v>20</v>
      </c>
      <c r="AF21" s="233"/>
      <c r="AG21" s="61"/>
      <c r="AH21" s="379"/>
    </row>
    <row r="22" spans="1:34" s="73" customFormat="1" ht="13.55" customHeight="1">
      <c r="A22" s="439"/>
      <c r="B22" s="10" t="s">
        <v>11</v>
      </c>
      <c r="C22" s="61">
        <v>1020757</v>
      </c>
      <c r="D22" s="379">
        <f t="shared" si="0"/>
        <v>0.13767088630167826</v>
      </c>
      <c r="E22" s="61"/>
      <c r="F22" s="231"/>
      <c r="G22" s="61">
        <v>21678</v>
      </c>
      <c r="H22" s="231">
        <f t="shared" si="1"/>
        <v>6.1606268364348675E-2</v>
      </c>
      <c r="I22" s="61">
        <v>10713</v>
      </c>
      <c r="J22" s="379">
        <f t="shared" si="2"/>
        <v>-1.8956043956043955E-2</v>
      </c>
      <c r="K22" s="450"/>
      <c r="L22" s="461"/>
      <c r="M22" s="61"/>
      <c r="N22" s="379"/>
      <c r="O22" s="450"/>
      <c r="P22" s="461"/>
      <c r="Q22" s="61"/>
      <c r="R22" s="379"/>
      <c r="S22" s="61">
        <v>1889</v>
      </c>
      <c r="T22" s="379">
        <f t="shared" si="3"/>
        <v>-0.3209920920201294</v>
      </c>
      <c r="U22" s="61"/>
      <c r="V22" s="379"/>
      <c r="W22" s="61"/>
      <c r="X22" s="379"/>
      <c r="Y22" s="61"/>
      <c r="Z22" s="379"/>
      <c r="AA22" s="61">
        <v>2157</v>
      </c>
      <c r="AB22" s="379">
        <f t="shared" si="4"/>
        <v>0.37651563497128271</v>
      </c>
      <c r="AC22" s="61">
        <v>15</v>
      </c>
      <c r="AD22" s="379">
        <f t="shared" si="5"/>
        <v>-0.16666666666666666</v>
      </c>
      <c r="AE22" s="354">
        <v>29</v>
      </c>
      <c r="AF22" s="233"/>
      <c r="AG22" s="61"/>
      <c r="AH22" s="379"/>
    </row>
    <row r="23" spans="1:34" s="73" customFormat="1" ht="13.55" customHeight="1">
      <c r="A23" s="439"/>
      <c r="B23" s="10" t="s">
        <v>12</v>
      </c>
      <c r="C23" s="61">
        <v>1070289</v>
      </c>
      <c r="D23" s="379">
        <f t="shared" si="0"/>
        <v>0.15013975260404075</v>
      </c>
      <c r="E23" s="61"/>
      <c r="F23" s="231"/>
      <c r="G23" s="61">
        <v>17507</v>
      </c>
      <c r="H23" s="231">
        <f t="shared" si="1"/>
        <v>0.15056519453207151</v>
      </c>
      <c r="I23" s="61">
        <v>7771</v>
      </c>
      <c r="J23" s="358">
        <f t="shared" si="2"/>
        <v>0.18208092485549132</v>
      </c>
      <c r="K23" s="450"/>
      <c r="L23" s="461"/>
      <c r="M23" s="61"/>
      <c r="N23" s="358"/>
      <c r="O23" s="450"/>
      <c r="P23" s="461"/>
      <c r="Q23" s="61"/>
      <c r="R23" s="379"/>
      <c r="S23" s="61">
        <v>2389</v>
      </c>
      <c r="T23" s="358">
        <f t="shared" si="3"/>
        <v>-0.15463552724699223</v>
      </c>
      <c r="U23" s="61"/>
      <c r="V23" s="358"/>
      <c r="W23" s="61"/>
      <c r="X23" s="379"/>
      <c r="Y23" s="61"/>
      <c r="Z23" s="379"/>
      <c r="AA23" s="61">
        <v>2422</v>
      </c>
      <c r="AB23" s="358">
        <f t="shared" si="4"/>
        <v>0.12808570097810898</v>
      </c>
      <c r="AC23" s="61">
        <v>20</v>
      </c>
      <c r="AD23" s="358">
        <f t="shared" si="5"/>
        <v>9</v>
      </c>
      <c r="AE23" s="354">
        <v>18</v>
      </c>
      <c r="AF23" s="233"/>
      <c r="AG23" s="61"/>
      <c r="AH23" s="379"/>
    </row>
    <row r="24" spans="1:34" s="73" customFormat="1" ht="13.55" customHeight="1">
      <c r="A24" s="439"/>
      <c r="B24" s="10" t="s">
        <v>13</v>
      </c>
      <c r="C24" s="61">
        <v>785549</v>
      </c>
      <c r="D24" s="379">
        <f t="shared" si="0"/>
        <v>0.15141943351645451</v>
      </c>
      <c r="E24" s="61"/>
      <c r="F24" s="231"/>
      <c r="G24" s="61">
        <v>12454</v>
      </c>
      <c r="H24" s="231">
        <f t="shared" si="1"/>
        <v>6.8554268554268549E-2</v>
      </c>
      <c r="I24" s="61">
        <v>4646</v>
      </c>
      <c r="J24" s="358">
        <f t="shared" si="2"/>
        <v>0.11361457334611696</v>
      </c>
      <c r="K24" s="450"/>
      <c r="L24" s="461"/>
      <c r="M24" s="61"/>
      <c r="N24" s="358"/>
      <c r="O24" s="450"/>
      <c r="P24" s="461"/>
      <c r="Q24" s="61"/>
      <c r="R24" s="379"/>
      <c r="S24" s="61">
        <v>1118</v>
      </c>
      <c r="T24" s="358">
        <f t="shared" si="3"/>
        <v>4.4923629829290209E-3</v>
      </c>
      <c r="U24" s="61"/>
      <c r="V24" s="358"/>
      <c r="W24" s="61"/>
      <c r="X24" s="379"/>
      <c r="Y24" s="61"/>
      <c r="Z24" s="379"/>
      <c r="AA24" s="61">
        <v>1297</v>
      </c>
      <c r="AB24" s="358">
        <f t="shared" si="4"/>
        <v>-0.19190031152647974</v>
      </c>
      <c r="AC24" s="61">
        <v>11</v>
      </c>
      <c r="AD24" s="358">
        <f t="shared" si="5"/>
        <v>1.75</v>
      </c>
      <c r="AE24" s="354">
        <v>34</v>
      </c>
      <c r="AF24" s="233"/>
      <c r="AG24" s="61"/>
      <c r="AH24" s="379"/>
    </row>
    <row r="25" spans="1:34" s="73" customFormat="1" ht="13.55" customHeight="1">
      <c r="A25" s="439"/>
      <c r="B25" s="10" t="s">
        <v>14</v>
      </c>
      <c r="C25" s="61">
        <v>848088</v>
      </c>
      <c r="D25" s="379">
        <f t="shared" si="0"/>
        <v>0.11953195747276044</v>
      </c>
      <c r="E25" s="61"/>
      <c r="F25" s="231"/>
      <c r="G25" s="61">
        <v>11916</v>
      </c>
      <c r="H25" s="231">
        <f t="shared" si="1"/>
        <v>0.10507279977742744</v>
      </c>
      <c r="I25" s="61">
        <v>5752</v>
      </c>
      <c r="J25" s="379">
        <f t="shared" si="2"/>
        <v>0.80426599749058969</v>
      </c>
      <c r="K25" s="450"/>
      <c r="L25" s="461"/>
      <c r="M25" s="61"/>
      <c r="N25" s="379"/>
      <c r="O25" s="450"/>
      <c r="P25" s="461"/>
      <c r="Q25" s="61"/>
      <c r="R25" s="379"/>
      <c r="S25" s="61">
        <v>789</v>
      </c>
      <c r="T25" s="379">
        <f t="shared" si="3"/>
        <v>0.100418410041841</v>
      </c>
      <c r="U25" s="61"/>
      <c r="V25" s="379"/>
      <c r="W25" s="61"/>
      <c r="X25" s="379"/>
      <c r="Y25" s="61"/>
      <c r="Z25" s="379"/>
      <c r="AA25" s="61">
        <v>890</v>
      </c>
      <c r="AB25" s="379">
        <f t="shared" si="4"/>
        <v>7.8787878787878782E-2</v>
      </c>
      <c r="AC25" s="61">
        <v>21</v>
      </c>
      <c r="AD25" s="379">
        <f t="shared" si="5"/>
        <v>9.5</v>
      </c>
      <c r="AE25" s="354">
        <v>30</v>
      </c>
      <c r="AF25" s="233"/>
      <c r="AG25" s="61"/>
      <c r="AH25" s="379"/>
    </row>
    <row r="26" spans="1:34" s="73" customFormat="1" ht="13.55" customHeight="1">
      <c r="A26" s="439"/>
      <c r="B26" s="10" t="s">
        <v>15</v>
      </c>
      <c r="C26" s="61">
        <v>784031</v>
      </c>
      <c r="D26" s="379">
        <f t="shared" si="0"/>
        <v>5.1139113565459644E-2</v>
      </c>
      <c r="E26" s="61"/>
      <c r="F26" s="231"/>
      <c r="G26" s="61">
        <v>8063</v>
      </c>
      <c r="H26" s="231">
        <f t="shared" si="1"/>
        <v>4.2539436255495215E-2</v>
      </c>
      <c r="I26" s="61">
        <v>2753</v>
      </c>
      <c r="J26" s="379">
        <f t="shared" si="2"/>
        <v>0.47613941018766753</v>
      </c>
      <c r="K26" s="450"/>
      <c r="L26" s="461"/>
      <c r="M26" s="61"/>
      <c r="N26" s="379"/>
      <c r="O26" s="450"/>
      <c r="P26" s="461"/>
      <c r="Q26" s="61"/>
      <c r="R26" s="379"/>
      <c r="S26" s="61">
        <v>536</v>
      </c>
      <c r="T26" s="379">
        <f t="shared" si="3"/>
        <v>0.28537170263788969</v>
      </c>
      <c r="U26" s="61"/>
      <c r="V26" s="379"/>
      <c r="W26" s="61"/>
      <c r="X26" s="379"/>
      <c r="Y26" s="61"/>
      <c r="Z26" s="379"/>
      <c r="AA26" s="61">
        <v>1101</v>
      </c>
      <c r="AB26" s="379">
        <f t="shared" si="4"/>
        <v>0.38316582914572866</v>
      </c>
      <c r="AC26" s="61">
        <v>5</v>
      </c>
      <c r="AD26" s="379">
        <f t="shared" si="5"/>
        <v>0.25</v>
      </c>
      <c r="AE26" s="354">
        <v>20</v>
      </c>
      <c r="AF26" s="233"/>
      <c r="AG26" s="61"/>
      <c r="AH26" s="379"/>
    </row>
    <row r="27" spans="1:34" s="73" customFormat="1" ht="13.55" customHeight="1">
      <c r="A27" s="444"/>
      <c r="B27" s="29" t="s">
        <v>16</v>
      </c>
      <c r="C27" s="125">
        <v>790681</v>
      </c>
      <c r="D27" s="381">
        <f t="shared" si="0"/>
        <v>8.9547014800943098E-2</v>
      </c>
      <c r="E27" s="61"/>
      <c r="F27" s="231"/>
      <c r="G27" s="61">
        <v>6666</v>
      </c>
      <c r="H27" s="231">
        <f t="shared" si="1"/>
        <v>0.2</v>
      </c>
      <c r="I27" s="61">
        <v>2154</v>
      </c>
      <c r="J27" s="379">
        <f t="shared" si="2"/>
        <v>0.41153342070773263</v>
      </c>
      <c r="K27" s="451"/>
      <c r="L27" s="462"/>
      <c r="M27" s="61"/>
      <c r="N27" s="379"/>
      <c r="O27" s="451"/>
      <c r="P27" s="462"/>
      <c r="Q27" s="61"/>
      <c r="R27" s="381"/>
      <c r="S27" s="61">
        <v>298</v>
      </c>
      <c r="T27" s="379">
        <f t="shared" si="3"/>
        <v>-9.696969696969697E-2</v>
      </c>
      <c r="U27" s="61"/>
      <c r="V27" s="379"/>
      <c r="W27" s="61"/>
      <c r="X27" s="379"/>
      <c r="Y27" s="61"/>
      <c r="Z27" s="381"/>
      <c r="AA27" s="61">
        <v>980</v>
      </c>
      <c r="AB27" s="379">
        <f t="shared" si="4"/>
        <v>0.88824662813102118</v>
      </c>
      <c r="AC27" s="61">
        <v>5</v>
      </c>
      <c r="AD27" s="379"/>
      <c r="AE27" s="355">
        <v>11</v>
      </c>
      <c r="AF27" s="234"/>
      <c r="AG27" s="61"/>
      <c r="AH27" s="381"/>
    </row>
    <row r="28" spans="1:34" s="73" customFormat="1" ht="13.55" customHeight="1">
      <c r="A28" s="443" t="s">
        <v>221</v>
      </c>
      <c r="B28" s="10" t="s">
        <v>233</v>
      </c>
      <c r="C28" s="61">
        <v>985287</v>
      </c>
      <c r="D28" s="379">
        <f t="shared" si="0"/>
        <v>9.7927805252026393E-2</v>
      </c>
      <c r="E28" s="71"/>
      <c r="F28" s="235"/>
      <c r="G28" s="71">
        <v>9022</v>
      </c>
      <c r="H28" s="235">
        <f t="shared" si="1"/>
        <v>-8.0044865912103594E-2</v>
      </c>
      <c r="I28" s="71">
        <v>3010</v>
      </c>
      <c r="J28" s="378">
        <f t="shared" si="2"/>
        <v>0.14361702127659576</v>
      </c>
      <c r="K28" s="449"/>
      <c r="L28" s="470"/>
      <c r="M28" s="71"/>
      <c r="N28" s="378"/>
      <c r="O28" s="449">
        <v>110788</v>
      </c>
      <c r="P28" s="470">
        <f>(O28-O16)/O16</f>
        <v>-3.8931496749714531E-3</v>
      </c>
      <c r="Q28" s="71"/>
      <c r="R28" s="379"/>
      <c r="S28" s="71">
        <v>305</v>
      </c>
      <c r="T28" s="378">
        <f t="shared" si="3"/>
        <v>-0.18449197860962566</v>
      </c>
      <c r="U28" s="71"/>
      <c r="V28" s="378"/>
      <c r="W28" s="71"/>
      <c r="X28" s="378"/>
      <c r="Y28" s="71"/>
      <c r="Z28" s="379"/>
      <c r="AA28" s="71">
        <v>1333</v>
      </c>
      <c r="AB28" s="378">
        <f>(AA28-AA16)/AA16</f>
        <v>0.4943946188340807</v>
      </c>
      <c r="AC28" s="71">
        <v>14</v>
      </c>
      <c r="AD28" s="378"/>
      <c r="AE28" s="376">
        <v>20</v>
      </c>
      <c r="AF28" s="232">
        <f t="shared" ref="AF28:AF75" si="6">(AE28-AE16)/AE16</f>
        <v>0.53846153846153844</v>
      </c>
      <c r="AG28" s="71"/>
      <c r="AH28" s="379"/>
    </row>
    <row r="29" spans="1:34" s="73" customFormat="1" ht="13.55" customHeight="1">
      <c r="A29" s="439"/>
      <c r="B29" s="10" t="s">
        <v>234</v>
      </c>
      <c r="C29" s="61">
        <v>944596</v>
      </c>
      <c r="D29" s="379">
        <f t="shared" si="0"/>
        <v>0.2662178718977799</v>
      </c>
      <c r="E29" s="61"/>
      <c r="F29" s="231"/>
      <c r="G29" s="61">
        <v>8049</v>
      </c>
      <c r="H29" s="231">
        <f t="shared" si="1"/>
        <v>0.10883041741286678</v>
      </c>
      <c r="I29" s="61">
        <v>3164</v>
      </c>
      <c r="J29" s="379">
        <f t="shared" si="2"/>
        <v>0.81318051575931227</v>
      </c>
      <c r="K29" s="450"/>
      <c r="L29" s="461"/>
      <c r="M29" s="61"/>
      <c r="N29" s="379"/>
      <c r="O29" s="450"/>
      <c r="P29" s="461"/>
      <c r="Q29" s="61"/>
      <c r="R29" s="379"/>
      <c r="S29" s="61">
        <v>390</v>
      </c>
      <c r="T29" s="379">
        <f t="shared" si="3"/>
        <v>-0.14285714285714285</v>
      </c>
      <c r="U29" s="61"/>
      <c r="V29" s="379"/>
      <c r="W29" s="61"/>
      <c r="X29" s="379"/>
      <c r="Y29" s="61"/>
      <c r="Z29" s="379"/>
      <c r="AA29" s="61">
        <v>1331</v>
      </c>
      <c r="AB29" s="379">
        <f t="shared" si="4"/>
        <v>0.56404230317273796</v>
      </c>
      <c r="AC29" s="61">
        <v>8</v>
      </c>
      <c r="AD29" s="379">
        <f t="shared" si="5"/>
        <v>0.6</v>
      </c>
      <c r="AE29" s="376">
        <v>27</v>
      </c>
      <c r="AF29" s="233">
        <f t="shared" si="6"/>
        <v>0.5</v>
      </c>
      <c r="AG29" s="61"/>
      <c r="AH29" s="379"/>
    </row>
    <row r="30" spans="1:34" s="73" customFormat="1" ht="13.55" customHeight="1">
      <c r="A30" s="439"/>
      <c r="B30" s="10" t="s">
        <v>7</v>
      </c>
      <c r="C30" s="61">
        <v>823918</v>
      </c>
      <c r="D30" s="379">
        <f t="shared" si="0"/>
        <v>0.16527639882442458</v>
      </c>
      <c r="E30" s="61"/>
      <c r="F30" s="231"/>
      <c r="G30" s="61">
        <v>10113</v>
      </c>
      <c r="H30" s="231">
        <f t="shared" si="1"/>
        <v>0.18794784447315871</v>
      </c>
      <c r="I30" s="61">
        <v>3136</v>
      </c>
      <c r="J30" s="379">
        <f t="shared" si="2"/>
        <v>0.47160957297043643</v>
      </c>
      <c r="K30" s="450"/>
      <c r="L30" s="461"/>
      <c r="M30" s="61"/>
      <c r="N30" s="379"/>
      <c r="O30" s="450"/>
      <c r="P30" s="461"/>
      <c r="Q30" s="61"/>
      <c r="R30" s="379"/>
      <c r="S30" s="61">
        <v>403</v>
      </c>
      <c r="T30" s="379">
        <f t="shared" si="3"/>
        <v>-0.33934426229508197</v>
      </c>
      <c r="U30" s="61"/>
      <c r="V30" s="379"/>
      <c r="W30" s="61"/>
      <c r="X30" s="379"/>
      <c r="Y30" s="61"/>
      <c r="Z30" s="379"/>
      <c r="AA30" s="61">
        <v>1448</v>
      </c>
      <c r="AB30" s="379">
        <f t="shared" si="4"/>
        <v>1.138847858197932</v>
      </c>
      <c r="AC30" s="61">
        <v>13</v>
      </c>
      <c r="AD30" s="379">
        <f t="shared" si="5"/>
        <v>-0.13333333333333333</v>
      </c>
      <c r="AE30" s="376">
        <v>19</v>
      </c>
      <c r="AF30" s="233">
        <f t="shared" si="6"/>
        <v>-0.20833333333333334</v>
      </c>
      <c r="AG30" s="61"/>
      <c r="AH30" s="379"/>
    </row>
    <row r="31" spans="1:34" s="73" customFormat="1" ht="13.55" customHeight="1">
      <c r="A31" s="439"/>
      <c r="B31" s="10" t="s">
        <v>8</v>
      </c>
      <c r="C31" s="61">
        <v>855083</v>
      </c>
      <c r="D31" s="379">
        <f t="shared" si="0"/>
        <v>0.12201481178224266</v>
      </c>
      <c r="E31" s="61"/>
      <c r="F31" s="231"/>
      <c r="G31" s="61">
        <v>9639</v>
      </c>
      <c r="H31" s="231">
        <f t="shared" si="1"/>
        <v>-3.8695522090356038E-2</v>
      </c>
      <c r="I31" s="61">
        <v>5500</v>
      </c>
      <c r="J31" s="358">
        <f t="shared" si="2"/>
        <v>0.54191197084384635</v>
      </c>
      <c r="K31" s="450"/>
      <c r="L31" s="461"/>
      <c r="M31" s="61"/>
      <c r="N31" s="358"/>
      <c r="O31" s="450"/>
      <c r="P31" s="461"/>
      <c r="Q31" s="61"/>
      <c r="R31" s="379"/>
      <c r="S31" s="61">
        <v>610</v>
      </c>
      <c r="T31" s="358">
        <f t="shared" si="3"/>
        <v>9.9337748344370865E-3</v>
      </c>
      <c r="U31" s="61"/>
      <c r="V31" s="358"/>
      <c r="W31" s="61"/>
      <c r="X31" s="379"/>
      <c r="Y31" s="61"/>
      <c r="Z31" s="379"/>
      <c r="AA31" s="61">
        <v>788</v>
      </c>
      <c r="AB31" s="358">
        <f t="shared" si="4"/>
        <v>-7.7283372365339581E-2</v>
      </c>
      <c r="AC31" s="61">
        <v>6</v>
      </c>
      <c r="AD31" s="358">
        <f t="shared" si="5"/>
        <v>-0.5714285714285714</v>
      </c>
      <c r="AE31" s="376">
        <v>24</v>
      </c>
      <c r="AF31" s="233">
        <f t="shared" si="6"/>
        <v>1</v>
      </c>
      <c r="AG31" s="61"/>
      <c r="AH31" s="379"/>
    </row>
    <row r="32" spans="1:34" s="73" customFormat="1" ht="13.55" customHeight="1">
      <c r="A32" s="439"/>
      <c r="B32" s="10" t="s">
        <v>9</v>
      </c>
      <c r="C32" s="61">
        <v>906482</v>
      </c>
      <c r="D32" s="379">
        <f t="shared" si="0"/>
        <v>0.12957680838682262</v>
      </c>
      <c r="E32" s="61"/>
      <c r="F32" s="231"/>
      <c r="G32" s="61">
        <v>12351</v>
      </c>
      <c r="H32" s="231">
        <f t="shared" si="1"/>
        <v>8.8481536970124258E-2</v>
      </c>
      <c r="I32" s="61">
        <v>8157</v>
      </c>
      <c r="J32" s="379">
        <f t="shared" si="2"/>
        <v>0.13260205498472646</v>
      </c>
      <c r="K32" s="450"/>
      <c r="L32" s="461"/>
      <c r="M32" s="61"/>
      <c r="N32" s="379"/>
      <c r="O32" s="450"/>
      <c r="P32" s="461"/>
      <c r="Q32" s="61"/>
      <c r="R32" s="379"/>
      <c r="S32" s="61">
        <v>2164</v>
      </c>
      <c r="T32" s="379">
        <f t="shared" si="3"/>
        <v>0.26846424384525203</v>
      </c>
      <c r="U32" s="61"/>
      <c r="V32" s="379"/>
      <c r="W32" s="61"/>
      <c r="X32" s="379"/>
      <c r="Y32" s="61"/>
      <c r="Z32" s="379"/>
      <c r="AA32" s="61">
        <v>2439</v>
      </c>
      <c r="AB32" s="379">
        <f t="shared" si="4"/>
        <v>0.27296450939457201</v>
      </c>
      <c r="AC32" s="61">
        <v>18</v>
      </c>
      <c r="AD32" s="379">
        <f t="shared" si="5"/>
        <v>0.8</v>
      </c>
      <c r="AE32" s="376">
        <v>26</v>
      </c>
      <c r="AF32" s="233">
        <f t="shared" si="6"/>
        <v>1.8888888888888888</v>
      </c>
      <c r="AG32" s="61"/>
      <c r="AH32" s="379"/>
    </row>
    <row r="33" spans="1:34" s="73" customFormat="1" ht="13.55" customHeight="1">
      <c r="A33" s="439"/>
      <c r="B33" s="10" t="s">
        <v>10</v>
      </c>
      <c r="C33" s="61">
        <v>915942</v>
      </c>
      <c r="D33" s="379">
        <f t="shared" si="0"/>
        <v>5.8044826514711337E-2</v>
      </c>
      <c r="E33" s="61"/>
      <c r="F33" s="231"/>
      <c r="G33" s="61">
        <v>19817</v>
      </c>
      <c r="H33" s="231">
        <f t="shared" si="1"/>
        <v>0.64825750644597857</v>
      </c>
      <c r="I33" s="61">
        <v>7688</v>
      </c>
      <c r="J33" s="358">
        <f t="shared" si="2"/>
        <v>0.19638966697790228</v>
      </c>
      <c r="K33" s="450"/>
      <c r="L33" s="461"/>
      <c r="M33" s="61"/>
      <c r="N33" s="358"/>
      <c r="O33" s="450"/>
      <c r="P33" s="461"/>
      <c r="Q33" s="61"/>
      <c r="R33" s="379"/>
      <c r="S33" s="61">
        <v>3120</v>
      </c>
      <c r="T33" s="358">
        <f t="shared" si="3"/>
        <v>0.1239193083573487</v>
      </c>
      <c r="U33" s="61"/>
      <c r="V33" s="358"/>
      <c r="W33" s="61"/>
      <c r="X33" s="379"/>
      <c r="Y33" s="61"/>
      <c r="Z33" s="379"/>
      <c r="AA33" s="61">
        <v>2602</v>
      </c>
      <c r="AB33" s="358">
        <f t="shared" si="4"/>
        <v>1.56128024980484E-2</v>
      </c>
      <c r="AC33" s="61">
        <v>14</v>
      </c>
      <c r="AD33" s="358">
        <f t="shared" si="5"/>
        <v>0.55555555555555558</v>
      </c>
      <c r="AE33" s="376">
        <v>42</v>
      </c>
      <c r="AF33" s="233">
        <f t="shared" si="6"/>
        <v>1.1000000000000001</v>
      </c>
      <c r="AG33" s="61"/>
      <c r="AH33" s="379"/>
    </row>
    <row r="34" spans="1:34" s="73" customFormat="1" ht="13.55" customHeight="1">
      <c r="A34" s="439"/>
      <c r="B34" s="10" t="s">
        <v>11</v>
      </c>
      <c r="C34" s="61">
        <v>1098740</v>
      </c>
      <c r="D34" s="379">
        <f t="shared" si="0"/>
        <v>7.6397222845398072E-2</v>
      </c>
      <c r="E34" s="61"/>
      <c r="F34" s="231"/>
      <c r="G34" s="61">
        <v>21057</v>
      </c>
      <c r="H34" s="231">
        <f t="shared" si="1"/>
        <v>-2.8646554110157763E-2</v>
      </c>
      <c r="I34" s="61">
        <v>13552</v>
      </c>
      <c r="J34" s="379">
        <f t="shared" si="2"/>
        <v>0.26500513394940728</v>
      </c>
      <c r="K34" s="450"/>
      <c r="L34" s="461"/>
      <c r="M34" s="61"/>
      <c r="N34" s="379"/>
      <c r="O34" s="450"/>
      <c r="P34" s="461"/>
      <c r="Q34" s="61"/>
      <c r="R34" s="379"/>
      <c r="S34" s="61">
        <v>2487</v>
      </c>
      <c r="T34" s="379">
        <f t="shared" si="3"/>
        <v>0.31656961355214397</v>
      </c>
      <c r="U34" s="61"/>
      <c r="V34" s="379"/>
      <c r="W34" s="61"/>
      <c r="X34" s="379"/>
      <c r="Y34" s="61"/>
      <c r="Z34" s="379"/>
      <c r="AA34" s="61">
        <v>2553</v>
      </c>
      <c r="AB34" s="379">
        <f t="shared" si="4"/>
        <v>0.1835883171070932</v>
      </c>
      <c r="AC34" s="61">
        <v>11</v>
      </c>
      <c r="AD34" s="379">
        <f t="shared" si="5"/>
        <v>-0.26666666666666666</v>
      </c>
      <c r="AE34" s="376">
        <v>55</v>
      </c>
      <c r="AF34" s="233">
        <f t="shared" si="6"/>
        <v>0.89655172413793105</v>
      </c>
      <c r="AG34" s="61"/>
      <c r="AH34" s="379"/>
    </row>
    <row r="35" spans="1:34" s="73" customFormat="1" ht="13.55" customHeight="1">
      <c r="A35" s="439"/>
      <c r="B35" s="10" t="s">
        <v>12</v>
      </c>
      <c r="C35" s="61">
        <v>1159874</v>
      </c>
      <c r="D35" s="379">
        <f t="shared" si="0"/>
        <v>8.3701691786050303E-2</v>
      </c>
      <c r="E35" s="61"/>
      <c r="F35" s="231"/>
      <c r="G35" s="61">
        <v>17609</v>
      </c>
      <c r="H35" s="231">
        <f t="shared" si="1"/>
        <v>5.8262409321985491E-3</v>
      </c>
      <c r="I35" s="61">
        <v>11793</v>
      </c>
      <c r="J35" s="358">
        <f t="shared" si="2"/>
        <v>0.51756530691030755</v>
      </c>
      <c r="K35" s="450"/>
      <c r="L35" s="461"/>
      <c r="M35" s="61"/>
      <c r="N35" s="358"/>
      <c r="O35" s="450"/>
      <c r="P35" s="461"/>
      <c r="Q35" s="61"/>
      <c r="R35" s="379"/>
      <c r="S35" s="61">
        <v>2429</v>
      </c>
      <c r="T35" s="358">
        <f t="shared" si="3"/>
        <v>1.6743407283382167E-2</v>
      </c>
      <c r="U35" s="61"/>
      <c r="V35" s="358"/>
      <c r="W35" s="61"/>
      <c r="X35" s="379"/>
      <c r="Y35" s="61"/>
      <c r="Z35" s="379"/>
      <c r="AA35" s="61">
        <v>3235</v>
      </c>
      <c r="AB35" s="358">
        <f t="shared" si="4"/>
        <v>0.33567299752270852</v>
      </c>
      <c r="AC35" s="61">
        <v>14</v>
      </c>
      <c r="AD35" s="358">
        <f t="shared" si="5"/>
        <v>-0.3</v>
      </c>
      <c r="AE35" s="376">
        <v>41</v>
      </c>
      <c r="AF35" s="233">
        <f t="shared" si="6"/>
        <v>1.2777777777777777</v>
      </c>
      <c r="AG35" s="61"/>
      <c r="AH35" s="379"/>
    </row>
    <row r="36" spans="1:34" s="73" customFormat="1" ht="13.55" customHeight="1">
      <c r="A36" s="439"/>
      <c r="B36" s="10" t="s">
        <v>13</v>
      </c>
      <c r="C36" s="61">
        <v>931946</v>
      </c>
      <c r="D36" s="379">
        <f t="shared" si="0"/>
        <v>0.18636265847197311</v>
      </c>
      <c r="E36" s="61"/>
      <c r="F36" s="231"/>
      <c r="G36" s="61">
        <v>13485</v>
      </c>
      <c r="H36" s="231">
        <f t="shared" si="1"/>
        <v>8.2784647502810338E-2</v>
      </c>
      <c r="I36" s="61">
        <v>8633</v>
      </c>
      <c r="J36" s="358">
        <f t="shared" si="2"/>
        <v>0.85815755488592338</v>
      </c>
      <c r="K36" s="450"/>
      <c r="L36" s="461"/>
      <c r="M36" s="61"/>
      <c r="N36" s="358"/>
      <c r="O36" s="450"/>
      <c r="P36" s="461"/>
      <c r="Q36" s="61"/>
      <c r="R36" s="379"/>
      <c r="S36" s="61">
        <v>2028</v>
      </c>
      <c r="T36" s="358">
        <f t="shared" si="3"/>
        <v>0.81395348837209303</v>
      </c>
      <c r="U36" s="61"/>
      <c r="V36" s="358"/>
      <c r="W36" s="61"/>
      <c r="X36" s="379"/>
      <c r="Y36" s="61"/>
      <c r="Z36" s="379"/>
      <c r="AA36" s="61">
        <v>2714</v>
      </c>
      <c r="AB36" s="358">
        <f t="shared" si="4"/>
        <v>1.0925212027756361</v>
      </c>
      <c r="AC36" s="61">
        <v>13</v>
      </c>
      <c r="AD36" s="358">
        <f t="shared" si="5"/>
        <v>0.18181818181818182</v>
      </c>
      <c r="AE36" s="376">
        <v>47</v>
      </c>
      <c r="AF36" s="233">
        <f t="shared" si="6"/>
        <v>0.38235294117647056</v>
      </c>
      <c r="AG36" s="61"/>
      <c r="AH36" s="379"/>
    </row>
    <row r="37" spans="1:34" s="73" customFormat="1" ht="13.55" customHeight="1">
      <c r="A37" s="439"/>
      <c r="B37" s="10" t="s">
        <v>14</v>
      </c>
      <c r="C37" s="61">
        <v>984649</v>
      </c>
      <c r="D37" s="379">
        <f t="shared" si="0"/>
        <v>0.16102220524285216</v>
      </c>
      <c r="E37" s="61"/>
      <c r="F37" s="231"/>
      <c r="G37" s="61">
        <v>13175</v>
      </c>
      <c r="H37" s="231">
        <f t="shared" si="1"/>
        <v>0.10565626049009735</v>
      </c>
      <c r="I37" s="61">
        <v>8568</v>
      </c>
      <c r="J37" s="379">
        <f t="shared" si="2"/>
        <v>0.48956884561891517</v>
      </c>
      <c r="K37" s="450"/>
      <c r="L37" s="461"/>
      <c r="M37" s="61"/>
      <c r="N37" s="379"/>
      <c r="O37" s="450"/>
      <c r="P37" s="461"/>
      <c r="Q37" s="61"/>
      <c r="R37" s="379"/>
      <c r="S37" s="61">
        <v>787</v>
      </c>
      <c r="T37" s="379">
        <f t="shared" si="3"/>
        <v>-2.5348542458808617E-3</v>
      </c>
      <c r="U37" s="61"/>
      <c r="V37" s="379"/>
      <c r="W37" s="61"/>
      <c r="X37" s="379"/>
      <c r="Y37" s="61"/>
      <c r="Z37" s="379"/>
      <c r="AA37" s="61">
        <v>3204</v>
      </c>
      <c r="AB37" s="379">
        <f t="shared" si="4"/>
        <v>2.6</v>
      </c>
      <c r="AC37" s="61">
        <v>4</v>
      </c>
      <c r="AD37" s="379">
        <f t="shared" si="5"/>
        <v>-0.80952380952380953</v>
      </c>
      <c r="AE37" s="376">
        <v>41</v>
      </c>
      <c r="AF37" s="233">
        <f t="shared" si="6"/>
        <v>0.36666666666666664</v>
      </c>
      <c r="AG37" s="61"/>
      <c r="AH37" s="379"/>
    </row>
    <row r="38" spans="1:34" s="73" customFormat="1" ht="13.55" customHeight="1">
      <c r="A38" s="439"/>
      <c r="B38" s="10" t="s">
        <v>15</v>
      </c>
      <c r="C38" s="61">
        <v>987488</v>
      </c>
      <c r="D38" s="379">
        <f t="shared" si="0"/>
        <v>0.25950121870181153</v>
      </c>
      <c r="E38" s="138"/>
      <c r="F38" s="231"/>
      <c r="G38" s="138">
        <v>10553</v>
      </c>
      <c r="H38" s="231">
        <f t="shared" si="1"/>
        <v>0.30881805779486543</v>
      </c>
      <c r="I38" s="61">
        <v>3904</v>
      </c>
      <c r="J38" s="379">
        <f t="shared" si="2"/>
        <v>0.41808935706501998</v>
      </c>
      <c r="K38" s="450"/>
      <c r="L38" s="461"/>
      <c r="M38" s="61"/>
      <c r="N38" s="379"/>
      <c r="O38" s="450"/>
      <c r="P38" s="461"/>
      <c r="Q38" s="61"/>
      <c r="R38" s="379"/>
      <c r="S38" s="61">
        <v>556</v>
      </c>
      <c r="T38" s="379">
        <f t="shared" si="3"/>
        <v>3.7313432835820892E-2</v>
      </c>
      <c r="U38" s="61"/>
      <c r="V38" s="379"/>
      <c r="W38" s="61"/>
      <c r="X38" s="379"/>
      <c r="Y38" s="61"/>
      <c r="Z38" s="379"/>
      <c r="AA38" s="61">
        <v>1278</v>
      </c>
      <c r="AB38" s="379">
        <f t="shared" si="4"/>
        <v>0.16076294277929154</v>
      </c>
      <c r="AC38" s="61">
        <v>14</v>
      </c>
      <c r="AD38" s="379">
        <f t="shared" si="5"/>
        <v>1.8</v>
      </c>
      <c r="AE38" s="376">
        <v>49</v>
      </c>
      <c r="AF38" s="233">
        <f t="shared" si="6"/>
        <v>1.45</v>
      </c>
      <c r="AG38" s="61"/>
      <c r="AH38" s="379"/>
    </row>
    <row r="39" spans="1:34" s="73" customFormat="1" ht="13.55" customHeight="1">
      <c r="A39" s="444"/>
      <c r="B39" s="10" t="s">
        <v>16</v>
      </c>
      <c r="C39" s="158">
        <v>1015874</v>
      </c>
      <c r="D39" s="379">
        <f t="shared" si="0"/>
        <v>0.28480891788218005</v>
      </c>
      <c r="E39" s="138"/>
      <c r="F39" s="231"/>
      <c r="G39" s="138">
        <v>7449</v>
      </c>
      <c r="H39" s="231">
        <f t="shared" si="1"/>
        <v>0.11746174617461747</v>
      </c>
      <c r="I39" s="61">
        <v>3387</v>
      </c>
      <c r="J39" s="379">
        <f t="shared" si="2"/>
        <v>0.57242339832869082</v>
      </c>
      <c r="K39" s="451"/>
      <c r="L39" s="462"/>
      <c r="M39" s="61"/>
      <c r="N39" s="379"/>
      <c r="O39" s="451"/>
      <c r="P39" s="462"/>
      <c r="Q39" s="61"/>
      <c r="R39" s="379"/>
      <c r="S39" s="61">
        <v>376</v>
      </c>
      <c r="T39" s="379">
        <f t="shared" si="3"/>
        <v>0.26174496644295303</v>
      </c>
      <c r="U39" s="61"/>
      <c r="V39" s="379"/>
      <c r="W39" s="61"/>
      <c r="X39" s="379"/>
      <c r="Y39" s="61"/>
      <c r="Z39" s="379"/>
      <c r="AA39" s="61">
        <v>635</v>
      </c>
      <c r="AB39" s="379">
        <f t="shared" si="4"/>
        <v>-0.35204081632653061</v>
      </c>
      <c r="AC39" s="61">
        <v>5</v>
      </c>
      <c r="AD39" s="379">
        <f t="shared" si="5"/>
        <v>0</v>
      </c>
      <c r="AE39" s="380">
        <v>41</v>
      </c>
      <c r="AF39" s="234">
        <f t="shared" si="6"/>
        <v>2.7272727272727271</v>
      </c>
      <c r="AG39" s="61"/>
      <c r="AH39" s="379"/>
    </row>
    <row r="40" spans="1:34" s="73" customFormat="1" ht="13.55" customHeight="1">
      <c r="A40" s="443" t="s">
        <v>222</v>
      </c>
      <c r="B40" s="2" t="s">
        <v>233</v>
      </c>
      <c r="C40" s="71">
        <v>1281530</v>
      </c>
      <c r="D40" s="378">
        <f t="shared" si="0"/>
        <v>0.30066670929384026</v>
      </c>
      <c r="E40" s="71"/>
      <c r="F40" s="235"/>
      <c r="G40" s="71">
        <v>10223</v>
      </c>
      <c r="H40" s="235">
        <f t="shared" si="1"/>
        <v>0.13311904234094435</v>
      </c>
      <c r="I40" s="71">
        <v>4896</v>
      </c>
      <c r="J40" s="378">
        <f t="shared" si="2"/>
        <v>0.62657807308970104</v>
      </c>
      <c r="K40" s="449"/>
      <c r="L40" s="470"/>
      <c r="M40" s="71"/>
      <c r="N40" s="378"/>
      <c r="O40" s="449">
        <v>124785</v>
      </c>
      <c r="P40" s="470">
        <f>(O40-O28)/O28</f>
        <v>0.12634039787702639</v>
      </c>
      <c r="Q40" s="71"/>
      <c r="R40" s="378"/>
      <c r="S40" s="71">
        <v>465</v>
      </c>
      <c r="T40" s="378">
        <f t="shared" si="3"/>
        <v>0.52459016393442626</v>
      </c>
      <c r="U40" s="71"/>
      <c r="V40" s="378"/>
      <c r="W40" s="71"/>
      <c r="X40" s="378"/>
      <c r="Y40" s="71"/>
      <c r="Z40" s="378"/>
      <c r="AA40" s="71">
        <v>1721</v>
      </c>
      <c r="AB40" s="378">
        <f>(AA40-AA28)/AA28</f>
        <v>0.29107276819204803</v>
      </c>
      <c r="AC40" s="71">
        <v>10</v>
      </c>
      <c r="AD40" s="378">
        <f t="shared" si="5"/>
        <v>-0.2857142857142857</v>
      </c>
      <c r="AE40" s="61">
        <v>58</v>
      </c>
      <c r="AF40" s="232">
        <f t="shared" si="6"/>
        <v>1.9</v>
      </c>
      <c r="AG40" s="71"/>
      <c r="AH40" s="378"/>
    </row>
    <row r="41" spans="1:34" s="73" customFormat="1" ht="13.55" customHeight="1">
      <c r="A41" s="439"/>
      <c r="B41" s="10" t="s">
        <v>20</v>
      </c>
      <c r="C41" s="61">
        <v>982591</v>
      </c>
      <c r="D41" s="379">
        <f t="shared" si="0"/>
        <v>4.0223545304024153E-2</v>
      </c>
      <c r="E41" s="61"/>
      <c r="F41" s="231"/>
      <c r="G41" s="61">
        <v>9053</v>
      </c>
      <c r="H41" s="231">
        <f t="shared" si="1"/>
        <v>0.1247359920487017</v>
      </c>
      <c r="I41" s="61">
        <v>3606</v>
      </c>
      <c r="J41" s="379">
        <f t="shared" si="2"/>
        <v>0.13969658659924147</v>
      </c>
      <c r="K41" s="450"/>
      <c r="L41" s="461"/>
      <c r="M41" s="61"/>
      <c r="N41" s="379"/>
      <c r="O41" s="450"/>
      <c r="P41" s="461"/>
      <c r="Q41" s="61"/>
      <c r="R41" s="379"/>
      <c r="S41" s="61">
        <v>383</v>
      </c>
      <c r="T41" s="379">
        <f t="shared" si="3"/>
        <v>-1.7948717948717947E-2</v>
      </c>
      <c r="U41" s="61"/>
      <c r="V41" s="379"/>
      <c r="W41" s="61"/>
      <c r="X41" s="379"/>
      <c r="Y41" s="61"/>
      <c r="Z41" s="379"/>
      <c r="AA41" s="61">
        <v>1695</v>
      </c>
      <c r="AB41" s="379">
        <f t="shared" si="4"/>
        <v>0.27347858752817428</v>
      </c>
      <c r="AC41" s="61">
        <v>9</v>
      </c>
      <c r="AD41" s="379">
        <f t="shared" si="5"/>
        <v>0.125</v>
      </c>
      <c r="AE41" s="61">
        <v>29</v>
      </c>
      <c r="AF41" s="233">
        <f t="shared" si="6"/>
        <v>7.407407407407407E-2</v>
      </c>
      <c r="AG41" s="61"/>
      <c r="AH41" s="379"/>
    </row>
    <row r="42" spans="1:34" s="73" customFormat="1" ht="13.55" customHeight="1">
      <c r="A42" s="439"/>
      <c r="B42" s="10" t="s">
        <v>237</v>
      </c>
      <c r="C42" s="61">
        <v>1046055</v>
      </c>
      <c r="D42" s="379">
        <v>0.27</v>
      </c>
      <c r="E42" s="61"/>
      <c r="F42" s="231"/>
      <c r="G42" s="61">
        <v>12161</v>
      </c>
      <c r="H42" s="231">
        <f t="shared" si="1"/>
        <v>0.20251161870859291</v>
      </c>
      <c r="I42" s="61">
        <v>4403</v>
      </c>
      <c r="J42" s="379">
        <f t="shared" si="2"/>
        <v>0.40401785714285715</v>
      </c>
      <c r="K42" s="450"/>
      <c r="L42" s="461"/>
      <c r="M42" s="61"/>
      <c r="N42" s="379"/>
      <c r="O42" s="450"/>
      <c r="P42" s="461"/>
      <c r="Q42" s="61"/>
      <c r="R42" s="379"/>
      <c r="S42" s="61">
        <v>485</v>
      </c>
      <c r="T42" s="379">
        <f t="shared" si="3"/>
        <v>0.20347394540942929</v>
      </c>
      <c r="U42" s="61"/>
      <c r="V42" s="379"/>
      <c r="W42" s="61"/>
      <c r="X42" s="379"/>
      <c r="Y42" s="61"/>
      <c r="Z42" s="379"/>
      <c r="AA42" s="61">
        <v>1438</v>
      </c>
      <c r="AB42" s="379">
        <f t="shared" si="4"/>
        <v>-6.9060773480662981E-3</v>
      </c>
      <c r="AC42" s="61">
        <v>13</v>
      </c>
      <c r="AD42" s="379">
        <f t="shared" si="5"/>
        <v>0</v>
      </c>
      <c r="AE42" s="61">
        <v>55</v>
      </c>
      <c r="AF42" s="233">
        <f t="shared" si="6"/>
        <v>1.8947368421052631</v>
      </c>
      <c r="AG42" s="61"/>
      <c r="AH42" s="379"/>
    </row>
    <row r="43" spans="1:34" s="73" customFormat="1" ht="13.55" customHeight="1">
      <c r="A43" s="439"/>
      <c r="B43" s="10" t="s">
        <v>238</v>
      </c>
      <c r="C43" s="61">
        <v>989018</v>
      </c>
      <c r="D43" s="379">
        <v>0.157</v>
      </c>
      <c r="E43" s="61"/>
      <c r="F43" s="231"/>
      <c r="G43" s="61">
        <v>12492</v>
      </c>
      <c r="H43" s="231">
        <f t="shared" si="1"/>
        <v>0.29598506069094305</v>
      </c>
      <c r="I43" s="61">
        <v>7772</v>
      </c>
      <c r="J43" s="358">
        <f t="shared" si="2"/>
        <v>0.41309090909090906</v>
      </c>
      <c r="K43" s="450"/>
      <c r="L43" s="461"/>
      <c r="M43" s="61"/>
      <c r="N43" s="358"/>
      <c r="O43" s="450"/>
      <c r="P43" s="461"/>
      <c r="Q43" s="61"/>
      <c r="R43" s="379"/>
      <c r="S43" s="61">
        <v>484</v>
      </c>
      <c r="T43" s="358">
        <f t="shared" si="3"/>
        <v>-0.20655737704918034</v>
      </c>
      <c r="U43" s="61"/>
      <c r="V43" s="358"/>
      <c r="W43" s="61"/>
      <c r="X43" s="379"/>
      <c r="Y43" s="61"/>
      <c r="Z43" s="379"/>
      <c r="AA43" s="61">
        <v>1141</v>
      </c>
      <c r="AB43" s="358">
        <f t="shared" si="4"/>
        <v>0.4479695431472081</v>
      </c>
      <c r="AC43" s="61">
        <v>0</v>
      </c>
      <c r="AD43" s="358">
        <f t="shared" si="5"/>
        <v>-1</v>
      </c>
      <c r="AE43" s="376">
        <v>35</v>
      </c>
      <c r="AF43" s="233">
        <f t="shared" si="6"/>
        <v>0.45833333333333331</v>
      </c>
      <c r="AG43" s="61"/>
      <c r="AH43" s="379"/>
    </row>
    <row r="44" spans="1:34" s="73" customFormat="1" ht="13.55" customHeight="1">
      <c r="A44" s="439"/>
      <c r="B44" s="10" t="s">
        <v>239</v>
      </c>
      <c r="C44" s="61">
        <v>1107498</v>
      </c>
      <c r="D44" s="379">
        <v>0.222</v>
      </c>
      <c r="E44" s="61"/>
      <c r="F44" s="231"/>
      <c r="G44" s="61">
        <v>14850</v>
      </c>
      <c r="H44" s="231">
        <f t="shared" si="1"/>
        <v>0.20233179499635656</v>
      </c>
      <c r="I44" s="61">
        <v>11002</v>
      </c>
      <c r="J44" s="379">
        <f t="shared" si="2"/>
        <v>0.34878018879490008</v>
      </c>
      <c r="K44" s="450"/>
      <c r="L44" s="461"/>
      <c r="M44" s="61"/>
      <c r="N44" s="379"/>
      <c r="O44" s="450"/>
      <c r="P44" s="461"/>
      <c r="Q44" s="61"/>
      <c r="R44" s="379"/>
      <c r="S44" s="61">
        <v>1466</v>
      </c>
      <c r="T44" s="379">
        <f t="shared" si="3"/>
        <v>-0.32255083179297594</v>
      </c>
      <c r="U44" s="61"/>
      <c r="V44" s="379"/>
      <c r="W44" s="61"/>
      <c r="X44" s="379"/>
      <c r="Y44" s="61"/>
      <c r="Z44" s="379"/>
      <c r="AA44" s="61">
        <v>2077</v>
      </c>
      <c r="AB44" s="379">
        <f t="shared" si="4"/>
        <v>-0.14842148421484214</v>
      </c>
      <c r="AC44" s="61">
        <v>12</v>
      </c>
      <c r="AD44" s="379">
        <f t="shared" si="5"/>
        <v>-0.33333333333333331</v>
      </c>
      <c r="AE44" s="376">
        <v>43</v>
      </c>
      <c r="AF44" s="233">
        <f t="shared" si="6"/>
        <v>0.65384615384615385</v>
      </c>
      <c r="AG44" s="61"/>
      <c r="AH44" s="379"/>
    </row>
    <row r="45" spans="1:34" s="73" customFormat="1" ht="13.55" customHeight="1">
      <c r="A45" s="439"/>
      <c r="B45" s="10" t="s">
        <v>240</v>
      </c>
      <c r="C45" s="61">
        <v>1064076</v>
      </c>
      <c r="D45" s="379">
        <v>0.16200000000000001</v>
      </c>
      <c r="E45" s="61"/>
      <c r="F45" s="231"/>
      <c r="G45" s="61">
        <v>15154</v>
      </c>
      <c r="H45" s="231">
        <f t="shared" si="1"/>
        <v>-0.23530302265731443</v>
      </c>
      <c r="I45" s="61">
        <v>9417</v>
      </c>
      <c r="J45" s="358">
        <f t="shared" si="2"/>
        <v>0.22489594172736732</v>
      </c>
      <c r="K45" s="450"/>
      <c r="L45" s="461"/>
      <c r="M45" s="61"/>
      <c r="N45" s="358"/>
      <c r="O45" s="450"/>
      <c r="P45" s="461"/>
      <c r="Q45" s="61"/>
      <c r="R45" s="379"/>
      <c r="S45" s="61">
        <v>2466</v>
      </c>
      <c r="T45" s="358">
        <f t="shared" si="3"/>
        <v>-0.20961538461538462</v>
      </c>
      <c r="U45" s="61"/>
      <c r="V45" s="358"/>
      <c r="W45" s="61"/>
      <c r="X45" s="379"/>
      <c r="Y45" s="61"/>
      <c r="Z45" s="379"/>
      <c r="AA45" s="61">
        <v>3053</v>
      </c>
      <c r="AB45" s="358">
        <f t="shared" si="4"/>
        <v>0.1733282090699462</v>
      </c>
      <c r="AC45" s="61">
        <v>26</v>
      </c>
      <c r="AD45" s="358">
        <f t="shared" si="5"/>
        <v>0.8571428571428571</v>
      </c>
      <c r="AE45" s="376">
        <v>58</v>
      </c>
      <c r="AF45" s="233">
        <f t="shared" si="6"/>
        <v>0.38095238095238093</v>
      </c>
      <c r="AG45" s="61"/>
      <c r="AH45" s="379"/>
    </row>
    <row r="46" spans="1:34" s="73" customFormat="1" ht="13.55" customHeight="1">
      <c r="A46" s="439"/>
      <c r="B46" s="10" t="s">
        <v>241</v>
      </c>
      <c r="C46" s="61">
        <v>1297398</v>
      </c>
      <c r="D46" s="379">
        <v>0.18099999999999999</v>
      </c>
      <c r="E46" s="61"/>
      <c r="F46" s="231"/>
      <c r="G46" s="61">
        <v>22821</v>
      </c>
      <c r="H46" s="231">
        <f t="shared" si="1"/>
        <v>8.3772617181934753E-2</v>
      </c>
      <c r="I46" s="61">
        <v>13465</v>
      </c>
      <c r="J46" s="379">
        <f t="shared" si="2"/>
        <v>-6.4197166469893742E-3</v>
      </c>
      <c r="K46" s="450"/>
      <c r="L46" s="461"/>
      <c r="M46" s="61"/>
      <c r="N46" s="379"/>
      <c r="O46" s="450"/>
      <c r="P46" s="461"/>
      <c r="Q46" s="61"/>
      <c r="R46" s="379"/>
      <c r="S46" s="61">
        <v>1897</v>
      </c>
      <c r="T46" s="379">
        <f t="shared" si="3"/>
        <v>-0.2372336147969441</v>
      </c>
      <c r="U46" s="61"/>
      <c r="V46" s="379"/>
      <c r="W46" s="61"/>
      <c r="X46" s="379"/>
      <c r="Y46" s="61"/>
      <c r="Z46" s="379"/>
      <c r="AA46" s="61">
        <v>2437</v>
      </c>
      <c r="AB46" s="379">
        <f t="shared" si="4"/>
        <v>-4.5436741088915003E-2</v>
      </c>
      <c r="AC46" s="61">
        <v>21</v>
      </c>
      <c r="AD46" s="379">
        <f t="shared" si="5"/>
        <v>0.90909090909090906</v>
      </c>
      <c r="AE46" s="376">
        <v>41</v>
      </c>
      <c r="AF46" s="233">
        <f t="shared" si="6"/>
        <v>-0.25454545454545452</v>
      </c>
      <c r="AG46" s="61"/>
      <c r="AH46" s="379"/>
    </row>
    <row r="47" spans="1:34" s="73" customFormat="1" ht="13.55" customHeight="1">
      <c r="A47" s="439"/>
      <c r="B47" s="10" t="s">
        <v>242</v>
      </c>
      <c r="C47" s="61">
        <v>1308664</v>
      </c>
      <c r="D47" s="379">
        <v>0.128</v>
      </c>
      <c r="E47" s="61"/>
      <c r="F47" s="231"/>
      <c r="G47" s="61">
        <v>18402</v>
      </c>
      <c r="H47" s="231">
        <f t="shared" si="1"/>
        <v>4.503378953944006E-2</v>
      </c>
      <c r="I47" s="61">
        <v>12723</v>
      </c>
      <c r="J47" s="358">
        <f t="shared" si="2"/>
        <v>7.8860340880183163E-2</v>
      </c>
      <c r="K47" s="450"/>
      <c r="L47" s="461"/>
      <c r="M47" s="61"/>
      <c r="N47" s="358"/>
      <c r="O47" s="450"/>
      <c r="P47" s="461"/>
      <c r="Q47" s="61"/>
      <c r="R47" s="379"/>
      <c r="S47" s="61">
        <v>1917</v>
      </c>
      <c r="T47" s="358">
        <f t="shared" si="3"/>
        <v>-0.2107863318237958</v>
      </c>
      <c r="U47" s="61"/>
      <c r="V47" s="358"/>
      <c r="W47" s="61"/>
      <c r="X47" s="379"/>
      <c r="Y47" s="61"/>
      <c r="Z47" s="379"/>
      <c r="AA47" s="61">
        <v>1804</v>
      </c>
      <c r="AB47" s="358">
        <f t="shared" si="4"/>
        <v>-0.44234930448222565</v>
      </c>
      <c r="AC47" s="61">
        <v>8</v>
      </c>
      <c r="AD47" s="358">
        <f t="shared" si="5"/>
        <v>-0.42857142857142855</v>
      </c>
      <c r="AE47" s="376">
        <v>89</v>
      </c>
      <c r="AF47" s="233">
        <f t="shared" si="6"/>
        <v>1.1707317073170731</v>
      </c>
      <c r="AG47" s="61"/>
      <c r="AH47" s="379"/>
    </row>
    <row r="48" spans="1:34" s="73" customFormat="1" ht="13.55" customHeight="1">
      <c r="A48" s="439"/>
      <c r="B48" s="10" t="s">
        <v>243</v>
      </c>
      <c r="C48" s="61">
        <v>1015650</v>
      </c>
      <c r="D48" s="379">
        <v>0.09</v>
      </c>
      <c r="E48" s="61"/>
      <c r="F48" s="231"/>
      <c r="G48" s="61">
        <v>13571</v>
      </c>
      <c r="H48" s="231">
        <f t="shared" ref="H48:H79" si="7">(G48-G36)/G36</f>
        <v>6.3774564330737853E-3</v>
      </c>
      <c r="I48" s="61">
        <v>7287</v>
      </c>
      <c r="J48" s="358">
        <f t="shared" si="2"/>
        <v>-0.1559133557280204</v>
      </c>
      <c r="K48" s="450"/>
      <c r="L48" s="461"/>
      <c r="M48" s="61"/>
      <c r="N48" s="358"/>
      <c r="O48" s="450"/>
      <c r="P48" s="461"/>
      <c r="Q48" s="61"/>
      <c r="R48" s="379"/>
      <c r="S48" s="61">
        <v>1114</v>
      </c>
      <c r="T48" s="358">
        <f t="shared" si="3"/>
        <v>-0.45069033530571995</v>
      </c>
      <c r="U48" s="61"/>
      <c r="V48" s="358"/>
      <c r="W48" s="61"/>
      <c r="X48" s="379"/>
      <c r="Y48" s="61"/>
      <c r="Z48" s="379"/>
      <c r="AA48" s="61">
        <v>1596</v>
      </c>
      <c r="AB48" s="358">
        <f t="shared" si="4"/>
        <v>-0.41193809874723653</v>
      </c>
      <c r="AC48" s="61">
        <v>33</v>
      </c>
      <c r="AD48" s="358">
        <f t="shared" si="5"/>
        <v>1.5384615384615385</v>
      </c>
      <c r="AE48" s="376">
        <v>70</v>
      </c>
      <c r="AF48" s="233">
        <f t="shared" si="6"/>
        <v>0.48936170212765956</v>
      </c>
      <c r="AG48" s="61"/>
      <c r="AH48" s="379"/>
    </row>
    <row r="49" spans="1:34" s="73" customFormat="1" ht="13.55" customHeight="1">
      <c r="A49" s="439"/>
      <c r="B49" s="10" t="s">
        <v>244</v>
      </c>
      <c r="C49" s="376">
        <v>1078092</v>
      </c>
      <c r="D49" s="379">
        <v>9.5000000000000001E-2</v>
      </c>
      <c r="E49" s="376"/>
      <c r="F49" s="231"/>
      <c r="G49" s="376">
        <v>13109</v>
      </c>
      <c r="H49" s="231">
        <f t="shared" si="7"/>
        <v>-5.0094876660341557E-3</v>
      </c>
      <c r="I49" s="61">
        <v>8973</v>
      </c>
      <c r="J49" s="379">
        <f t="shared" si="2"/>
        <v>4.7268907563025209E-2</v>
      </c>
      <c r="K49" s="450"/>
      <c r="L49" s="461"/>
      <c r="M49" s="61"/>
      <c r="N49" s="379"/>
      <c r="O49" s="450"/>
      <c r="P49" s="461"/>
      <c r="Q49" s="61"/>
      <c r="R49" s="379"/>
      <c r="S49" s="61">
        <v>635</v>
      </c>
      <c r="T49" s="379">
        <f t="shared" si="3"/>
        <v>-0.19313850063532401</v>
      </c>
      <c r="U49" s="61"/>
      <c r="V49" s="379"/>
      <c r="W49" s="61"/>
      <c r="X49" s="379"/>
      <c r="Y49" s="61"/>
      <c r="Z49" s="379"/>
      <c r="AA49" s="61">
        <v>954</v>
      </c>
      <c r="AB49" s="379">
        <f t="shared" si="4"/>
        <v>-0.702247191011236</v>
      </c>
      <c r="AC49" s="61">
        <v>3</v>
      </c>
      <c r="AD49" s="379">
        <f t="shared" si="5"/>
        <v>-0.25</v>
      </c>
      <c r="AE49" s="376">
        <v>61</v>
      </c>
      <c r="AF49" s="233">
        <f t="shared" si="6"/>
        <v>0.48780487804878048</v>
      </c>
      <c r="AG49" s="61"/>
      <c r="AH49" s="379"/>
    </row>
    <row r="50" spans="1:34" s="73" customFormat="1" ht="13.55" customHeight="1">
      <c r="A50" s="439"/>
      <c r="B50" s="10" t="s">
        <v>15</v>
      </c>
      <c r="C50" s="376">
        <v>1072557</v>
      </c>
      <c r="D50" s="379">
        <v>8.5999999999999993E-2</v>
      </c>
      <c r="E50" s="376"/>
      <c r="F50" s="231"/>
      <c r="G50" s="376">
        <v>10482</v>
      </c>
      <c r="H50" s="231">
        <f t="shared" si="7"/>
        <v>-6.7279446602861743E-3</v>
      </c>
      <c r="I50" s="61">
        <v>4244</v>
      </c>
      <c r="J50" s="379">
        <f t="shared" si="2"/>
        <v>8.7090163934426229E-2</v>
      </c>
      <c r="K50" s="450"/>
      <c r="L50" s="461"/>
      <c r="M50" s="61"/>
      <c r="N50" s="379"/>
      <c r="O50" s="450"/>
      <c r="P50" s="461"/>
      <c r="Q50" s="61"/>
      <c r="R50" s="379"/>
      <c r="S50" s="61">
        <v>405</v>
      </c>
      <c r="T50" s="379">
        <f t="shared" si="3"/>
        <v>-0.27158273381294962</v>
      </c>
      <c r="U50" s="61"/>
      <c r="V50" s="379"/>
      <c r="W50" s="61"/>
      <c r="X50" s="379"/>
      <c r="Y50" s="61"/>
      <c r="Z50" s="379"/>
      <c r="AA50" s="61">
        <v>971</v>
      </c>
      <c r="AB50" s="379">
        <f t="shared" si="4"/>
        <v>-0.24021909233176839</v>
      </c>
      <c r="AC50" s="61">
        <v>9</v>
      </c>
      <c r="AD50" s="379">
        <f t="shared" si="5"/>
        <v>-0.35714285714285715</v>
      </c>
      <c r="AE50" s="376">
        <v>48</v>
      </c>
      <c r="AF50" s="233">
        <f t="shared" si="6"/>
        <v>-2.0408163265306121E-2</v>
      </c>
      <c r="AG50" s="61"/>
      <c r="AH50" s="379"/>
    </row>
    <row r="51" spans="1:34" s="73" customFormat="1" ht="13.55" customHeight="1">
      <c r="A51" s="444"/>
      <c r="B51" s="29" t="s">
        <v>231</v>
      </c>
      <c r="C51" s="376">
        <v>1081848</v>
      </c>
      <c r="D51" s="379">
        <v>6.5000000000000002E-2</v>
      </c>
      <c r="E51" s="376"/>
      <c r="F51" s="231"/>
      <c r="G51" s="376">
        <v>8550</v>
      </c>
      <c r="H51" s="231">
        <f t="shared" si="7"/>
        <v>0.14780507450664518</v>
      </c>
      <c r="I51" s="61">
        <v>4771</v>
      </c>
      <c r="J51" s="379">
        <f t="shared" si="2"/>
        <v>0.40862119870091529</v>
      </c>
      <c r="K51" s="451"/>
      <c r="L51" s="462"/>
      <c r="M51" s="61"/>
      <c r="N51" s="379"/>
      <c r="O51" s="451"/>
      <c r="P51" s="462"/>
      <c r="Q51" s="61"/>
      <c r="R51" s="381"/>
      <c r="S51" s="61">
        <v>442</v>
      </c>
      <c r="T51" s="379">
        <f t="shared" si="3"/>
        <v>0.17553191489361702</v>
      </c>
      <c r="U51" s="61"/>
      <c r="V51" s="379"/>
      <c r="W51" s="61"/>
      <c r="X51" s="379"/>
      <c r="Y51" s="61"/>
      <c r="Z51" s="381"/>
      <c r="AA51" s="61">
        <v>688</v>
      </c>
      <c r="AB51" s="379">
        <f t="shared" si="4"/>
        <v>8.3464566929133857E-2</v>
      </c>
      <c r="AC51" s="61">
        <v>1</v>
      </c>
      <c r="AD51" s="379">
        <f t="shared" si="5"/>
        <v>-0.8</v>
      </c>
      <c r="AE51" s="380">
        <v>64</v>
      </c>
      <c r="AF51" s="234">
        <f t="shared" si="6"/>
        <v>0.56097560975609762</v>
      </c>
      <c r="AG51" s="61"/>
      <c r="AH51" s="381"/>
    </row>
    <row r="52" spans="1:34" s="73" customFormat="1" ht="13.55" customHeight="1">
      <c r="A52" s="443" t="s">
        <v>232</v>
      </c>
      <c r="B52" s="2" t="s">
        <v>233</v>
      </c>
      <c r="C52" s="375">
        <v>1322909</v>
      </c>
      <c r="D52" s="378">
        <v>3.2000000000000001E-2</v>
      </c>
      <c r="E52" s="375"/>
      <c r="F52" s="235"/>
      <c r="G52" s="375">
        <v>11619</v>
      </c>
      <c r="H52" s="235">
        <f t="shared" si="7"/>
        <v>0.13655482735009292</v>
      </c>
      <c r="I52" s="71">
        <v>5425</v>
      </c>
      <c r="J52" s="378">
        <f t="shared" si="2"/>
        <v>0.10804738562091504</v>
      </c>
      <c r="K52" s="449"/>
      <c r="L52" s="470"/>
      <c r="M52" s="71">
        <v>126</v>
      </c>
      <c r="N52" s="378"/>
      <c r="O52" s="449">
        <v>101304</v>
      </c>
      <c r="P52" s="470">
        <f>(O52-O40)/O40</f>
        <v>-0.18817165524702489</v>
      </c>
      <c r="Q52" s="71"/>
      <c r="R52" s="379"/>
      <c r="S52" s="71">
        <v>519</v>
      </c>
      <c r="T52" s="378">
        <f t="shared" si="3"/>
        <v>0.11612903225806452</v>
      </c>
      <c r="U52" s="71"/>
      <c r="V52" s="378"/>
      <c r="W52" s="71"/>
      <c r="X52" s="378"/>
      <c r="Y52" s="71"/>
      <c r="Z52" s="379"/>
      <c r="AA52" s="71">
        <v>1034</v>
      </c>
      <c r="AB52" s="378">
        <f>(AA52-AA40)/AA40</f>
        <v>-0.3991865194654271</v>
      </c>
      <c r="AC52" s="71">
        <v>3</v>
      </c>
      <c r="AD52" s="378">
        <f t="shared" si="5"/>
        <v>-0.7</v>
      </c>
      <c r="AE52" s="61">
        <v>55</v>
      </c>
      <c r="AF52" s="232">
        <f t="shared" si="6"/>
        <v>-5.1724137931034482E-2</v>
      </c>
      <c r="AG52" s="71"/>
      <c r="AH52" s="379"/>
    </row>
    <row r="53" spans="1:34" s="73" customFormat="1" ht="13.55" customHeight="1">
      <c r="A53" s="439"/>
      <c r="B53" s="10" t="s">
        <v>234</v>
      </c>
      <c r="C53" s="376">
        <v>1132463</v>
      </c>
      <c r="D53" s="379">
        <v>0.153</v>
      </c>
      <c r="E53" s="376"/>
      <c r="F53" s="231"/>
      <c r="G53" s="376">
        <v>10698</v>
      </c>
      <c r="H53" s="231">
        <f t="shared" si="7"/>
        <v>0.18170772119739312</v>
      </c>
      <c r="I53" s="61">
        <v>3897</v>
      </c>
      <c r="J53" s="379">
        <f t="shared" si="2"/>
        <v>8.0698835274542427E-2</v>
      </c>
      <c r="K53" s="450"/>
      <c r="L53" s="461"/>
      <c r="M53" s="61">
        <v>146</v>
      </c>
      <c r="N53" s="379"/>
      <c r="O53" s="450"/>
      <c r="P53" s="461"/>
      <c r="Q53" s="61"/>
      <c r="R53" s="379"/>
      <c r="S53" s="61">
        <v>318</v>
      </c>
      <c r="T53" s="379">
        <f t="shared" si="3"/>
        <v>-0.16971279373368145</v>
      </c>
      <c r="U53" s="61"/>
      <c r="V53" s="379"/>
      <c r="W53" s="61"/>
      <c r="X53" s="379"/>
      <c r="Y53" s="61"/>
      <c r="Z53" s="379"/>
      <c r="AA53" s="61">
        <v>1087</v>
      </c>
      <c r="AB53" s="379">
        <f t="shared" si="4"/>
        <v>-0.35870206489675516</v>
      </c>
      <c r="AC53" s="61">
        <v>4</v>
      </c>
      <c r="AD53" s="379">
        <f t="shared" si="5"/>
        <v>-0.55555555555555558</v>
      </c>
      <c r="AE53" s="61">
        <v>36</v>
      </c>
      <c r="AF53" s="233">
        <f t="shared" si="6"/>
        <v>0.2413793103448276</v>
      </c>
      <c r="AG53" s="61"/>
      <c r="AH53" s="379"/>
    </row>
    <row r="54" spans="1:34" s="73" customFormat="1" ht="13.55" customHeight="1">
      <c r="A54" s="439"/>
      <c r="B54" s="10" t="s">
        <v>7</v>
      </c>
      <c r="C54" s="376">
        <v>983589</v>
      </c>
      <c r="D54" s="379">
        <v>-6.0299999999999999E-2</v>
      </c>
      <c r="E54" s="376"/>
      <c r="F54" s="231"/>
      <c r="G54" s="376">
        <v>9628</v>
      </c>
      <c r="H54" s="231">
        <f t="shared" si="7"/>
        <v>-0.20828879204012829</v>
      </c>
      <c r="I54" s="61">
        <v>4623</v>
      </c>
      <c r="J54" s="379">
        <f t="shared" si="2"/>
        <v>4.9965932318873495E-2</v>
      </c>
      <c r="K54" s="450"/>
      <c r="L54" s="461"/>
      <c r="M54" s="61">
        <v>182</v>
      </c>
      <c r="N54" s="379"/>
      <c r="O54" s="450"/>
      <c r="P54" s="461"/>
      <c r="Q54" s="61"/>
      <c r="R54" s="379"/>
      <c r="S54" s="61">
        <v>446</v>
      </c>
      <c r="T54" s="379">
        <f t="shared" si="3"/>
        <v>-8.0412371134020624E-2</v>
      </c>
      <c r="U54" s="61"/>
      <c r="V54" s="379"/>
      <c r="W54" s="61"/>
      <c r="X54" s="379"/>
      <c r="Y54" s="61"/>
      <c r="Z54" s="379"/>
      <c r="AA54" s="61">
        <v>1184</v>
      </c>
      <c r="AB54" s="379">
        <f t="shared" si="4"/>
        <v>-0.17663421418636996</v>
      </c>
      <c r="AC54" s="61">
        <v>7</v>
      </c>
      <c r="AD54" s="379">
        <f t="shared" si="5"/>
        <v>-0.46153846153846156</v>
      </c>
      <c r="AE54" s="61">
        <v>41</v>
      </c>
      <c r="AF54" s="233">
        <f t="shared" si="6"/>
        <v>-0.25454545454545452</v>
      </c>
      <c r="AG54" s="61"/>
      <c r="AH54" s="379"/>
    </row>
    <row r="55" spans="1:34" s="73" customFormat="1" ht="13.55" customHeight="1">
      <c r="A55" s="439"/>
      <c r="B55" s="10" t="s">
        <v>8</v>
      </c>
      <c r="C55" s="376">
        <v>1026750</v>
      </c>
      <c r="D55" s="379">
        <v>3.7999999999999999E-2</v>
      </c>
      <c r="E55" s="376"/>
      <c r="F55" s="231"/>
      <c r="G55" s="376">
        <v>11900</v>
      </c>
      <c r="H55" s="231">
        <f t="shared" si="7"/>
        <v>-4.7390329811079088E-2</v>
      </c>
      <c r="I55" s="61">
        <v>7621</v>
      </c>
      <c r="J55" s="379">
        <f t="shared" si="2"/>
        <v>-1.9428718476582604E-2</v>
      </c>
      <c r="K55" s="450"/>
      <c r="L55" s="461"/>
      <c r="M55" s="61">
        <v>719</v>
      </c>
      <c r="N55" s="358"/>
      <c r="O55" s="450"/>
      <c r="P55" s="461"/>
      <c r="Q55" s="61"/>
      <c r="R55" s="379"/>
      <c r="S55" s="61">
        <v>683</v>
      </c>
      <c r="T55" s="379">
        <f t="shared" si="3"/>
        <v>0.41115702479338845</v>
      </c>
      <c r="U55" s="61"/>
      <c r="V55" s="358"/>
      <c r="W55" s="61"/>
      <c r="X55" s="379"/>
      <c r="Y55" s="61"/>
      <c r="Z55" s="379"/>
      <c r="AA55" s="61">
        <v>1443</v>
      </c>
      <c r="AB55" s="358">
        <f t="shared" si="4"/>
        <v>0.26468010517090274</v>
      </c>
      <c r="AC55" s="61">
        <v>16</v>
      </c>
      <c r="AD55" s="358"/>
      <c r="AE55" s="376">
        <v>33</v>
      </c>
      <c r="AF55" s="233">
        <f t="shared" si="6"/>
        <v>-5.7142857142857141E-2</v>
      </c>
      <c r="AG55" s="61"/>
      <c r="AH55" s="379"/>
    </row>
    <row r="56" spans="1:34" s="73" customFormat="1" ht="13.55" customHeight="1">
      <c r="A56" s="439"/>
      <c r="B56" s="10" t="s">
        <v>9</v>
      </c>
      <c r="C56" s="376">
        <v>1099977</v>
      </c>
      <c r="D56" s="379">
        <v>-7.0000000000000001E-3</v>
      </c>
      <c r="E56" s="376"/>
      <c r="F56" s="231"/>
      <c r="G56" s="376">
        <v>12783</v>
      </c>
      <c r="H56" s="231">
        <f t="shared" si="7"/>
        <v>-0.1391919191919192</v>
      </c>
      <c r="I56" s="61">
        <v>11019</v>
      </c>
      <c r="J56" s="379">
        <f t="shared" si="2"/>
        <v>1.5451736047991274E-3</v>
      </c>
      <c r="K56" s="450"/>
      <c r="L56" s="461"/>
      <c r="M56" s="61">
        <v>1265</v>
      </c>
      <c r="N56" s="379"/>
      <c r="O56" s="450"/>
      <c r="P56" s="461"/>
      <c r="Q56" s="61"/>
      <c r="R56" s="379"/>
      <c r="S56" s="61">
        <v>1009</v>
      </c>
      <c r="T56" s="379">
        <f t="shared" si="3"/>
        <v>-0.31173260572987721</v>
      </c>
      <c r="U56" s="61"/>
      <c r="V56" s="379"/>
      <c r="W56" s="61"/>
      <c r="X56" s="379"/>
      <c r="Y56" s="61"/>
      <c r="Z56" s="379"/>
      <c r="AA56" s="61">
        <v>2679</v>
      </c>
      <c r="AB56" s="379">
        <f t="shared" si="4"/>
        <v>0.28984111699566684</v>
      </c>
      <c r="AC56" s="61">
        <v>7</v>
      </c>
      <c r="AD56" s="379">
        <f t="shared" si="5"/>
        <v>-0.41666666666666669</v>
      </c>
      <c r="AE56" s="376">
        <v>66</v>
      </c>
      <c r="AF56" s="233">
        <f t="shared" si="6"/>
        <v>0.53488372093023251</v>
      </c>
      <c r="AG56" s="61"/>
      <c r="AH56" s="379"/>
    </row>
    <row r="57" spans="1:34" s="73" customFormat="1" ht="13.55" customHeight="1">
      <c r="A57" s="439"/>
      <c r="B57" s="10" t="s">
        <v>10</v>
      </c>
      <c r="C57" s="376">
        <v>1004715</v>
      </c>
      <c r="D57" s="379">
        <v>-5.6000000000000001E-2</v>
      </c>
      <c r="E57" s="376"/>
      <c r="F57" s="231"/>
      <c r="G57" s="376">
        <v>13987</v>
      </c>
      <c r="H57" s="231">
        <f t="shared" si="7"/>
        <v>-7.7009370463244034E-2</v>
      </c>
      <c r="I57" s="61">
        <v>6884</v>
      </c>
      <c r="J57" s="358">
        <f t="shared" si="2"/>
        <v>-0.26898162896888606</v>
      </c>
      <c r="K57" s="450"/>
      <c r="L57" s="461"/>
      <c r="M57" s="61">
        <v>1016</v>
      </c>
      <c r="N57" s="358"/>
      <c r="O57" s="450"/>
      <c r="P57" s="461"/>
      <c r="Q57" s="61"/>
      <c r="R57" s="379"/>
      <c r="S57" s="61">
        <v>1758</v>
      </c>
      <c r="T57" s="358">
        <f t="shared" si="3"/>
        <v>-0.28710462287104621</v>
      </c>
      <c r="U57" s="61"/>
      <c r="V57" s="358"/>
      <c r="W57" s="61"/>
      <c r="X57" s="379"/>
      <c r="Y57" s="61"/>
      <c r="Z57" s="379"/>
      <c r="AA57" s="61">
        <v>3697</v>
      </c>
      <c r="AB57" s="358">
        <f t="shared" si="4"/>
        <v>0.21094005895840157</v>
      </c>
      <c r="AC57" s="61">
        <v>14</v>
      </c>
      <c r="AD57" s="358">
        <f t="shared" si="5"/>
        <v>-0.46153846153846156</v>
      </c>
      <c r="AE57" s="376">
        <v>55</v>
      </c>
      <c r="AF57" s="233">
        <f t="shared" si="6"/>
        <v>-5.1724137931034482E-2</v>
      </c>
      <c r="AG57" s="61"/>
      <c r="AH57" s="379"/>
    </row>
    <row r="58" spans="1:34" s="73" customFormat="1" ht="13.55" customHeight="1">
      <c r="A58" s="439"/>
      <c r="B58" s="10" t="s">
        <v>11</v>
      </c>
      <c r="C58" s="376">
        <v>1135843</v>
      </c>
      <c r="D58" s="379">
        <v>-0.125</v>
      </c>
      <c r="E58" s="376"/>
      <c r="F58" s="231"/>
      <c r="G58" s="376">
        <v>18442</v>
      </c>
      <c r="H58" s="231">
        <f t="shared" si="7"/>
        <v>-0.19188466763069104</v>
      </c>
      <c r="I58" s="61">
        <v>11288</v>
      </c>
      <c r="J58" s="379">
        <f t="shared" si="2"/>
        <v>-0.1616784255477163</v>
      </c>
      <c r="K58" s="450"/>
      <c r="L58" s="461"/>
      <c r="M58" s="61">
        <v>786</v>
      </c>
      <c r="N58" s="379"/>
      <c r="O58" s="450"/>
      <c r="P58" s="461"/>
      <c r="Q58" s="61"/>
      <c r="R58" s="379"/>
      <c r="S58" s="61">
        <v>1393</v>
      </c>
      <c r="T58" s="379">
        <f t="shared" si="3"/>
        <v>-0.26568265682656828</v>
      </c>
      <c r="U58" s="61"/>
      <c r="V58" s="379"/>
      <c r="W58" s="61"/>
      <c r="X58" s="379"/>
      <c r="Y58" s="61"/>
      <c r="Z58" s="379"/>
      <c r="AA58" s="61">
        <v>2495</v>
      </c>
      <c r="AB58" s="379">
        <f t="shared" si="4"/>
        <v>2.3799753795650389E-2</v>
      </c>
      <c r="AC58" s="61">
        <v>7</v>
      </c>
      <c r="AD58" s="379">
        <f t="shared" si="5"/>
        <v>-0.66666666666666663</v>
      </c>
      <c r="AE58" s="376">
        <v>59</v>
      </c>
      <c r="AF58" s="233">
        <f t="shared" si="6"/>
        <v>0.43902439024390244</v>
      </c>
      <c r="AG58" s="61"/>
      <c r="AH58" s="379"/>
    </row>
    <row r="59" spans="1:34" s="73" customFormat="1" ht="13.55" customHeight="1">
      <c r="A59" s="439"/>
      <c r="B59" s="10" t="s">
        <v>12</v>
      </c>
      <c r="C59" s="376">
        <v>1163809</v>
      </c>
      <c r="D59" s="379">
        <v>-0.111</v>
      </c>
      <c r="E59" s="376"/>
      <c r="F59" s="231"/>
      <c r="G59" s="376">
        <v>18254</v>
      </c>
      <c r="H59" s="231">
        <f t="shared" si="7"/>
        <v>-8.0426040647755687E-3</v>
      </c>
      <c r="I59" s="61">
        <v>11611</v>
      </c>
      <c r="J59" s="358">
        <f t="shared" si="2"/>
        <v>-8.7400770258586807E-2</v>
      </c>
      <c r="K59" s="450"/>
      <c r="L59" s="461"/>
      <c r="M59" s="61">
        <v>739</v>
      </c>
      <c r="N59" s="358"/>
      <c r="O59" s="450"/>
      <c r="P59" s="461"/>
      <c r="Q59" s="61"/>
      <c r="R59" s="379"/>
      <c r="S59" s="61">
        <v>1957</v>
      </c>
      <c r="T59" s="358">
        <f t="shared" si="3"/>
        <v>2.0865936358894107E-2</v>
      </c>
      <c r="U59" s="61"/>
      <c r="V59" s="358"/>
      <c r="W59" s="61"/>
      <c r="X59" s="379"/>
      <c r="Y59" s="61"/>
      <c r="Z59" s="379"/>
      <c r="AA59" s="61">
        <v>2751</v>
      </c>
      <c r="AB59" s="358">
        <f t="shared" si="4"/>
        <v>0.52494456762749442</v>
      </c>
      <c r="AC59" s="61">
        <v>0</v>
      </c>
      <c r="AD59" s="358">
        <f t="shared" si="5"/>
        <v>-1</v>
      </c>
      <c r="AE59" s="376">
        <v>41</v>
      </c>
      <c r="AF59" s="233">
        <f t="shared" si="6"/>
        <v>-0.5393258426966292</v>
      </c>
      <c r="AG59" s="61"/>
      <c r="AH59" s="379"/>
    </row>
    <row r="60" spans="1:34" s="73" customFormat="1" ht="13.55" customHeight="1">
      <c r="A60" s="439"/>
      <c r="B60" s="10" t="s">
        <v>13</v>
      </c>
      <c r="C60" s="376">
        <v>818747</v>
      </c>
      <c r="D60" s="379">
        <v>-0.19400000000000001</v>
      </c>
      <c r="E60" s="376"/>
      <c r="F60" s="231"/>
      <c r="G60" s="376">
        <v>12100</v>
      </c>
      <c r="H60" s="231">
        <f t="shared" si="7"/>
        <v>-0.10839289661778793</v>
      </c>
      <c r="I60" s="61">
        <v>6411</v>
      </c>
      <c r="J60" s="358">
        <f t="shared" si="2"/>
        <v>-0.12021407986825854</v>
      </c>
      <c r="K60" s="450"/>
      <c r="L60" s="461"/>
      <c r="M60" s="61">
        <v>498</v>
      </c>
      <c r="N60" s="358"/>
      <c r="O60" s="450"/>
      <c r="P60" s="461"/>
      <c r="Q60" s="61"/>
      <c r="R60" s="379"/>
      <c r="S60" s="61">
        <v>933</v>
      </c>
      <c r="T60" s="358">
        <f t="shared" si="3"/>
        <v>-0.16247755834829444</v>
      </c>
      <c r="U60" s="61"/>
      <c r="V60" s="358"/>
      <c r="W60" s="61"/>
      <c r="X60" s="379"/>
      <c r="Y60" s="61"/>
      <c r="Z60" s="379"/>
      <c r="AA60" s="61">
        <v>2025</v>
      </c>
      <c r="AB60" s="358">
        <f t="shared" si="4"/>
        <v>0.26879699248120303</v>
      </c>
      <c r="AC60" s="61">
        <v>11</v>
      </c>
      <c r="AD60" s="358">
        <f t="shared" si="5"/>
        <v>-0.66666666666666663</v>
      </c>
      <c r="AE60" s="376">
        <v>29</v>
      </c>
      <c r="AF60" s="233">
        <f t="shared" si="6"/>
        <v>-0.58571428571428574</v>
      </c>
      <c r="AG60" s="61"/>
      <c r="AH60" s="379"/>
    </row>
    <row r="61" spans="1:34" s="73" customFormat="1" ht="13.55" customHeight="1">
      <c r="A61" s="439"/>
      <c r="B61" s="10" t="s">
        <v>14</v>
      </c>
      <c r="C61" s="376">
        <v>932716</v>
      </c>
      <c r="D61" s="379">
        <v>-0.13500000000000001</v>
      </c>
      <c r="E61" s="376"/>
      <c r="F61" s="231"/>
      <c r="G61" s="376">
        <v>11040</v>
      </c>
      <c r="H61" s="231">
        <f t="shared" si="7"/>
        <v>-0.15783049813105501</v>
      </c>
      <c r="I61" s="61">
        <v>6009</v>
      </c>
      <c r="J61" s="379">
        <f t="shared" si="2"/>
        <v>-0.33032430625208958</v>
      </c>
      <c r="K61" s="450"/>
      <c r="L61" s="461"/>
      <c r="M61" s="61">
        <v>602</v>
      </c>
      <c r="N61" s="379"/>
      <c r="O61" s="450"/>
      <c r="P61" s="461"/>
      <c r="Q61" s="61"/>
      <c r="R61" s="379"/>
      <c r="S61" s="61">
        <v>624</v>
      </c>
      <c r="T61" s="379">
        <f t="shared" si="3"/>
        <v>-1.7322834645669291E-2</v>
      </c>
      <c r="U61" s="61"/>
      <c r="V61" s="379"/>
      <c r="W61" s="61"/>
      <c r="X61" s="379"/>
      <c r="Y61" s="61"/>
      <c r="Z61" s="379"/>
      <c r="AA61" s="61">
        <v>1067</v>
      </c>
      <c r="AB61" s="379">
        <f t="shared" si="4"/>
        <v>0.11844863731656184</v>
      </c>
      <c r="AC61" s="61">
        <v>6</v>
      </c>
      <c r="AD61" s="379">
        <f t="shared" si="5"/>
        <v>1</v>
      </c>
      <c r="AE61" s="376">
        <v>44</v>
      </c>
      <c r="AF61" s="233">
        <f t="shared" si="6"/>
        <v>-0.27868852459016391</v>
      </c>
      <c r="AG61" s="61"/>
      <c r="AH61" s="379"/>
    </row>
    <row r="62" spans="1:34" s="73" customFormat="1" ht="13.55" customHeight="1">
      <c r="A62" s="439"/>
      <c r="B62" s="10" t="s">
        <v>15</v>
      </c>
      <c r="C62" s="376">
        <v>707012</v>
      </c>
      <c r="D62" s="379">
        <v>-0.34079999999999999</v>
      </c>
      <c r="E62" s="376"/>
      <c r="F62" s="231"/>
      <c r="G62" s="376">
        <v>7802</v>
      </c>
      <c r="H62" s="231">
        <f t="shared" si="7"/>
        <v>-0.25567639763403932</v>
      </c>
      <c r="I62" s="61">
        <v>2581</v>
      </c>
      <c r="J62" s="379">
        <f t="shared" si="2"/>
        <v>-0.39184731385485388</v>
      </c>
      <c r="K62" s="450"/>
      <c r="L62" s="461"/>
      <c r="M62" s="61">
        <v>197</v>
      </c>
      <c r="N62" s="379"/>
      <c r="O62" s="450"/>
      <c r="P62" s="461"/>
      <c r="Q62" s="61"/>
      <c r="R62" s="379"/>
      <c r="S62" s="61">
        <v>495</v>
      </c>
      <c r="T62" s="379">
        <f t="shared" si="3"/>
        <v>0.22222222222222221</v>
      </c>
      <c r="U62" s="61"/>
      <c r="V62" s="379"/>
      <c r="W62" s="61"/>
      <c r="X62" s="379"/>
      <c r="Y62" s="61"/>
      <c r="Z62" s="379"/>
      <c r="AA62" s="61">
        <v>665</v>
      </c>
      <c r="AB62" s="379">
        <f t="shared" si="4"/>
        <v>-0.31513903192584963</v>
      </c>
      <c r="AC62" s="61">
        <v>17</v>
      </c>
      <c r="AD62" s="379">
        <f t="shared" si="5"/>
        <v>0.88888888888888884</v>
      </c>
      <c r="AE62" s="376">
        <v>30</v>
      </c>
      <c r="AF62" s="233">
        <f t="shared" si="6"/>
        <v>-0.375</v>
      </c>
      <c r="AG62" s="61"/>
      <c r="AH62" s="379"/>
    </row>
    <row r="63" spans="1:34" s="73" customFormat="1" ht="13.55" customHeight="1">
      <c r="A63" s="444"/>
      <c r="B63" s="29" t="s">
        <v>16</v>
      </c>
      <c r="C63" s="380">
        <v>667564</v>
      </c>
      <c r="D63" s="381">
        <v>-0.38290000000000002</v>
      </c>
      <c r="E63" s="380"/>
      <c r="F63" s="236"/>
      <c r="G63" s="380">
        <v>5186</v>
      </c>
      <c r="H63" s="236">
        <f t="shared" si="7"/>
        <v>-0.39345029239766083</v>
      </c>
      <c r="I63" s="125">
        <v>2559</v>
      </c>
      <c r="J63" s="381">
        <f t="shared" si="2"/>
        <v>-0.46363445818486693</v>
      </c>
      <c r="K63" s="451"/>
      <c r="L63" s="462"/>
      <c r="M63" s="125">
        <v>91</v>
      </c>
      <c r="N63" s="381"/>
      <c r="O63" s="451"/>
      <c r="P63" s="462"/>
      <c r="Q63" s="125"/>
      <c r="R63" s="381"/>
      <c r="S63" s="125">
        <v>467</v>
      </c>
      <c r="T63" s="381">
        <f t="shared" si="3"/>
        <v>5.6561085972850679E-2</v>
      </c>
      <c r="U63" s="125"/>
      <c r="V63" s="381"/>
      <c r="W63" s="125"/>
      <c r="X63" s="381"/>
      <c r="Y63" s="125"/>
      <c r="Z63" s="381"/>
      <c r="AA63" s="125">
        <v>471</v>
      </c>
      <c r="AB63" s="381">
        <f t="shared" si="4"/>
        <v>-0.31540697674418605</v>
      </c>
      <c r="AC63" s="125">
        <v>3</v>
      </c>
      <c r="AD63" s="381">
        <f t="shared" si="5"/>
        <v>2</v>
      </c>
      <c r="AE63" s="380">
        <v>47</v>
      </c>
      <c r="AF63" s="234">
        <f t="shared" si="6"/>
        <v>-0.265625</v>
      </c>
      <c r="AG63" s="125"/>
      <c r="AH63" s="381"/>
    </row>
    <row r="64" spans="1:34" s="73" customFormat="1" ht="13.55" customHeight="1">
      <c r="A64" s="439" t="s">
        <v>235</v>
      </c>
      <c r="B64" s="10" t="s">
        <v>233</v>
      </c>
      <c r="C64" s="376">
        <v>812901</v>
      </c>
      <c r="D64" s="379">
        <v>-0.38600000000000001</v>
      </c>
      <c r="E64" s="376"/>
      <c r="F64" s="231"/>
      <c r="G64" s="376">
        <v>7544</v>
      </c>
      <c r="H64" s="231">
        <f t="shared" si="7"/>
        <v>-0.35071865048627249</v>
      </c>
      <c r="I64" s="61">
        <v>3193</v>
      </c>
      <c r="J64" s="379">
        <f t="shared" si="2"/>
        <v>-0.41142857142857142</v>
      </c>
      <c r="K64" s="449">
        <v>18160</v>
      </c>
      <c r="L64" s="470" t="str">
        <f>IFERROR((K64-K52)/K52,"")</f>
        <v/>
      </c>
      <c r="M64" s="61">
        <v>186</v>
      </c>
      <c r="N64" s="379"/>
      <c r="O64" s="449">
        <v>84166</v>
      </c>
      <c r="P64" s="470">
        <f>(O64-O52)/O52</f>
        <v>-0.16917397141277737</v>
      </c>
      <c r="Q64" s="61"/>
      <c r="R64" s="379"/>
      <c r="S64" s="61">
        <v>294</v>
      </c>
      <c r="T64" s="379">
        <f t="shared" si="3"/>
        <v>-0.43352601156069365</v>
      </c>
      <c r="U64" s="61"/>
      <c r="V64" s="379"/>
      <c r="W64" s="61"/>
      <c r="X64" s="379"/>
      <c r="Y64" s="61"/>
      <c r="Z64" s="379"/>
      <c r="AA64" s="61">
        <v>487</v>
      </c>
      <c r="AB64" s="379">
        <f>(AA64-AA52)/AA52</f>
        <v>-0.52901353965183751</v>
      </c>
      <c r="AC64" s="61">
        <v>4</v>
      </c>
      <c r="AD64" s="379">
        <f t="shared" si="5"/>
        <v>0.33333333333333331</v>
      </c>
      <c r="AE64" s="376">
        <v>29</v>
      </c>
      <c r="AF64" s="233">
        <f t="shared" si="6"/>
        <v>-0.47272727272727272</v>
      </c>
      <c r="AG64" s="61"/>
      <c r="AH64" s="379"/>
    </row>
    <row r="65" spans="1:34" s="73" customFormat="1" ht="13.55" customHeight="1">
      <c r="A65" s="439"/>
      <c r="B65" s="10" t="s">
        <v>234</v>
      </c>
      <c r="C65" s="376">
        <v>753642</v>
      </c>
      <c r="D65" s="379">
        <v>-0.33500000000000002</v>
      </c>
      <c r="E65" s="376"/>
      <c r="F65" s="231"/>
      <c r="G65" s="376">
        <v>8796</v>
      </c>
      <c r="H65" s="231">
        <f t="shared" si="7"/>
        <v>-0.17779024116657319</v>
      </c>
      <c r="I65" s="61">
        <v>2342</v>
      </c>
      <c r="J65" s="379">
        <f t="shared" si="2"/>
        <v>-0.39902489094175009</v>
      </c>
      <c r="K65" s="450"/>
      <c r="L65" s="461"/>
      <c r="M65" s="61">
        <v>82</v>
      </c>
      <c r="N65" s="379"/>
      <c r="O65" s="450"/>
      <c r="P65" s="461"/>
      <c r="Q65" s="61"/>
      <c r="R65" s="379"/>
      <c r="S65" s="61">
        <v>299</v>
      </c>
      <c r="T65" s="379">
        <f t="shared" si="3"/>
        <v>-5.9748427672955975E-2</v>
      </c>
      <c r="U65" s="61"/>
      <c r="V65" s="379"/>
      <c r="W65" s="61"/>
      <c r="X65" s="379"/>
      <c r="Y65" s="61"/>
      <c r="Z65" s="379"/>
      <c r="AA65" s="61">
        <v>762</v>
      </c>
      <c r="AB65" s="379">
        <f t="shared" si="4"/>
        <v>-0.29898804047838085</v>
      </c>
      <c r="AC65" s="61">
        <v>0</v>
      </c>
      <c r="AD65" s="379">
        <f t="shared" si="5"/>
        <v>-1</v>
      </c>
      <c r="AE65" s="376">
        <v>19</v>
      </c>
      <c r="AF65" s="233">
        <f t="shared" si="6"/>
        <v>-0.47222222222222221</v>
      </c>
      <c r="AG65" s="61"/>
      <c r="AH65" s="379"/>
    </row>
    <row r="66" spans="1:34" s="73" customFormat="1" ht="13.55" customHeight="1">
      <c r="A66" s="439"/>
      <c r="B66" s="10" t="s">
        <v>7</v>
      </c>
      <c r="C66" s="376">
        <v>702043</v>
      </c>
      <c r="D66" s="379">
        <v>-0.28599999999999998</v>
      </c>
      <c r="E66" s="376"/>
      <c r="F66" s="231"/>
      <c r="G66" s="376">
        <v>8202</v>
      </c>
      <c r="H66" s="231">
        <f t="shared" si="7"/>
        <v>-0.14810968009970918</v>
      </c>
      <c r="I66" s="61">
        <v>3431</v>
      </c>
      <c r="J66" s="379">
        <f t="shared" si="2"/>
        <v>-0.25784122863941161</v>
      </c>
      <c r="K66" s="450"/>
      <c r="L66" s="461"/>
      <c r="M66" s="61">
        <v>275</v>
      </c>
      <c r="N66" s="379"/>
      <c r="O66" s="450"/>
      <c r="P66" s="461"/>
      <c r="Q66" s="61"/>
      <c r="R66" s="379"/>
      <c r="S66" s="61">
        <v>365</v>
      </c>
      <c r="T66" s="379">
        <f t="shared" si="3"/>
        <v>-0.18161434977578475</v>
      </c>
      <c r="U66" s="61"/>
      <c r="V66" s="379"/>
      <c r="W66" s="61"/>
      <c r="X66" s="379"/>
      <c r="Y66" s="61"/>
      <c r="Z66" s="379"/>
      <c r="AA66" s="61">
        <v>843</v>
      </c>
      <c r="AB66" s="379">
        <f t="shared" si="4"/>
        <v>-0.28800675675675674</v>
      </c>
      <c r="AC66" s="61">
        <v>0</v>
      </c>
      <c r="AD66" s="379">
        <f t="shared" si="5"/>
        <v>-1</v>
      </c>
      <c r="AE66" s="376">
        <v>35</v>
      </c>
      <c r="AF66" s="233">
        <f t="shared" si="6"/>
        <v>-0.14634146341463414</v>
      </c>
      <c r="AG66" s="61"/>
      <c r="AH66" s="379"/>
    </row>
    <row r="67" spans="1:34" s="73" customFormat="1" ht="13.55" customHeight="1">
      <c r="A67" s="439"/>
      <c r="B67" s="10" t="s">
        <v>8</v>
      </c>
      <c r="C67" s="376">
        <v>734681</v>
      </c>
      <c r="D67" s="379">
        <v>-0.28399999999999997</v>
      </c>
      <c r="E67" s="376"/>
      <c r="F67" s="231"/>
      <c r="G67" s="376">
        <v>9369</v>
      </c>
      <c r="H67" s="231">
        <f t="shared" si="7"/>
        <v>-0.21268907563025211</v>
      </c>
      <c r="I67" s="61">
        <v>5907</v>
      </c>
      <c r="J67" s="358">
        <f t="shared" si="2"/>
        <v>-0.22490486812754232</v>
      </c>
      <c r="K67" s="450">
        <v>20635</v>
      </c>
      <c r="L67" s="461" t="str">
        <f>IFERROR((K67-K55)/K55,"")</f>
        <v/>
      </c>
      <c r="M67" s="61">
        <v>654</v>
      </c>
      <c r="N67" s="358"/>
      <c r="O67" s="450"/>
      <c r="P67" s="461"/>
      <c r="Q67" s="61"/>
      <c r="R67" s="379"/>
      <c r="S67" s="61">
        <v>436</v>
      </c>
      <c r="T67" s="358">
        <f t="shared" si="3"/>
        <v>-0.36163982430453878</v>
      </c>
      <c r="U67" s="61"/>
      <c r="V67" s="358"/>
      <c r="W67" s="61"/>
      <c r="X67" s="379"/>
      <c r="Y67" s="61"/>
      <c r="Z67" s="379"/>
      <c r="AA67" s="61">
        <v>890</v>
      </c>
      <c r="AB67" s="358">
        <f t="shared" si="4"/>
        <v>-0.38322938322938321</v>
      </c>
      <c r="AC67" s="61">
        <v>0</v>
      </c>
      <c r="AD67" s="358">
        <f t="shared" si="5"/>
        <v>-1</v>
      </c>
      <c r="AE67" s="376">
        <v>61</v>
      </c>
      <c r="AF67" s="233">
        <f t="shared" si="6"/>
        <v>0.84848484848484851</v>
      </c>
      <c r="AG67" s="61"/>
      <c r="AH67" s="379"/>
    </row>
    <row r="68" spans="1:34" s="73" customFormat="1" ht="13.55" customHeight="1">
      <c r="A68" s="439"/>
      <c r="B68" s="10" t="s">
        <v>9</v>
      </c>
      <c r="C68" s="376">
        <v>737396</v>
      </c>
      <c r="D68" s="379">
        <v>-0.33</v>
      </c>
      <c r="E68" s="376"/>
      <c r="F68" s="231"/>
      <c r="G68" s="376">
        <v>10510</v>
      </c>
      <c r="H68" s="231">
        <f t="shared" si="7"/>
        <v>-0.17781428459673004</v>
      </c>
      <c r="I68" s="61">
        <v>5739</v>
      </c>
      <c r="J68" s="379">
        <f t="shared" si="2"/>
        <v>-0.47917233868772119</v>
      </c>
      <c r="K68" s="450"/>
      <c r="L68" s="461"/>
      <c r="M68" s="61">
        <v>663</v>
      </c>
      <c r="N68" s="379"/>
      <c r="O68" s="450"/>
      <c r="P68" s="461"/>
      <c r="Q68" s="61"/>
      <c r="R68" s="379"/>
      <c r="S68" s="61">
        <v>684</v>
      </c>
      <c r="T68" s="379">
        <f t="shared" si="3"/>
        <v>-0.32210109018830524</v>
      </c>
      <c r="U68" s="61"/>
      <c r="V68" s="379"/>
      <c r="W68" s="61"/>
      <c r="X68" s="379"/>
      <c r="Y68" s="61"/>
      <c r="Z68" s="379"/>
      <c r="AA68" s="61">
        <v>1529</v>
      </c>
      <c r="AB68" s="379">
        <f t="shared" si="4"/>
        <v>-0.42926465098917505</v>
      </c>
      <c r="AC68" s="61">
        <v>1</v>
      </c>
      <c r="AD68" s="379">
        <f t="shared" si="5"/>
        <v>-0.8571428571428571</v>
      </c>
      <c r="AE68" s="376">
        <v>56</v>
      </c>
      <c r="AF68" s="233">
        <f t="shared" si="6"/>
        <v>-0.15151515151515152</v>
      </c>
      <c r="AG68" s="61"/>
      <c r="AH68" s="379"/>
    </row>
    <row r="69" spans="1:34" s="73" customFormat="1" ht="13.55" customHeight="1">
      <c r="A69" s="439"/>
      <c r="B69" s="10" t="s">
        <v>10</v>
      </c>
      <c r="C69" s="376">
        <v>731137</v>
      </c>
      <c r="D69" s="379">
        <v>-0.27200000000000002</v>
      </c>
      <c r="E69" s="376"/>
      <c r="F69" s="231"/>
      <c r="G69" s="376">
        <v>11316</v>
      </c>
      <c r="H69" s="231">
        <f t="shared" si="7"/>
        <v>-0.19096303710588403</v>
      </c>
      <c r="I69" s="61">
        <v>5821</v>
      </c>
      <c r="J69" s="358">
        <f t="shared" si="2"/>
        <v>-0.15441603718768157</v>
      </c>
      <c r="K69" s="450"/>
      <c r="L69" s="461"/>
      <c r="M69" s="61">
        <v>497</v>
      </c>
      <c r="N69" s="358"/>
      <c r="O69" s="450"/>
      <c r="P69" s="461"/>
      <c r="Q69" s="61"/>
      <c r="R69" s="379"/>
      <c r="S69" s="61">
        <v>820</v>
      </c>
      <c r="T69" s="358">
        <f t="shared" si="3"/>
        <v>-0.53356086461888508</v>
      </c>
      <c r="U69" s="61"/>
      <c r="V69" s="358"/>
      <c r="W69" s="61"/>
      <c r="X69" s="379"/>
      <c r="Y69" s="61"/>
      <c r="Z69" s="379"/>
      <c r="AA69" s="61">
        <v>3307</v>
      </c>
      <c r="AB69" s="358">
        <f t="shared" si="4"/>
        <v>-0.10549093859886394</v>
      </c>
      <c r="AC69" s="61">
        <v>10</v>
      </c>
      <c r="AD69" s="358">
        <f t="shared" si="5"/>
        <v>-0.2857142857142857</v>
      </c>
      <c r="AE69" s="376">
        <v>88</v>
      </c>
      <c r="AF69" s="233">
        <f t="shared" si="6"/>
        <v>0.6</v>
      </c>
      <c r="AG69" s="61"/>
      <c r="AH69" s="379"/>
    </row>
    <row r="70" spans="1:34" s="73" customFormat="1" ht="13.55" customHeight="1">
      <c r="A70" s="439"/>
      <c r="B70" s="10" t="s">
        <v>11</v>
      </c>
      <c r="C70" s="376">
        <v>996695</v>
      </c>
      <c r="D70" s="379">
        <v>-0.123</v>
      </c>
      <c r="E70" s="376"/>
      <c r="F70" s="231"/>
      <c r="G70" s="376">
        <v>17371</v>
      </c>
      <c r="H70" s="231">
        <f t="shared" si="7"/>
        <v>-5.8073961609369916E-2</v>
      </c>
      <c r="I70" s="61">
        <v>9854</v>
      </c>
      <c r="J70" s="379">
        <f t="shared" si="2"/>
        <v>-0.1270375620127569</v>
      </c>
      <c r="K70" s="450">
        <v>37447</v>
      </c>
      <c r="L70" s="461" t="str">
        <f>IFERROR((K70-K58)/K58,"")</f>
        <v/>
      </c>
      <c r="M70" s="61">
        <v>522</v>
      </c>
      <c r="N70" s="379"/>
      <c r="O70" s="450"/>
      <c r="P70" s="461"/>
      <c r="Q70" s="61"/>
      <c r="R70" s="379"/>
      <c r="S70" s="61">
        <v>1034</v>
      </c>
      <c r="T70" s="379">
        <f t="shared" si="3"/>
        <v>-0.25771715721464467</v>
      </c>
      <c r="U70" s="61"/>
      <c r="V70" s="379"/>
      <c r="W70" s="61"/>
      <c r="X70" s="379"/>
      <c r="Y70" s="61"/>
      <c r="Z70" s="379"/>
      <c r="AA70" s="61">
        <v>3247</v>
      </c>
      <c r="AB70" s="379">
        <f t="shared" si="4"/>
        <v>0.30140280561122246</v>
      </c>
      <c r="AC70" s="61">
        <v>7</v>
      </c>
      <c r="AD70" s="379">
        <f t="shared" si="5"/>
        <v>0</v>
      </c>
      <c r="AE70" s="376">
        <v>56</v>
      </c>
      <c r="AF70" s="233">
        <f t="shared" si="6"/>
        <v>-5.0847457627118647E-2</v>
      </c>
      <c r="AG70" s="61"/>
      <c r="AH70" s="379"/>
    </row>
    <row r="71" spans="1:34" s="73" customFormat="1" ht="13.55" customHeight="1">
      <c r="A71" s="439"/>
      <c r="B71" s="10" t="s">
        <v>12</v>
      </c>
      <c r="C71" s="376">
        <v>1041527</v>
      </c>
      <c r="D71" s="379">
        <v>-0.105</v>
      </c>
      <c r="E71" s="376"/>
      <c r="F71" s="231"/>
      <c r="G71" s="376">
        <v>14652</v>
      </c>
      <c r="H71" s="231">
        <f t="shared" si="7"/>
        <v>-0.19732661334502027</v>
      </c>
      <c r="I71" s="61">
        <v>8401</v>
      </c>
      <c r="J71" s="358">
        <f t="shared" si="2"/>
        <v>-0.27646197571268627</v>
      </c>
      <c r="K71" s="450"/>
      <c r="L71" s="461"/>
      <c r="M71" s="61">
        <v>697</v>
      </c>
      <c r="N71" s="358"/>
      <c r="O71" s="450"/>
      <c r="P71" s="461"/>
      <c r="Q71" s="61"/>
      <c r="R71" s="379"/>
      <c r="S71" s="61">
        <v>1382</v>
      </c>
      <c r="T71" s="358">
        <f t="shared" si="3"/>
        <v>-0.29381706693919263</v>
      </c>
      <c r="U71" s="61"/>
      <c r="V71" s="358"/>
      <c r="W71" s="61"/>
      <c r="X71" s="379"/>
      <c r="Y71" s="61"/>
      <c r="Z71" s="379"/>
      <c r="AA71" s="61">
        <v>2768</v>
      </c>
      <c r="AB71" s="358">
        <f t="shared" si="4"/>
        <v>6.1795710650672485E-3</v>
      </c>
      <c r="AC71" s="61">
        <v>1</v>
      </c>
      <c r="AD71" s="358" t="e">
        <f t="shared" si="5"/>
        <v>#DIV/0!</v>
      </c>
      <c r="AE71" s="376">
        <v>51</v>
      </c>
      <c r="AF71" s="233">
        <f t="shared" si="6"/>
        <v>0.24390243902439024</v>
      </c>
      <c r="AG71" s="61"/>
      <c r="AH71" s="379"/>
    </row>
    <row r="72" spans="1:34" s="73" customFormat="1" ht="13.55" customHeight="1">
      <c r="A72" s="439"/>
      <c r="B72" s="10" t="s">
        <v>13</v>
      </c>
      <c r="C72" s="376">
        <v>658487</v>
      </c>
      <c r="D72" s="379">
        <v>-0.19600000000000001</v>
      </c>
      <c r="E72" s="376"/>
      <c r="F72" s="231"/>
      <c r="G72" s="376">
        <v>12197</v>
      </c>
      <c r="H72" s="231">
        <f t="shared" si="7"/>
        <v>8.0165289256198344E-3</v>
      </c>
      <c r="I72" s="61">
        <v>4890</v>
      </c>
      <c r="J72" s="358">
        <f t="shared" si="2"/>
        <v>-0.23724847917641553</v>
      </c>
      <c r="K72" s="450"/>
      <c r="L72" s="461"/>
      <c r="M72" s="61">
        <v>614</v>
      </c>
      <c r="N72" s="358"/>
      <c r="O72" s="450"/>
      <c r="P72" s="461"/>
      <c r="Q72" s="61"/>
      <c r="R72" s="379"/>
      <c r="S72" s="61">
        <v>943</v>
      </c>
      <c r="T72" s="358">
        <f t="shared" si="3"/>
        <v>1.0718113612004287E-2</v>
      </c>
      <c r="U72" s="61"/>
      <c r="V72" s="358"/>
      <c r="W72" s="61"/>
      <c r="X72" s="379"/>
      <c r="Y72" s="61"/>
      <c r="Z72" s="379"/>
      <c r="AA72" s="61">
        <v>2140</v>
      </c>
      <c r="AB72" s="358">
        <f t="shared" si="4"/>
        <v>5.6790123456790124E-2</v>
      </c>
      <c r="AC72" s="61">
        <v>5</v>
      </c>
      <c r="AD72" s="358">
        <f t="shared" si="5"/>
        <v>-0.54545454545454541</v>
      </c>
      <c r="AE72" s="376">
        <v>79</v>
      </c>
      <c r="AF72" s="233">
        <f t="shared" si="6"/>
        <v>1.7241379310344827</v>
      </c>
      <c r="AG72" s="61"/>
      <c r="AH72" s="379"/>
    </row>
    <row r="73" spans="1:34" s="73" customFormat="1" ht="13.55" customHeight="1">
      <c r="A73" s="439"/>
      <c r="B73" s="10" t="s">
        <v>14</v>
      </c>
      <c r="C73" s="376">
        <v>714880</v>
      </c>
      <c r="D73" s="379">
        <v>-0.23400000000000001</v>
      </c>
      <c r="E73" s="376"/>
      <c r="F73" s="231"/>
      <c r="G73" s="376">
        <v>9846</v>
      </c>
      <c r="H73" s="231">
        <f t="shared" si="7"/>
        <v>-0.10815217391304348</v>
      </c>
      <c r="I73" s="61">
        <v>3798</v>
      </c>
      <c r="J73" s="379">
        <f t="shared" si="2"/>
        <v>-0.36794807788317524</v>
      </c>
      <c r="K73" s="450">
        <v>30279</v>
      </c>
      <c r="L73" s="461" t="str">
        <f>IFERROR((K73-K61)/K61,"")</f>
        <v/>
      </c>
      <c r="M73" s="61">
        <v>433</v>
      </c>
      <c r="N73" s="379"/>
      <c r="O73" s="450"/>
      <c r="P73" s="461"/>
      <c r="Q73" s="61"/>
      <c r="R73" s="379"/>
      <c r="S73" s="61">
        <v>468</v>
      </c>
      <c r="T73" s="379">
        <f t="shared" si="3"/>
        <v>-0.25</v>
      </c>
      <c r="U73" s="61"/>
      <c r="V73" s="379"/>
      <c r="W73" s="61"/>
      <c r="X73" s="379"/>
      <c r="Y73" s="61"/>
      <c r="Z73" s="379"/>
      <c r="AA73" s="61">
        <v>1122</v>
      </c>
      <c r="AB73" s="379">
        <f t="shared" si="4"/>
        <v>5.1546391752577317E-2</v>
      </c>
      <c r="AC73" s="61">
        <v>6</v>
      </c>
      <c r="AD73" s="379">
        <f t="shared" si="5"/>
        <v>0</v>
      </c>
      <c r="AE73" s="376">
        <v>88</v>
      </c>
      <c r="AF73" s="233">
        <f t="shared" si="6"/>
        <v>1</v>
      </c>
      <c r="AG73" s="61"/>
      <c r="AH73" s="379"/>
    </row>
    <row r="74" spans="1:34" s="73" customFormat="1" ht="13.55" customHeight="1">
      <c r="A74" s="439"/>
      <c r="B74" s="10" t="s">
        <v>15</v>
      </c>
      <c r="C74" s="376">
        <v>721940</v>
      </c>
      <c r="D74" s="379">
        <v>2.1000000000000001E-2</v>
      </c>
      <c r="E74" s="376"/>
      <c r="F74" s="231"/>
      <c r="G74" s="376">
        <v>8466</v>
      </c>
      <c r="H74" s="231">
        <f t="shared" si="7"/>
        <v>8.5106382978723402E-2</v>
      </c>
      <c r="I74" s="61">
        <v>2523</v>
      </c>
      <c r="J74" s="379">
        <f t="shared" si="2"/>
        <v>-2.247191011235955E-2</v>
      </c>
      <c r="K74" s="450"/>
      <c r="L74" s="461"/>
      <c r="M74" s="61">
        <v>327</v>
      </c>
      <c r="N74" s="379"/>
      <c r="O74" s="450"/>
      <c r="P74" s="461"/>
      <c r="Q74" s="61"/>
      <c r="R74" s="379"/>
      <c r="S74" s="61">
        <v>393</v>
      </c>
      <c r="T74" s="379">
        <f t="shared" si="3"/>
        <v>-0.20606060606060606</v>
      </c>
      <c r="U74" s="61"/>
      <c r="V74" s="379"/>
      <c r="W74" s="61"/>
      <c r="X74" s="379"/>
      <c r="Y74" s="61"/>
      <c r="Z74" s="379"/>
      <c r="AA74" s="61">
        <v>1015</v>
      </c>
      <c r="AB74" s="379">
        <f t="shared" si="4"/>
        <v>0.52631578947368418</v>
      </c>
      <c r="AC74" s="61">
        <v>15</v>
      </c>
      <c r="AD74" s="379">
        <f t="shared" si="5"/>
        <v>-0.11764705882352941</v>
      </c>
      <c r="AE74" s="376">
        <v>50</v>
      </c>
      <c r="AF74" s="233">
        <f t="shared" si="6"/>
        <v>0.66666666666666663</v>
      </c>
      <c r="AG74" s="61"/>
      <c r="AH74" s="379"/>
    </row>
    <row r="75" spans="1:34" s="73" customFormat="1" ht="13.55" customHeight="1">
      <c r="A75" s="444"/>
      <c r="B75" s="29" t="s">
        <v>16</v>
      </c>
      <c r="C75" s="376">
        <v>888782</v>
      </c>
      <c r="D75" s="379">
        <v>0.33100000000000002</v>
      </c>
      <c r="E75" s="376"/>
      <c r="F75" s="236"/>
      <c r="G75" s="376">
        <v>6827</v>
      </c>
      <c r="H75" s="236">
        <f t="shared" si="7"/>
        <v>0.31642884689548784</v>
      </c>
      <c r="I75" s="61">
        <v>3452</v>
      </c>
      <c r="J75" s="379">
        <f t="shared" si="2"/>
        <v>0.34896443923407583</v>
      </c>
      <c r="K75" s="451"/>
      <c r="L75" s="462"/>
      <c r="M75" s="61">
        <v>170</v>
      </c>
      <c r="N75" s="379"/>
      <c r="O75" s="451"/>
      <c r="P75" s="462"/>
      <c r="Q75" s="61"/>
      <c r="R75" s="379"/>
      <c r="S75" s="61">
        <v>332</v>
      </c>
      <c r="T75" s="379">
        <f t="shared" si="3"/>
        <v>-0.28907922912205569</v>
      </c>
      <c r="U75" s="61"/>
      <c r="V75" s="379"/>
      <c r="W75" s="61"/>
      <c r="X75" s="381"/>
      <c r="Y75" s="61"/>
      <c r="Z75" s="379"/>
      <c r="AA75" s="61">
        <v>1043</v>
      </c>
      <c r="AB75" s="379">
        <f t="shared" si="4"/>
        <v>1.2144373673036093</v>
      </c>
      <c r="AC75" s="61">
        <v>0</v>
      </c>
      <c r="AD75" s="379">
        <f t="shared" si="5"/>
        <v>-1</v>
      </c>
      <c r="AE75" s="380">
        <v>50</v>
      </c>
      <c r="AF75" s="234">
        <f t="shared" si="6"/>
        <v>6.3829787234042548E-2</v>
      </c>
      <c r="AG75" s="61"/>
      <c r="AH75" s="379"/>
    </row>
    <row r="76" spans="1:34" s="73" customFormat="1" ht="13.55" customHeight="1">
      <c r="A76" s="443" t="s">
        <v>236</v>
      </c>
      <c r="B76" s="39" t="s">
        <v>233</v>
      </c>
      <c r="C76" s="71">
        <v>1118261</v>
      </c>
      <c r="D76" s="378">
        <v>0.376</v>
      </c>
      <c r="E76" s="375"/>
      <c r="F76" s="231"/>
      <c r="G76" s="375">
        <v>8944</v>
      </c>
      <c r="H76" s="231">
        <f t="shared" si="7"/>
        <v>0.1855779427359491</v>
      </c>
      <c r="I76" s="71">
        <v>3304</v>
      </c>
      <c r="J76" s="378">
        <f t="shared" si="2"/>
        <v>3.4763545255245852E-2</v>
      </c>
      <c r="K76" s="449">
        <v>27280</v>
      </c>
      <c r="L76" s="470">
        <f>IFERROR((K76-K64)/K64,"")</f>
        <v>0.50220264317180618</v>
      </c>
      <c r="M76" s="71">
        <v>76</v>
      </c>
      <c r="N76" s="378"/>
      <c r="O76" s="449">
        <v>90622</v>
      </c>
      <c r="P76" s="470">
        <f>(O76-O64)/O64</f>
        <v>7.6705558063826243E-2</v>
      </c>
      <c r="Q76" s="71"/>
      <c r="R76" s="378"/>
      <c r="S76" s="71">
        <v>407</v>
      </c>
      <c r="T76" s="378">
        <f t="shared" si="3"/>
        <v>0.38435374149659862</v>
      </c>
      <c r="U76" s="71"/>
      <c r="V76" s="378"/>
      <c r="W76" s="71">
        <v>12</v>
      </c>
      <c r="X76" s="379"/>
      <c r="Y76" s="71"/>
      <c r="Z76" s="378"/>
      <c r="AA76" s="71">
        <v>844</v>
      </c>
      <c r="AB76" s="378">
        <f>(AA76-AA64)/AA64</f>
        <v>0.73305954825462016</v>
      </c>
      <c r="AC76" s="71">
        <v>3</v>
      </c>
      <c r="AD76" s="378">
        <f t="shared" si="5"/>
        <v>-0.25</v>
      </c>
      <c r="AE76" s="375">
        <v>27</v>
      </c>
      <c r="AF76" s="378">
        <f t="shared" ref="AF76:AF122" si="8">(AE76/AE64-1)</f>
        <v>-6.8965517241379337E-2</v>
      </c>
      <c r="AG76" s="71"/>
      <c r="AH76" s="378"/>
    </row>
    <row r="77" spans="1:34" s="73" customFormat="1" ht="13.55" customHeight="1">
      <c r="A77" s="439"/>
      <c r="B77" s="39" t="s">
        <v>234</v>
      </c>
      <c r="C77" s="61">
        <v>908103</v>
      </c>
      <c r="D77" s="379">
        <v>0.20499999999999999</v>
      </c>
      <c r="E77" s="376"/>
      <c r="F77" s="231"/>
      <c r="G77" s="376">
        <v>9363</v>
      </c>
      <c r="H77" s="231">
        <f t="shared" si="7"/>
        <v>6.4461118690313776E-2</v>
      </c>
      <c r="I77" s="61">
        <v>2629</v>
      </c>
      <c r="J77" s="379">
        <f t="shared" si="2"/>
        <v>0.12254483347566182</v>
      </c>
      <c r="K77" s="450"/>
      <c r="L77" s="461"/>
      <c r="M77" s="61">
        <v>164</v>
      </c>
      <c r="N77" s="379"/>
      <c r="O77" s="450"/>
      <c r="P77" s="461"/>
      <c r="Q77" s="61"/>
      <c r="R77" s="379"/>
      <c r="S77" s="61">
        <v>372</v>
      </c>
      <c r="T77" s="379">
        <f t="shared" si="3"/>
        <v>0.24414715719063546</v>
      </c>
      <c r="U77" s="61"/>
      <c r="V77" s="379"/>
      <c r="W77" s="61">
        <v>4</v>
      </c>
      <c r="X77" s="379"/>
      <c r="Y77" s="61"/>
      <c r="Z77" s="379"/>
      <c r="AA77" s="61">
        <v>1691</v>
      </c>
      <c r="AB77" s="379">
        <f t="shared" si="4"/>
        <v>1.2191601049868765</v>
      </c>
      <c r="AC77" s="61">
        <v>2</v>
      </c>
      <c r="AD77" s="379"/>
      <c r="AE77" s="376">
        <v>32</v>
      </c>
      <c r="AF77" s="379">
        <f t="shared" si="8"/>
        <v>0.68421052631578938</v>
      </c>
      <c r="AG77" s="61"/>
      <c r="AH77" s="379"/>
    </row>
    <row r="78" spans="1:34" s="73" customFormat="1" ht="13.55" customHeight="1">
      <c r="A78" s="439"/>
      <c r="B78" s="39" t="s">
        <v>237</v>
      </c>
      <c r="C78" s="61">
        <v>950185</v>
      </c>
      <c r="D78" s="379">
        <v>0.35299999999999998</v>
      </c>
      <c r="E78" s="376"/>
      <c r="F78" s="231"/>
      <c r="G78" s="376">
        <v>9024</v>
      </c>
      <c r="H78" s="231">
        <f t="shared" si="7"/>
        <v>0.10021945866861741</v>
      </c>
      <c r="I78" s="61">
        <v>3240</v>
      </c>
      <c r="J78" s="379">
        <f t="shared" si="2"/>
        <v>-5.5668901194986888E-2</v>
      </c>
      <c r="K78" s="450"/>
      <c r="L78" s="461"/>
      <c r="M78" s="61">
        <v>205</v>
      </c>
      <c r="N78" s="379"/>
      <c r="O78" s="450"/>
      <c r="P78" s="461"/>
      <c r="Q78" s="61"/>
      <c r="R78" s="379"/>
      <c r="S78" s="61">
        <v>486</v>
      </c>
      <c r="T78" s="379">
        <f t="shared" si="3"/>
        <v>0.33150684931506852</v>
      </c>
      <c r="U78" s="61"/>
      <c r="V78" s="379"/>
      <c r="W78" s="61">
        <v>3</v>
      </c>
      <c r="X78" s="379"/>
      <c r="Y78" s="61"/>
      <c r="Z78" s="379"/>
      <c r="AA78" s="61">
        <v>1756</v>
      </c>
      <c r="AB78" s="379">
        <f t="shared" si="4"/>
        <v>1.0830367734282325</v>
      </c>
      <c r="AC78" s="61">
        <v>4</v>
      </c>
      <c r="AD78" s="379"/>
      <c r="AE78" s="376">
        <v>72</v>
      </c>
      <c r="AF78" s="379">
        <f t="shared" si="8"/>
        <v>1.0571428571428569</v>
      </c>
      <c r="AG78" s="61"/>
      <c r="AH78" s="379"/>
    </row>
    <row r="79" spans="1:34" s="73" customFormat="1" ht="13.55" customHeight="1">
      <c r="A79" s="439"/>
      <c r="B79" s="39" t="s">
        <v>238</v>
      </c>
      <c r="C79" s="61">
        <v>935904</v>
      </c>
      <c r="D79" s="379">
        <v>0.27400000000000002</v>
      </c>
      <c r="E79" s="376"/>
      <c r="F79" s="231"/>
      <c r="G79" s="376">
        <v>10826</v>
      </c>
      <c r="H79" s="231">
        <f t="shared" si="7"/>
        <v>0.15551286156473476</v>
      </c>
      <c r="I79" s="61">
        <v>5686</v>
      </c>
      <c r="J79" s="379">
        <f t="shared" si="2"/>
        <v>-3.7413238530556968E-2</v>
      </c>
      <c r="K79" s="450">
        <v>32934</v>
      </c>
      <c r="L79" s="461">
        <f>IFERROR((K79-K67)/K67,"")</f>
        <v>0.59602616913011874</v>
      </c>
      <c r="M79" s="61">
        <v>403</v>
      </c>
      <c r="N79" s="358"/>
      <c r="O79" s="450"/>
      <c r="P79" s="461"/>
      <c r="Q79" s="61"/>
      <c r="R79" s="379"/>
      <c r="S79" s="61">
        <v>502</v>
      </c>
      <c r="T79" s="379">
        <f t="shared" si="3"/>
        <v>0.15137614678899083</v>
      </c>
      <c r="U79" s="61"/>
      <c r="V79" s="358"/>
      <c r="W79" s="61">
        <v>5</v>
      </c>
      <c r="X79" s="379"/>
      <c r="Y79" s="61"/>
      <c r="Z79" s="379"/>
      <c r="AA79" s="61">
        <v>985</v>
      </c>
      <c r="AB79" s="358">
        <f t="shared" si="4"/>
        <v>0.10674157303370786</v>
      </c>
      <c r="AC79" s="61">
        <v>3</v>
      </c>
      <c r="AD79" s="358"/>
      <c r="AE79" s="376">
        <v>76</v>
      </c>
      <c r="AF79" s="379">
        <f t="shared" si="8"/>
        <v>0.24590163934426235</v>
      </c>
      <c r="AG79" s="61"/>
      <c r="AH79" s="379"/>
    </row>
    <row r="80" spans="1:34" s="73" customFormat="1" ht="13.55" customHeight="1">
      <c r="A80" s="439"/>
      <c r="B80" s="39" t="s">
        <v>239</v>
      </c>
      <c r="C80" s="61">
        <v>1023815</v>
      </c>
      <c r="D80" s="379">
        <v>0.38800000000000001</v>
      </c>
      <c r="E80" s="376"/>
      <c r="F80" s="231"/>
      <c r="G80" s="376">
        <v>12859</v>
      </c>
      <c r="H80" s="231">
        <f>(G80-G68)/G68</f>
        <v>0.22350142721217889</v>
      </c>
      <c r="I80" s="61">
        <v>8783</v>
      </c>
      <c r="J80" s="379">
        <f t="shared" ref="J80:J123" si="9">(I80-I68)/I68</f>
        <v>0.53040599407562294</v>
      </c>
      <c r="K80" s="450"/>
      <c r="L80" s="461"/>
      <c r="M80" s="61">
        <v>1305</v>
      </c>
      <c r="N80" s="379"/>
      <c r="O80" s="450"/>
      <c r="P80" s="461"/>
      <c r="Q80" s="61"/>
      <c r="R80" s="379"/>
      <c r="S80" s="61">
        <v>876</v>
      </c>
      <c r="T80" s="379">
        <f t="shared" ref="T80:T143" si="10">(S80-S68)/S68</f>
        <v>0.2807017543859649</v>
      </c>
      <c r="U80" s="61"/>
      <c r="V80" s="379"/>
      <c r="W80" s="61">
        <v>245</v>
      </c>
      <c r="X80" s="379"/>
      <c r="Y80" s="61"/>
      <c r="Z80" s="379"/>
      <c r="AA80" s="61">
        <v>3321</v>
      </c>
      <c r="AB80" s="379">
        <f t="shared" ref="AB80:AB87" si="11">(AA80-AA68)/AA68</f>
        <v>1.172007848266841</v>
      </c>
      <c r="AC80" s="61">
        <v>14</v>
      </c>
      <c r="AD80" s="379">
        <f t="shared" si="5"/>
        <v>13</v>
      </c>
      <c r="AE80" s="376">
        <v>118</v>
      </c>
      <c r="AF80" s="379">
        <f t="shared" si="8"/>
        <v>1.1071428571428572</v>
      </c>
      <c r="AG80" s="61"/>
      <c r="AH80" s="379"/>
    </row>
    <row r="81" spans="1:34" s="73" customFormat="1" ht="13.55" customHeight="1">
      <c r="A81" s="439"/>
      <c r="B81" s="39" t="s">
        <v>240</v>
      </c>
      <c r="C81" s="61">
        <v>997597</v>
      </c>
      <c r="D81" s="379">
        <v>0.36399999999999999</v>
      </c>
      <c r="E81" s="376"/>
      <c r="F81" s="231"/>
      <c r="G81" s="376">
        <v>13963</v>
      </c>
      <c r="H81" s="231">
        <f>(G81-G69)/G69</f>
        <v>0.23391657829621776</v>
      </c>
      <c r="I81" s="61">
        <v>8048</v>
      </c>
      <c r="J81" s="358">
        <f t="shared" si="9"/>
        <v>0.3825803126610548</v>
      </c>
      <c r="K81" s="450"/>
      <c r="L81" s="461"/>
      <c r="M81" s="61">
        <v>613</v>
      </c>
      <c r="N81" s="358"/>
      <c r="O81" s="450"/>
      <c r="P81" s="461"/>
      <c r="Q81" s="61"/>
      <c r="R81" s="379"/>
      <c r="S81" s="61">
        <v>1398</v>
      </c>
      <c r="T81" s="358">
        <f t="shared" si="10"/>
        <v>0.70487804878048776</v>
      </c>
      <c r="U81" s="61"/>
      <c r="V81" s="358"/>
      <c r="W81" s="61">
        <v>26</v>
      </c>
      <c r="X81" s="379"/>
      <c r="Y81" s="61"/>
      <c r="Z81" s="379"/>
      <c r="AA81" s="61">
        <v>4672</v>
      </c>
      <c r="AB81" s="358">
        <f t="shared" si="11"/>
        <v>0.41276081040217721</v>
      </c>
      <c r="AC81" s="61">
        <v>10</v>
      </c>
      <c r="AD81" s="358">
        <f t="shared" ref="AD81:AD127" si="12">(AC81-AC69)/AC69</f>
        <v>0</v>
      </c>
      <c r="AE81" s="376">
        <v>78</v>
      </c>
      <c r="AF81" s="379">
        <f t="shared" si="8"/>
        <v>-0.11363636363636365</v>
      </c>
      <c r="AG81" s="61"/>
      <c r="AH81" s="379"/>
    </row>
    <row r="82" spans="1:34" s="73" customFormat="1" ht="13.55" customHeight="1">
      <c r="A82" s="439"/>
      <c r="B82" s="39" t="s">
        <v>241</v>
      </c>
      <c r="C82" s="61">
        <v>1223723</v>
      </c>
      <c r="D82" s="379">
        <v>0.22800000000000001</v>
      </c>
      <c r="E82" s="376"/>
      <c r="F82" s="231"/>
      <c r="G82" s="376">
        <v>18324</v>
      </c>
      <c r="H82" s="231">
        <f>(G82-G70)/G70</f>
        <v>5.4861550860629785E-2</v>
      </c>
      <c r="I82" s="61">
        <v>11643</v>
      </c>
      <c r="J82" s="379">
        <f t="shared" si="9"/>
        <v>0.18155063933428051</v>
      </c>
      <c r="K82" s="450">
        <v>48390</v>
      </c>
      <c r="L82" s="461">
        <f>IFERROR((K82-K70)/K70,"")</f>
        <v>0.29222634656981866</v>
      </c>
      <c r="M82" s="61">
        <v>845</v>
      </c>
      <c r="N82" s="379"/>
      <c r="O82" s="450"/>
      <c r="P82" s="461"/>
      <c r="Q82" s="61"/>
      <c r="R82" s="379"/>
      <c r="S82" s="61">
        <v>1356</v>
      </c>
      <c r="T82" s="379">
        <f t="shared" si="10"/>
        <v>0.3114119922630561</v>
      </c>
      <c r="U82" s="61"/>
      <c r="V82" s="379"/>
      <c r="W82" s="61">
        <v>119</v>
      </c>
      <c r="X82" s="379"/>
      <c r="Y82" s="61"/>
      <c r="Z82" s="379"/>
      <c r="AA82" s="61">
        <v>3982</v>
      </c>
      <c r="AB82" s="379">
        <f t="shared" si="11"/>
        <v>0.22636279642747151</v>
      </c>
      <c r="AC82" s="61">
        <v>6</v>
      </c>
      <c r="AD82" s="379">
        <f t="shared" si="12"/>
        <v>-0.14285714285714285</v>
      </c>
      <c r="AE82" s="376">
        <v>94</v>
      </c>
      <c r="AF82" s="379">
        <f t="shared" si="8"/>
        <v>0.6785714285714286</v>
      </c>
      <c r="AG82" s="61"/>
      <c r="AH82" s="379"/>
    </row>
    <row r="83" spans="1:34" s="73" customFormat="1" ht="13.55" customHeight="1">
      <c r="A83" s="439"/>
      <c r="B83" s="39" t="s">
        <v>242</v>
      </c>
      <c r="C83" s="61">
        <v>1235742</v>
      </c>
      <c r="D83" s="379">
        <v>0.186</v>
      </c>
      <c r="E83" s="376"/>
      <c r="F83" s="231"/>
      <c r="G83" s="376">
        <v>14859</v>
      </c>
      <c r="H83" s="231">
        <f>(G83-G71)/G71</f>
        <v>1.4127764127764128E-2</v>
      </c>
      <c r="I83" s="61">
        <v>11280</v>
      </c>
      <c r="J83" s="358">
        <f t="shared" si="9"/>
        <v>0.34269729794072135</v>
      </c>
      <c r="K83" s="450"/>
      <c r="L83" s="461"/>
      <c r="M83" s="61">
        <v>911</v>
      </c>
      <c r="N83" s="358"/>
      <c r="O83" s="450"/>
      <c r="P83" s="461"/>
      <c r="Q83" s="61"/>
      <c r="R83" s="379"/>
      <c r="S83" s="61">
        <v>1273</v>
      </c>
      <c r="T83" s="358">
        <f t="shared" si="10"/>
        <v>-7.8871201157742404E-2</v>
      </c>
      <c r="U83" s="61"/>
      <c r="V83" s="358"/>
      <c r="W83" s="61">
        <v>105</v>
      </c>
      <c r="X83" s="379"/>
      <c r="Y83" s="61"/>
      <c r="Z83" s="379"/>
      <c r="AA83" s="61">
        <v>3960</v>
      </c>
      <c r="AB83" s="358">
        <f t="shared" si="11"/>
        <v>0.430635838150289</v>
      </c>
      <c r="AC83" s="61">
        <v>14</v>
      </c>
      <c r="AD83" s="358">
        <f t="shared" si="12"/>
        <v>13</v>
      </c>
      <c r="AE83" s="376">
        <v>87</v>
      </c>
      <c r="AF83" s="379">
        <f t="shared" si="8"/>
        <v>0.70588235294117641</v>
      </c>
      <c r="AG83" s="61"/>
      <c r="AH83" s="379"/>
    </row>
    <row r="84" spans="1:34" s="73" customFormat="1" ht="13.55" customHeight="1">
      <c r="A84" s="439"/>
      <c r="B84" s="39" t="s">
        <v>243</v>
      </c>
      <c r="C84" s="61">
        <v>1013123</v>
      </c>
      <c r="D84" s="379">
        <v>0.53900000000000003</v>
      </c>
      <c r="E84" s="376"/>
      <c r="F84" s="231"/>
      <c r="G84" s="376">
        <v>15093</v>
      </c>
      <c r="H84" s="231">
        <f>(G84-G72)/G72</f>
        <v>0.23743543494301877</v>
      </c>
      <c r="I84" s="61">
        <v>7964</v>
      </c>
      <c r="J84" s="358">
        <f t="shared" si="9"/>
        <v>0.62862985685071571</v>
      </c>
      <c r="K84" s="450"/>
      <c r="L84" s="461"/>
      <c r="M84" s="61">
        <v>758</v>
      </c>
      <c r="N84" s="358"/>
      <c r="O84" s="450"/>
      <c r="P84" s="461"/>
      <c r="Q84" s="61"/>
      <c r="R84" s="379"/>
      <c r="S84" s="61">
        <v>1142</v>
      </c>
      <c r="T84" s="358">
        <f t="shared" si="10"/>
        <v>0.21102863202545069</v>
      </c>
      <c r="U84" s="61"/>
      <c r="V84" s="358"/>
      <c r="W84" s="61">
        <v>43</v>
      </c>
      <c r="X84" s="379"/>
      <c r="Y84" s="61"/>
      <c r="Z84" s="379"/>
      <c r="AA84" s="61">
        <v>2283</v>
      </c>
      <c r="AB84" s="358">
        <f t="shared" si="11"/>
        <v>6.6822429906542052E-2</v>
      </c>
      <c r="AC84" s="61">
        <v>2</v>
      </c>
      <c r="AD84" s="358">
        <f t="shared" si="12"/>
        <v>-0.6</v>
      </c>
      <c r="AE84" s="376">
        <v>81</v>
      </c>
      <c r="AF84" s="379">
        <f t="shared" si="8"/>
        <v>2.5316455696202445E-2</v>
      </c>
      <c r="AG84" s="61"/>
      <c r="AH84" s="379"/>
    </row>
    <row r="85" spans="1:34" s="73" customFormat="1" ht="13.55" customHeight="1">
      <c r="A85" s="439"/>
      <c r="B85" s="39" t="s">
        <v>244</v>
      </c>
      <c r="C85" s="61">
        <v>1055581</v>
      </c>
      <c r="D85" s="379">
        <v>0.47699999999999998</v>
      </c>
      <c r="E85" s="376"/>
      <c r="F85" s="231"/>
      <c r="G85" s="376">
        <v>13009</v>
      </c>
      <c r="H85" s="231">
        <v>0.34799999999999998</v>
      </c>
      <c r="I85" s="61">
        <v>6592</v>
      </c>
      <c r="J85" s="379">
        <f t="shared" si="9"/>
        <v>0.73565034228541337</v>
      </c>
      <c r="K85" s="450">
        <v>38393</v>
      </c>
      <c r="L85" s="461">
        <f>IFERROR((K85-K73)/K73,"")</f>
        <v>0.26797450378149873</v>
      </c>
      <c r="M85" s="61">
        <v>938</v>
      </c>
      <c r="N85" s="379"/>
      <c r="O85" s="450"/>
      <c r="P85" s="461"/>
      <c r="Q85" s="61"/>
      <c r="R85" s="379"/>
      <c r="S85" s="61">
        <v>688</v>
      </c>
      <c r="T85" s="379">
        <f t="shared" si="10"/>
        <v>0.47008547008547008</v>
      </c>
      <c r="U85" s="61"/>
      <c r="V85" s="379"/>
      <c r="W85" s="61">
        <v>62</v>
      </c>
      <c r="X85" s="379"/>
      <c r="Y85" s="61"/>
      <c r="Z85" s="379"/>
      <c r="AA85" s="61">
        <v>1174</v>
      </c>
      <c r="AB85" s="379">
        <f t="shared" si="11"/>
        <v>4.6345811051693407E-2</v>
      </c>
      <c r="AC85" s="61">
        <v>8</v>
      </c>
      <c r="AD85" s="379">
        <f t="shared" si="12"/>
        <v>0.33333333333333331</v>
      </c>
      <c r="AE85" s="376">
        <v>139</v>
      </c>
      <c r="AF85" s="379">
        <f t="shared" si="8"/>
        <v>0.57954545454545459</v>
      </c>
      <c r="AG85" s="61"/>
      <c r="AH85" s="379"/>
    </row>
    <row r="86" spans="1:34" s="73" customFormat="1" ht="13.55" customHeight="1">
      <c r="A86" s="439"/>
      <c r="B86" s="39" t="s">
        <v>245</v>
      </c>
      <c r="C86" s="61">
        <v>1004902</v>
      </c>
      <c r="D86" s="379">
        <v>0.39200000000000002</v>
      </c>
      <c r="E86" s="376"/>
      <c r="F86" s="231"/>
      <c r="G86" s="376">
        <v>10131</v>
      </c>
      <c r="H86" s="231">
        <v>0.23799999999999999</v>
      </c>
      <c r="I86" s="61">
        <v>3680</v>
      </c>
      <c r="J86" s="379">
        <f t="shared" si="9"/>
        <v>0.458581054300436</v>
      </c>
      <c r="K86" s="450"/>
      <c r="L86" s="461"/>
      <c r="M86" s="61">
        <v>277</v>
      </c>
      <c r="N86" s="379"/>
      <c r="O86" s="450"/>
      <c r="P86" s="461"/>
      <c r="Q86" s="61"/>
      <c r="R86" s="379"/>
      <c r="S86" s="61">
        <v>648</v>
      </c>
      <c r="T86" s="379">
        <f t="shared" si="10"/>
        <v>0.64885496183206104</v>
      </c>
      <c r="U86" s="61"/>
      <c r="V86" s="379"/>
      <c r="W86" s="61">
        <v>32</v>
      </c>
      <c r="X86" s="379"/>
      <c r="Y86" s="61"/>
      <c r="Z86" s="379"/>
      <c r="AA86" s="61">
        <v>934</v>
      </c>
      <c r="AB86" s="379">
        <f t="shared" si="11"/>
        <v>-7.9802955665024627E-2</v>
      </c>
      <c r="AC86" s="61">
        <v>4</v>
      </c>
      <c r="AD86" s="379">
        <f t="shared" si="12"/>
        <v>-0.73333333333333328</v>
      </c>
      <c r="AE86" s="376">
        <v>51</v>
      </c>
      <c r="AF86" s="379">
        <f t="shared" si="8"/>
        <v>2.0000000000000018E-2</v>
      </c>
      <c r="AG86" s="61"/>
      <c r="AH86" s="379"/>
    </row>
    <row r="87" spans="1:34" s="73" customFormat="1" ht="13.55" customHeight="1">
      <c r="A87" s="444"/>
      <c r="B87" s="29" t="s">
        <v>231</v>
      </c>
      <c r="C87" s="61">
        <v>1021428</v>
      </c>
      <c r="D87" s="379">
        <v>0.14899999999999999</v>
      </c>
      <c r="E87" s="380"/>
      <c r="F87" s="236"/>
      <c r="G87" s="380">
        <v>8055</v>
      </c>
      <c r="H87" s="236">
        <v>0.183</v>
      </c>
      <c r="I87" s="61">
        <v>4711</v>
      </c>
      <c r="J87" s="379">
        <f t="shared" si="9"/>
        <v>0.36471610660486675</v>
      </c>
      <c r="K87" s="451"/>
      <c r="L87" s="462"/>
      <c r="M87" s="61">
        <v>109</v>
      </c>
      <c r="N87" s="379"/>
      <c r="O87" s="451"/>
      <c r="P87" s="462"/>
      <c r="Q87" s="61"/>
      <c r="R87" s="379"/>
      <c r="S87" s="61">
        <v>430</v>
      </c>
      <c r="T87" s="379">
        <f t="shared" si="10"/>
        <v>0.29518072289156627</v>
      </c>
      <c r="U87" s="61"/>
      <c r="V87" s="379"/>
      <c r="W87" s="61">
        <v>30</v>
      </c>
      <c r="X87" s="381"/>
      <c r="Y87" s="61"/>
      <c r="Z87" s="379"/>
      <c r="AA87" s="61">
        <v>842</v>
      </c>
      <c r="AB87" s="379">
        <f t="shared" si="11"/>
        <v>-0.19271332694151486</v>
      </c>
      <c r="AC87" s="61">
        <v>1</v>
      </c>
      <c r="AD87" s="379"/>
      <c r="AE87" s="380">
        <v>80</v>
      </c>
      <c r="AF87" s="381">
        <f t="shared" si="8"/>
        <v>0.60000000000000009</v>
      </c>
      <c r="AG87" s="61"/>
      <c r="AH87" s="379"/>
    </row>
    <row r="88" spans="1:34" s="73" customFormat="1" ht="13.55" customHeight="1">
      <c r="A88" s="443" t="s">
        <v>246</v>
      </c>
      <c r="B88" s="2" t="s">
        <v>233</v>
      </c>
      <c r="C88" s="375">
        <v>1268007</v>
      </c>
      <c r="D88" s="378">
        <v>0.13400000000000001</v>
      </c>
      <c r="E88" s="375"/>
      <c r="F88" s="231"/>
      <c r="G88" s="375">
        <v>10639</v>
      </c>
      <c r="H88" s="231">
        <f t="shared" ref="H88:H99" si="13">(G88/G76-1)</f>
        <v>0.18951252236135963</v>
      </c>
      <c r="I88" s="71">
        <v>4843</v>
      </c>
      <c r="J88" s="378">
        <f t="shared" si="9"/>
        <v>0.46579903147699758</v>
      </c>
      <c r="K88" s="449">
        <v>37751</v>
      </c>
      <c r="L88" s="470">
        <f>IFERROR((K88-K76)/K76,"")</f>
        <v>0.3838343108504399</v>
      </c>
      <c r="M88" s="71">
        <v>196</v>
      </c>
      <c r="N88" s="378"/>
      <c r="O88" s="449">
        <v>91335</v>
      </c>
      <c r="P88" s="470">
        <f>(O88-O76)/O76</f>
        <v>7.867846659751496E-3</v>
      </c>
      <c r="Q88" s="71"/>
      <c r="R88" s="378"/>
      <c r="S88" s="71">
        <v>592</v>
      </c>
      <c r="T88" s="378">
        <f t="shared" si="10"/>
        <v>0.45454545454545453</v>
      </c>
      <c r="U88" s="71"/>
      <c r="V88" s="378"/>
      <c r="W88" s="71">
        <v>19</v>
      </c>
      <c r="X88" s="379">
        <f t="shared" ref="X88:X95" si="14">(W88-W76)/W76</f>
        <v>0.58333333333333337</v>
      </c>
      <c r="Y88" s="71"/>
      <c r="Z88" s="378"/>
      <c r="AA88" s="71">
        <v>861</v>
      </c>
      <c r="AB88" s="378">
        <f>(AA88-AA76)/AA76</f>
        <v>2.014218009478673E-2</v>
      </c>
      <c r="AC88" s="71">
        <v>6</v>
      </c>
      <c r="AD88" s="378">
        <f t="shared" si="12"/>
        <v>1</v>
      </c>
      <c r="AE88" s="375">
        <v>73</v>
      </c>
      <c r="AF88" s="378">
        <f t="shared" si="8"/>
        <v>1.7037037037037037</v>
      </c>
      <c r="AG88" s="71"/>
      <c r="AH88" s="378"/>
    </row>
    <row r="89" spans="1:34" s="73" customFormat="1" ht="13.55" customHeight="1">
      <c r="A89" s="439"/>
      <c r="B89" s="10" t="s">
        <v>234</v>
      </c>
      <c r="C89" s="376">
        <v>1091628</v>
      </c>
      <c r="D89" s="379">
        <f t="shared" ref="D89:D123" si="15">(C89-C77)/C77</f>
        <v>0.20209711893915117</v>
      </c>
      <c r="E89" s="376"/>
      <c r="F89" s="231"/>
      <c r="G89" s="376">
        <v>11247</v>
      </c>
      <c r="H89" s="231">
        <f t="shared" si="13"/>
        <v>0.2012175584748479</v>
      </c>
      <c r="I89" s="61">
        <v>3177</v>
      </c>
      <c r="J89" s="379">
        <f t="shared" si="9"/>
        <v>0.20844427538988208</v>
      </c>
      <c r="K89" s="450"/>
      <c r="L89" s="461"/>
      <c r="M89" s="61">
        <v>90</v>
      </c>
      <c r="N89" s="379"/>
      <c r="O89" s="450"/>
      <c r="P89" s="461"/>
      <c r="Q89" s="61"/>
      <c r="R89" s="379"/>
      <c r="S89" s="61">
        <v>486</v>
      </c>
      <c r="T89" s="379">
        <f t="shared" si="10"/>
        <v>0.30645161290322581</v>
      </c>
      <c r="U89" s="61"/>
      <c r="V89" s="379"/>
      <c r="W89" s="61">
        <v>17</v>
      </c>
      <c r="X89" s="379">
        <f t="shared" si="14"/>
        <v>3.25</v>
      </c>
      <c r="Y89" s="61"/>
      <c r="Z89" s="379"/>
      <c r="AA89" s="61">
        <v>863</v>
      </c>
      <c r="AB89" s="379">
        <f t="shared" ref="AB89:AB99" si="16">(AA89-AA77)/AA77</f>
        <v>-0.48965109402720286</v>
      </c>
      <c r="AC89" s="61">
        <v>7</v>
      </c>
      <c r="AD89" s="379">
        <f t="shared" si="12"/>
        <v>2.5</v>
      </c>
      <c r="AE89" s="61">
        <v>62</v>
      </c>
      <c r="AF89" s="379">
        <f t="shared" si="8"/>
        <v>0.9375</v>
      </c>
      <c r="AG89" s="61"/>
      <c r="AH89" s="379"/>
    </row>
    <row r="90" spans="1:34" s="73" customFormat="1" ht="13.55" customHeight="1">
      <c r="A90" s="439"/>
      <c r="B90" s="10" t="s">
        <v>7</v>
      </c>
      <c r="C90" s="376">
        <v>868694</v>
      </c>
      <c r="D90" s="379">
        <f t="shared" si="15"/>
        <v>-8.5763298726037565E-2</v>
      </c>
      <c r="E90" s="376"/>
      <c r="F90" s="231"/>
      <c r="G90" s="376">
        <v>10006</v>
      </c>
      <c r="H90" s="231">
        <f t="shared" si="13"/>
        <v>0.10882092198581561</v>
      </c>
      <c r="I90" s="61">
        <v>5170</v>
      </c>
      <c r="J90" s="379">
        <f t="shared" si="9"/>
        <v>0.59567901234567899</v>
      </c>
      <c r="K90" s="450"/>
      <c r="L90" s="461"/>
      <c r="M90" s="61">
        <v>361</v>
      </c>
      <c r="N90" s="379"/>
      <c r="O90" s="450"/>
      <c r="P90" s="461"/>
      <c r="Q90" s="61"/>
      <c r="R90" s="379"/>
      <c r="S90" s="61">
        <v>506</v>
      </c>
      <c r="T90" s="379">
        <f t="shared" si="10"/>
        <v>4.1152263374485597E-2</v>
      </c>
      <c r="U90" s="61"/>
      <c r="V90" s="379"/>
      <c r="W90" s="61">
        <v>47</v>
      </c>
      <c r="X90" s="379">
        <f t="shared" si="14"/>
        <v>14.666666666666666</v>
      </c>
      <c r="Y90" s="61"/>
      <c r="Z90" s="379"/>
      <c r="AA90" s="61">
        <v>1110</v>
      </c>
      <c r="AB90" s="379">
        <f t="shared" si="16"/>
        <v>-0.36788154897494307</v>
      </c>
      <c r="AC90" s="61">
        <v>5</v>
      </c>
      <c r="AD90" s="379">
        <f t="shared" si="12"/>
        <v>0.25</v>
      </c>
      <c r="AE90" s="61">
        <v>141</v>
      </c>
      <c r="AF90" s="379">
        <f t="shared" si="8"/>
        <v>0.95833333333333326</v>
      </c>
      <c r="AG90" s="61"/>
      <c r="AH90" s="379"/>
    </row>
    <row r="91" spans="1:34" s="73" customFormat="1" ht="13.55" customHeight="1">
      <c r="A91" s="439"/>
      <c r="B91" s="10" t="s">
        <v>8</v>
      </c>
      <c r="C91" s="376">
        <v>867487</v>
      </c>
      <c r="D91" s="379">
        <f t="shared" si="15"/>
        <v>-7.310258317092351E-2</v>
      </c>
      <c r="E91" s="376"/>
      <c r="F91" s="231"/>
      <c r="G91" s="376">
        <v>11773</v>
      </c>
      <c r="H91" s="231">
        <f t="shared" si="13"/>
        <v>8.7474598189543729E-2</v>
      </c>
      <c r="I91" s="61">
        <v>6984</v>
      </c>
      <c r="J91" s="358">
        <f t="shared" si="9"/>
        <v>0.22827998593035526</v>
      </c>
      <c r="K91" s="450">
        <v>32424</v>
      </c>
      <c r="L91" s="461">
        <f>IFERROR((K91-K79)/K79,"")</f>
        <v>-1.5485516487520496E-2</v>
      </c>
      <c r="M91" s="61">
        <v>849</v>
      </c>
      <c r="N91" s="358"/>
      <c r="O91" s="450"/>
      <c r="P91" s="461"/>
      <c r="Q91" s="61"/>
      <c r="R91" s="379"/>
      <c r="S91" s="61">
        <v>665</v>
      </c>
      <c r="T91" s="358">
        <f t="shared" si="10"/>
        <v>0.3247011952191235</v>
      </c>
      <c r="U91" s="61"/>
      <c r="V91" s="358"/>
      <c r="W91" s="61">
        <v>28</v>
      </c>
      <c r="X91" s="379">
        <f t="shared" si="14"/>
        <v>4.5999999999999996</v>
      </c>
      <c r="Y91" s="61"/>
      <c r="Z91" s="379"/>
      <c r="AA91" s="61">
        <v>1897</v>
      </c>
      <c r="AB91" s="358">
        <f t="shared" si="16"/>
        <v>0.92588832487309647</v>
      </c>
      <c r="AC91" s="61">
        <v>11</v>
      </c>
      <c r="AD91" s="358">
        <f t="shared" si="12"/>
        <v>2.6666666666666665</v>
      </c>
      <c r="AE91" s="237">
        <v>120</v>
      </c>
      <c r="AF91" s="379">
        <f t="shared" si="8"/>
        <v>0.57894736842105265</v>
      </c>
      <c r="AG91" s="61"/>
      <c r="AH91" s="379"/>
    </row>
    <row r="92" spans="1:34" s="73" customFormat="1" ht="13.55" customHeight="1">
      <c r="A92" s="439"/>
      <c r="B92" s="10" t="s">
        <v>9</v>
      </c>
      <c r="C92" s="376">
        <v>1014409</v>
      </c>
      <c r="D92" s="379">
        <f t="shared" si="15"/>
        <v>-9.1872066730805859E-3</v>
      </c>
      <c r="E92" s="376"/>
      <c r="F92" s="231"/>
      <c r="G92" s="376">
        <v>17407</v>
      </c>
      <c r="H92" s="231">
        <f t="shared" si="13"/>
        <v>0.35368224589781483</v>
      </c>
      <c r="I92" s="61">
        <v>12617</v>
      </c>
      <c r="J92" s="379">
        <f t="shared" si="9"/>
        <v>0.43652510531708982</v>
      </c>
      <c r="K92" s="450"/>
      <c r="L92" s="461"/>
      <c r="M92" s="61">
        <v>2701</v>
      </c>
      <c r="N92" s="379"/>
      <c r="O92" s="450"/>
      <c r="P92" s="461"/>
      <c r="Q92" s="61"/>
      <c r="R92" s="379"/>
      <c r="S92" s="61">
        <v>954</v>
      </c>
      <c r="T92" s="379">
        <f t="shared" si="10"/>
        <v>8.9041095890410954E-2</v>
      </c>
      <c r="U92" s="61"/>
      <c r="V92" s="379"/>
      <c r="W92" s="61">
        <v>44</v>
      </c>
      <c r="X92" s="379">
        <f t="shared" si="14"/>
        <v>-0.82040816326530608</v>
      </c>
      <c r="Y92" s="61"/>
      <c r="Z92" s="379"/>
      <c r="AA92" s="61">
        <v>3067</v>
      </c>
      <c r="AB92" s="379">
        <f t="shared" si="16"/>
        <v>-7.6482987052092749E-2</v>
      </c>
      <c r="AC92" s="61">
        <v>10</v>
      </c>
      <c r="AD92" s="379">
        <f t="shared" si="12"/>
        <v>-0.2857142857142857</v>
      </c>
      <c r="AE92" s="237">
        <v>118</v>
      </c>
      <c r="AF92" s="379">
        <f t="shared" si="8"/>
        <v>0</v>
      </c>
      <c r="AG92" s="61"/>
      <c r="AH92" s="379"/>
    </row>
    <row r="93" spans="1:34" s="73" customFormat="1" ht="13.55" customHeight="1">
      <c r="A93" s="439"/>
      <c r="B93" s="10" t="s">
        <v>10</v>
      </c>
      <c r="C93" s="376">
        <v>1053658</v>
      </c>
      <c r="D93" s="379">
        <f t="shared" si="15"/>
        <v>5.619603908191384E-2</v>
      </c>
      <c r="E93" s="376"/>
      <c r="F93" s="231"/>
      <c r="G93" s="376">
        <v>15450</v>
      </c>
      <c r="H93" s="231">
        <f t="shared" si="13"/>
        <v>0.10649573873809359</v>
      </c>
      <c r="I93" s="61">
        <v>10408</v>
      </c>
      <c r="J93" s="358">
        <f t="shared" si="9"/>
        <v>0.29324055666003979</v>
      </c>
      <c r="K93" s="450"/>
      <c r="L93" s="461"/>
      <c r="M93" s="61">
        <v>1286</v>
      </c>
      <c r="N93" s="358"/>
      <c r="O93" s="450"/>
      <c r="P93" s="461"/>
      <c r="Q93" s="61"/>
      <c r="R93" s="379"/>
      <c r="S93" s="61">
        <v>1472</v>
      </c>
      <c r="T93" s="358">
        <f t="shared" si="10"/>
        <v>5.2932761087267528E-2</v>
      </c>
      <c r="U93" s="61"/>
      <c r="V93" s="358"/>
      <c r="W93" s="61">
        <v>78</v>
      </c>
      <c r="X93" s="379">
        <f t="shared" si="14"/>
        <v>2</v>
      </c>
      <c r="Y93" s="61"/>
      <c r="Z93" s="379"/>
      <c r="AA93" s="61">
        <v>5341</v>
      </c>
      <c r="AB93" s="358">
        <f t="shared" si="16"/>
        <v>0.14319349315068494</v>
      </c>
      <c r="AC93" s="61">
        <v>8</v>
      </c>
      <c r="AD93" s="358">
        <f t="shared" si="12"/>
        <v>-0.2</v>
      </c>
      <c r="AE93" s="237">
        <v>181</v>
      </c>
      <c r="AF93" s="379">
        <f t="shared" si="8"/>
        <v>1.3205128205128207</v>
      </c>
      <c r="AG93" s="61"/>
      <c r="AH93" s="379"/>
    </row>
    <row r="94" spans="1:34" s="73" customFormat="1" ht="13.55" customHeight="1">
      <c r="A94" s="439"/>
      <c r="B94" s="10" t="s">
        <v>11</v>
      </c>
      <c r="C94" s="376">
        <v>1241629</v>
      </c>
      <c r="D94" s="379">
        <f t="shared" si="15"/>
        <v>1.4632396383822155E-2</v>
      </c>
      <c r="E94" s="376"/>
      <c r="F94" s="231"/>
      <c r="G94" s="376">
        <v>22370</v>
      </c>
      <c r="H94" s="231">
        <f t="shared" si="13"/>
        <v>0.22080331805282682</v>
      </c>
      <c r="I94" s="61">
        <v>15892</v>
      </c>
      <c r="J94" s="379">
        <f t="shared" si="9"/>
        <v>0.36494030748088979</v>
      </c>
      <c r="K94" s="450">
        <v>73751</v>
      </c>
      <c r="L94" s="461">
        <f>IFERROR((K94-K82)/K82,"")</f>
        <v>0.52409588758007852</v>
      </c>
      <c r="M94" s="61">
        <v>1595</v>
      </c>
      <c r="N94" s="379"/>
      <c r="O94" s="450"/>
      <c r="P94" s="461"/>
      <c r="Q94" s="61"/>
      <c r="R94" s="379"/>
      <c r="S94" s="61">
        <v>2205</v>
      </c>
      <c r="T94" s="379">
        <f t="shared" si="10"/>
        <v>0.62610619469026552</v>
      </c>
      <c r="U94" s="61"/>
      <c r="V94" s="379"/>
      <c r="W94" s="61">
        <v>346</v>
      </c>
      <c r="X94" s="379">
        <f t="shared" si="14"/>
        <v>1.9075630252100841</v>
      </c>
      <c r="Y94" s="61"/>
      <c r="Z94" s="379"/>
      <c r="AA94" s="61">
        <v>5038</v>
      </c>
      <c r="AB94" s="379">
        <f t="shared" si="16"/>
        <v>0.26519337016574585</v>
      </c>
      <c r="AC94" s="61">
        <v>5</v>
      </c>
      <c r="AD94" s="379">
        <f t="shared" si="12"/>
        <v>-0.16666666666666666</v>
      </c>
      <c r="AE94" s="376">
        <v>280</v>
      </c>
      <c r="AF94" s="379">
        <f t="shared" si="8"/>
        <v>1.978723404255319</v>
      </c>
      <c r="AG94" s="61">
        <v>6</v>
      </c>
      <c r="AH94" s="379"/>
    </row>
    <row r="95" spans="1:34" s="73" customFormat="1" ht="13.55" customHeight="1">
      <c r="A95" s="439"/>
      <c r="B95" s="10" t="s">
        <v>12</v>
      </c>
      <c r="C95" s="376">
        <v>1247222</v>
      </c>
      <c r="D95" s="379">
        <f t="shared" si="15"/>
        <v>9.2899650574310814E-3</v>
      </c>
      <c r="E95" s="376"/>
      <c r="F95" s="231"/>
      <c r="G95" s="376">
        <v>17949</v>
      </c>
      <c r="H95" s="231">
        <f t="shared" si="13"/>
        <v>0.20795477488390879</v>
      </c>
      <c r="I95" s="61">
        <v>15526</v>
      </c>
      <c r="J95" s="358">
        <f t="shared" si="9"/>
        <v>0.37641843971631206</v>
      </c>
      <c r="K95" s="450"/>
      <c r="L95" s="461"/>
      <c r="M95" s="61">
        <v>1756</v>
      </c>
      <c r="N95" s="358"/>
      <c r="O95" s="450"/>
      <c r="P95" s="461"/>
      <c r="Q95" s="61"/>
      <c r="R95" s="379"/>
      <c r="S95" s="61">
        <v>2387</v>
      </c>
      <c r="T95" s="358">
        <f t="shared" si="10"/>
        <v>0.87509819324430482</v>
      </c>
      <c r="U95" s="61"/>
      <c r="V95" s="358"/>
      <c r="W95" s="61">
        <v>176</v>
      </c>
      <c r="X95" s="379">
        <f t="shared" si="14"/>
        <v>0.67619047619047623</v>
      </c>
      <c r="Y95" s="61"/>
      <c r="Z95" s="379"/>
      <c r="AA95" s="61">
        <v>4294</v>
      </c>
      <c r="AB95" s="358">
        <f t="shared" si="16"/>
        <v>8.4343434343434345E-2</v>
      </c>
      <c r="AC95" s="61">
        <v>13</v>
      </c>
      <c r="AD95" s="358">
        <f t="shared" si="12"/>
        <v>-7.1428571428571425E-2</v>
      </c>
      <c r="AE95" s="376">
        <v>96</v>
      </c>
      <c r="AF95" s="379">
        <f t="shared" si="8"/>
        <v>0.10344827586206895</v>
      </c>
      <c r="AG95" s="61">
        <v>4</v>
      </c>
      <c r="AH95" s="379"/>
    </row>
    <row r="96" spans="1:34" s="73" customFormat="1" ht="13.55" customHeight="1">
      <c r="A96" s="439"/>
      <c r="B96" s="10" t="s">
        <v>13</v>
      </c>
      <c r="C96" s="376">
        <v>1013507</v>
      </c>
      <c r="D96" s="379">
        <f t="shared" si="15"/>
        <v>3.7902604126053798E-4</v>
      </c>
      <c r="E96" s="376"/>
      <c r="F96" s="231"/>
      <c r="G96" s="376">
        <v>17963</v>
      </c>
      <c r="H96" s="231">
        <f t="shared" si="13"/>
        <v>0.19015437620088793</v>
      </c>
      <c r="I96" s="61">
        <v>10853</v>
      </c>
      <c r="J96" s="358">
        <f t="shared" si="9"/>
        <v>0.36275740833751885</v>
      </c>
      <c r="K96" s="450"/>
      <c r="L96" s="461"/>
      <c r="M96" s="61">
        <v>1206</v>
      </c>
      <c r="N96" s="358"/>
      <c r="O96" s="450"/>
      <c r="P96" s="461"/>
      <c r="Q96" s="61"/>
      <c r="R96" s="379"/>
      <c r="S96" s="61">
        <v>1255</v>
      </c>
      <c r="T96" s="358">
        <f t="shared" si="10"/>
        <v>9.8949211908931703E-2</v>
      </c>
      <c r="U96" s="61"/>
      <c r="V96" s="358"/>
      <c r="W96" s="61">
        <v>68</v>
      </c>
      <c r="X96" s="379">
        <f t="shared" ref="X96:X123" si="17">(W96-W84)/W84</f>
        <v>0.58139534883720934</v>
      </c>
      <c r="Y96" s="61"/>
      <c r="Z96" s="379"/>
      <c r="AA96" s="61">
        <v>2435</v>
      </c>
      <c r="AB96" s="358">
        <f t="shared" si="16"/>
        <v>6.6579062636881292E-2</v>
      </c>
      <c r="AC96" s="61">
        <v>2</v>
      </c>
      <c r="AD96" s="358">
        <f t="shared" si="12"/>
        <v>0</v>
      </c>
      <c r="AE96" s="376">
        <v>101</v>
      </c>
      <c r="AF96" s="379">
        <f t="shared" si="8"/>
        <v>0.24691358024691357</v>
      </c>
      <c r="AG96" s="61">
        <v>35</v>
      </c>
      <c r="AH96" s="379"/>
    </row>
    <row r="97" spans="1:34" s="73" customFormat="1" ht="13.55" customHeight="1">
      <c r="A97" s="439"/>
      <c r="B97" s="10" t="s">
        <v>14</v>
      </c>
      <c r="C97" s="376">
        <v>1032589</v>
      </c>
      <c r="D97" s="379">
        <f t="shared" si="15"/>
        <v>-2.178136969119376E-2</v>
      </c>
      <c r="E97" s="376"/>
      <c r="F97" s="231"/>
      <c r="G97" s="376">
        <v>14826</v>
      </c>
      <c r="H97" s="231">
        <f t="shared" si="13"/>
        <v>0.13967253439926197</v>
      </c>
      <c r="I97" s="61">
        <v>10060</v>
      </c>
      <c r="J97" s="379">
        <f t="shared" si="9"/>
        <v>0.52609223300970875</v>
      </c>
      <c r="K97" s="450">
        <v>33417</v>
      </c>
      <c r="L97" s="461">
        <f>IFERROR((K97-K85)/K85,"")</f>
        <v>-0.1296069596020108</v>
      </c>
      <c r="M97" s="61">
        <v>1077</v>
      </c>
      <c r="N97" s="379"/>
      <c r="O97" s="450"/>
      <c r="P97" s="461"/>
      <c r="Q97" s="61"/>
      <c r="R97" s="379"/>
      <c r="S97" s="61">
        <v>765</v>
      </c>
      <c r="T97" s="379">
        <f t="shared" si="10"/>
        <v>0.1119186046511628</v>
      </c>
      <c r="U97" s="61"/>
      <c r="V97" s="379"/>
      <c r="W97" s="61">
        <v>55</v>
      </c>
      <c r="X97" s="379">
        <f t="shared" si="17"/>
        <v>-0.11290322580645161</v>
      </c>
      <c r="Y97" s="61"/>
      <c r="Z97" s="379"/>
      <c r="AA97" s="61">
        <v>1718</v>
      </c>
      <c r="AB97" s="379">
        <f t="shared" si="16"/>
        <v>0.46337308347529815</v>
      </c>
      <c r="AC97" s="61">
        <v>7</v>
      </c>
      <c r="AD97" s="379">
        <f t="shared" si="12"/>
        <v>-0.125</v>
      </c>
      <c r="AE97" s="376">
        <v>104</v>
      </c>
      <c r="AF97" s="379">
        <f t="shared" si="8"/>
        <v>-0.25179856115107913</v>
      </c>
      <c r="AG97" s="61">
        <v>1</v>
      </c>
      <c r="AH97" s="379"/>
    </row>
    <row r="98" spans="1:34" s="73" customFormat="1" ht="13.55" customHeight="1">
      <c r="A98" s="439"/>
      <c r="B98" s="10" t="s">
        <v>15</v>
      </c>
      <c r="C98" s="376">
        <v>974255</v>
      </c>
      <c r="D98" s="379">
        <f t="shared" si="15"/>
        <v>-3.0497501248878001E-2</v>
      </c>
      <c r="E98" s="376"/>
      <c r="F98" s="231"/>
      <c r="G98" s="376">
        <v>12521</v>
      </c>
      <c r="H98" s="231">
        <f t="shared" si="13"/>
        <v>0.2359095844437864</v>
      </c>
      <c r="I98" s="61">
        <v>5491</v>
      </c>
      <c r="J98" s="379">
        <f t="shared" si="9"/>
        <v>0.49211956521739131</v>
      </c>
      <c r="K98" s="450"/>
      <c r="L98" s="461"/>
      <c r="M98" s="61">
        <v>311</v>
      </c>
      <c r="N98" s="379"/>
      <c r="O98" s="450"/>
      <c r="P98" s="461"/>
      <c r="Q98" s="61"/>
      <c r="R98" s="379"/>
      <c r="S98" s="61">
        <v>647</v>
      </c>
      <c r="T98" s="379">
        <f t="shared" si="10"/>
        <v>-1.5432098765432098E-3</v>
      </c>
      <c r="U98" s="61"/>
      <c r="V98" s="379"/>
      <c r="W98" s="61">
        <v>187</v>
      </c>
      <c r="X98" s="379">
        <f t="shared" si="17"/>
        <v>4.84375</v>
      </c>
      <c r="Y98" s="61"/>
      <c r="Z98" s="379"/>
      <c r="AA98" s="61">
        <v>1496</v>
      </c>
      <c r="AB98" s="379">
        <f t="shared" si="16"/>
        <v>0.60171306209850106</v>
      </c>
      <c r="AC98" s="61">
        <v>8</v>
      </c>
      <c r="AD98" s="379">
        <f t="shared" si="12"/>
        <v>1</v>
      </c>
      <c r="AE98" s="376">
        <v>94</v>
      </c>
      <c r="AF98" s="379">
        <f t="shared" si="8"/>
        <v>0.84313725490196068</v>
      </c>
      <c r="AG98" s="61">
        <v>2</v>
      </c>
      <c r="AH98" s="379"/>
    </row>
    <row r="99" spans="1:34" s="73" customFormat="1" ht="13.55" customHeight="1">
      <c r="A99" s="444"/>
      <c r="B99" s="29" t="s">
        <v>16</v>
      </c>
      <c r="C99" s="376">
        <v>1020648</v>
      </c>
      <c r="D99" s="381">
        <f t="shared" si="15"/>
        <v>-7.6363679084575709E-4</v>
      </c>
      <c r="E99" s="376"/>
      <c r="F99" s="236"/>
      <c r="G99" s="376">
        <v>10715</v>
      </c>
      <c r="H99" s="236">
        <f t="shared" si="13"/>
        <v>0.33022967101179401</v>
      </c>
      <c r="I99" s="61">
        <v>5338</v>
      </c>
      <c r="J99" s="379">
        <f t="shared" si="9"/>
        <v>0.13309276162173636</v>
      </c>
      <c r="K99" s="451"/>
      <c r="L99" s="462"/>
      <c r="M99" s="380">
        <v>104</v>
      </c>
      <c r="N99" s="379"/>
      <c r="O99" s="451"/>
      <c r="P99" s="462"/>
      <c r="Q99" s="61"/>
      <c r="R99" s="379"/>
      <c r="S99" s="61">
        <v>512</v>
      </c>
      <c r="T99" s="379">
        <f t="shared" si="10"/>
        <v>0.19069767441860466</v>
      </c>
      <c r="U99" s="61"/>
      <c r="V99" s="379"/>
      <c r="W99" s="61">
        <v>5</v>
      </c>
      <c r="X99" s="381">
        <f t="shared" si="17"/>
        <v>-0.83333333333333337</v>
      </c>
      <c r="Y99" s="61"/>
      <c r="Z99" s="379"/>
      <c r="AA99" s="61">
        <v>1023</v>
      </c>
      <c r="AB99" s="379">
        <f t="shared" si="16"/>
        <v>0.21496437054631828</v>
      </c>
      <c r="AC99" s="61">
        <v>5</v>
      </c>
      <c r="AD99" s="379">
        <f t="shared" si="12"/>
        <v>4</v>
      </c>
      <c r="AE99" s="376">
        <v>49</v>
      </c>
      <c r="AF99" s="381">
        <f t="shared" si="8"/>
        <v>-0.38749999999999996</v>
      </c>
      <c r="AG99" s="61">
        <v>2</v>
      </c>
      <c r="AH99" s="379"/>
    </row>
    <row r="100" spans="1:34" s="73" customFormat="1" ht="13.55" customHeight="1">
      <c r="A100" s="443" t="s">
        <v>247</v>
      </c>
      <c r="B100" s="2" t="s">
        <v>233</v>
      </c>
      <c r="C100" s="375">
        <v>1200782</v>
      </c>
      <c r="D100" s="379">
        <f t="shared" si="15"/>
        <v>-5.3016268837632601E-2</v>
      </c>
      <c r="E100" s="375"/>
      <c r="F100" s="231"/>
      <c r="G100" s="375">
        <v>13862</v>
      </c>
      <c r="H100" s="231">
        <f>(G100/G88-1)</f>
        <v>0.30294200582761532</v>
      </c>
      <c r="I100" s="375">
        <v>6603</v>
      </c>
      <c r="J100" s="378">
        <f t="shared" si="9"/>
        <v>0.36341110881684907</v>
      </c>
      <c r="K100" s="449">
        <v>41818</v>
      </c>
      <c r="L100" s="470">
        <f>IFERROR((K100-K88)/K88,"")</f>
        <v>0.10773224550343037</v>
      </c>
      <c r="M100" s="138">
        <v>228</v>
      </c>
      <c r="N100" s="378"/>
      <c r="O100" s="449">
        <v>94922</v>
      </c>
      <c r="P100" s="470">
        <f>(O100-O88)/O88</f>
        <v>3.9273005967044396E-2</v>
      </c>
      <c r="Q100" s="71"/>
      <c r="R100" s="378"/>
      <c r="S100" s="375">
        <v>692</v>
      </c>
      <c r="T100" s="378">
        <f t="shared" si="10"/>
        <v>0.16891891891891891</v>
      </c>
      <c r="U100" s="471">
        <v>13638</v>
      </c>
      <c r="V100" s="472"/>
      <c r="W100" s="71">
        <v>7</v>
      </c>
      <c r="X100" s="379">
        <f t="shared" si="17"/>
        <v>-0.63157894736842102</v>
      </c>
      <c r="Y100" s="71"/>
      <c r="Z100" s="378"/>
      <c r="AA100" s="71">
        <v>1182</v>
      </c>
      <c r="AB100" s="378">
        <f>(AA100-AA88)/AA88</f>
        <v>0.37282229965156793</v>
      </c>
      <c r="AC100" s="375">
        <v>2</v>
      </c>
      <c r="AD100" s="378">
        <f t="shared" si="12"/>
        <v>-0.66666666666666663</v>
      </c>
      <c r="AE100" s="375">
        <v>83</v>
      </c>
      <c r="AF100" s="378">
        <f t="shared" si="8"/>
        <v>0.13698630136986312</v>
      </c>
      <c r="AG100" s="71">
        <v>5</v>
      </c>
      <c r="AH100" s="378"/>
    </row>
    <row r="101" spans="1:34" s="73" customFormat="1" ht="13.55" customHeight="1">
      <c r="A101" s="439"/>
      <c r="B101" s="10" t="s">
        <v>234</v>
      </c>
      <c r="C101" s="376">
        <v>1150334</v>
      </c>
      <c r="D101" s="379">
        <f t="shared" si="15"/>
        <v>5.3778393372101121E-2</v>
      </c>
      <c r="E101" s="376"/>
      <c r="F101" s="231"/>
      <c r="G101" s="376">
        <v>14787</v>
      </c>
      <c r="H101" s="231">
        <f t="shared" ref="H101:H112" si="18">(G101/G89-1)</f>
        <v>0.31475060016004264</v>
      </c>
      <c r="I101" s="376">
        <v>4160</v>
      </c>
      <c r="J101" s="379">
        <f t="shared" si="9"/>
        <v>0.30941139439723009</v>
      </c>
      <c r="K101" s="450"/>
      <c r="L101" s="461"/>
      <c r="M101" s="61">
        <v>86</v>
      </c>
      <c r="N101" s="379"/>
      <c r="O101" s="450"/>
      <c r="P101" s="461"/>
      <c r="Q101" s="61"/>
      <c r="R101" s="379"/>
      <c r="S101" s="376">
        <v>638</v>
      </c>
      <c r="T101" s="379">
        <f t="shared" si="10"/>
        <v>0.31275720164609055</v>
      </c>
      <c r="U101" s="463"/>
      <c r="V101" s="485"/>
      <c r="W101" s="61">
        <v>6</v>
      </c>
      <c r="X101" s="379">
        <f t="shared" si="17"/>
        <v>-0.6470588235294118</v>
      </c>
      <c r="Y101" s="61"/>
      <c r="Z101" s="379"/>
      <c r="AA101" s="61">
        <v>704</v>
      </c>
      <c r="AB101" s="379">
        <f t="shared" ref="AB101:AB123" si="19">(AA101-AA89)/AA89</f>
        <v>-0.18424101969872539</v>
      </c>
      <c r="AC101" s="376">
        <v>12</v>
      </c>
      <c r="AD101" s="379">
        <f t="shared" si="12"/>
        <v>0.7142857142857143</v>
      </c>
      <c r="AE101" s="61">
        <v>81</v>
      </c>
      <c r="AF101" s="379">
        <f t="shared" si="8"/>
        <v>0.30645161290322576</v>
      </c>
      <c r="AG101" s="61">
        <v>0</v>
      </c>
      <c r="AH101" s="379"/>
    </row>
    <row r="102" spans="1:34" s="73" customFormat="1" ht="13.55" customHeight="1">
      <c r="A102" s="439"/>
      <c r="B102" s="10" t="s">
        <v>7</v>
      </c>
      <c r="C102" s="376">
        <v>1018952</v>
      </c>
      <c r="D102" s="379">
        <f t="shared" si="15"/>
        <v>0.17296999864163906</v>
      </c>
      <c r="E102" s="376"/>
      <c r="F102" s="231"/>
      <c r="G102" s="376">
        <v>13025</v>
      </c>
      <c r="H102" s="231">
        <f t="shared" si="18"/>
        <v>0.30171896861882863</v>
      </c>
      <c r="I102" s="376">
        <v>6887</v>
      </c>
      <c r="J102" s="379">
        <f t="shared" si="9"/>
        <v>0.33210831721470019</v>
      </c>
      <c r="K102" s="450"/>
      <c r="L102" s="461"/>
      <c r="M102" s="138">
        <v>455</v>
      </c>
      <c r="N102" s="379"/>
      <c r="O102" s="450"/>
      <c r="P102" s="461"/>
      <c r="Q102" s="61"/>
      <c r="R102" s="379"/>
      <c r="S102" s="376">
        <v>661</v>
      </c>
      <c r="T102" s="379">
        <f t="shared" si="10"/>
        <v>0.30632411067193677</v>
      </c>
      <c r="U102" s="463"/>
      <c r="V102" s="485"/>
      <c r="W102" s="61">
        <v>22</v>
      </c>
      <c r="X102" s="379">
        <f t="shared" si="17"/>
        <v>-0.53191489361702127</v>
      </c>
      <c r="Y102" s="61"/>
      <c r="Z102" s="379"/>
      <c r="AA102" s="61">
        <v>710</v>
      </c>
      <c r="AB102" s="379">
        <f t="shared" si="19"/>
        <v>-0.36036036036036034</v>
      </c>
      <c r="AC102" s="376">
        <v>1</v>
      </c>
      <c r="AD102" s="379">
        <f t="shared" si="12"/>
        <v>-0.8</v>
      </c>
      <c r="AE102" s="61">
        <v>204</v>
      </c>
      <c r="AF102" s="379">
        <f t="shared" si="8"/>
        <v>0.44680851063829796</v>
      </c>
      <c r="AG102" s="61">
        <v>2</v>
      </c>
      <c r="AH102" s="379"/>
    </row>
    <row r="103" spans="1:34" s="73" customFormat="1" ht="13.55" customHeight="1">
      <c r="A103" s="439"/>
      <c r="B103" s="45" t="s">
        <v>8</v>
      </c>
      <c r="C103" s="356">
        <v>1018645</v>
      </c>
      <c r="D103" s="358">
        <f t="shared" si="15"/>
        <v>0.17424814435259547</v>
      </c>
      <c r="E103" s="356"/>
      <c r="F103" s="231"/>
      <c r="G103" s="356">
        <v>14598</v>
      </c>
      <c r="H103" s="231">
        <f t="shared" si="18"/>
        <v>0.23995583113904706</v>
      </c>
      <c r="I103" s="376">
        <v>11185</v>
      </c>
      <c r="J103" s="358">
        <f t="shared" si="9"/>
        <v>0.6015177548682703</v>
      </c>
      <c r="K103" s="450">
        <v>53004</v>
      </c>
      <c r="L103" s="461">
        <f>IFERROR((K103-K91)/K91,"")</f>
        <v>0.63471502590673579</v>
      </c>
      <c r="M103" s="138">
        <v>1364</v>
      </c>
      <c r="N103" s="358"/>
      <c r="O103" s="450"/>
      <c r="P103" s="461"/>
      <c r="Q103" s="138"/>
      <c r="R103" s="379"/>
      <c r="S103" s="376">
        <v>689</v>
      </c>
      <c r="T103" s="358">
        <f t="shared" si="10"/>
        <v>3.6090225563909777E-2</v>
      </c>
      <c r="U103" s="463"/>
      <c r="V103" s="485"/>
      <c r="W103" s="138">
        <v>225</v>
      </c>
      <c r="X103" s="358">
        <f t="shared" si="17"/>
        <v>7.0357142857142856</v>
      </c>
      <c r="Y103" s="138"/>
      <c r="Z103" s="379"/>
      <c r="AA103" s="138">
        <v>1168</v>
      </c>
      <c r="AB103" s="358">
        <f t="shared" si="19"/>
        <v>-0.38429098576700055</v>
      </c>
      <c r="AC103" s="376">
        <v>16</v>
      </c>
      <c r="AD103" s="358">
        <f t="shared" si="12"/>
        <v>0.45454545454545453</v>
      </c>
      <c r="AE103" s="140">
        <v>155</v>
      </c>
      <c r="AF103" s="379">
        <f t="shared" si="8"/>
        <v>0.29166666666666674</v>
      </c>
      <c r="AG103" s="138">
        <v>1</v>
      </c>
      <c r="AH103" s="379"/>
    </row>
    <row r="104" spans="1:34" s="73" customFormat="1" ht="13.55" customHeight="1">
      <c r="A104" s="439"/>
      <c r="B104" s="10" t="s">
        <v>9</v>
      </c>
      <c r="C104" s="376">
        <v>1096950</v>
      </c>
      <c r="D104" s="379">
        <f t="shared" si="15"/>
        <v>8.1368560413008953E-2</v>
      </c>
      <c r="E104" s="376"/>
      <c r="F104" s="231"/>
      <c r="G104" s="376">
        <v>19803</v>
      </c>
      <c r="H104" s="231">
        <f t="shared" si="18"/>
        <v>0.13764577468834371</v>
      </c>
      <c r="I104" s="376">
        <v>14826</v>
      </c>
      <c r="J104" s="379">
        <f t="shared" si="9"/>
        <v>0.17508123959736863</v>
      </c>
      <c r="K104" s="450"/>
      <c r="L104" s="461"/>
      <c r="M104" s="61">
        <v>3264</v>
      </c>
      <c r="N104" s="379"/>
      <c r="O104" s="450"/>
      <c r="P104" s="461"/>
      <c r="Q104" s="61"/>
      <c r="R104" s="379"/>
      <c r="S104" s="376">
        <v>1007</v>
      </c>
      <c r="T104" s="379">
        <f t="shared" si="10"/>
        <v>5.5555555555555552E-2</v>
      </c>
      <c r="U104" s="463"/>
      <c r="V104" s="485"/>
      <c r="W104" s="61">
        <v>80</v>
      </c>
      <c r="X104" s="379">
        <f t="shared" si="17"/>
        <v>0.81818181818181823</v>
      </c>
      <c r="Y104" s="61"/>
      <c r="Z104" s="379"/>
      <c r="AA104" s="61">
        <v>2887</v>
      </c>
      <c r="AB104" s="379">
        <f t="shared" si="19"/>
        <v>-5.8689272905119008E-2</v>
      </c>
      <c r="AC104" s="376">
        <v>7</v>
      </c>
      <c r="AD104" s="379">
        <f t="shared" si="12"/>
        <v>-0.3</v>
      </c>
      <c r="AE104" s="237">
        <v>204</v>
      </c>
      <c r="AF104" s="379">
        <f t="shared" si="8"/>
        <v>0.72881355932203395</v>
      </c>
      <c r="AG104" s="61">
        <v>3</v>
      </c>
      <c r="AH104" s="379"/>
    </row>
    <row r="105" spans="1:34" s="73" customFormat="1" ht="13.55" customHeight="1">
      <c r="A105" s="439"/>
      <c r="B105" s="45" t="s">
        <v>10</v>
      </c>
      <c r="C105" s="356">
        <v>1109273</v>
      </c>
      <c r="D105" s="358">
        <f t="shared" si="15"/>
        <v>5.278278150974984E-2</v>
      </c>
      <c r="E105" s="356"/>
      <c r="F105" s="231"/>
      <c r="G105" s="356">
        <v>19759</v>
      </c>
      <c r="H105" s="231">
        <f t="shared" si="18"/>
        <v>0.27889967637540458</v>
      </c>
      <c r="I105" s="376">
        <v>14013</v>
      </c>
      <c r="J105" s="358">
        <f t="shared" si="9"/>
        <v>0.34636817832436589</v>
      </c>
      <c r="K105" s="450"/>
      <c r="L105" s="461"/>
      <c r="M105" s="138">
        <v>2219</v>
      </c>
      <c r="N105" s="358"/>
      <c r="O105" s="450"/>
      <c r="P105" s="461"/>
      <c r="Q105" s="138"/>
      <c r="R105" s="379"/>
      <c r="S105" s="376">
        <v>1698</v>
      </c>
      <c r="T105" s="358">
        <f t="shared" si="10"/>
        <v>0.15353260869565216</v>
      </c>
      <c r="U105" s="463"/>
      <c r="V105" s="485"/>
      <c r="W105" s="138">
        <v>223</v>
      </c>
      <c r="X105" s="358">
        <f t="shared" si="17"/>
        <v>1.858974358974359</v>
      </c>
      <c r="Y105" s="138"/>
      <c r="Z105" s="379"/>
      <c r="AA105" s="138">
        <v>5407</v>
      </c>
      <c r="AB105" s="358">
        <f t="shared" si="19"/>
        <v>1.2357236472570679E-2</v>
      </c>
      <c r="AC105" s="376">
        <v>9</v>
      </c>
      <c r="AD105" s="358">
        <f t="shared" si="12"/>
        <v>0.125</v>
      </c>
      <c r="AE105" s="140">
        <v>146</v>
      </c>
      <c r="AF105" s="379">
        <f t="shared" si="8"/>
        <v>-0.1933701657458563</v>
      </c>
      <c r="AG105" s="138">
        <v>1</v>
      </c>
      <c r="AH105" s="379"/>
    </row>
    <row r="106" spans="1:34" s="73" customFormat="1" ht="13.55" customHeight="1">
      <c r="A106" s="439"/>
      <c r="B106" s="10" t="s">
        <v>11</v>
      </c>
      <c r="C106" s="376">
        <v>1305418</v>
      </c>
      <c r="D106" s="358">
        <f t="shared" si="15"/>
        <v>5.137524977267767E-2</v>
      </c>
      <c r="E106" s="376"/>
      <c r="F106" s="231"/>
      <c r="G106" s="376">
        <v>26902</v>
      </c>
      <c r="H106" s="231">
        <f t="shared" si="18"/>
        <v>0.20259275815824762</v>
      </c>
      <c r="I106" s="376">
        <v>19410</v>
      </c>
      <c r="J106" s="379">
        <f t="shared" si="9"/>
        <v>0.22136924238610622</v>
      </c>
      <c r="K106" s="450">
        <v>44296</v>
      </c>
      <c r="L106" s="461">
        <f>IFERROR((K106-K94)/K94,"")</f>
        <v>-0.39938441512657458</v>
      </c>
      <c r="M106" s="61">
        <v>1601</v>
      </c>
      <c r="N106" s="379"/>
      <c r="O106" s="450"/>
      <c r="P106" s="461"/>
      <c r="Q106" s="61"/>
      <c r="R106" s="379"/>
      <c r="S106" s="376">
        <v>1842</v>
      </c>
      <c r="T106" s="379">
        <f t="shared" si="10"/>
        <v>-0.16462585034013605</v>
      </c>
      <c r="U106" s="463">
        <v>8218</v>
      </c>
      <c r="V106" s="473"/>
      <c r="W106" s="61">
        <v>197</v>
      </c>
      <c r="X106" s="358">
        <f t="shared" si="17"/>
        <v>-0.430635838150289</v>
      </c>
      <c r="Y106" s="61"/>
      <c r="Z106" s="379"/>
      <c r="AA106" s="61">
        <v>4703</v>
      </c>
      <c r="AB106" s="379">
        <f t="shared" si="19"/>
        <v>-6.6494640730448584E-2</v>
      </c>
      <c r="AC106" s="376">
        <v>15</v>
      </c>
      <c r="AD106" s="379">
        <f t="shared" si="12"/>
        <v>2</v>
      </c>
      <c r="AE106" s="376">
        <v>221</v>
      </c>
      <c r="AF106" s="379">
        <f t="shared" si="8"/>
        <v>-0.21071428571428574</v>
      </c>
      <c r="AG106" s="61">
        <v>30</v>
      </c>
      <c r="AH106" s="358">
        <f t="shared" ref="AH106:AH111" si="20">(AG106-AG94)/AG94</f>
        <v>4</v>
      </c>
    </row>
    <row r="107" spans="1:34" s="73" customFormat="1" ht="13.55" customHeight="1">
      <c r="A107" s="439"/>
      <c r="B107" s="45" t="s">
        <v>12</v>
      </c>
      <c r="C107" s="356">
        <v>1334651</v>
      </c>
      <c r="D107" s="358">
        <f t="shared" si="15"/>
        <v>7.0098987990911008E-2</v>
      </c>
      <c r="E107" s="356"/>
      <c r="F107" s="231"/>
      <c r="G107" s="356">
        <v>23714</v>
      </c>
      <c r="H107" s="231">
        <f t="shared" si="18"/>
        <v>0.32118780990584428</v>
      </c>
      <c r="I107" s="376">
        <v>18231</v>
      </c>
      <c r="J107" s="358">
        <f t="shared" si="9"/>
        <v>0.17422388251964446</v>
      </c>
      <c r="K107" s="450"/>
      <c r="L107" s="461"/>
      <c r="M107" s="138">
        <v>2191</v>
      </c>
      <c r="N107" s="358"/>
      <c r="O107" s="450"/>
      <c r="P107" s="461"/>
      <c r="Q107" s="138"/>
      <c r="R107" s="379"/>
      <c r="S107" s="376">
        <v>2585</v>
      </c>
      <c r="T107" s="358">
        <f t="shared" si="10"/>
        <v>8.294930875576037E-2</v>
      </c>
      <c r="U107" s="463"/>
      <c r="V107" s="473"/>
      <c r="W107" s="138">
        <v>140</v>
      </c>
      <c r="X107" s="358">
        <f t="shared" si="17"/>
        <v>-0.20454545454545456</v>
      </c>
      <c r="Y107" s="138"/>
      <c r="Z107" s="379"/>
      <c r="AA107" s="138">
        <v>3588</v>
      </c>
      <c r="AB107" s="358">
        <f t="shared" si="19"/>
        <v>-0.16441546343735444</v>
      </c>
      <c r="AC107" s="376">
        <v>6</v>
      </c>
      <c r="AD107" s="358">
        <f t="shared" si="12"/>
        <v>-0.53846153846153844</v>
      </c>
      <c r="AE107" s="356">
        <v>161</v>
      </c>
      <c r="AF107" s="379">
        <f t="shared" si="8"/>
        <v>0.67708333333333326</v>
      </c>
      <c r="AG107" s="138">
        <v>3</v>
      </c>
      <c r="AH107" s="358">
        <f t="shared" si="20"/>
        <v>-0.25</v>
      </c>
    </row>
    <row r="108" spans="1:34" s="73" customFormat="1" ht="13.55" customHeight="1">
      <c r="A108" s="439"/>
      <c r="B108" s="45" t="s">
        <v>13</v>
      </c>
      <c r="C108" s="356">
        <v>1059709</v>
      </c>
      <c r="D108" s="358">
        <f t="shared" si="15"/>
        <v>4.5586266301071425E-2</v>
      </c>
      <c r="E108" s="356"/>
      <c r="F108" s="231"/>
      <c r="G108" s="356">
        <v>19323</v>
      </c>
      <c r="H108" s="231">
        <f t="shared" si="18"/>
        <v>7.5711184100651252E-2</v>
      </c>
      <c r="I108" s="376">
        <v>10064</v>
      </c>
      <c r="J108" s="358">
        <f t="shared" si="9"/>
        <v>-7.2698792960471756E-2</v>
      </c>
      <c r="K108" s="450"/>
      <c r="L108" s="461"/>
      <c r="M108" s="138">
        <v>1602</v>
      </c>
      <c r="N108" s="358"/>
      <c r="O108" s="450"/>
      <c r="P108" s="461"/>
      <c r="Q108" s="138"/>
      <c r="R108" s="379"/>
      <c r="S108" s="376">
        <v>1204</v>
      </c>
      <c r="T108" s="358">
        <f t="shared" si="10"/>
        <v>-4.0637450199203187E-2</v>
      </c>
      <c r="U108" s="463"/>
      <c r="V108" s="473"/>
      <c r="W108" s="138">
        <v>86</v>
      </c>
      <c r="X108" s="358">
        <f t="shared" si="17"/>
        <v>0.26470588235294118</v>
      </c>
      <c r="Y108" s="138"/>
      <c r="Z108" s="379"/>
      <c r="AA108" s="138">
        <v>3050</v>
      </c>
      <c r="AB108" s="358">
        <f t="shared" si="19"/>
        <v>0.25256673511293637</v>
      </c>
      <c r="AC108" s="376">
        <v>4</v>
      </c>
      <c r="AD108" s="358">
        <f t="shared" si="12"/>
        <v>1</v>
      </c>
      <c r="AE108" s="356">
        <v>124</v>
      </c>
      <c r="AF108" s="379">
        <f t="shared" si="8"/>
        <v>0.2277227722772277</v>
      </c>
      <c r="AG108" s="138">
        <v>6</v>
      </c>
      <c r="AH108" s="358">
        <f t="shared" si="20"/>
        <v>-0.82857142857142863</v>
      </c>
    </row>
    <row r="109" spans="1:34" s="73" customFormat="1" ht="13.55" customHeight="1">
      <c r="A109" s="439"/>
      <c r="B109" s="10" t="s">
        <v>14</v>
      </c>
      <c r="C109" s="376">
        <v>1154742</v>
      </c>
      <c r="D109" s="358">
        <f t="shared" si="15"/>
        <v>0.11829779321685588</v>
      </c>
      <c r="E109" s="376"/>
      <c r="F109" s="231"/>
      <c r="G109" s="376">
        <v>16732</v>
      </c>
      <c r="H109" s="231">
        <f t="shared" si="18"/>
        <v>0.128557938756239</v>
      </c>
      <c r="I109" s="376">
        <v>11494</v>
      </c>
      <c r="J109" s="379">
        <f t="shared" si="9"/>
        <v>0.14254473161033798</v>
      </c>
      <c r="K109" s="450">
        <v>38375</v>
      </c>
      <c r="L109" s="461">
        <f>IFERROR((K109-K97)/K97,"")</f>
        <v>0.14836759733069993</v>
      </c>
      <c r="M109" s="61">
        <v>2022</v>
      </c>
      <c r="N109" s="379"/>
      <c r="O109" s="450"/>
      <c r="P109" s="461"/>
      <c r="Q109" s="61"/>
      <c r="R109" s="379"/>
      <c r="S109" s="376">
        <v>912</v>
      </c>
      <c r="T109" s="379">
        <f t="shared" si="10"/>
        <v>0.19215686274509805</v>
      </c>
      <c r="U109" s="463">
        <v>5602</v>
      </c>
      <c r="V109" s="379"/>
      <c r="W109" s="61">
        <v>136</v>
      </c>
      <c r="X109" s="358">
        <f t="shared" si="17"/>
        <v>1.4727272727272727</v>
      </c>
      <c r="Y109" s="61"/>
      <c r="Z109" s="379"/>
      <c r="AA109" s="61">
        <v>1769</v>
      </c>
      <c r="AB109" s="379">
        <f t="shared" si="19"/>
        <v>2.9685681024447033E-2</v>
      </c>
      <c r="AC109" s="376">
        <v>7</v>
      </c>
      <c r="AD109" s="379">
        <f t="shared" si="12"/>
        <v>0</v>
      </c>
      <c r="AE109" s="376">
        <v>166</v>
      </c>
      <c r="AF109" s="379">
        <f t="shared" si="8"/>
        <v>0.59615384615384626</v>
      </c>
      <c r="AG109" s="61">
        <v>7</v>
      </c>
      <c r="AH109" s="358">
        <f t="shared" si="20"/>
        <v>6</v>
      </c>
    </row>
    <row r="110" spans="1:34" s="73" customFormat="1" ht="13.55" customHeight="1">
      <c r="A110" s="439"/>
      <c r="B110" s="10" t="s">
        <v>15</v>
      </c>
      <c r="C110" s="376">
        <v>1117550</v>
      </c>
      <c r="D110" s="358">
        <f t="shared" si="15"/>
        <v>0.14708161620930865</v>
      </c>
      <c r="E110" s="376"/>
      <c r="F110" s="231"/>
      <c r="G110" s="376">
        <v>13795</v>
      </c>
      <c r="H110" s="231">
        <f t="shared" si="18"/>
        <v>0.1017490615765515</v>
      </c>
      <c r="I110" s="376">
        <v>9411</v>
      </c>
      <c r="J110" s="379">
        <f t="shared" si="9"/>
        <v>0.71389546530686576</v>
      </c>
      <c r="K110" s="450"/>
      <c r="L110" s="461"/>
      <c r="M110" s="61">
        <v>870</v>
      </c>
      <c r="N110" s="379"/>
      <c r="O110" s="450"/>
      <c r="P110" s="461"/>
      <c r="Q110" s="61"/>
      <c r="R110" s="379"/>
      <c r="S110" s="376">
        <v>860</v>
      </c>
      <c r="T110" s="379">
        <f t="shared" si="10"/>
        <v>0.32921174652241114</v>
      </c>
      <c r="U110" s="463"/>
      <c r="V110" s="379"/>
      <c r="W110" s="61">
        <v>51</v>
      </c>
      <c r="X110" s="358">
        <f t="shared" si="17"/>
        <v>-0.72727272727272729</v>
      </c>
      <c r="Y110" s="61"/>
      <c r="Z110" s="379"/>
      <c r="AA110" s="61">
        <v>1766</v>
      </c>
      <c r="AB110" s="379">
        <f t="shared" si="19"/>
        <v>0.18048128342245989</v>
      </c>
      <c r="AC110" s="376">
        <v>1</v>
      </c>
      <c r="AD110" s="379">
        <f t="shared" si="12"/>
        <v>-0.875</v>
      </c>
      <c r="AE110" s="376">
        <v>99</v>
      </c>
      <c r="AF110" s="379">
        <f t="shared" si="8"/>
        <v>5.3191489361702038E-2</v>
      </c>
      <c r="AG110" s="61">
        <v>5</v>
      </c>
      <c r="AH110" s="358">
        <f t="shared" si="20"/>
        <v>1.5</v>
      </c>
    </row>
    <row r="111" spans="1:34" s="73" customFormat="1" ht="13.55" customHeight="1">
      <c r="A111" s="444"/>
      <c r="B111" s="29" t="s">
        <v>16</v>
      </c>
      <c r="C111" s="376">
        <v>1169970</v>
      </c>
      <c r="D111" s="358">
        <f t="shared" si="15"/>
        <v>0.1463011733722106</v>
      </c>
      <c r="E111" s="376"/>
      <c r="F111" s="231"/>
      <c r="G111" s="376">
        <v>11808</v>
      </c>
      <c r="H111" s="231">
        <f t="shared" si="18"/>
        <v>0.10200653289780681</v>
      </c>
      <c r="I111" s="380">
        <v>8572</v>
      </c>
      <c r="J111" s="379">
        <f t="shared" si="9"/>
        <v>0.60584488572499062</v>
      </c>
      <c r="K111" s="451"/>
      <c r="L111" s="462"/>
      <c r="M111" s="125">
        <v>427</v>
      </c>
      <c r="N111" s="381"/>
      <c r="O111" s="451"/>
      <c r="P111" s="462"/>
      <c r="Q111" s="61"/>
      <c r="R111" s="379"/>
      <c r="S111" s="380">
        <v>821</v>
      </c>
      <c r="T111" s="379">
        <f t="shared" si="10"/>
        <v>0.603515625</v>
      </c>
      <c r="U111" s="466"/>
      <c r="V111" s="381"/>
      <c r="W111" s="61">
        <v>6</v>
      </c>
      <c r="X111" s="358">
        <f t="shared" si="17"/>
        <v>0.2</v>
      </c>
      <c r="Y111" s="61"/>
      <c r="Z111" s="379"/>
      <c r="AA111" s="61">
        <v>1018</v>
      </c>
      <c r="AB111" s="379">
        <f t="shared" si="19"/>
        <v>-4.8875855327468231E-3</v>
      </c>
      <c r="AC111" s="380">
        <v>3</v>
      </c>
      <c r="AD111" s="379">
        <f t="shared" si="12"/>
        <v>-0.4</v>
      </c>
      <c r="AE111" s="376">
        <v>118</v>
      </c>
      <c r="AF111" s="381">
        <f t="shared" si="8"/>
        <v>1.4081632653061225</v>
      </c>
      <c r="AG111" s="61">
        <v>1</v>
      </c>
      <c r="AH111" s="358">
        <f t="shared" si="20"/>
        <v>-0.5</v>
      </c>
    </row>
    <row r="112" spans="1:34" s="73" customFormat="1" ht="13.55" customHeight="1">
      <c r="A112" s="443" t="s">
        <v>248</v>
      </c>
      <c r="B112" s="2" t="s">
        <v>233</v>
      </c>
      <c r="C112" s="375">
        <v>1425900</v>
      </c>
      <c r="D112" s="378">
        <f t="shared" si="15"/>
        <v>0.18747616136817508</v>
      </c>
      <c r="E112" s="375"/>
      <c r="F112" s="235"/>
      <c r="G112" s="375">
        <v>16280</v>
      </c>
      <c r="H112" s="235">
        <f t="shared" si="18"/>
        <v>0.174433703650267</v>
      </c>
      <c r="I112" s="375">
        <v>8727</v>
      </c>
      <c r="J112" s="378">
        <f t="shared" si="9"/>
        <v>0.32167196728759656</v>
      </c>
      <c r="K112" s="449">
        <v>50297</v>
      </c>
      <c r="L112" s="470">
        <f>IFERROR((K112-K100)/K100,"")</f>
        <v>0.2027595772155531</v>
      </c>
      <c r="M112" s="376">
        <v>486</v>
      </c>
      <c r="N112" s="378">
        <f t="shared" ref="N112:N122" si="21">(M112/M100-1)</f>
        <v>1.1315789473684212</v>
      </c>
      <c r="O112" s="449">
        <v>15986</v>
      </c>
      <c r="P112" s="470">
        <v>0.13700000000000001</v>
      </c>
      <c r="Q112" s="375">
        <v>5</v>
      </c>
      <c r="R112" s="378"/>
      <c r="S112" s="375">
        <v>811</v>
      </c>
      <c r="T112" s="378">
        <f t="shared" si="10"/>
        <v>0.17196531791907516</v>
      </c>
      <c r="U112" s="471">
        <v>13731</v>
      </c>
      <c r="V112" s="470">
        <f>U112/U100-1</f>
        <v>6.819181698196175E-3</v>
      </c>
      <c r="W112" s="375">
        <v>15</v>
      </c>
      <c r="X112" s="378">
        <f t="shared" si="17"/>
        <v>1.1428571428571428</v>
      </c>
      <c r="Y112" s="375">
        <v>0</v>
      </c>
      <c r="Z112" s="378"/>
      <c r="AA112" s="375">
        <v>1579</v>
      </c>
      <c r="AB112" s="378">
        <f>(AA112-AA100)/AA100</f>
        <v>0.33587140439932317</v>
      </c>
      <c r="AC112" s="375">
        <v>6</v>
      </c>
      <c r="AD112" s="378">
        <f t="shared" si="12"/>
        <v>2</v>
      </c>
      <c r="AE112" s="375">
        <v>88</v>
      </c>
      <c r="AF112" s="378">
        <f t="shared" si="8"/>
        <v>6.024096385542177E-2</v>
      </c>
      <c r="AG112" s="375">
        <v>1</v>
      </c>
      <c r="AH112" s="378">
        <f>(AG112-AG100)/AG100</f>
        <v>-0.8</v>
      </c>
    </row>
    <row r="113" spans="1:34" s="73" customFormat="1" ht="13.55" customHeight="1">
      <c r="A113" s="439"/>
      <c r="B113" s="10" t="s">
        <v>234</v>
      </c>
      <c r="C113" s="376">
        <v>1184807</v>
      </c>
      <c r="D113" s="379">
        <f t="shared" si="15"/>
        <v>2.9967818042412029E-2</v>
      </c>
      <c r="E113" s="376"/>
      <c r="F113" s="231"/>
      <c r="G113" s="376">
        <v>14067</v>
      </c>
      <c r="H113" s="231">
        <f t="shared" ref="H113:H119" si="22">(G113/G101-1)</f>
        <v>-4.8691418137553288E-2</v>
      </c>
      <c r="I113" s="376">
        <v>7489</v>
      </c>
      <c r="J113" s="379">
        <f t="shared" si="9"/>
        <v>0.8002403846153846</v>
      </c>
      <c r="K113" s="450"/>
      <c r="L113" s="461"/>
      <c r="M113" s="376">
        <v>529</v>
      </c>
      <c r="N113" s="379">
        <f t="shared" si="21"/>
        <v>5.1511627906976747</v>
      </c>
      <c r="O113" s="450"/>
      <c r="P113" s="461"/>
      <c r="Q113" s="376">
        <v>84</v>
      </c>
      <c r="R113" s="379"/>
      <c r="S113" s="376">
        <v>653</v>
      </c>
      <c r="T113" s="379">
        <f t="shared" si="10"/>
        <v>2.3510971786833857E-2</v>
      </c>
      <c r="U113" s="463"/>
      <c r="V113" s="461"/>
      <c r="W113" s="376">
        <v>5</v>
      </c>
      <c r="X113" s="379">
        <f t="shared" si="17"/>
        <v>-0.16666666666666666</v>
      </c>
      <c r="Y113" s="376">
        <v>7</v>
      </c>
      <c r="Z113" s="379"/>
      <c r="AA113" s="376">
        <v>1843</v>
      </c>
      <c r="AB113" s="379">
        <f t="shared" si="19"/>
        <v>1.6178977272727273</v>
      </c>
      <c r="AC113" s="376">
        <v>1</v>
      </c>
      <c r="AD113" s="379">
        <f t="shared" si="12"/>
        <v>-0.91666666666666663</v>
      </c>
      <c r="AE113" s="376">
        <v>124</v>
      </c>
      <c r="AF113" s="379">
        <f t="shared" si="8"/>
        <v>0.53086419753086411</v>
      </c>
      <c r="AG113" s="376">
        <v>0</v>
      </c>
      <c r="AH113" s="238">
        <v>0</v>
      </c>
    </row>
    <row r="114" spans="1:34" s="73" customFormat="1" ht="13.55" customHeight="1">
      <c r="A114" s="439"/>
      <c r="B114" s="10" t="s">
        <v>7</v>
      </c>
      <c r="C114" s="376">
        <v>1113946</v>
      </c>
      <c r="D114" s="379">
        <f t="shared" si="15"/>
        <v>9.322715888481499E-2</v>
      </c>
      <c r="E114" s="376"/>
      <c r="F114" s="231"/>
      <c r="G114" s="376">
        <v>16246</v>
      </c>
      <c r="H114" s="231">
        <f t="shared" si="22"/>
        <v>0.24729366602687142</v>
      </c>
      <c r="I114" s="376">
        <v>11208</v>
      </c>
      <c r="J114" s="379">
        <f t="shared" si="9"/>
        <v>0.62741396834615948</v>
      </c>
      <c r="K114" s="450"/>
      <c r="L114" s="461"/>
      <c r="M114" s="376">
        <v>1204</v>
      </c>
      <c r="N114" s="379">
        <f t="shared" si="21"/>
        <v>1.6461538461538461</v>
      </c>
      <c r="O114" s="450"/>
      <c r="P114" s="461"/>
      <c r="Q114" s="376">
        <v>139</v>
      </c>
      <c r="R114" s="379"/>
      <c r="S114" s="376">
        <v>633</v>
      </c>
      <c r="T114" s="379">
        <f t="shared" si="10"/>
        <v>-4.2360060514372161E-2</v>
      </c>
      <c r="U114" s="463"/>
      <c r="V114" s="461"/>
      <c r="W114" s="376">
        <v>80</v>
      </c>
      <c r="X114" s="379">
        <f t="shared" si="17"/>
        <v>2.6363636363636362</v>
      </c>
      <c r="Y114" s="376">
        <v>33</v>
      </c>
      <c r="Z114" s="379"/>
      <c r="AA114" s="376">
        <v>1060</v>
      </c>
      <c r="AB114" s="379">
        <f t="shared" si="19"/>
        <v>0.49295774647887325</v>
      </c>
      <c r="AC114" s="376">
        <v>9</v>
      </c>
      <c r="AD114" s="379">
        <f t="shared" si="12"/>
        <v>8</v>
      </c>
      <c r="AE114" s="376">
        <v>240</v>
      </c>
      <c r="AF114" s="379">
        <f t="shared" si="8"/>
        <v>0.17647058823529416</v>
      </c>
      <c r="AG114" s="376">
        <v>2</v>
      </c>
      <c r="AH114" s="379">
        <f>(AG114-AG102)/AG102</f>
        <v>0</v>
      </c>
    </row>
    <row r="115" spans="1:34" s="73" customFormat="1" ht="13.55" customHeight="1">
      <c r="A115" s="439"/>
      <c r="B115" s="45" t="s">
        <v>8</v>
      </c>
      <c r="C115" s="376">
        <f>Asia!C115</f>
        <v>1097420</v>
      </c>
      <c r="D115" s="379">
        <f t="shared" si="15"/>
        <v>7.733312390479509E-2</v>
      </c>
      <c r="E115" s="356"/>
      <c r="F115" s="231"/>
      <c r="G115" s="356">
        <v>18060</v>
      </c>
      <c r="H115" s="231">
        <f t="shared" si="22"/>
        <v>0.23715577476366634</v>
      </c>
      <c r="I115" s="376">
        <v>11948</v>
      </c>
      <c r="J115" s="358">
        <f t="shared" si="9"/>
        <v>6.8216361198033079E-2</v>
      </c>
      <c r="K115" s="450">
        <v>40044</v>
      </c>
      <c r="L115" s="461">
        <f>IFERROR((K115-K103)/K103,"")</f>
        <v>-0.24450984831333483</v>
      </c>
      <c r="M115" s="356">
        <v>2476</v>
      </c>
      <c r="N115" s="379">
        <f t="shared" si="21"/>
        <v>0.81524926686217003</v>
      </c>
      <c r="O115" s="450">
        <v>30642</v>
      </c>
      <c r="P115" s="461"/>
      <c r="Q115" s="356">
        <v>796</v>
      </c>
      <c r="R115" s="379"/>
      <c r="S115" s="376">
        <v>754</v>
      </c>
      <c r="T115" s="358">
        <f t="shared" si="10"/>
        <v>9.4339622641509441E-2</v>
      </c>
      <c r="U115" s="463"/>
      <c r="V115" s="461"/>
      <c r="W115" s="356">
        <v>176</v>
      </c>
      <c r="X115" s="379">
        <f t="shared" si="17"/>
        <v>-0.21777777777777776</v>
      </c>
      <c r="Y115" s="356">
        <v>189</v>
      </c>
      <c r="Z115" s="379"/>
      <c r="AA115" s="356">
        <v>1853</v>
      </c>
      <c r="AB115" s="358">
        <f t="shared" si="19"/>
        <v>0.58647260273972601</v>
      </c>
      <c r="AC115" s="376">
        <v>5</v>
      </c>
      <c r="AD115" s="358">
        <f t="shared" si="12"/>
        <v>-0.6875</v>
      </c>
      <c r="AE115" s="356">
        <v>130</v>
      </c>
      <c r="AF115" s="379">
        <f t="shared" si="8"/>
        <v>-0.16129032258064513</v>
      </c>
      <c r="AG115" s="356">
        <v>8</v>
      </c>
      <c r="AH115" s="379">
        <f>(AG115-AG103)/AG103</f>
        <v>7</v>
      </c>
    </row>
    <row r="116" spans="1:34" s="73" customFormat="1" ht="13.55" customHeight="1">
      <c r="A116" s="439"/>
      <c r="B116" s="10" t="s">
        <v>9</v>
      </c>
      <c r="C116" s="376">
        <v>1185405</v>
      </c>
      <c r="D116" s="379">
        <f t="shared" si="15"/>
        <v>8.0637221386571853E-2</v>
      </c>
      <c r="E116" s="376"/>
      <c r="F116" s="231"/>
      <c r="G116" s="376">
        <v>19010</v>
      </c>
      <c r="H116" s="231">
        <f t="shared" si="22"/>
        <v>-4.0044437711457825E-2</v>
      </c>
      <c r="I116" s="376">
        <v>17427</v>
      </c>
      <c r="J116" s="379">
        <f t="shared" si="9"/>
        <v>0.17543504653986242</v>
      </c>
      <c r="K116" s="450"/>
      <c r="L116" s="461"/>
      <c r="M116" s="376">
        <v>4264</v>
      </c>
      <c r="N116" s="379">
        <f t="shared" si="21"/>
        <v>0.30637254901960786</v>
      </c>
      <c r="O116" s="450"/>
      <c r="P116" s="461"/>
      <c r="Q116" s="376">
        <v>2398</v>
      </c>
      <c r="R116" s="379"/>
      <c r="S116" s="376">
        <v>1637</v>
      </c>
      <c r="T116" s="379">
        <f t="shared" si="10"/>
        <v>0.6256206554121152</v>
      </c>
      <c r="U116" s="463"/>
      <c r="V116" s="461"/>
      <c r="W116" s="376">
        <v>277</v>
      </c>
      <c r="X116" s="379">
        <f t="shared" si="17"/>
        <v>2.4624999999999999</v>
      </c>
      <c r="Y116" s="376">
        <v>397</v>
      </c>
      <c r="Z116" s="379"/>
      <c r="AA116" s="376">
        <v>2976</v>
      </c>
      <c r="AB116" s="379">
        <f t="shared" si="19"/>
        <v>3.082784897817804E-2</v>
      </c>
      <c r="AC116" s="376">
        <v>6</v>
      </c>
      <c r="AD116" s="379">
        <f t="shared" si="12"/>
        <v>-0.14285714285714285</v>
      </c>
      <c r="AE116" s="376">
        <v>226</v>
      </c>
      <c r="AF116" s="379">
        <f t="shared" si="8"/>
        <v>0.10784313725490202</v>
      </c>
      <c r="AG116" s="376">
        <v>0</v>
      </c>
      <c r="AH116" s="379">
        <f>(AG116-AG104)/AG104</f>
        <v>-1</v>
      </c>
    </row>
    <row r="117" spans="1:34" s="73" customFormat="1" ht="13.55" customHeight="1">
      <c r="A117" s="439"/>
      <c r="B117" s="45" t="s">
        <v>10</v>
      </c>
      <c r="C117" s="356">
        <v>1221491</v>
      </c>
      <c r="D117" s="379">
        <f t="shared" si="15"/>
        <v>0.10116355486881949</v>
      </c>
      <c r="E117" s="356"/>
      <c r="F117" s="231"/>
      <c r="G117" s="356">
        <v>21718</v>
      </c>
      <c r="H117" s="231">
        <f t="shared" si="22"/>
        <v>9.9144693557366326E-2</v>
      </c>
      <c r="I117" s="376">
        <v>20754</v>
      </c>
      <c r="J117" s="358">
        <f t="shared" si="9"/>
        <v>0.48105330764290299</v>
      </c>
      <c r="K117" s="450"/>
      <c r="L117" s="461"/>
      <c r="M117" s="356">
        <v>2411</v>
      </c>
      <c r="N117" s="379">
        <f t="shared" si="21"/>
        <v>8.6525461919783719E-2</v>
      </c>
      <c r="O117" s="450"/>
      <c r="P117" s="461"/>
      <c r="Q117" s="356">
        <v>2008</v>
      </c>
      <c r="R117" s="358"/>
      <c r="S117" s="376">
        <v>2187</v>
      </c>
      <c r="T117" s="358">
        <f t="shared" si="10"/>
        <v>0.28798586572438162</v>
      </c>
      <c r="U117" s="463"/>
      <c r="V117" s="461"/>
      <c r="W117" s="356">
        <v>213</v>
      </c>
      <c r="X117" s="379">
        <f t="shared" si="17"/>
        <v>-4.4843049327354258E-2</v>
      </c>
      <c r="Y117" s="356">
        <v>259</v>
      </c>
      <c r="Z117" s="358"/>
      <c r="AA117" s="356">
        <v>6371</v>
      </c>
      <c r="AB117" s="379">
        <f t="shared" si="19"/>
        <v>0.17828740521546144</v>
      </c>
      <c r="AC117" s="376">
        <v>3</v>
      </c>
      <c r="AD117" s="358">
        <f t="shared" si="12"/>
        <v>-0.66666666666666663</v>
      </c>
      <c r="AE117" s="356">
        <v>246</v>
      </c>
      <c r="AF117" s="379">
        <f t="shared" si="8"/>
        <v>0.68493150684931514</v>
      </c>
      <c r="AG117" s="356"/>
      <c r="AH117" s="358"/>
    </row>
    <row r="118" spans="1:34" s="73" customFormat="1" ht="13.55" customHeight="1">
      <c r="A118" s="439"/>
      <c r="B118" s="10" t="s">
        <v>11</v>
      </c>
      <c r="C118" s="376">
        <v>1417422</v>
      </c>
      <c r="D118" s="379">
        <f t="shared" si="15"/>
        <v>8.5799337836616321E-2</v>
      </c>
      <c r="E118" s="376"/>
      <c r="F118" s="231"/>
      <c r="G118" s="376">
        <v>30333</v>
      </c>
      <c r="H118" s="231">
        <f t="shared" si="22"/>
        <v>0.12753698609768782</v>
      </c>
      <c r="I118" s="376">
        <v>25262</v>
      </c>
      <c r="J118" s="379">
        <f t="shared" si="9"/>
        <v>0.30149407521895932</v>
      </c>
      <c r="K118" s="450">
        <v>85780</v>
      </c>
      <c r="L118" s="461">
        <f>IFERROR((K118-K106)/K106,"")</f>
        <v>0.93651797001986636</v>
      </c>
      <c r="M118" s="376">
        <v>2736</v>
      </c>
      <c r="N118" s="379">
        <f t="shared" si="21"/>
        <v>0.70893191755153029</v>
      </c>
      <c r="O118" s="450">
        <v>41854</v>
      </c>
      <c r="P118" s="461"/>
      <c r="Q118" s="376">
        <v>1034</v>
      </c>
      <c r="R118" s="358"/>
      <c r="S118" s="376">
        <v>1901</v>
      </c>
      <c r="T118" s="379">
        <f t="shared" si="10"/>
        <v>3.2030401737242128E-2</v>
      </c>
      <c r="U118" s="463">
        <v>9369</v>
      </c>
      <c r="V118" s="464">
        <f>U118/U106-1</f>
        <v>0.14005840837186656</v>
      </c>
      <c r="W118" s="376">
        <v>165</v>
      </c>
      <c r="X118" s="379">
        <f t="shared" si="17"/>
        <v>-0.16243654822335024</v>
      </c>
      <c r="Y118" s="376">
        <v>72</v>
      </c>
      <c r="Z118" s="358"/>
      <c r="AA118" s="376">
        <v>3201</v>
      </c>
      <c r="AB118" s="379">
        <f t="shared" si="19"/>
        <v>-0.3193706145013821</v>
      </c>
      <c r="AC118" s="376">
        <v>9</v>
      </c>
      <c r="AD118" s="379">
        <f t="shared" si="12"/>
        <v>-0.4</v>
      </c>
      <c r="AE118" s="376">
        <v>438</v>
      </c>
      <c r="AF118" s="379">
        <f t="shared" si="8"/>
        <v>0.98190045248868785</v>
      </c>
      <c r="AG118" s="376"/>
      <c r="AH118" s="358"/>
    </row>
    <row r="119" spans="1:34" s="73" customFormat="1" ht="13.55" customHeight="1">
      <c r="A119" s="439"/>
      <c r="B119" s="45" t="s">
        <v>12</v>
      </c>
      <c r="C119" s="356">
        <v>1407186</v>
      </c>
      <c r="D119" s="379">
        <f t="shared" si="15"/>
        <v>5.4347541042564687E-2</v>
      </c>
      <c r="E119" s="356"/>
      <c r="F119" s="231"/>
      <c r="G119" s="356">
        <v>23376</v>
      </c>
      <c r="H119" s="231">
        <f t="shared" si="22"/>
        <v>-1.4253183773298428E-2</v>
      </c>
      <c r="I119" s="376">
        <v>22925</v>
      </c>
      <c r="J119" s="358">
        <f t="shared" si="9"/>
        <v>0.25747353409028578</v>
      </c>
      <c r="K119" s="450"/>
      <c r="L119" s="461"/>
      <c r="M119" s="356">
        <v>2238</v>
      </c>
      <c r="N119" s="379">
        <f t="shared" si="21"/>
        <v>2.1451392058420726E-2</v>
      </c>
      <c r="O119" s="450"/>
      <c r="P119" s="461"/>
      <c r="Q119" s="356">
        <v>1312</v>
      </c>
      <c r="R119" s="358"/>
      <c r="S119" s="376">
        <v>2123</v>
      </c>
      <c r="T119" s="358">
        <f t="shared" si="10"/>
        <v>-0.17872340425531916</v>
      </c>
      <c r="U119" s="463"/>
      <c r="V119" s="464"/>
      <c r="W119" s="356">
        <v>258</v>
      </c>
      <c r="X119" s="379">
        <f t="shared" si="17"/>
        <v>0.84285714285714286</v>
      </c>
      <c r="Y119" s="356">
        <v>109</v>
      </c>
      <c r="Z119" s="358"/>
      <c r="AA119" s="356">
        <v>5244</v>
      </c>
      <c r="AB119" s="379">
        <f t="shared" si="19"/>
        <v>0.46153846153846156</v>
      </c>
      <c r="AC119" s="376">
        <v>15</v>
      </c>
      <c r="AD119" s="358">
        <f t="shared" si="12"/>
        <v>1.5</v>
      </c>
      <c r="AE119" s="356">
        <v>273</v>
      </c>
      <c r="AF119" s="379">
        <f t="shared" si="8"/>
        <v>0.69565217391304346</v>
      </c>
      <c r="AG119" s="356"/>
      <c r="AH119" s="358"/>
    </row>
    <row r="120" spans="1:34" s="73" customFormat="1" ht="13.55" customHeight="1">
      <c r="A120" s="439"/>
      <c r="B120" s="45" t="s">
        <v>13</v>
      </c>
      <c r="C120" s="356">
        <v>1195238</v>
      </c>
      <c r="D120" s="379">
        <f t="shared" si="15"/>
        <v>0.12789265732385022</v>
      </c>
      <c r="E120" s="356"/>
      <c r="F120" s="231"/>
      <c r="G120" s="356">
        <v>19877</v>
      </c>
      <c r="H120" s="231">
        <f>(G120/G108-1)</f>
        <v>2.8670496299746384E-2</v>
      </c>
      <c r="I120" s="376">
        <v>17354</v>
      </c>
      <c r="J120" s="358">
        <f t="shared" si="9"/>
        <v>0.72436406995230529</v>
      </c>
      <c r="K120" s="450"/>
      <c r="L120" s="461"/>
      <c r="M120" s="356">
        <v>2347</v>
      </c>
      <c r="N120" s="379">
        <f t="shared" si="21"/>
        <v>0.46504369538077395</v>
      </c>
      <c r="O120" s="450"/>
      <c r="P120" s="461"/>
      <c r="Q120" s="356">
        <v>1625</v>
      </c>
      <c r="R120" s="358"/>
      <c r="S120" s="376">
        <v>2254</v>
      </c>
      <c r="T120" s="358">
        <f t="shared" si="10"/>
        <v>0.87209302325581395</v>
      </c>
      <c r="U120" s="463"/>
      <c r="V120" s="464"/>
      <c r="W120" s="356">
        <v>119</v>
      </c>
      <c r="X120" s="379">
        <f t="shared" si="17"/>
        <v>0.38372093023255816</v>
      </c>
      <c r="Y120" s="356">
        <v>145</v>
      </c>
      <c r="Z120" s="358"/>
      <c r="AA120" s="356">
        <v>2603</v>
      </c>
      <c r="AB120" s="379">
        <f t="shared" si="19"/>
        <v>-0.14655737704918032</v>
      </c>
      <c r="AC120" s="376">
        <v>2</v>
      </c>
      <c r="AD120" s="358">
        <f t="shared" si="12"/>
        <v>-0.5</v>
      </c>
      <c r="AE120" s="356">
        <v>176</v>
      </c>
      <c r="AF120" s="379">
        <f t="shared" si="8"/>
        <v>0.41935483870967749</v>
      </c>
      <c r="AG120" s="356"/>
      <c r="AH120" s="358"/>
    </row>
    <row r="121" spans="1:34" s="73" customFormat="1" ht="13.55" customHeight="1">
      <c r="A121" s="439"/>
      <c r="B121" s="10" t="s">
        <v>14</v>
      </c>
      <c r="C121" s="376">
        <v>1239143</v>
      </c>
      <c r="D121" s="379">
        <f t="shared" si="15"/>
        <v>7.3090785647356729E-2</v>
      </c>
      <c r="E121" s="376"/>
      <c r="F121" s="231"/>
      <c r="G121" s="376">
        <v>20913</v>
      </c>
      <c r="H121" s="231">
        <f>(G121/G109-1)</f>
        <v>0.24988046856323209</v>
      </c>
      <c r="I121" s="376">
        <v>16278</v>
      </c>
      <c r="J121" s="379">
        <f t="shared" si="9"/>
        <v>0.41621715677744908</v>
      </c>
      <c r="K121" s="450">
        <v>32640</v>
      </c>
      <c r="L121" s="461">
        <f>IFERROR((K121-K109)/K109,"")</f>
        <v>-0.14944625407166123</v>
      </c>
      <c r="M121" s="376">
        <v>2979</v>
      </c>
      <c r="N121" s="379">
        <f t="shared" si="21"/>
        <v>0.47329376854599414</v>
      </c>
      <c r="O121" s="450">
        <v>19460</v>
      </c>
      <c r="P121" s="461"/>
      <c r="Q121" s="376">
        <v>1833</v>
      </c>
      <c r="R121" s="358"/>
      <c r="S121" s="376">
        <v>1218</v>
      </c>
      <c r="T121" s="379">
        <f t="shared" si="10"/>
        <v>0.33552631578947367</v>
      </c>
      <c r="U121" s="463">
        <v>4079</v>
      </c>
      <c r="V121" s="406">
        <f>U121/U109-1</f>
        <v>-0.27186719028918238</v>
      </c>
      <c r="W121" s="376">
        <v>387</v>
      </c>
      <c r="X121" s="379">
        <f t="shared" si="17"/>
        <v>1.8455882352941178</v>
      </c>
      <c r="Y121" s="376">
        <v>260</v>
      </c>
      <c r="Z121" s="358"/>
      <c r="AA121" s="376">
        <v>1742</v>
      </c>
      <c r="AB121" s="379">
        <f t="shared" si="19"/>
        <v>-1.5262860373092142E-2</v>
      </c>
      <c r="AC121" s="376">
        <v>13</v>
      </c>
      <c r="AD121" s="379">
        <f t="shared" si="12"/>
        <v>0.8571428571428571</v>
      </c>
      <c r="AE121" s="376">
        <v>237</v>
      </c>
      <c r="AF121" s="379">
        <f t="shared" si="8"/>
        <v>0.42771084337349397</v>
      </c>
      <c r="AG121" s="376"/>
      <c r="AH121" s="358"/>
    </row>
    <row r="122" spans="1:34" s="73" customFormat="1" ht="13.55" customHeight="1">
      <c r="A122" s="439"/>
      <c r="B122" s="10" t="s">
        <v>15</v>
      </c>
      <c r="C122" s="376">
        <v>1154064</v>
      </c>
      <c r="D122" s="379">
        <f t="shared" si="15"/>
        <v>3.2673258467182678E-2</v>
      </c>
      <c r="E122" s="376"/>
      <c r="F122" s="231"/>
      <c r="G122" s="376">
        <v>15527</v>
      </c>
      <c r="H122" s="231">
        <f>(G122/G110-1)</f>
        <v>0.12555273649873144</v>
      </c>
      <c r="I122" s="376">
        <v>11810</v>
      </c>
      <c r="J122" s="379">
        <f t="shared" si="9"/>
        <v>0.25491446180002125</v>
      </c>
      <c r="K122" s="450"/>
      <c r="L122" s="461"/>
      <c r="M122" s="376">
        <v>856</v>
      </c>
      <c r="N122" s="379">
        <f t="shared" si="21"/>
        <v>-1.6091954022988464E-2</v>
      </c>
      <c r="O122" s="450"/>
      <c r="P122" s="461"/>
      <c r="Q122" s="376">
        <v>264</v>
      </c>
      <c r="R122" s="358"/>
      <c r="S122" s="376">
        <v>842</v>
      </c>
      <c r="T122" s="379">
        <f t="shared" si="10"/>
        <v>-2.0930232558139535E-2</v>
      </c>
      <c r="U122" s="463"/>
      <c r="V122" s="406"/>
      <c r="W122" s="376">
        <v>97</v>
      </c>
      <c r="X122" s="379">
        <f t="shared" si="17"/>
        <v>0.90196078431372551</v>
      </c>
      <c r="Y122" s="376">
        <v>43</v>
      </c>
      <c r="Z122" s="358"/>
      <c r="AA122" s="376">
        <v>1689</v>
      </c>
      <c r="AB122" s="379">
        <f t="shared" si="19"/>
        <v>-4.3601359003397511E-2</v>
      </c>
      <c r="AC122" s="376">
        <v>13</v>
      </c>
      <c r="AD122" s="379">
        <f t="shared" si="12"/>
        <v>12</v>
      </c>
      <c r="AE122" s="376">
        <v>129</v>
      </c>
      <c r="AF122" s="379">
        <f t="shared" si="8"/>
        <v>0.30303030303030298</v>
      </c>
      <c r="AG122" s="376"/>
      <c r="AH122" s="358"/>
    </row>
    <row r="123" spans="1:34" s="73" customFormat="1" ht="13.55" customHeight="1">
      <c r="A123" s="444"/>
      <c r="B123" s="29" t="s">
        <v>16</v>
      </c>
      <c r="C123" s="376">
        <v>1204463</v>
      </c>
      <c r="D123" s="379">
        <f t="shared" si="15"/>
        <v>2.9481952528697317E-2</v>
      </c>
      <c r="E123" s="376"/>
      <c r="F123" s="231"/>
      <c r="G123" s="376">
        <v>13458</v>
      </c>
      <c r="H123" s="231">
        <f>(G123/G111-1)</f>
        <v>0.1397357723577235</v>
      </c>
      <c r="I123" s="376">
        <v>11260</v>
      </c>
      <c r="J123" s="379">
        <f t="shared" si="9"/>
        <v>0.31357909472701823</v>
      </c>
      <c r="K123" s="451"/>
      <c r="L123" s="462"/>
      <c r="M123" s="376">
        <v>698</v>
      </c>
      <c r="N123" s="379">
        <f>(M123/M111-1)</f>
        <v>0.63466042154566749</v>
      </c>
      <c r="O123" s="451"/>
      <c r="P123" s="462"/>
      <c r="Q123" s="376">
        <v>94</v>
      </c>
      <c r="R123" s="358"/>
      <c r="S123" s="376">
        <v>842</v>
      </c>
      <c r="T123" s="379">
        <f t="shared" si="10"/>
        <v>2.5578562728380026E-2</v>
      </c>
      <c r="U123" s="463"/>
      <c r="V123" s="406"/>
      <c r="W123" s="376">
        <v>3</v>
      </c>
      <c r="X123" s="379">
        <f t="shared" si="17"/>
        <v>-0.5</v>
      </c>
      <c r="Y123" s="376">
        <v>2</v>
      </c>
      <c r="Z123" s="358"/>
      <c r="AA123" s="376">
        <v>1042</v>
      </c>
      <c r="AB123" s="379">
        <f t="shared" si="19"/>
        <v>2.3575638506876228E-2</v>
      </c>
      <c r="AC123" s="376">
        <v>8</v>
      </c>
      <c r="AD123" s="381">
        <f t="shared" si="12"/>
        <v>1.6666666666666667</v>
      </c>
      <c r="AE123" s="376">
        <v>126</v>
      </c>
      <c r="AF123" s="379">
        <f>(AE123/AE111-1)</f>
        <v>6.7796610169491567E-2</v>
      </c>
      <c r="AG123" s="376"/>
      <c r="AH123" s="358"/>
    </row>
    <row r="124" spans="1:34" s="73" customFormat="1" ht="13.55" customHeight="1">
      <c r="A124" s="443" t="s">
        <v>250</v>
      </c>
      <c r="B124" s="2" t="s">
        <v>233</v>
      </c>
      <c r="C124" s="375">
        <v>1468903</v>
      </c>
      <c r="D124" s="378">
        <f t="shared" ref="D124:D129" si="23">C124/C112-1</f>
        <v>3.015849638824597E-2</v>
      </c>
      <c r="E124" s="375"/>
      <c r="F124" s="378"/>
      <c r="G124" s="375">
        <v>19021</v>
      </c>
      <c r="H124" s="378">
        <f t="shared" ref="H124:H135" si="24">G124/G112-1</f>
        <v>0.16836609336609332</v>
      </c>
      <c r="I124" s="375">
        <v>14220</v>
      </c>
      <c r="J124" s="378">
        <f t="shared" ref="J124:J158" si="25">I124/I112-1</f>
        <v>0.62942591955998628</v>
      </c>
      <c r="K124" s="449">
        <v>48438</v>
      </c>
      <c r="L124" s="470">
        <f>IFERROR((K124-K112)/K112,"")</f>
        <v>-3.6960454897906433E-2</v>
      </c>
      <c r="M124" s="375">
        <v>1454</v>
      </c>
      <c r="N124" s="378">
        <f t="shared" ref="N124:N161" si="26">M124/M112-1</f>
        <v>1.9917695473251027</v>
      </c>
      <c r="O124" s="449">
        <v>24749</v>
      </c>
      <c r="P124" s="470">
        <f>(O124-O112)/O112</f>
        <v>0.54816714625297136</v>
      </c>
      <c r="Q124" s="375">
        <v>243</v>
      </c>
      <c r="R124" s="378">
        <f t="shared" ref="R124:R161" si="27">Q124/Q112-1</f>
        <v>47.6</v>
      </c>
      <c r="S124" s="21">
        <v>1085</v>
      </c>
      <c r="T124" s="378">
        <f t="shared" si="10"/>
        <v>0.33785450061652283</v>
      </c>
      <c r="U124" s="471">
        <v>3438</v>
      </c>
      <c r="V124" s="475">
        <f>U124/U112-1</f>
        <v>-0.74961765348481535</v>
      </c>
      <c r="W124" s="375">
        <v>17</v>
      </c>
      <c r="X124" s="378">
        <f t="shared" ref="X124:X142" si="28">W124/W112-1</f>
        <v>0.1333333333333333</v>
      </c>
      <c r="Y124" s="375">
        <v>33</v>
      </c>
      <c r="Z124" s="378" t="s">
        <v>249</v>
      </c>
      <c r="AA124" s="375">
        <v>1355</v>
      </c>
      <c r="AB124" s="239">
        <f>AA124/AA112-1</f>
        <v>-0.14186193793540214</v>
      </c>
      <c r="AC124" s="375">
        <v>0</v>
      </c>
      <c r="AD124" s="378">
        <f t="shared" si="12"/>
        <v>-1</v>
      </c>
      <c r="AE124" s="471">
        <v>2480</v>
      </c>
      <c r="AF124" s="472">
        <f>AE124/SUM(AE112:AE123)-1</f>
        <v>1.9317714755445969E-2</v>
      </c>
      <c r="AG124" s="375"/>
      <c r="AH124" s="378"/>
    </row>
    <row r="125" spans="1:34" s="73" customFormat="1" ht="13.55" customHeight="1">
      <c r="A125" s="439"/>
      <c r="B125" s="10" t="s">
        <v>234</v>
      </c>
      <c r="C125" s="61">
        <v>1312683</v>
      </c>
      <c r="D125" s="379">
        <f t="shared" si="23"/>
        <v>0.10792981472931884</v>
      </c>
      <c r="E125" s="376"/>
      <c r="F125" s="231"/>
      <c r="G125" s="376">
        <v>16661</v>
      </c>
      <c r="H125" s="231">
        <f t="shared" si="24"/>
        <v>0.1844032131940001</v>
      </c>
      <c r="I125" s="61">
        <v>10462</v>
      </c>
      <c r="J125" s="358">
        <f t="shared" si="25"/>
        <v>0.39698224061957532</v>
      </c>
      <c r="K125" s="450"/>
      <c r="L125" s="461"/>
      <c r="M125" s="61">
        <v>1785</v>
      </c>
      <c r="N125" s="358">
        <f t="shared" si="26"/>
        <v>2.3742911153119093</v>
      </c>
      <c r="O125" s="450"/>
      <c r="P125" s="461"/>
      <c r="Q125" s="61">
        <v>533</v>
      </c>
      <c r="R125" s="358">
        <f t="shared" si="27"/>
        <v>5.3452380952380949</v>
      </c>
      <c r="S125" s="215">
        <v>862</v>
      </c>
      <c r="T125" s="379">
        <f t="shared" si="10"/>
        <v>0.32006125574272587</v>
      </c>
      <c r="U125" s="463"/>
      <c r="V125" s="464"/>
      <c r="W125" s="61">
        <v>3</v>
      </c>
      <c r="X125" s="358">
        <f t="shared" si="28"/>
        <v>-0.4</v>
      </c>
      <c r="Y125" s="61">
        <v>39</v>
      </c>
      <c r="Z125" s="358">
        <f t="shared" ref="Z125:Z147" si="29">Y125/Y113-1</f>
        <v>4.5714285714285712</v>
      </c>
      <c r="AA125" s="61"/>
      <c r="AB125" s="137"/>
      <c r="AC125" s="61">
        <v>1</v>
      </c>
      <c r="AD125" s="379">
        <f t="shared" si="12"/>
        <v>0</v>
      </c>
      <c r="AE125" s="463"/>
      <c r="AF125" s="473"/>
      <c r="AG125" s="61"/>
      <c r="AH125" s="358"/>
    </row>
    <row r="126" spans="1:34" s="73" customFormat="1" ht="13.55" customHeight="1">
      <c r="A126" s="439"/>
      <c r="B126" s="10" t="s">
        <v>7</v>
      </c>
      <c r="C126" s="61">
        <v>1150959</v>
      </c>
      <c r="D126" s="379">
        <f t="shared" si="23"/>
        <v>3.3226924824004023E-2</v>
      </c>
      <c r="E126" s="376"/>
      <c r="F126" s="231"/>
      <c r="G126" s="376">
        <v>16467</v>
      </c>
      <c r="H126" s="231">
        <f t="shared" si="24"/>
        <v>1.3603348516557867E-2</v>
      </c>
      <c r="I126" s="61">
        <v>12382</v>
      </c>
      <c r="J126" s="358">
        <f t="shared" si="25"/>
        <v>0.1047466095645968</v>
      </c>
      <c r="K126" s="450"/>
      <c r="L126" s="461"/>
      <c r="M126" s="61">
        <v>4300</v>
      </c>
      <c r="N126" s="358">
        <f t="shared" si="26"/>
        <v>2.5714285714285716</v>
      </c>
      <c r="O126" s="450"/>
      <c r="P126" s="461"/>
      <c r="Q126" s="61">
        <v>1515</v>
      </c>
      <c r="R126" s="358">
        <f t="shared" si="27"/>
        <v>9.899280575539569</v>
      </c>
      <c r="S126" s="215">
        <v>984</v>
      </c>
      <c r="T126" s="379">
        <f t="shared" si="10"/>
        <v>0.5545023696682464</v>
      </c>
      <c r="U126" s="463"/>
      <c r="V126" s="464"/>
      <c r="W126" s="61">
        <v>305</v>
      </c>
      <c r="X126" s="358">
        <f t="shared" si="28"/>
        <v>2.8125</v>
      </c>
      <c r="Y126" s="61">
        <v>157</v>
      </c>
      <c r="Z126" s="358">
        <f t="shared" si="29"/>
        <v>3.7575757575757578</v>
      </c>
      <c r="AA126" s="61"/>
      <c r="AB126" s="137"/>
      <c r="AC126" s="61">
        <v>3</v>
      </c>
      <c r="AD126" s="379">
        <f t="shared" si="12"/>
        <v>-0.66666666666666663</v>
      </c>
      <c r="AE126" s="463"/>
      <c r="AF126" s="473"/>
      <c r="AG126" s="61"/>
      <c r="AH126" s="358"/>
    </row>
    <row r="127" spans="1:34" s="73" customFormat="1" ht="13.55" customHeight="1">
      <c r="A127" s="439"/>
      <c r="B127" s="45" t="s">
        <v>8</v>
      </c>
      <c r="C127" s="61">
        <v>1179885</v>
      </c>
      <c r="D127" s="379">
        <f t="shared" si="23"/>
        <v>7.514442966229895E-2</v>
      </c>
      <c r="E127" s="376"/>
      <c r="F127" s="231"/>
      <c r="G127" s="376">
        <v>19058</v>
      </c>
      <c r="H127" s="231">
        <f t="shared" si="24"/>
        <v>5.5260243632336614E-2</v>
      </c>
      <c r="I127" s="61">
        <v>21883</v>
      </c>
      <c r="J127" s="358">
        <f t="shared" si="25"/>
        <v>0.83151991965182459</v>
      </c>
      <c r="K127" s="450">
        <v>46326</v>
      </c>
      <c r="L127" s="461">
        <f>IFERROR((K127-K115)/K115,"")</f>
        <v>0.15687743482169614</v>
      </c>
      <c r="M127" s="61">
        <v>5654</v>
      </c>
      <c r="N127" s="358">
        <f t="shared" si="26"/>
        <v>1.2835218093699514</v>
      </c>
      <c r="O127" s="450">
        <v>38889</v>
      </c>
      <c r="P127" s="461">
        <f>(O127-O115)/O115</f>
        <v>0.26914039553553948</v>
      </c>
      <c r="Q127" s="61">
        <v>3399</v>
      </c>
      <c r="R127" s="358">
        <f t="shared" si="27"/>
        <v>3.2701005025125625</v>
      </c>
      <c r="S127" s="215">
        <v>899</v>
      </c>
      <c r="T127" s="358">
        <f t="shared" si="10"/>
        <v>0.19230769230769232</v>
      </c>
      <c r="U127" s="463">
        <v>5169</v>
      </c>
      <c r="V127" s="464">
        <f>SUM(U124:U127)/U112-1</f>
        <v>-0.37317019882018787</v>
      </c>
      <c r="W127" s="61">
        <v>435</v>
      </c>
      <c r="X127" s="358">
        <f t="shared" si="28"/>
        <v>1.4715909090909092</v>
      </c>
      <c r="Y127" s="61">
        <v>370</v>
      </c>
      <c r="Z127" s="358">
        <f t="shared" si="29"/>
        <v>0.95767195767195767</v>
      </c>
      <c r="AA127" s="61"/>
      <c r="AB127" s="137"/>
      <c r="AC127" s="61">
        <v>3</v>
      </c>
      <c r="AD127" s="379">
        <f t="shared" si="12"/>
        <v>-0.4</v>
      </c>
      <c r="AE127" s="463"/>
      <c r="AF127" s="473"/>
      <c r="AG127" s="61"/>
      <c r="AH127" s="358"/>
    </row>
    <row r="128" spans="1:34" s="73" customFormat="1" ht="13.55" customHeight="1">
      <c r="A128" s="439"/>
      <c r="B128" s="10" t="s">
        <v>9</v>
      </c>
      <c r="C128" s="61">
        <v>1223003</v>
      </c>
      <c r="D128" s="379">
        <f t="shared" si="23"/>
        <v>3.1717429907921701E-2</v>
      </c>
      <c r="E128" s="376"/>
      <c r="F128" s="231"/>
      <c r="G128" s="376">
        <v>21521</v>
      </c>
      <c r="H128" s="231">
        <f t="shared" si="24"/>
        <v>0.13208837453971589</v>
      </c>
      <c r="I128" s="61">
        <v>21625</v>
      </c>
      <c r="J128" s="358">
        <f t="shared" si="25"/>
        <v>0.24089057210076326</v>
      </c>
      <c r="K128" s="450"/>
      <c r="L128" s="461"/>
      <c r="M128" s="61">
        <v>7258</v>
      </c>
      <c r="N128" s="358">
        <f t="shared" si="26"/>
        <v>0.70215759849906201</v>
      </c>
      <c r="O128" s="450"/>
      <c r="P128" s="461"/>
      <c r="Q128" s="61">
        <v>4726</v>
      </c>
      <c r="R128" s="358">
        <f t="shared" si="27"/>
        <v>0.97080900750625521</v>
      </c>
      <c r="S128" s="215">
        <v>1145</v>
      </c>
      <c r="T128" s="379">
        <f t="shared" si="10"/>
        <v>-0.30054978619425776</v>
      </c>
      <c r="U128" s="463"/>
      <c r="V128" s="464"/>
      <c r="W128" s="61">
        <v>655</v>
      </c>
      <c r="X128" s="358">
        <f t="shared" si="28"/>
        <v>1.3646209386281587</v>
      </c>
      <c r="Y128" s="61">
        <v>561</v>
      </c>
      <c r="Z128" s="358">
        <f t="shared" si="29"/>
        <v>0.41309823677581869</v>
      </c>
      <c r="AA128" s="61"/>
      <c r="AB128" s="137"/>
      <c r="AC128" s="61">
        <v>17</v>
      </c>
      <c r="AD128" s="379">
        <f t="shared" ref="AD128:AD144" si="30">(AC128-AC116)/AC116</f>
        <v>1.8333333333333333</v>
      </c>
      <c r="AE128" s="463"/>
      <c r="AF128" s="473"/>
      <c r="AG128" s="61"/>
      <c r="AH128" s="358"/>
    </row>
    <row r="129" spans="1:945" s="73" customFormat="1" ht="13.55" customHeight="1">
      <c r="A129" s="439"/>
      <c r="B129" s="45" t="s">
        <v>10</v>
      </c>
      <c r="C129" s="61">
        <v>1270439</v>
      </c>
      <c r="D129" s="379">
        <f t="shared" si="23"/>
        <v>4.0072337823201298E-2</v>
      </c>
      <c r="E129" s="376"/>
      <c r="F129" s="231"/>
      <c r="G129" s="376">
        <v>22293</v>
      </c>
      <c r="H129" s="231">
        <f t="shared" si="24"/>
        <v>2.6475734413850205E-2</v>
      </c>
      <c r="I129" s="61">
        <v>20718</v>
      </c>
      <c r="J129" s="358">
        <f t="shared" si="25"/>
        <v>-1.7346053772766545E-3</v>
      </c>
      <c r="K129" s="450"/>
      <c r="L129" s="461"/>
      <c r="M129" s="61">
        <v>6732</v>
      </c>
      <c r="N129" s="358">
        <f t="shared" si="26"/>
        <v>1.792202405640813</v>
      </c>
      <c r="O129" s="450"/>
      <c r="P129" s="461"/>
      <c r="Q129" s="61">
        <v>3233</v>
      </c>
      <c r="R129" s="358">
        <f t="shared" si="27"/>
        <v>0.61005976095617531</v>
      </c>
      <c r="S129" s="215">
        <v>2193</v>
      </c>
      <c r="T129" s="358">
        <f t="shared" si="10"/>
        <v>2.7434842249657062E-3</v>
      </c>
      <c r="U129" s="463"/>
      <c r="V129" s="464"/>
      <c r="W129" s="61">
        <v>536</v>
      </c>
      <c r="X129" s="358">
        <f t="shared" si="28"/>
        <v>1.516431924882629</v>
      </c>
      <c r="Y129" s="61">
        <v>494</v>
      </c>
      <c r="Z129" s="358">
        <f t="shared" si="29"/>
        <v>0.9073359073359073</v>
      </c>
      <c r="AA129" s="61"/>
      <c r="AB129" s="137"/>
      <c r="AC129" s="61">
        <v>8</v>
      </c>
      <c r="AD129" s="379">
        <f t="shared" si="30"/>
        <v>1.6666666666666667</v>
      </c>
      <c r="AE129" s="463"/>
      <c r="AF129" s="473"/>
      <c r="AG129" s="61"/>
      <c r="AH129" s="358"/>
    </row>
    <row r="130" spans="1:945" s="73" customFormat="1" ht="13.55" customHeight="1">
      <c r="A130" s="439"/>
      <c r="B130" s="10" t="s">
        <v>11</v>
      </c>
      <c r="C130" s="61">
        <v>1454795</v>
      </c>
      <c r="D130" s="379">
        <f t="shared" ref="D130:D135" si="31">C130/C118-1</f>
        <v>2.6366882974865558E-2</v>
      </c>
      <c r="E130" s="376"/>
      <c r="F130" s="231"/>
      <c r="G130" s="376">
        <v>29670</v>
      </c>
      <c r="H130" s="231">
        <f t="shared" si="24"/>
        <v>-2.1857383048165313E-2</v>
      </c>
      <c r="I130" s="61">
        <v>29979</v>
      </c>
      <c r="J130" s="358">
        <f t="shared" si="25"/>
        <v>0.18672314147731761</v>
      </c>
      <c r="K130" s="450">
        <v>70907</v>
      </c>
      <c r="L130" s="461">
        <f>IFERROR((K130-K118)/K118,"")</f>
        <v>-0.17338540452319889</v>
      </c>
      <c r="M130" s="61">
        <v>6450</v>
      </c>
      <c r="N130" s="358">
        <f t="shared" si="26"/>
        <v>1.3574561403508771</v>
      </c>
      <c r="O130" s="450">
        <v>50423</v>
      </c>
      <c r="P130" s="461">
        <f>(O130-O118)/O118</f>
        <v>0.20473550915085775</v>
      </c>
      <c r="Q130" s="61">
        <v>2050</v>
      </c>
      <c r="R130" s="358">
        <f t="shared" si="27"/>
        <v>0.98259187620889743</v>
      </c>
      <c r="S130" s="215">
        <v>1937</v>
      </c>
      <c r="T130" s="379">
        <f t="shared" si="10"/>
        <v>1.8937401367701209E-2</v>
      </c>
      <c r="U130" s="463">
        <v>4893</v>
      </c>
      <c r="V130" s="464">
        <f>U130/U118-1</f>
        <v>-0.47774575728466218</v>
      </c>
      <c r="W130" s="61">
        <v>305</v>
      </c>
      <c r="X130" s="358">
        <f t="shared" si="28"/>
        <v>0.8484848484848484</v>
      </c>
      <c r="Y130" s="61">
        <v>389</v>
      </c>
      <c r="Z130" s="358">
        <f t="shared" si="29"/>
        <v>4.4027777777777777</v>
      </c>
      <c r="AA130" s="61"/>
      <c r="AB130" s="137"/>
      <c r="AC130" s="61">
        <v>25</v>
      </c>
      <c r="AD130" s="379">
        <f t="shared" si="30"/>
        <v>1.7777777777777777</v>
      </c>
      <c r="AE130" s="463"/>
      <c r="AF130" s="473"/>
      <c r="AG130" s="61"/>
      <c r="AH130" s="358"/>
    </row>
    <row r="131" spans="1:945" s="73" customFormat="1" ht="13.55" customHeight="1">
      <c r="A131" s="439"/>
      <c r="B131" s="45" t="s">
        <v>12</v>
      </c>
      <c r="C131" s="61">
        <v>1547193</v>
      </c>
      <c r="D131" s="379">
        <f t="shared" si="31"/>
        <v>9.9494309920650226E-2</v>
      </c>
      <c r="E131" s="376"/>
      <c r="F131" s="231"/>
      <c r="G131" s="376">
        <v>26244</v>
      </c>
      <c r="H131" s="231">
        <f t="shared" si="24"/>
        <v>0.12268993839835729</v>
      </c>
      <c r="I131" s="61">
        <v>29206</v>
      </c>
      <c r="J131" s="358">
        <f t="shared" si="25"/>
        <v>0.27398037077426385</v>
      </c>
      <c r="K131" s="450"/>
      <c r="L131" s="461"/>
      <c r="M131" s="61">
        <v>7286</v>
      </c>
      <c r="N131" s="358">
        <f t="shared" si="26"/>
        <v>2.2555853440571938</v>
      </c>
      <c r="O131" s="450"/>
      <c r="P131" s="461"/>
      <c r="Q131" s="61">
        <v>2430</v>
      </c>
      <c r="R131" s="358">
        <f t="shared" si="27"/>
        <v>0.85213414634146334</v>
      </c>
      <c r="S131" s="215">
        <v>2136</v>
      </c>
      <c r="T131" s="358">
        <f t="shared" si="10"/>
        <v>6.1234102684879889E-3</v>
      </c>
      <c r="U131" s="463"/>
      <c r="V131" s="464"/>
      <c r="W131" s="61">
        <v>214</v>
      </c>
      <c r="X131" s="358">
        <f t="shared" si="28"/>
        <v>-0.1705426356589147</v>
      </c>
      <c r="Y131" s="61">
        <v>239</v>
      </c>
      <c r="Z131" s="358">
        <f t="shared" si="29"/>
        <v>1.1926605504587156</v>
      </c>
      <c r="AA131" s="61"/>
      <c r="AB131" s="137"/>
      <c r="AC131" s="61">
        <v>8</v>
      </c>
      <c r="AD131" s="379">
        <f t="shared" si="30"/>
        <v>-0.46666666666666667</v>
      </c>
      <c r="AE131" s="463"/>
      <c r="AF131" s="473"/>
      <c r="AG131" s="61"/>
      <c r="AH131" s="358"/>
    </row>
    <row r="132" spans="1:945" s="73" customFormat="1" ht="13.55" customHeight="1">
      <c r="A132" s="439"/>
      <c r="B132" s="45" t="s">
        <v>13</v>
      </c>
      <c r="C132" s="61">
        <v>1321293</v>
      </c>
      <c r="D132" s="379">
        <f t="shared" si="31"/>
        <v>0.10546435103301599</v>
      </c>
      <c r="E132" s="376"/>
      <c r="F132" s="231"/>
      <c r="G132" s="376">
        <v>26584</v>
      </c>
      <c r="H132" s="231">
        <f t="shared" si="24"/>
        <v>0.33742516476329421</v>
      </c>
      <c r="I132" s="61">
        <v>21932</v>
      </c>
      <c r="J132" s="358">
        <f t="shared" si="25"/>
        <v>0.26380085282931898</v>
      </c>
      <c r="K132" s="450"/>
      <c r="L132" s="461"/>
      <c r="M132" s="61">
        <v>7924</v>
      </c>
      <c r="N132" s="358">
        <f t="shared" si="26"/>
        <v>2.3762249680443119</v>
      </c>
      <c r="O132" s="450"/>
      <c r="P132" s="461"/>
      <c r="Q132" s="61">
        <v>2951</v>
      </c>
      <c r="R132" s="358">
        <f t="shared" si="27"/>
        <v>0.81600000000000006</v>
      </c>
      <c r="S132" s="215">
        <v>1230</v>
      </c>
      <c r="T132" s="358">
        <f t="shared" si="10"/>
        <v>-0.45430346051464066</v>
      </c>
      <c r="U132" s="463"/>
      <c r="V132" s="464"/>
      <c r="W132" s="61">
        <v>448</v>
      </c>
      <c r="X132" s="358">
        <f t="shared" si="28"/>
        <v>2.7647058823529411</v>
      </c>
      <c r="Y132" s="61">
        <v>307</v>
      </c>
      <c r="Z132" s="358">
        <f t="shared" si="29"/>
        <v>1.1172413793103448</v>
      </c>
      <c r="AA132" s="61"/>
      <c r="AB132" s="137"/>
      <c r="AC132" s="61">
        <v>1</v>
      </c>
      <c r="AD132" s="379">
        <f t="shared" si="30"/>
        <v>-0.5</v>
      </c>
      <c r="AE132" s="463"/>
      <c r="AF132" s="473"/>
      <c r="AG132" s="61"/>
      <c r="AH132" s="358"/>
    </row>
    <row r="133" spans="1:945" s="73" customFormat="1" ht="13.55" customHeight="1">
      <c r="A133" s="439"/>
      <c r="B133" s="10" t="s">
        <v>14</v>
      </c>
      <c r="C133" s="61">
        <v>1432100</v>
      </c>
      <c r="D133" s="379">
        <f t="shared" si="31"/>
        <v>0.15571810517430196</v>
      </c>
      <c r="E133" s="376"/>
      <c r="F133" s="231"/>
      <c r="G133" s="376">
        <v>22465</v>
      </c>
      <c r="H133" s="231">
        <f t="shared" si="24"/>
        <v>7.4212212499402241E-2</v>
      </c>
      <c r="I133" s="61">
        <v>24230</v>
      </c>
      <c r="J133" s="358">
        <f t="shared" si="25"/>
        <v>0.48851210222386032</v>
      </c>
      <c r="K133" s="450">
        <v>44281</v>
      </c>
      <c r="L133" s="461">
        <f>IFERROR((K133-K121)/K121,"")</f>
        <v>0.35664828431372547</v>
      </c>
      <c r="M133" s="61">
        <v>7338</v>
      </c>
      <c r="N133" s="358">
        <f t="shared" si="26"/>
        <v>1.4632426988922456</v>
      </c>
      <c r="O133" s="450">
        <v>21615</v>
      </c>
      <c r="P133" s="461">
        <f>(O133-O121)/O121</f>
        <v>0.11073997944501542</v>
      </c>
      <c r="Q133" s="61">
        <v>3026</v>
      </c>
      <c r="R133" s="358">
        <f t="shared" si="27"/>
        <v>0.65084560829241678</v>
      </c>
      <c r="S133" s="215">
        <v>1191</v>
      </c>
      <c r="T133" s="379">
        <f t="shared" si="10"/>
        <v>-2.2167487684729065E-2</v>
      </c>
      <c r="U133" s="463">
        <v>4246</v>
      </c>
      <c r="V133" s="406">
        <f>U133/U121-1</f>
        <v>4.0941407207648828E-2</v>
      </c>
      <c r="W133" s="61">
        <v>292</v>
      </c>
      <c r="X133" s="358">
        <f t="shared" si="28"/>
        <v>-0.24547803617571062</v>
      </c>
      <c r="Y133" s="61">
        <v>238</v>
      </c>
      <c r="Z133" s="358">
        <f t="shared" si="29"/>
        <v>-8.4615384615384648E-2</v>
      </c>
      <c r="AA133" s="61"/>
      <c r="AB133" s="137"/>
      <c r="AC133" s="61">
        <v>11</v>
      </c>
      <c r="AD133" s="379">
        <f t="shared" si="30"/>
        <v>-0.15384615384615385</v>
      </c>
      <c r="AE133" s="463"/>
      <c r="AF133" s="473"/>
      <c r="AG133" s="61"/>
      <c r="AH133" s="358"/>
    </row>
    <row r="134" spans="1:945" s="73" customFormat="1" ht="13.55" customHeight="1">
      <c r="A134" s="439"/>
      <c r="B134" s="10" t="s">
        <v>15</v>
      </c>
      <c r="C134" s="61">
        <v>1288754</v>
      </c>
      <c r="D134" s="379">
        <f t="shared" si="31"/>
        <v>0.11670929861775425</v>
      </c>
      <c r="E134" s="376"/>
      <c r="F134" s="231"/>
      <c r="G134" s="376">
        <v>18033</v>
      </c>
      <c r="H134" s="231">
        <f t="shared" si="24"/>
        <v>0.16139627745217999</v>
      </c>
      <c r="I134" s="61">
        <v>14367</v>
      </c>
      <c r="J134" s="358">
        <f t="shared" si="25"/>
        <v>0.21651143099068593</v>
      </c>
      <c r="K134" s="450"/>
      <c r="L134" s="461"/>
      <c r="M134" s="61">
        <v>3064</v>
      </c>
      <c r="N134" s="358">
        <f t="shared" si="26"/>
        <v>2.5794392523364484</v>
      </c>
      <c r="O134" s="450"/>
      <c r="P134" s="461"/>
      <c r="Q134" s="61">
        <v>1198</v>
      </c>
      <c r="R134" s="358">
        <f t="shared" si="27"/>
        <v>3.5378787878787881</v>
      </c>
      <c r="S134" s="215">
        <v>1171</v>
      </c>
      <c r="T134" s="379">
        <f t="shared" si="10"/>
        <v>0.39073634204275537</v>
      </c>
      <c r="U134" s="463"/>
      <c r="V134" s="406"/>
      <c r="W134" s="61">
        <v>114</v>
      </c>
      <c r="X134" s="358">
        <f t="shared" si="28"/>
        <v>0.17525773195876293</v>
      </c>
      <c r="Y134" s="61">
        <v>179</v>
      </c>
      <c r="Z134" s="358">
        <f t="shared" si="29"/>
        <v>3.1627906976744189</v>
      </c>
      <c r="AA134" s="61"/>
      <c r="AB134" s="137"/>
      <c r="AC134" s="61">
        <v>8</v>
      </c>
      <c r="AD134" s="379">
        <f t="shared" si="30"/>
        <v>-0.38461538461538464</v>
      </c>
      <c r="AE134" s="463"/>
      <c r="AF134" s="473"/>
      <c r="AG134" s="61"/>
      <c r="AH134" s="358"/>
    </row>
    <row r="135" spans="1:945" s="73" customFormat="1" ht="13.55" customHeight="1">
      <c r="A135" s="444"/>
      <c r="B135" s="29" t="s">
        <v>16</v>
      </c>
      <c r="C135" s="125">
        <v>1430677</v>
      </c>
      <c r="D135" s="381">
        <f t="shared" si="31"/>
        <v>0.18781315822901989</v>
      </c>
      <c r="E135" s="380"/>
      <c r="F135" s="381"/>
      <c r="G135" s="380">
        <v>16315</v>
      </c>
      <c r="H135" s="381">
        <f t="shared" si="24"/>
        <v>0.21229008768019031</v>
      </c>
      <c r="I135" s="125">
        <v>13553</v>
      </c>
      <c r="J135" s="359">
        <f t="shared" si="25"/>
        <v>0.20364120781527539</v>
      </c>
      <c r="K135" s="451"/>
      <c r="L135" s="462"/>
      <c r="M135" s="125">
        <v>2457</v>
      </c>
      <c r="N135" s="359">
        <f t="shared" si="26"/>
        <v>2.5200573065902581</v>
      </c>
      <c r="O135" s="451"/>
      <c r="P135" s="462"/>
      <c r="Q135" s="125">
        <v>350</v>
      </c>
      <c r="R135" s="359">
        <f t="shared" si="27"/>
        <v>2.7234042553191489</v>
      </c>
      <c r="S135" s="33">
        <v>936</v>
      </c>
      <c r="T135" s="379">
        <f t="shared" si="10"/>
        <v>0.11163895486935867</v>
      </c>
      <c r="U135" s="466"/>
      <c r="V135" s="407"/>
      <c r="W135" s="125">
        <v>40</v>
      </c>
      <c r="X135" s="359">
        <f t="shared" si="28"/>
        <v>12.333333333333334</v>
      </c>
      <c r="Y135" s="125">
        <v>104</v>
      </c>
      <c r="Z135" s="359">
        <f t="shared" si="29"/>
        <v>51</v>
      </c>
      <c r="AA135" s="125"/>
      <c r="AB135" s="240"/>
      <c r="AC135" s="125">
        <v>4</v>
      </c>
      <c r="AD135" s="381">
        <f t="shared" si="30"/>
        <v>-0.5</v>
      </c>
      <c r="AE135" s="466"/>
      <c r="AF135" s="474"/>
      <c r="AG135" s="125"/>
      <c r="AH135" s="359"/>
    </row>
    <row r="136" spans="1:945" s="73" customFormat="1" ht="13.55" customHeight="1">
      <c r="A136" s="439" t="s">
        <v>253</v>
      </c>
      <c r="B136" s="10" t="s">
        <v>233</v>
      </c>
      <c r="C136" s="376">
        <v>1834538</v>
      </c>
      <c r="D136" s="379">
        <f t="shared" ref="D136:D146" si="32">(C136-C124)/C124</f>
        <v>0.24891704898145078</v>
      </c>
      <c r="E136" s="376"/>
      <c r="F136" s="231"/>
      <c r="G136" s="376">
        <v>24048</v>
      </c>
      <c r="H136" s="231">
        <f t="shared" ref="H136:H144" si="33">G136/G124-1</f>
        <v>0.26428684086010201</v>
      </c>
      <c r="I136" s="376">
        <v>18766</v>
      </c>
      <c r="J136" s="358">
        <f t="shared" si="25"/>
        <v>0.31969057665260192</v>
      </c>
      <c r="K136" s="449">
        <v>77292</v>
      </c>
      <c r="L136" s="470">
        <f>IFERROR((K136-K124)/K124,"")</f>
        <v>0.5956893348197696</v>
      </c>
      <c r="M136" s="376">
        <v>3268</v>
      </c>
      <c r="N136" s="358">
        <f t="shared" si="26"/>
        <v>1.247592847317744</v>
      </c>
      <c r="O136" s="467">
        <v>153189</v>
      </c>
      <c r="P136" s="470">
        <f>(O136-SUM(O124:O135))/SUM(O124:O135)</f>
        <v>0.12907957192134203</v>
      </c>
      <c r="Q136" s="376">
        <v>606</v>
      </c>
      <c r="R136" s="379">
        <f t="shared" si="27"/>
        <v>1.4938271604938271</v>
      </c>
      <c r="S136" s="21">
        <v>1272</v>
      </c>
      <c r="T136" s="378">
        <f t="shared" si="10"/>
        <v>0.17235023041474654</v>
      </c>
      <c r="U136" s="463">
        <v>2558</v>
      </c>
      <c r="V136" s="406">
        <f>U136/U124-1</f>
        <v>-0.25596276905177429</v>
      </c>
      <c r="W136" s="376">
        <v>152</v>
      </c>
      <c r="X136" s="358">
        <f t="shared" si="28"/>
        <v>7.9411764705882355</v>
      </c>
      <c r="Y136" s="376">
        <v>39</v>
      </c>
      <c r="Z136" s="358">
        <f t="shared" si="29"/>
        <v>0.18181818181818188</v>
      </c>
      <c r="AA136" s="376"/>
      <c r="AB136" s="379"/>
      <c r="AC136" s="376">
        <v>0</v>
      </c>
      <c r="AD136" s="358">
        <v>0</v>
      </c>
      <c r="AE136" s="471">
        <v>2936</v>
      </c>
      <c r="AF136" s="472">
        <f>AE136/SUM(AE124:AE135)-1</f>
        <v>0.18387096774193545</v>
      </c>
      <c r="AG136" s="376"/>
      <c r="AH136" s="379"/>
    </row>
    <row r="137" spans="1:945" s="73" customFormat="1" ht="13.55" customHeight="1">
      <c r="A137" s="439"/>
      <c r="B137" s="10" t="s">
        <v>234</v>
      </c>
      <c r="C137" s="61">
        <v>1445609</v>
      </c>
      <c r="D137" s="379">
        <f t="shared" si="32"/>
        <v>0.10126283344874581</v>
      </c>
      <c r="E137" s="376"/>
      <c r="F137" s="231"/>
      <c r="G137" s="376">
        <v>19396</v>
      </c>
      <c r="H137" s="231">
        <f t="shared" si="33"/>
        <v>0.16415581297641202</v>
      </c>
      <c r="I137" s="61">
        <v>15213</v>
      </c>
      <c r="J137" s="358">
        <f t="shared" si="25"/>
        <v>0.45411967119097696</v>
      </c>
      <c r="K137" s="450"/>
      <c r="L137" s="461"/>
      <c r="M137" s="61">
        <v>2271</v>
      </c>
      <c r="N137" s="358">
        <f t="shared" si="26"/>
        <v>0.27226890756302513</v>
      </c>
      <c r="O137" s="468"/>
      <c r="P137" s="461"/>
      <c r="Q137" s="61">
        <v>514</v>
      </c>
      <c r="R137" s="358">
        <f t="shared" si="27"/>
        <v>-3.564727954971858E-2</v>
      </c>
      <c r="S137" s="215">
        <v>884</v>
      </c>
      <c r="T137" s="379">
        <f t="shared" si="10"/>
        <v>2.5522041763341066E-2</v>
      </c>
      <c r="U137" s="463"/>
      <c r="V137" s="406"/>
      <c r="W137" s="243">
        <v>97</v>
      </c>
      <c r="X137" s="358">
        <f t="shared" si="28"/>
        <v>31.333333333333336</v>
      </c>
      <c r="Y137" s="61">
        <v>1</v>
      </c>
      <c r="Z137" s="358">
        <f t="shared" si="29"/>
        <v>-0.97435897435897434</v>
      </c>
      <c r="AA137" s="61"/>
      <c r="AB137" s="379"/>
      <c r="AC137" s="61">
        <v>9</v>
      </c>
      <c r="AD137" s="358">
        <f t="shared" si="30"/>
        <v>8</v>
      </c>
      <c r="AE137" s="463"/>
      <c r="AF137" s="473"/>
      <c r="AG137" s="61"/>
      <c r="AH137" s="379"/>
    </row>
    <row r="138" spans="1:945" s="73" customFormat="1" ht="13.55" customHeight="1">
      <c r="A138" s="439"/>
      <c r="B138" s="10" t="s">
        <v>7</v>
      </c>
      <c r="C138" s="61">
        <v>1416683</v>
      </c>
      <c r="D138" s="379">
        <f t="shared" si="32"/>
        <v>0.23087182080334748</v>
      </c>
      <c r="E138" s="376"/>
      <c r="F138" s="231"/>
      <c r="G138" s="376">
        <v>18959</v>
      </c>
      <c r="H138" s="231">
        <f t="shared" si="33"/>
        <v>0.15133296896823945</v>
      </c>
      <c r="I138" s="61">
        <v>21411</v>
      </c>
      <c r="J138" s="358">
        <f t="shared" si="25"/>
        <v>0.72920368276530456</v>
      </c>
      <c r="K138" s="450"/>
      <c r="L138" s="461"/>
      <c r="M138" s="61">
        <v>4976</v>
      </c>
      <c r="N138" s="358">
        <f t="shared" si="26"/>
        <v>0.15720930232558139</v>
      </c>
      <c r="O138" s="468"/>
      <c r="P138" s="461"/>
      <c r="Q138" s="61">
        <v>1619</v>
      </c>
      <c r="R138" s="358">
        <f t="shared" si="27"/>
        <v>6.8646864686468634E-2</v>
      </c>
      <c r="S138" s="215">
        <v>895</v>
      </c>
      <c r="T138" s="379">
        <f t="shared" si="10"/>
        <v>-9.0447154471544722E-2</v>
      </c>
      <c r="U138" s="463"/>
      <c r="V138" s="406"/>
      <c r="W138" s="243">
        <v>368</v>
      </c>
      <c r="X138" s="358">
        <f t="shared" si="28"/>
        <v>0.20655737704918042</v>
      </c>
      <c r="Y138" s="61">
        <v>88</v>
      </c>
      <c r="Z138" s="358">
        <f t="shared" si="29"/>
        <v>-0.43949044585987262</v>
      </c>
      <c r="AA138" s="61"/>
      <c r="AB138" s="379"/>
      <c r="AC138" s="61">
        <v>14</v>
      </c>
      <c r="AD138" s="358">
        <f t="shared" si="30"/>
        <v>3.6666666666666665</v>
      </c>
      <c r="AE138" s="463"/>
      <c r="AF138" s="473"/>
      <c r="AG138" s="61"/>
      <c r="AH138" s="379"/>
    </row>
    <row r="139" spans="1:945" s="73" customFormat="1" ht="13.55" customHeight="1">
      <c r="A139" s="439"/>
      <c r="B139" s="45" t="s">
        <v>8</v>
      </c>
      <c r="C139" s="61">
        <v>1495460</v>
      </c>
      <c r="D139" s="379">
        <f t="shared" si="32"/>
        <v>0.26746250693923562</v>
      </c>
      <c r="E139" s="376"/>
      <c r="F139" s="231"/>
      <c r="G139" s="376">
        <v>21403</v>
      </c>
      <c r="H139" s="231">
        <f t="shared" si="33"/>
        <v>0.1230454402350718</v>
      </c>
      <c r="I139" s="61">
        <v>25782</v>
      </c>
      <c r="J139" s="358">
        <f t="shared" si="25"/>
        <v>0.17817483891605357</v>
      </c>
      <c r="K139" s="450">
        <v>95674</v>
      </c>
      <c r="L139" s="461">
        <f>IFERROR((K139-K127)/K127,"")</f>
        <v>1.0652333462850234</v>
      </c>
      <c r="M139" s="61">
        <v>10389</v>
      </c>
      <c r="N139" s="358">
        <f t="shared" si="26"/>
        <v>0.83746020516448527</v>
      </c>
      <c r="O139" s="468"/>
      <c r="P139" s="461"/>
      <c r="Q139" s="61">
        <v>3662</v>
      </c>
      <c r="R139" s="358">
        <f t="shared" si="27"/>
        <v>7.7375698734922116E-2</v>
      </c>
      <c r="S139" s="215">
        <v>989</v>
      </c>
      <c r="T139" s="358">
        <f t="shared" si="10"/>
        <v>0.10011123470522804</v>
      </c>
      <c r="U139" s="463">
        <v>5932</v>
      </c>
      <c r="V139" s="464">
        <f>U139/U127-1</f>
        <v>0.14761075643257882</v>
      </c>
      <c r="W139" s="243">
        <v>538</v>
      </c>
      <c r="X139" s="358">
        <f t="shared" si="28"/>
        <v>0.23678160919540225</v>
      </c>
      <c r="Y139" s="61">
        <v>200</v>
      </c>
      <c r="Z139" s="358">
        <f t="shared" si="29"/>
        <v>-0.45945945945945943</v>
      </c>
      <c r="AA139" s="61"/>
      <c r="AB139" s="379"/>
      <c r="AC139" s="61">
        <v>0</v>
      </c>
      <c r="AD139" s="358">
        <f t="shared" si="30"/>
        <v>-1</v>
      </c>
      <c r="AE139" s="463"/>
      <c r="AF139" s="473"/>
      <c r="AG139" s="61"/>
      <c r="AH139" s="379"/>
    </row>
    <row r="140" spans="1:945" s="73" customFormat="1" ht="13.55" customHeight="1">
      <c r="A140" s="439"/>
      <c r="B140" s="10" t="s">
        <v>9</v>
      </c>
      <c r="C140" s="61">
        <v>1579265</v>
      </c>
      <c r="D140" s="379">
        <f t="shared" si="32"/>
        <v>0.29130100253229141</v>
      </c>
      <c r="E140" s="376"/>
      <c r="F140" s="231"/>
      <c r="G140" s="376">
        <v>24663</v>
      </c>
      <c r="H140" s="231">
        <f t="shared" si="33"/>
        <v>0.14599693322800977</v>
      </c>
      <c r="I140" s="61">
        <v>28658</v>
      </c>
      <c r="J140" s="358">
        <f t="shared" si="25"/>
        <v>0.32522543352601163</v>
      </c>
      <c r="K140" s="450"/>
      <c r="L140" s="461"/>
      <c r="M140" s="61">
        <v>12354</v>
      </c>
      <c r="N140" s="358">
        <f t="shared" si="26"/>
        <v>0.7021217966381923</v>
      </c>
      <c r="O140" s="468"/>
      <c r="P140" s="461"/>
      <c r="Q140" s="61">
        <v>4837</v>
      </c>
      <c r="R140" s="358">
        <f t="shared" si="27"/>
        <v>2.3487092678798227E-2</v>
      </c>
      <c r="S140" s="215">
        <v>1762</v>
      </c>
      <c r="T140" s="379">
        <f t="shared" si="10"/>
        <v>0.53886462882096064</v>
      </c>
      <c r="U140" s="463"/>
      <c r="V140" s="464"/>
      <c r="W140" s="243">
        <v>621</v>
      </c>
      <c r="X140" s="358">
        <f t="shared" si="28"/>
        <v>-5.1908396946564905E-2</v>
      </c>
      <c r="Y140" s="61">
        <v>461</v>
      </c>
      <c r="Z140" s="358">
        <f t="shared" si="29"/>
        <v>-0.17825311942958999</v>
      </c>
      <c r="AA140" s="61"/>
      <c r="AB140" s="379"/>
      <c r="AC140" s="61">
        <v>8</v>
      </c>
      <c r="AD140" s="358">
        <f t="shared" si="30"/>
        <v>-0.52941176470588236</v>
      </c>
      <c r="AE140" s="463"/>
      <c r="AF140" s="473"/>
      <c r="AG140" s="61"/>
      <c r="AH140" s="379"/>
    </row>
    <row r="141" spans="1:945" s="73" customFormat="1" ht="13.55" customHeight="1">
      <c r="A141" s="439"/>
      <c r="B141" s="45" t="s">
        <v>10</v>
      </c>
      <c r="C141" s="61">
        <v>1373551</v>
      </c>
      <c r="D141" s="379">
        <f t="shared" si="32"/>
        <v>8.116249579869636E-2</v>
      </c>
      <c r="E141" s="376"/>
      <c r="F141" s="231"/>
      <c r="G141" s="376">
        <v>28923</v>
      </c>
      <c r="H141" s="231">
        <f t="shared" si="33"/>
        <v>0.29740277217063649</v>
      </c>
      <c r="I141" s="61">
        <v>26008</v>
      </c>
      <c r="J141" s="358">
        <f t="shared" si="25"/>
        <v>0.25533352640216234</v>
      </c>
      <c r="K141" s="450"/>
      <c r="L141" s="461"/>
      <c r="M141" s="61">
        <v>12005</v>
      </c>
      <c r="N141" s="358">
        <f t="shared" si="26"/>
        <v>0.78327391562685689</v>
      </c>
      <c r="O141" s="468"/>
      <c r="P141" s="461"/>
      <c r="Q141" s="61">
        <v>4646</v>
      </c>
      <c r="R141" s="358">
        <f t="shared" si="27"/>
        <v>0.43705536653263222</v>
      </c>
      <c r="S141" s="215">
        <v>2075</v>
      </c>
      <c r="T141" s="358">
        <f t="shared" si="10"/>
        <v>-5.3807569539443684E-2</v>
      </c>
      <c r="U141" s="463"/>
      <c r="V141" s="464"/>
      <c r="W141" s="243">
        <v>737</v>
      </c>
      <c r="X141" s="358">
        <f t="shared" si="28"/>
        <v>0.375</v>
      </c>
      <c r="Y141" s="61">
        <v>188</v>
      </c>
      <c r="Z141" s="358">
        <f t="shared" si="29"/>
        <v>-0.61943319838056676</v>
      </c>
      <c r="AA141" s="61"/>
      <c r="AB141" s="379"/>
      <c r="AC141" s="61">
        <v>19</v>
      </c>
      <c r="AD141" s="358">
        <f t="shared" si="30"/>
        <v>1.375</v>
      </c>
      <c r="AE141" s="463"/>
      <c r="AF141" s="473"/>
      <c r="AG141" s="61"/>
      <c r="AH141" s="379"/>
    </row>
    <row r="142" spans="1:945" s="73" customFormat="1" ht="13.55" customHeight="1">
      <c r="A142" s="439"/>
      <c r="B142" s="10" t="s">
        <v>11</v>
      </c>
      <c r="C142" s="61">
        <v>1675332</v>
      </c>
      <c r="D142" s="379">
        <f t="shared" si="32"/>
        <v>0.1515931797950914</v>
      </c>
      <c r="E142" s="376"/>
      <c r="F142" s="231"/>
      <c r="G142" s="376">
        <v>36441</v>
      </c>
      <c r="H142" s="231">
        <f t="shared" si="33"/>
        <v>0.22821031344792719</v>
      </c>
      <c r="I142" s="61">
        <v>35190</v>
      </c>
      <c r="J142" s="358">
        <f t="shared" si="25"/>
        <v>0.17382167517262093</v>
      </c>
      <c r="K142" s="450">
        <v>109549</v>
      </c>
      <c r="L142" s="461">
        <f>IFERROR((K142-K130)/K130,"")</f>
        <v>0.54496735160139342</v>
      </c>
      <c r="M142" s="61">
        <v>7695</v>
      </c>
      <c r="N142" s="358">
        <f t="shared" si="26"/>
        <v>0.19302325581395352</v>
      </c>
      <c r="O142" s="468"/>
      <c r="P142" s="461"/>
      <c r="Q142" s="61">
        <v>2704</v>
      </c>
      <c r="R142" s="358">
        <f t="shared" si="27"/>
        <v>0.3190243902439025</v>
      </c>
      <c r="S142" s="215">
        <v>2877</v>
      </c>
      <c r="T142" s="379">
        <f t="shared" si="10"/>
        <v>0.48528652555498192</v>
      </c>
      <c r="U142" s="463">
        <v>5364</v>
      </c>
      <c r="V142" s="464">
        <f>U142/U130-1</f>
        <v>9.6259963212752986E-2</v>
      </c>
      <c r="W142" s="243">
        <v>308</v>
      </c>
      <c r="X142" s="358">
        <f t="shared" si="28"/>
        <v>9.8360655737705915E-3</v>
      </c>
      <c r="Y142" s="61">
        <v>245</v>
      </c>
      <c r="Z142" s="358">
        <f t="shared" si="29"/>
        <v>-0.37017994858611825</v>
      </c>
      <c r="AA142" s="61"/>
      <c r="AB142" s="379"/>
      <c r="AC142" s="61">
        <v>4</v>
      </c>
      <c r="AD142" s="358">
        <f t="shared" si="30"/>
        <v>-0.84</v>
      </c>
      <c r="AE142" s="463"/>
      <c r="AF142" s="473"/>
      <c r="AG142" s="61"/>
      <c r="AH142" s="379"/>
    </row>
    <row r="143" spans="1:945" s="73" customFormat="1" ht="13.55" customHeight="1">
      <c r="A143" s="439"/>
      <c r="B143" s="45" t="s">
        <v>12</v>
      </c>
      <c r="C143" s="61">
        <v>1835249</v>
      </c>
      <c r="D143" s="379">
        <f t="shared" si="32"/>
        <v>0.18617974615965815</v>
      </c>
      <c r="E143" s="376"/>
      <c r="F143" s="231"/>
      <c r="G143" s="376">
        <v>30435</v>
      </c>
      <c r="H143" s="231">
        <f t="shared" si="33"/>
        <v>0.15969364426154553</v>
      </c>
      <c r="I143" s="61">
        <v>30186</v>
      </c>
      <c r="J143" s="358">
        <f t="shared" si="25"/>
        <v>3.3554749024173214E-2</v>
      </c>
      <c r="K143" s="450"/>
      <c r="L143" s="461"/>
      <c r="M143" s="61">
        <v>8952</v>
      </c>
      <c r="N143" s="358">
        <f t="shared" si="26"/>
        <v>0.22865769969805116</v>
      </c>
      <c r="O143" s="468"/>
      <c r="P143" s="461"/>
      <c r="Q143" s="61">
        <v>3075</v>
      </c>
      <c r="R143" s="358">
        <f t="shared" si="27"/>
        <v>0.26543209876543217</v>
      </c>
      <c r="S143" s="215">
        <v>2852</v>
      </c>
      <c r="T143" s="358">
        <f t="shared" si="10"/>
        <v>0.33520599250936328</v>
      </c>
      <c r="U143" s="465"/>
      <c r="V143" s="464"/>
      <c r="W143" s="243">
        <v>303</v>
      </c>
      <c r="X143" s="358">
        <f t="shared" ref="X143:X162" si="34">W143/W131-1</f>
        <v>0.41588785046728982</v>
      </c>
      <c r="Y143" s="61">
        <v>239</v>
      </c>
      <c r="Z143" s="358">
        <f t="shared" si="29"/>
        <v>0</v>
      </c>
      <c r="AA143" s="61"/>
      <c r="AB143" s="379"/>
      <c r="AC143" s="61">
        <v>10</v>
      </c>
      <c r="AD143" s="358">
        <f t="shared" si="30"/>
        <v>0.25</v>
      </c>
      <c r="AE143" s="463"/>
      <c r="AF143" s="473"/>
      <c r="AG143" s="61"/>
      <c r="AH143" s="379"/>
      <c r="AW143" s="145"/>
      <c r="AX143" s="145"/>
      <c r="AY143" s="145"/>
      <c r="AZ143" s="145"/>
      <c r="BA143" s="145"/>
      <c r="BB143" s="145"/>
      <c r="BC143" s="145"/>
      <c r="BD143" s="145"/>
      <c r="BE143" s="145"/>
      <c r="BF143" s="145"/>
      <c r="BG143" s="145"/>
      <c r="BH143" s="145"/>
      <c r="BI143" s="145"/>
      <c r="BJ143" s="145"/>
      <c r="BK143" s="145"/>
      <c r="BL143" s="145"/>
      <c r="BM143" s="145"/>
      <c r="BN143" s="145"/>
      <c r="BO143" s="145"/>
      <c r="BP143" s="145"/>
      <c r="BQ143" s="145"/>
      <c r="BR143" s="145"/>
      <c r="BS143" s="145"/>
      <c r="BT143" s="145"/>
      <c r="BU143" s="145"/>
      <c r="BV143" s="145"/>
      <c r="BW143" s="145"/>
      <c r="BX143" s="145"/>
      <c r="BY143" s="145"/>
      <c r="BZ143" s="145"/>
      <c r="CA143" s="145"/>
      <c r="CB143" s="145"/>
      <c r="CC143" s="145"/>
      <c r="CD143" s="145"/>
      <c r="CE143" s="145"/>
      <c r="CF143" s="145"/>
      <c r="CG143" s="145"/>
      <c r="CH143" s="145"/>
      <c r="CI143" s="145"/>
      <c r="CJ143" s="145"/>
      <c r="CK143" s="145"/>
      <c r="CL143" s="145"/>
      <c r="CM143" s="145"/>
      <c r="CN143" s="145"/>
      <c r="CO143" s="145"/>
      <c r="CP143" s="145"/>
      <c r="CQ143" s="145"/>
      <c r="CR143" s="145"/>
      <c r="CS143" s="145"/>
      <c r="CT143" s="145"/>
      <c r="CU143" s="145"/>
      <c r="CV143" s="145"/>
      <c r="CW143" s="145"/>
      <c r="CX143" s="145"/>
      <c r="CY143" s="145"/>
      <c r="CZ143" s="145"/>
      <c r="DA143" s="145"/>
      <c r="DB143" s="145"/>
      <c r="DC143" s="145"/>
      <c r="DD143" s="145"/>
      <c r="DE143" s="145"/>
      <c r="DF143" s="145"/>
      <c r="DG143" s="145"/>
      <c r="DH143" s="145"/>
      <c r="DI143" s="145"/>
      <c r="DJ143" s="145"/>
      <c r="DK143" s="145"/>
      <c r="DL143" s="145"/>
      <c r="DM143" s="145"/>
      <c r="DN143" s="145"/>
      <c r="DO143" s="145"/>
      <c r="DP143" s="145"/>
      <c r="DQ143" s="145"/>
      <c r="DR143" s="145"/>
      <c r="DS143" s="145"/>
      <c r="DT143" s="145"/>
      <c r="DU143" s="145"/>
      <c r="DV143" s="145"/>
      <c r="DW143" s="145"/>
      <c r="DX143" s="145"/>
      <c r="DY143" s="145"/>
      <c r="DZ143" s="145"/>
      <c r="EA143" s="145"/>
      <c r="EB143" s="145"/>
      <c r="EC143" s="145"/>
      <c r="ED143" s="145"/>
      <c r="EE143" s="145"/>
      <c r="EF143" s="145"/>
      <c r="EG143" s="145"/>
      <c r="EH143" s="145"/>
      <c r="EI143" s="145"/>
      <c r="EJ143" s="145"/>
      <c r="EK143" s="145"/>
      <c r="EL143" s="145"/>
      <c r="EM143" s="145"/>
      <c r="EN143" s="145"/>
      <c r="EO143" s="145"/>
      <c r="EP143" s="145"/>
      <c r="EQ143" s="145"/>
      <c r="ER143" s="145"/>
      <c r="ES143" s="145"/>
      <c r="ET143" s="145"/>
      <c r="EU143" s="145"/>
      <c r="EV143" s="145"/>
      <c r="EW143" s="145"/>
      <c r="EX143" s="145"/>
      <c r="EY143" s="145"/>
      <c r="EZ143" s="145"/>
      <c r="FA143" s="145"/>
      <c r="FB143" s="145"/>
      <c r="FC143" s="145"/>
      <c r="FD143" s="145"/>
      <c r="FE143" s="145"/>
      <c r="FF143" s="145"/>
      <c r="FG143" s="145"/>
      <c r="FH143" s="145"/>
      <c r="FI143" s="145"/>
      <c r="FJ143" s="145"/>
      <c r="FK143" s="145"/>
      <c r="FL143" s="145"/>
      <c r="FM143" s="145"/>
      <c r="FN143" s="145"/>
      <c r="FO143" s="145"/>
      <c r="FP143" s="145"/>
      <c r="FQ143" s="145"/>
      <c r="FR143" s="145"/>
      <c r="FS143" s="145"/>
      <c r="FT143" s="145"/>
      <c r="FU143" s="145"/>
      <c r="FV143" s="145"/>
      <c r="FW143" s="145"/>
      <c r="FX143" s="145"/>
      <c r="FY143" s="145"/>
      <c r="FZ143" s="145"/>
      <c r="GA143" s="145"/>
      <c r="GB143" s="145"/>
      <c r="GC143" s="145"/>
      <c r="GD143" s="145"/>
      <c r="GE143" s="145"/>
      <c r="GF143" s="145"/>
      <c r="GG143" s="145"/>
      <c r="GH143" s="145"/>
      <c r="GI143" s="145"/>
      <c r="GJ143" s="145"/>
      <c r="GK143" s="145"/>
      <c r="GL143" s="145"/>
      <c r="GM143" s="145"/>
      <c r="GN143" s="145"/>
      <c r="GO143" s="145"/>
      <c r="GP143" s="145"/>
      <c r="GQ143" s="145"/>
      <c r="GR143" s="145"/>
      <c r="GS143" s="145"/>
      <c r="GT143" s="145"/>
      <c r="GU143" s="145"/>
      <c r="GV143" s="145"/>
      <c r="GW143" s="145"/>
      <c r="GX143" s="145"/>
      <c r="GY143" s="145"/>
      <c r="GZ143" s="145"/>
      <c r="HA143" s="145"/>
      <c r="HB143" s="145"/>
      <c r="HC143" s="145"/>
      <c r="HD143" s="145"/>
      <c r="HE143" s="145"/>
      <c r="HF143" s="145"/>
      <c r="HG143" s="145"/>
      <c r="HH143" s="145"/>
      <c r="HI143" s="145"/>
      <c r="HJ143" s="145"/>
      <c r="HK143" s="145"/>
      <c r="HL143" s="145"/>
      <c r="HM143" s="145"/>
      <c r="HN143" s="145"/>
      <c r="HO143" s="145"/>
      <c r="HP143" s="145"/>
      <c r="HQ143" s="145"/>
      <c r="HR143" s="145"/>
      <c r="HS143" s="145"/>
      <c r="HT143" s="145"/>
      <c r="HU143" s="145"/>
      <c r="HV143" s="145"/>
      <c r="HW143" s="145"/>
      <c r="HX143" s="145"/>
      <c r="HY143" s="145"/>
      <c r="HZ143" s="145"/>
      <c r="IA143" s="145"/>
      <c r="IB143" s="145"/>
      <c r="IC143" s="145"/>
      <c r="ID143" s="145"/>
      <c r="IE143" s="145"/>
      <c r="IF143" s="145"/>
      <c r="IG143" s="145"/>
      <c r="IH143" s="145"/>
      <c r="II143" s="145"/>
      <c r="IJ143" s="145"/>
      <c r="IK143" s="145"/>
      <c r="IL143" s="145"/>
      <c r="IM143" s="145"/>
      <c r="IN143" s="145"/>
      <c r="IO143" s="145"/>
      <c r="IP143" s="145"/>
      <c r="IQ143" s="145"/>
      <c r="IR143" s="145"/>
      <c r="IS143" s="145"/>
      <c r="IT143" s="145"/>
      <c r="IU143" s="145"/>
      <c r="IV143" s="145"/>
      <c r="IW143" s="145"/>
      <c r="IX143" s="145"/>
      <c r="IY143" s="145"/>
      <c r="IZ143" s="145"/>
      <c r="JA143" s="145"/>
      <c r="JB143" s="145"/>
      <c r="JC143" s="145"/>
      <c r="JD143" s="145"/>
      <c r="JE143" s="145"/>
      <c r="JF143" s="145"/>
      <c r="JG143" s="145"/>
      <c r="JH143" s="145"/>
      <c r="JI143" s="145"/>
      <c r="JJ143" s="145"/>
      <c r="JK143" s="145"/>
      <c r="JL143" s="145"/>
      <c r="JM143" s="145"/>
      <c r="JN143" s="145"/>
      <c r="JO143" s="145"/>
      <c r="JP143" s="145"/>
      <c r="JQ143" s="145"/>
      <c r="JR143" s="145"/>
      <c r="JS143" s="145"/>
      <c r="JT143" s="145"/>
      <c r="JU143" s="145"/>
      <c r="JV143" s="145"/>
      <c r="JW143" s="145"/>
      <c r="JX143" s="145"/>
      <c r="JY143" s="145"/>
      <c r="JZ143" s="145"/>
      <c r="KA143" s="145"/>
      <c r="KB143" s="145"/>
      <c r="KC143" s="145"/>
      <c r="KD143" s="145"/>
      <c r="KE143" s="145"/>
      <c r="KF143" s="145"/>
      <c r="KG143" s="145"/>
      <c r="KH143" s="145"/>
      <c r="KI143" s="145"/>
      <c r="KJ143" s="145"/>
      <c r="KK143" s="145"/>
      <c r="KL143" s="145"/>
      <c r="KM143" s="145"/>
      <c r="KN143" s="145"/>
      <c r="KO143" s="145"/>
      <c r="KP143" s="145"/>
      <c r="KQ143" s="145"/>
      <c r="KR143" s="145"/>
      <c r="KS143" s="145"/>
      <c r="KT143" s="145"/>
      <c r="KU143" s="145"/>
      <c r="KV143" s="145"/>
      <c r="KW143" s="145"/>
      <c r="KX143" s="145"/>
      <c r="KY143" s="145"/>
      <c r="KZ143" s="145"/>
      <c r="LA143" s="145"/>
      <c r="LB143" s="145"/>
      <c r="LC143" s="145"/>
      <c r="LD143" s="145"/>
      <c r="LE143" s="145"/>
      <c r="LF143" s="145"/>
      <c r="LG143" s="145"/>
      <c r="LH143" s="145"/>
      <c r="LI143" s="145"/>
      <c r="LJ143" s="145"/>
      <c r="LK143" s="145"/>
      <c r="LL143" s="145"/>
      <c r="LM143" s="145"/>
      <c r="LN143" s="145"/>
      <c r="LO143" s="145"/>
      <c r="LP143" s="145"/>
      <c r="LQ143" s="145"/>
      <c r="LR143" s="145"/>
      <c r="LS143" s="145"/>
      <c r="LT143" s="145"/>
      <c r="LU143" s="145"/>
      <c r="LV143" s="145"/>
      <c r="LW143" s="145"/>
      <c r="LX143" s="145"/>
      <c r="LY143" s="145"/>
      <c r="LZ143" s="145"/>
      <c r="MA143" s="145"/>
      <c r="MB143" s="145"/>
      <c r="MC143" s="145"/>
      <c r="MD143" s="145"/>
      <c r="ME143" s="145"/>
      <c r="MF143" s="145"/>
      <c r="MG143" s="145"/>
      <c r="MH143" s="145"/>
      <c r="MI143" s="145"/>
      <c r="MJ143" s="145"/>
      <c r="MK143" s="145"/>
      <c r="ML143" s="145"/>
      <c r="MM143" s="145"/>
      <c r="MN143" s="145"/>
      <c r="MO143" s="145"/>
      <c r="MP143" s="145"/>
      <c r="MQ143" s="145"/>
      <c r="MR143" s="145"/>
      <c r="MS143" s="145"/>
      <c r="MT143" s="145"/>
      <c r="MU143" s="145"/>
      <c r="MV143" s="145"/>
      <c r="MW143" s="145"/>
      <c r="MX143" s="145"/>
      <c r="MY143" s="145"/>
      <c r="MZ143" s="145"/>
      <c r="NA143" s="145"/>
      <c r="NB143" s="145"/>
      <c r="NC143" s="145"/>
      <c r="ND143" s="145"/>
      <c r="NE143" s="145"/>
      <c r="NF143" s="145"/>
      <c r="NG143" s="145"/>
      <c r="NH143" s="145"/>
      <c r="NI143" s="145"/>
      <c r="NJ143" s="145"/>
      <c r="NK143" s="145"/>
      <c r="NL143" s="145"/>
      <c r="NM143" s="145"/>
      <c r="NN143" s="145"/>
      <c r="NO143" s="145"/>
      <c r="NP143" s="145"/>
      <c r="NQ143" s="145"/>
      <c r="NR143" s="145"/>
      <c r="NS143" s="145"/>
      <c r="NT143" s="145"/>
      <c r="NU143" s="145"/>
      <c r="NV143" s="145"/>
      <c r="NW143" s="145"/>
      <c r="NX143" s="145"/>
      <c r="NY143" s="145"/>
      <c r="NZ143" s="145"/>
      <c r="OA143" s="145"/>
      <c r="OB143" s="145"/>
      <c r="OC143" s="145"/>
      <c r="OD143" s="145"/>
      <c r="OE143" s="145"/>
      <c r="OF143" s="145"/>
      <c r="OG143" s="145"/>
      <c r="OH143" s="145"/>
      <c r="OI143" s="145"/>
      <c r="OJ143" s="145"/>
      <c r="OK143" s="145"/>
      <c r="OL143" s="145"/>
      <c r="OM143" s="145"/>
      <c r="ON143" s="145"/>
      <c r="OO143" s="145"/>
      <c r="OP143" s="145"/>
      <c r="OQ143" s="145"/>
      <c r="OR143" s="145"/>
      <c r="OS143" s="145"/>
      <c r="OT143" s="145"/>
      <c r="OU143" s="145"/>
      <c r="OV143" s="145"/>
      <c r="OW143" s="145"/>
      <c r="OX143" s="145"/>
      <c r="OY143" s="145"/>
      <c r="OZ143" s="145"/>
      <c r="PA143" s="145"/>
      <c r="PB143" s="145"/>
      <c r="PC143" s="145"/>
      <c r="PD143" s="145"/>
      <c r="PE143" s="145"/>
      <c r="PF143" s="145"/>
      <c r="PG143" s="145"/>
      <c r="PH143" s="145"/>
      <c r="PI143" s="145"/>
      <c r="PJ143" s="145"/>
      <c r="PK143" s="145"/>
      <c r="PL143" s="145"/>
      <c r="PM143" s="145"/>
      <c r="PN143" s="145"/>
      <c r="PO143" s="145"/>
      <c r="PP143" s="145"/>
      <c r="PQ143" s="145"/>
      <c r="PR143" s="145"/>
      <c r="PS143" s="145"/>
      <c r="PT143" s="145"/>
      <c r="PU143" s="145"/>
      <c r="PV143" s="145"/>
      <c r="PW143" s="145"/>
      <c r="PX143" s="145"/>
      <c r="PY143" s="145"/>
      <c r="PZ143" s="145"/>
      <c r="QA143" s="145"/>
      <c r="QB143" s="145"/>
      <c r="QC143" s="145"/>
      <c r="QD143" s="145"/>
      <c r="QE143" s="145"/>
      <c r="QF143" s="145"/>
      <c r="QG143" s="145"/>
      <c r="QH143" s="145"/>
      <c r="QI143" s="145"/>
      <c r="QJ143" s="145"/>
      <c r="QK143" s="145"/>
      <c r="QL143" s="145"/>
      <c r="QM143" s="145"/>
      <c r="QN143" s="145"/>
      <c r="QO143" s="145"/>
      <c r="QP143" s="145"/>
      <c r="QQ143" s="145"/>
      <c r="QR143" s="145"/>
      <c r="QS143" s="145"/>
      <c r="QT143" s="145"/>
      <c r="QU143" s="145"/>
      <c r="QV143" s="145"/>
      <c r="QW143" s="145"/>
      <c r="QX143" s="145"/>
      <c r="QY143" s="145"/>
      <c r="QZ143" s="145"/>
      <c r="RA143" s="145"/>
      <c r="RB143" s="145"/>
      <c r="RC143" s="145"/>
      <c r="RD143" s="145"/>
      <c r="RE143" s="145"/>
      <c r="RF143" s="145"/>
      <c r="RG143" s="145"/>
      <c r="RH143" s="145"/>
      <c r="RI143" s="145"/>
      <c r="RJ143" s="145"/>
      <c r="RK143" s="145"/>
      <c r="RL143" s="145"/>
      <c r="RM143" s="145"/>
      <c r="RN143" s="145"/>
      <c r="RO143" s="145"/>
      <c r="RP143" s="145"/>
      <c r="RQ143" s="145"/>
      <c r="RR143" s="145"/>
      <c r="RS143" s="145"/>
      <c r="RT143" s="145"/>
      <c r="RU143" s="145"/>
      <c r="RV143" s="145"/>
      <c r="RW143" s="145"/>
      <c r="RX143" s="145"/>
      <c r="RY143" s="145"/>
      <c r="RZ143" s="145"/>
      <c r="SA143" s="145"/>
      <c r="SB143" s="145"/>
      <c r="SC143" s="145"/>
      <c r="SD143" s="145"/>
      <c r="SE143" s="145"/>
      <c r="SF143" s="145"/>
      <c r="SG143" s="145"/>
      <c r="SH143" s="145"/>
      <c r="SI143" s="145"/>
      <c r="SJ143" s="145"/>
      <c r="SK143" s="145"/>
      <c r="SL143" s="145"/>
      <c r="SM143" s="145"/>
      <c r="SN143" s="145"/>
      <c r="SO143" s="145"/>
      <c r="SP143" s="145"/>
      <c r="SQ143" s="145"/>
      <c r="SR143" s="145"/>
      <c r="SS143" s="145"/>
      <c r="ST143" s="145"/>
      <c r="SU143" s="145"/>
      <c r="SV143" s="145"/>
      <c r="SW143" s="145"/>
      <c r="SX143" s="145"/>
      <c r="SY143" s="145"/>
      <c r="SZ143" s="145"/>
      <c r="TA143" s="145"/>
      <c r="TB143" s="145"/>
      <c r="TC143" s="145"/>
      <c r="TD143" s="145"/>
      <c r="TE143" s="145"/>
      <c r="TF143" s="145"/>
      <c r="TG143" s="145"/>
      <c r="TH143" s="145"/>
      <c r="TI143" s="145"/>
      <c r="TJ143" s="145"/>
      <c r="TK143" s="145"/>
      <c r="TL143" s="145"/>
      <c r="TM143" s="145"/>
      <c r="TN143" s="145"/>
      <c r="TO143" s="145"/>
      <c r="TP143" s="145"/>
      <c r="TQ143" s="145"/>
      <c r="TR143" s="145"/>
      <c r="TS143" s="145"/>
      <c r="TT143" s="145"/>
      <c r="TU143" s="145"/>
      <c r="TV143" s="145"/>
      <c r="TW143" s="145"/>
      <c r="TX143" s="145"/>
      <c r="TY143" s="145"/>
      <c r="TZ143" s="145"/>
      <c r="UA143" s="145"/>
      <c r="UB143" s="145"/>
      <c r="UC143" s="145"/>
      <c r="UD143" s="145"/>
      <c r="UE143" s="145"/>
      <c r="UF143" s="145"/>
      <c r="UG143" s="145"/>
      <c r="UH143" s="145"/>
      <c r="UI143" s="145"/>
      <c r="UJ143" s="145"/>
      <c r="UK143" s="145"/>
      <c r="UL143" s="145"/>
      <c r="UM143" s="145"/>
      <c r="UN143" s="145"/>
      <c r="UO143" s="145"/>
      <c r="UP143" s="145"/>
      <c r="UQ143" s="145"/>
      <c r="UR143" s="145"/>
      <c r="US143" s="145"/>
      <c r="UT143" s="145"/>
      <c r="UU143" s="145"/>
      <c r="UV143" s="145"/>
      <c r="UW143" s="145"/>
      <c r="UX143" s="145"/>
      <c r="UY143" s="145"/>
      <c r="UZ143" s="145"/>
      <c r="VA143" s="145"/>
      <c r="VB143" s="145"/>
      <c r="VC143" s="145"/>
      <c r="VD143" s="145"/>
      <c r="VE143" s="145"/>
      <c r="VF143" s="145"/>
      <c r="VG143" s="145"/>
      <c r="VH143" s="145"/>
      <c r="VI143" s="145"/>
      <c r="VJ143" s="145"/>
      <c r="VK143" s="145"/>
      <c r="VL143" s="145"/>
      <c r="VM143" s="145"/>
      <c r="VN143" s="145"/>
      <c r="VO143" s="145"/>
      <c r="VP143" s="145"/>
      <c r="VQ143" s="145"/>
      <c r="VR143" s="145"/>
      <c r="VS143" s="145"/>
      <c r="VT143" s="145"/>
      <c r="VU143" s="145"/>
      <c r="VV143" s="145"/>
      <c r="VW143" s="145"/>
      <c r="VX143" s="145"/>
      <c r="VY143" s="145"/>
      <c r="VZ143" s="145"/>
      <c r="WA143" s="145"/>
      <c r="WB143" s="145"/>
      <c r="WC143" s="145"/>
      <c r="WD143" s="145"/>
      <c r="WE143" s="145"/>
      <c r="WF143" s="145"/>
      <c r="WG143" s="145"/>
      <c r="WH143" s="145"/>
      <c r="WI143" s="145"/>
      <c r="WJ143" s="145"/>
      <c r="WK143" s="145"/>
      <c r="WL143" s="145"/>
      <c r="WM143" s="145"/>
      <c r="WN143" s="145"/>
      <c r="WO143" s="145"/>
      <c r="WP143" s="145"/>
      <c r="WQ143" s="145"/>
      <c r="WR143" s="145"/>
      <c r="WS143" s="145"/>
      <c r="WT143" s="145"/>
      <c r="WU143" s="145"/>
      <c r="WV143" s="145"/>
      <c r="WW143" s="145"/>
      <c r="WX143" s="145"/>
      <c r="WY143" s="145"/>
      <c r="WZ143" s="145"/>
      <c r="XA143" s="145"/>
      <c r="XB143" s="145"/>
      <c r="XC143" s="145"/>
      <c r="XD143" s="145"/>
      <c r="XE143" s="145"/>
      <c r="XF143" s="145"/>
      <c r="XG143" s="145"/>
      <c r="XH143" s="145"/>
      <c r="XI143" s="145"/>
      <c r="XJ143" s="145"/>
      <c r="XK143" s="145"/>
      <c r="XL143" s="145"/>
      <c r="XM143" s="145"/>
      <c r="XN143" s="145"/>
      <c r="XO143" s="145"/>
      <c r="XP143" s="145"/>
      <c r="XQ143" s="145"/>
      <c r="XR143" s="145"/>
      <c r="XS143" s="145"/>
      <c r="XT143" s="145"/>
      <c r="XU143" s="145"/>
      <c r="XV143" s="145"/>
      <c r="XW143" s="145"/>
      <c r="XX143" s="145"/>
      <c r="XY143" s="145"/>
      <c r="XZ143" s="145"/>
      <c r="YA143" s="145"/>
      <c r="YB143" s="145"/>
      <c r="YC143" s="145"/>
      <c r="YD143" s="145"/>
      <c r="YE143" s="145"/>
      <c r="YF143" s="145"/>
      <c r="YG143" s="145"/>
      <c r="YH143" s="145"/>
      <c r="YI143" s="145"/>
      <c r="YJ143" s="145"/>
      <c r="YK143" s="145"/>
      <c r="YL143" s="145"/>
      <c r="YM143" s="145"/>
      <c r="YN143" s="145"/>
      <c r="YO143" s="145"/>
      <c r="YP143" s="145"/>
      <c r="YQ143" s="145"/>
      <c r="YR143" s="145"/>
      <c r="YS143" s="145"/>
      <c r="YT143" s="145"/>
      <c r="YU143" s="145"/>
      <c r="YV143" s="145"/>
      <c r="YW143" s="145"/>
      <c r="YX143" s="145"/>
      <c r="YY143" s="145"/>
      <c r="YZ143" s="145"/>
      <c r="ZA143" s="145"/>
      <c r="ZB143" s="145"/>
      <c r="ZC143" s="145"/>
      <c r="ZD143" s="145"/>
      <c r="ZE143" s="145"/>
      <c r="ZF143" s="145"/>
      <c r="ZG143" s="145"/>
      <c r="ZH143" s="145"/>
      <c r="ZI143" s="145"/>
      <c r="ZJ143" s="145"/>
      <c r="ZK143" s="145"/>
      <c r="ZL143" s="145"/>
      <c r="ZM143" s="145"/>
      <c r="ZN143" s="145"/>
      <c r="ZO143" s="145"/>
      <c r="ZP143" s="145"/>
      <c r="ZQ143" s="145"/>
      <c r="ZR143" s="145"/>
      <c r="ZS143" s="145"/>
      <c r="ZT143" s="145"/>
      <c r="ZU143" s="145"/>
      <c r="ZV143" s="145"/>
      <c r="ZW143" s="145"/>
      <c r="ZX143" s="145"/>
      <c r="ZY143" s="145"/>
      <c r="ZZ143" s="145"/>
      <c r="AAA143" s="145"/>
      <c r="AAB143" s="145"/>
      <c r="AAC143" s="145"/>
      <c r="AAD143" s="145"/>
      <c r="AAE143" s="145"/>
      <c r="AAF143" s="145"/>
      <c r="AAG143" s="145"/>
      <c r="AAH143" s="145"/>
      <c r="AAI143" s="145"/>
      <c r="AAJ143" s="145"/>
      <c r="AAK143" s="145"/>
      <c r="AAL143" s="145"/>
      <c r="AAM143" s="145"/>
      <c r="AAN143" s="145"/>
      <c r="AAO143" s="145"/>
      <c r="AAP143" s="145"/>
      <c r="AAQ143" s="145"/>
      <c r="AAR143" s="145"/>
      <c r="AAS143" s="145"/>
      <c r="AAT143" s="145"/>
      <c r="AAU143" s="145"/>
      <c r="AAV143" s="145"/>
      <c r="AAW143" s="145"/>
      <c r="AAX143" s="145"/>
      <c r="AAY143" s="145"/>
      <c r="AAZ143" s="145"/>
      <c r="ABA143" s="145"/>
      <c r="ABB143" s="145"/>
      <c r="ABC143" s="145"/>
      <c r="ABD143" s="145"/>
      <c r="ABE143" s="145"/>
      <c r="ABF143" s="145"/>
      <c r="ABG143" s="145"/>
      <c r="ABH143" s="145"/>
      <c r="ABI143" s="145"/>
      <c r="ABJ143" s="145"/>
      <c r="ABK143" s="145"/>
      <c r="ABL143" s="145"/>
      <c r="ABM143" s="145"/>
      <c r="ABN143" s="145"/>
      <c r="ABO143" s="145"/>
      <c r="ABP143" s="145"/>
      <c r="ABQ143" s="145"/>
      <c r="ABR143" s="145"/>
      <c r="ABS143" s="145"/>
      <c r="ABT143" s="145"/>
      <c r="ABU143" s="145"/>
      <c r="ABV143" s="145"/>
      <c r="ABW143" s="145"/>
      <c r="ABX143" s="145"/>
      <c r="ABY143" s="145"/>
      <c r="ABZ143" s="145"/>
      <c r="ACA143" s="145"/>
      <c r="ACB143" s="145"/>
      <c r="ACC143" s="145"/>
      <c r="ACD143" s="145"/>
      <c r="ACE143" s="145"/>
      <c r="ACF143" s="145"/>
      <c r="ACG143" s="145"/>
      <c r="ACH143" s="145"/>
      <c r="ACI143" s="145"/>
      <c r="ACJ143" s="145"/>
      <c r="ACK143" s="145"/>
      <c r="ACL143" s="145"/>
      <c r="ACM143" s="145"/>
      <c r="ACN143" s="145"/>
      <c r="ACO143" s="145"/>
      <c r="ACP143" s="145"/>
      <c r="ACQ143" s="145"/>
      <c r="ACR143" s="145"/>
      <c r="ACS143" s="145"/>
      <c r="ACT143" s="145"/>
      <c r="ACU143" s="145"/>
      <c r="ACV143" s="145"/>
      <c r="ACW143" s="145"/>
      <c r="ACX143" s="145"/>
      <c r="ACY143" s="145"/>
      <c r="ACZ143" s="145"/>
      <c r="ADA143" s="145"/>
      <c r="ADB143" s="145"/>
      <c r="ADC143" s="145"/>
      <c r="ADD143" s="145"/>
      <c r="ADE143" s="145"/>
      <c r="ADF143" s="145"/>
      <c r="ADG143" s="145"/>
      <c r="ADH143" s="145"/>
      <c r="ADI143" s="145"/>
      <c r="ADJ143" s="145"/>
      <c r="ADK143" s="145"/>
      <c r="ADL143" s="145"/>
      <c r="ADM143" s="145"/>
      <c r="ADN143" s="145"/>
      <c r="ADO143" s="145"/>
      <c r="ADP143" s="145"/>
      <c r="ADQ143" s="145"/>
      <c r="ADR143" s="145"/>
      <c r="ADS143" s="145"/>
      <c r="ADT143" s="145"/>
      <c r="ADU143" s="145"/>
      <c r="ADV143" s="145"/>
      <c r="ADW143" s="145"/>
      <c r="ADX143" s="145"/>
      <c r="ADY143" s="145"/>
      <c r="ADZ143" s="145"/>
      <c r="AEA143" s="145"/>
      <c r="AEB143" s="145"/>
      <c r="AEC143" s="145"/>
      <c r="AED143" s="145"/>
      <c r="AEE143" s="145"/>
      <c r="AEF143" s="145"/>
      <c r="AEG143" s="145"/>
      <c r="AEH143" s="145"/>
      <c r="AEI143" s="145"/>
      <c r="AEJ143" s="145"/>
      <c r="AEK143" s="145"/>
      <c r="AEL143" s="145"/>
      <c r="AEM143" s="145"/>
      <c r="AEN143" s="145"/>
      <c r="AEO143" s="145"/>
      <c r="AEP143" s="145"/>
      <c r="AEQ143" s="145"/>
      <c r="AER143" s="145"/>
      <c r="AES143" s="145"/>
      <c r="AET143" s="145"/>
      <c r="AEU143" s="145"/>
      <c r="AEV143" s="145"/>
      <c r="AEW143" s="145"/>
      <c r="AEX143" s="145"/>
      <c r="AEY143" s="145"/>
      <c r="AEZ143" s="145"/>
      <c r="AFA143" s="145"/>
      <c r="AFB143" s="145"/>
      <c r="AFC143" s="145"/>
      <c r="AFD143" s="145"/>
      <c r="AFE143" s="145"/>
      <c r="AFF143" s="145"/>
      <c r="AFG143" s="145"/>
      <c r="AFH143" s="145"/>
      <c r="AFI143" s="145"/>
      <c r="AFJ143" s="145"/>
      <c r="AFK143" s="145"/>
      <c r="AFL143" s="145"/>
      <c r="AFM143" s="145"/>
      <c r="AFN143" s="145"/>
      <c r="AFO143" s="145"/>
      <c r="AFP143" s="145"/>
      <c r="AFQ143" s="145"/>
      <c r="AFR143" s="145"/>
      <c r="AFS143" s="145"/>
      <c r="AFT143" s="145"/>
      <c r="AFU143" s="145"/>
      <c r="AFV143" s="145"/>
      <c r="AFW143" s="145"/>
      <c r="AFX143" s="145"/>
      <c r="AFY143" s="145"/>
      <c r="AFZ143" s="145"/>
      <c r="AGA143" s="145"/>
      <c r="AGB143" s="145"/>
      <c r="AGC143" s="145"/>
      <c r="AGD143" s="145"/>
      <c r="AGE143" s="145"/>
      <c r="AGF143" s="145"/>
      <c r="AGG143" s="145"/>
      <c r="AGH143" s="145"/>
      <c r="AGI143" s="145"/>
      <c r="AGJ143" s="145"/>
      <c r="AGK143" s="145"/>
      <c r="AGL143" s="145"/>
      <c r="AGM143" s="145"/>
      <c r="AGN143" s="145"/>
      <c r="AGO143" s="145"/>
      <c r="AGP143" s="145"/>
      <c r="AGQ143" s="145"/>
      <c r="AGR143" s="145"/>
      <c r="AGS143" s="145"/>
      <c r="AGT143" s="145"/>
      <c r="AGU143" s="145"/>
      <c r="AGV143" s="145"/>
      <c r="AGW143" s="145"/>
      <c r="AGX143" s="145"/>
      <c r="AGY143" s="145"/>
      <c r="AGZ143" s="145"/>
      <c r="AHA143" s="145"/>
      <c r="AHB143" s="145"/>
      <c r="AHC143" s="145"/>
      <c r="AHD143" s="145"/>
      <c r="AHE143" s="145"/>
      <c r="AHF143" s="145"/>
      <c r="AHG143" s="145"/>
      <c r="AHH143" s="145"/>
      <c r="AHI143" s="145"/>
      <c r="AHJ143" s="145"/>
      <c r="AHK143" s="145"/>
      <c r="AHL143" s="145"/>
      <c r="AHM143" s="145"/>
      <c r="AHN143" s="145"/>
      <c r="AHO143" s="145"/>
      <c r="AHP143" s="145"/>
      <c r="AHQ143" s="145"/>
      <c r="AHR143" s="145"/>
      <c r="AHS143" s="145"/>
      <c r="AHT143" s="145"/>
      <c r="AHU143" s="145"/>
      <c r="AHV143" s="145"/>
      <c r="AHW143" s="145"/>
      <c r="AHX143" s="145"/>
      <c r="AHY143" s="145"/>
      <c r="AHZ143" s="145"/>
      <c r="AIA143" s="145"/>
      <c r="AIB143" s="145"/>
      <c r="AIC143" s="145"/>
      <c r="AID143" s="145"/>
      <c r="AIE143" s="145"/>
      <c r="AIF143" s="145"/>
      <c r="AIG143" s="145"/>
      <c r="AIH143" s="145"/>
      <c r="AII143" s="145"/>
      <c r="AIJ143" s="145"/>
      <c r="AIK143" s="145"/>
      <c r="AIL143" s="145"/>
      <c r="AIM143" s="145"/>
      <c r="AIN143" s="145"/>
      <c r="AIO143" s="145"/>
      <c r="AIP143" s="145"/>
      <c r="AIQ143" s="145"/>
      <c r="AIR143" s="145"/>
      <c r="AIS143" s="145"/>
      <c r="AIT143" s="145"/>
      <c r="AIU143" s="145"/>
      <c r="AIV143" s="145"/>
      <c r="AIW143" s="145"/>
      <c r="AIX143" s="145"/>
      <c r="AIY143" s="145"/>
      <c r="AIZ143" s="145"/>
      <c r="AJA143" s="145"/>
      <c r="AJB143" s="145"/>
      <c r="AJC143" s="145"/>
      <c r="AJD143" s="145"/>
      <c r="AJE143" s="145"/>
      <c r="AJF143" s="145"/>
      <c r="AJG143" s="145"/>
      <c r="AJH143" s="145"/>
      <c r="AJI143" s="145"/>
    </row>
    <row r="144" spans="1:945" s="73" customFormat="1" ht="13.55" customHeight="1">
      <c r="A144" s="439"/>
      <c r="B144" s="45" t="s">
        <v>13</v>
      </c>
      <c r="C144" s="61">
        <v>1511657</v>
      </c>
      <c r="D144" s="379">
        <f t="shared" si="32"/>
        <v>0.14407402445937426</v>
      </c>
      <c r="E144" s="376"/>
      <c r="F144" s="231"/>
      <c r="G144" s="376">
        <v>26551</v>
      </c>
      <c r="H144" s="231">
        <f t="shared" si="33"/>
        <v>-1.24134817935595E-3</v>
      </c>
      <c r="I144" s="61">
        <v>21834</v>
      </c>
      <c r="J144" s="358">
        <f t="shared" si="25"/>
        <v>-4.4683567390114698E-3</v>
      </c>
      <c r="K144" s="450"/>
      <c r="L144" s="461"/>
      <c r="M144" s="61">
        <v>8251</v>
      </c>
      <c r="N144" s="358">
        <f t="shared" si="26"/>
        <v>4.1267036850075822E-2</v>
      </c>
      <c r="O144" s="468"/>
      <c r="P144" s="461"/>
      <c r="Q144" s="61">
        <v>2986</v>
      </c>
      <c r="R144" s="358">
        <f t="shared" si="27"/>
        <v>1.1860386309725524E-2</v>
      </c>
      <c r="S144" s="215">
        <v>1630</v>
      </c>
      <c r="T144" s="358">
        <f t="shared" ref="T144:T195" si="35">(S144-S132)/S132</f>
        <v>0.32520325203252032</v>
      </c>
      <c r="U144" s="465"/>
      <c r="V144" s="464"/>
      <c r="W144" s="243">
        <v>226</v>
      </c>
      <c r="X144" s="358">
        <f t="shared" si="34"/>
        <v>-0.4955357142857143</v>
      </c>
      <c r="Y144" s="61">
        <v>194</v>
      </c>
      <c r="Z144" s="358">
        <f t="shared" si="29"/>
        <v>-0.36807817589576552</v>
      </c>
      <c r="AA144" s="61"/>
      <c r="AB144" s="379"/>
      <c r="AC144" s="61">
        <v>19</v>
      </c>
      <c r="AD144" s="358">
        <f t="shared" si="30"/>
        <v>18</v>
      </c>
      <c r="AE144" s="463"/>
      <c r="AF144" s="473"/>
      <c r="AG144" s="61"/>
      <c r="AH144" s="379"/>
      <c r="AW144" s="145"/>
      <c r="AX144" s="145"/>
      <c r="AY144" s="145"/>
      <c r="AZ144" s="145"/>
      <c r="BA144" s="145"/>
      <c r="BB144" s="145"/>
      <c r="BC144" s="145"/>
      <c r="BD144" s="145"/>
      <c r="BE144" s="145"/>
      <c r="BF144" s="145"/>
      <c r="BG144" s="145"/>
      <c r="BH144" s="145"/>
      <c r="BI144" s="145"/>
      <c r="BJ144" s="145"/>
      <c r="BK144" s="145"/>
      <c r="BL144" s="145"/>
      <c r="BM144" s="145"/>
      <c r="BN144" s="145"/>
      <c r="BO144" s="145"/>
      <c r="BP144" s="145"/>
      <c r="BQ144" s="145"/>
      <c r="BR144" s="145"/>
      <c r="BS144" s="145"/>
      <c r="BT144" s="145"/>
      <c r="BU144" s="145"/>
      <c r="BV144" s="145"/>
      <c r="BW144" s="145"/>
      <c r="BX144" s="145"/>
      <c r="BY144" s="145"/>
      <c r="BZ144" s="145"/>
      <c r="CA144" s="145"/>
      <c r="CB144" s="145"/>
      <c r="CC144" s="145"/>
      <c r="CD144" s="145"/>
      <c r="CE144" s="145"/>
      <c r="CF144" s="145"/>
      <c r="CG144" s="145"/>
      <c r="CH144" s="145"/>
      <c r="CI144" s="145"/>
      <c r="CJ144" s="145"/>
      <c r="CK144" s="145"/>
      <c r="CL144" s="145"/>
      <c r="CM144" s="145"/>
      <c r="CN144" s="145"/>
      <c r="CO144" s="145"/>
      <c r="CP144" s="145"/>
      <c r="CQ144" s="145"/>
      <c r="CR144" s="145"/>
      <c r="CS144" s="145"/>
      <c r="CT144" s="145"/>
      <c r="CU144" s="145"/>
      <c r="CV144" s="145"/>
      <c r="CW144" s="145"/>
      <c r="CX144" s="145"/>
      <c r="CY144" s="145"/>
      <c r="CZ144" s="145"/>
      <c r="DA144" s="145"/>
      <c r="DB144" s="145"/>
      <c r="DC144" s="145"/>
      <c r="DD144" s="145"/>
      <c r="DE144" s="145"/>
      <c r="DF144" s="145"/>
      <c r="DG144" s="145"/>
      <c r="DH144" s="145"/>
      <c r="DI144" s="145"/>
      <c r="DJ144" s="145"/>
      <c r="DK144" s="145"/>
      <c r="DL144" s="145"/>
      <c r="DM144" s="145"/>
      <c r="DN144" s="145"/>
      <c r="DO144" s="145"/>
      <c r="DP144" s="145"/>
      <c r="DQ144" s="145"/>
      <c r="DR144" s="145"/>
      <c r="DS144" s="145"/>
      <c r="DT144" s="145"/>
      <c r="DU144" s="145"/>
      <c r="DV144" s="145"/>
      <c r="DW144" s="145"/>
      <c r="DX144" s="145"/>
      <c r="DY144" s="145"/>
      <c r="DZ144" s="145"/>
      <c r="EA144" s="145"/>
      <c r="EB144" s="145"/>
      <c r="EC144" s="145"/>
      <c r="ED144" s="145"/>
      <c r="EE144" s="145"/>
      <c r="EF144" s="145"/>
      <c r="EG144" s="145"/>
      <c r="EH144" s="145"/>
      <c r="EI144" s="145"/>
      <c r="EJ144" s="145"/>
      <c r="EK144" s="145"/>
      <c r="EL144" s="145"/>
      <c r="EM144" s="145"/>
      <c r="EN144" s="145"/>
      <c r="EO144" s="145"/>
      <c r="EP144" s="145"/>
      <c r="EQ144" s="145"/>
      <c r="ER144" s="145"/>
      <c r="ES144" s="145"/>
      <c r="ET144" s="145"/>
      <c r="EU144" s="145"/>
      <c r="EV144" s="145"/>
      <c r="EW144" s="145"/>
      <c r="EX144" s="145"/>
      <c r="EY144" s="145"/>
      <c r="EZ144" s="145"/>
      <c r="FA144" s="145"/>
      <c r="FB144" s="145"/>
      <c r="FC144" s="145"/>
      <c r="FD144" s="145"/>
      <c r="FE144" s="145"/>
      <c r="FF144" s="145"/>
      <c r="FG144" s="145"/>
      <c r="FH144" s="145"/>
      <c r="FI144" s="145"/>
      <c r="FJ144" s="145"/>
      <c r="FK144" s="145"/>
      <c r="FL144" s="145"/>
      <c r="FM144" s="145"/>
      <c r="FN144" s="145"/>
      <c r="FO144" s="145"/>
      <c r="FP144" s="145"/>
      <c r="FQ144" s="145"/>
      <c r="FR144" s="145"/>
      <c r="FS144" s="145"/>
      <c r="FT144" s="145"/>
      <c r="FU144" s="145"/>
      <c r="FV144" s="145"/>
      <c r="FW144" s="145"/>
      <c r="FX144" s="145"/>
      <c r="FY144" s="145"/>
      <c r="FZ144" s="145"/>
      <c r="GA144" s="145"/>
      <c r="GB144" s="145"/>
      <c r="GC144" s="145"/>
      <c r="GD144" s="145"/>
      <c r="GE144" s="145"/>
      <c r="GF144" s="145"/>
      <c r="GG144" s="145"/>
      <c r="GH144" s="145"/>
      <c r="GI144" s="145"/>
      <c r="GJ144" s="145"/>
      <c r="GK144" s="145"/>
      <c r="GL144" s="145"/>
      <c r="GM144" s="145"/>
      <c r="GN144" s="145"/>
      <c r="GO144" s="145"/>
      <c r="GP144" s="145"/>
      <c r="GQ144" s="145"/>
      <c r="GR144" s="145"/>
      <c r="GS144" s="145"/>
      <c r="GT144" s="145"/>
      <c r="GU144" s="145"/>
      <c r="GV144" s="145"/>
      <c r="GW144" s="145"/>
      <c r="GX144" s="145"/>
      <c r="GY144" s="145"/>
      <c r="GZ144" s="145"/>
      <c r="HA144" s="145"/>
      <c r="HB144" s="145"/>
      <c r="HC144" s="145"/>
      <c r="HD144" s="145"/>
      <c r="HE144" s="145"/>
      <c r="HF144" s="145"/>
      <c r="HG144" s="145"/>
      <c r="HH144" s="145"/>
      <c r="HI144" s="145"/>
      <c r="HJ144" s="145"/>
      <c r="HK144" s="145"/>
      <c r="HL144" s="145"/>
      <c r="HM144" s="145"/>
      <c r="HN144" s="145"/>
      <c r="HO144" s="145"/>
      <c r="HP144" s="145"/>
      <c r="HQ144" s="145"/>
      <c r="HR144" s="145"/>
      <c r="HS144" s="145"/>
      <c r="HT144" s="145"/>
      <c r="HU144" s="145"/>
      <c r="HV144" s="145"/>
      <c r="HW144" s="145"/>
      <c r="HX144" s="145"/>
      <c r="HY144" s="145"/>
      <c r="HZ144" s="145"/>
      <c r="IA144" s="145"/>
      <c r="IB144" s="145"/>
      <c r="IC144" s="145"/>
      <c r="ID144" s="145"/>
      <c r="IE144" s="145"/>
      <c r="IF144" s="145"/>
      <c r="IG144" s="145"/>
      <c r="IH144" s="145"/>
      <c r="II144" s="145"/>
      <c r="IJ144" s="145"/>
      <c r="IK144" s="145"/>
      <c r="IL144" s="145"/>
      <c r="IM144" s="145"/>
      <c r="IN144" s="145"/>
      <c r="IO144" s="145"/>
      <c r="IP144" s="145"/>
      <c r="IQ144" s="145"/>
      <c r="IR144" s="145"/>
      <c r="IS144" s="145"/>
      <c r="IT144" s="145"/>
      <c r="IU144" s="145"/>
      <c r="IV144" s="145"/>
      <c r="IW144" s="145"/>
      <c r="IX144" s="145"/>
      <c r="IY144" s="145"/>
      <c r="IZ144" s="145"/>
      <c r="JA144" s="145"/>
      <c r="JB144" s="145"/>
      <c r="JC144" s="145"/>
      <c r="JD144" s="145"/>
      <c r="JE144" s="145"/>
      <c r="JF144" s="145"/>
      <c r="JG144" s="145"/>
      <c r="JH144" s="145"/>
      <c r="JI144" s="145"/>
      <c r="JJ144" s="145"/>
      <c r="JK144" s="145"/>
      <c r="JL144" s="145"/>
      <c r="JM144" s="145"/>
      <c r="JN144" s="145"/>
      <c r="JO144" s="145"/>
      <c r="JP144" s="145"/>
      <c r="JQ144" s="145"/>
      <c r="JR144" s="145"/>
      <c r="JS144" s="145"/>
      <c r="JT144" s="145"/>
      <c r="JU144" s="145"/>
      <c r="JV144" s="145"/>
      <c r="JW144" s="145"/>
      <c r="JX144" s="145"/>
      <c r="JY144" s="145"/>
      <c r="JZ144" s="145"/>
      <c r="KA144" s="145"/>
      <c r="KB144" s="145"/>
      <c r="KC144" s="145"/>
      <c r="KD144" s="145"/>
      <c r="KE144" s="145"/>
      <c r="KF144" s="145"/>
      <c r="KG144" s="145"/>
      <c r="KH144" s="145"/>
      <c r="KI144" s="145"/>
      <c r="KJ144" s="145"/>
      <c r="KK144" s="145"/>
      <c r="KL144" s="145"/>
      <c r="KM144" s="145"/>
      <c r="KN144" s="145"/>
      <c r="KO144" s="145"/>
      <c r="KP144" s="145"/>
      <c r="KQ144" s="145"/>
      <c r="KR144" s="145"/>
      <c r="KS144" s="145"/>
      <c r="KT144" s="145"/>
      <c r="KU144" s="145"/>
      <c r="KV144" s="145"/>
      <c r="KW144" s="145"/>
      <c r="KX144" s="145"/>
      <c r="KY144" s="145"/>
      <c r="KZ144" s="145"/>
      <c r="LA144" s="145"/>
      <c r="LB144" s="145"/>
      <c r="LC144" s="145"/>
      <c r="LD144" s="145"/>
      <c r="LE144" s="145"/>
      <c r="LF144" s="145"/>
      <c r="LG144" s="145"/>
      <c r="LH144" s="145"/>
      <c r="LI144" s="145"/>
      <c r="LJ144" s="145"/>
      <c r="LK144" s="145"/>
      <c r="LL144" s="145"/>
      <c r="LM144" s="145"/>
      <c r="LN144" s="145"/>
      <c r="LO144" s="145"/>
      <c r="LP144" s="145"/>
      <c r="LQ144" s="145"/>
      <c r="LR144" s="145"/>
      <c r="LS144" s="145"/>
      <c r="LT144" s="145"/>
      <c r="LU144" s="145"/>
      <c r="LV144" s="145"/>
      <c r="LW144" s="145"/>
      <c r="LX144" s="145"/>
      <c r="LY144" s="145"/>
      <c r="LZ144" s="145"/>
      <c r="MA144" s="145"/>
      <c r="MB144" s="145"/>
      <c r="MC144" s="145"/>
      <c r="MD144" s="145"/>
      <c r="ME144" s="145"/>
      <c r="MF144" s="145"/>
      <c r="MG144" s="145"/>
      <c r="MH144" s="145"/>
      <c r="MI144" s="145"/>
      <c r="MJ144" s="145"/>
      <c r="MK144" s="145"/>
      <c r="ML144" s="145"/>
      <c r="MM144" s="145"/>
      <c r="MN144" s="145"/>
      <c r="MO144" s="145"/>
      <c r="MP144" s="145"/>
      <c r="MQ144" s="145"/>
      <c r="MR144" s="145"/>
      <c r="MS144" s="145"/>
      <c r="MT144" s="145"/>
      <c r="MU144" s="145"/>
      <c r="MV144" s="145"/>
      <c r="MW144" s="145"/>
      <c r="MX144" s="145"/>
      <c r="MY144" s="145"/>
      <c r="MZ144" s="145"/>
      <c r="NA144" s="145"/>
      <c r="NB144" s="145"/>
      <c r="NC144" s="145"/>
      <c r="ND144" s="145"/>
      <c r="NE144" s="145"/>
      <c r="NF144" s="145"/>
      <c r="NG144" s="145"/>
      <c r="NH144" s="145"/>
      <c r="NI144" s="145"/>
      <c r="NJ144" s="145"/>
      <c r="NK144" s="145"/>
      <c r="NL144" s="145"/>
      <c r="NM144" s="145"/>
      <c r="NN144" s="145"/>
      <c r="NO144" s="145"/>
      <c r="NP144" s="145"/>
      <c r="NQ144" s="145"/>
      <c r="NR144" s="145"/>
      <c r="NS144" s="145"/>
      <c r="NT144" s="145"/>
      <c r="NU144" s="145"/>
      <c r="NV144" s="145"/>
      <c r="NW144" s="145"/>
      <c r="NX144" s="145"/>
      <c r="NY144" s="145"/>
      <c r="NZ144" s="145"/>
      <c r="OA144" s="145"/>
      <c r="OB144" s="145"/>
      <c r="OC144" s="145"/>
      <c r="OD144" s="145"/>
      <c r="OE144" s="145"/>
      <c r="OF144" s="145"/>
      <c r="OG144" s="145"/>
      <c r="OH144" s="145"/>
      <c r="OI144" s="145"/>
      <c r="OJ144" s="145"/>
      <c r="OK144" s="145"/>
      <c r="OL144" s="145"/>
      <c r="OM144" s="145"/>
      <c r="ON144" s="145"/>
      <c r="OO144" s="145"/>
      <c r="OP144" s="145"/>
      <c r="OQ144" s="145"/>
      <c r="OR144" s="145"/>
      <c r="OS144" s="145"/>
      <c r="OT144" s="145"/>
      <c r="OU144" s="145"/>
      <c r="OV144" s="145"/>
      <c r="OW144" s="145"/>
      <c r="OX144" s="145"/>
      <c r="OY144" s="145"/>
      <c r="OZ144" s="145"/>
      <c r="PA144" s="145"/>
      <c r="PB144" s="145"/>
      <c r="PC144" s="145"/>
      <c r="PD144" s="145"/>
      <c r="PE144" s="145"/>
      <c r="PF144" s="145"/>
      <c r="PG144" s="145"/>
      <c r="PH144" s="145"/>
      <c r="PI144" s="145"/>
      <c r="PJ144" s="145"/>
      <c r="PK144" s="145"/>
      <c r="PL144" s="145"/>
      <c r="PM144" s="145"/>
      <c r="PN144" s="145"/>
      <c r="PO144" s="145"/>
      <c r="PP144" s="145"/>
      <c r="PQ144" s="145"/>
      <c r="PR144" s="145"/>
      <c r="PS144" s="145"/>
      <c r="PT144" s="145"/>
      <c r="PU144" s="145"/>
      <c r="PV144" s="145"/>
      <c r="PW144" s="145"/>
      <c r="PX144" s="145"/>
      <c r="PY144" s="145"/>
      <c r="PZ144" s="145"/>
      <c r="QA144" s="145"/>
      <c r="QB144" s="145"/>
      <c r="QC144" s="145"/>
      <c r="QD144" s="145"/>
      <c r="QE144" s="145"/>
      <c r="QF144" s="145"/>
      <c r="QG144" s="145"/>
      <c r="QH144" s="145"/>
      <c r="QI144" s="145"/>
      <c r="QJ144" s="145"/>
      <c r="QK144" s="145"/>
      <c r="QL144" s="145"/>
      <c r="QM144" s="145"/>
      <c r="QN144" s="145"/>
      <c r="QO144" s="145"/>
      <c r="QP144" s="145"/>
      <c r="QQ144" s="145"/>
      <c r="QR144" s="145"/>
      <c r="QS144" s="145"/>
      <c r="QT144" s="145"/>
      <c r="QU144" s="145"/>
      <c r="QV144" s="145"/>
      <c r="QW144" s="145"/>
      <c r="QX144" s="145"/>
      <c r="QY144" s="145"/>
      <c r="QZ144" s="145"/>
      <c r="RA144" s="145"/>
      <c r="RB144" s="145"/>
      <c r="RC144" s="145"/>
      <c r="RD144" s="145"/>
      <c r="RE144" s="145"/>
      <c r="RF144" s="145"/>
      <c r="RG144" s="145"/>
      <c r="RH144" s="145"/>
      <c r="RI144" s="145"/>
      <c r="RJ144" s="145"/>
      <c r="RK144" s="145"/>
      <c r="RL144" s="145"/>
      <c r="RM144" s="145"/>
      <c r="RN144" s="145"/>
      <c r="RO144" s="145"/>
      <c r="RP144" s="145"/>
      <c r="RQ144" s="145"/>
      <c r="RR144" s="145"/>
      <c r="RS144" s="145"/>
      <c r="RT144" s="145"/>
      <c r="RU144" s="145"/>
      <c r="RV144" s="145"/>
      <c r="RW144" s="145"/>
      <c r="RX144" s="145"/>
      <c r="RY144" s="145"/>
      <c r="RZ144" s="145"/>
      <c r="SA144" s="145"/>
      <c r="SB144" s="145"/>
      <c r="SC144" s="145"/>
      <c r="SD144" s="145"/>
      <c r="SE144" s="145"/>
      <c r="SF144" s="145"/>
      <c r="SG144" s="145"/>
      <c r="SH144" s="145"/>
      <c r="SI144" s="145"/>
      <c r="SJ144" s="145"/>
      <c r="SK144" s="145"/>
      <c r="SL144" s="145"/>
      <c r="SM144" s="145"/>
      <c r="SN144" s="145"/>
      <c r="SO144" s="145"/>
      <c r="SP144" s="145"/>
      <c r="SQ144" s="145"/>
      <c r="SR144" s="145"/>
      <c r="SS144" s="145"/>
      <c r="ST144" s="145"/>
      <c r="SU144" s="145"/>
      <c r="SV144" s="145"/>
      <c r="SW144" s="145"/>
      <c r="SX144" s="145"/>
      <c r="SY144" s="145"/>
      <c r="SZ144" s="145"/>
      <c r="TA144" s="145"/>
      <c r="TB144" s="145"/>
      <c r="TC144" s="145"/>
      <c r="TD144" s="145"/>
      <c r="TE144" s="145"/>
      <c r="TF144" s="145"/>
      <c r="TG144" s="145"/>
      <c r="TH144" s="145"/>
      <c r="TI144" s="145"/>
      <c r="TJ144" s="145"/>
      <c r="TK144" s="145"/>
      <c r="TL144" s="145"/>
      <c r="TM144" s="145"/>
      <c r="TN144" s="145"/>
      <c r="TO144" s="145"/>
      <c r="TP144" s="145"/>
      <c r="TQ144" s="145"/>
      <c r="TR144" s="145"/>
      <c r="TS144" s="145"/>
      <c r="TT144" s="145"/>
      <c r="TU144" s="145"/>
      <c r="TV144" s="145"/>
      <c r="TW144" s="145"/>
      <c r="TX144" s="145"/>
      <c r="TY144" s="145"/>
      <c r="TZ144" s="145"/>
      <c r="UA144" s="145"/>
      <c r="UB144" s="145"/>
      <c r="UC144" s="145"/>
      <c r="UD144" s="145"/>
      <c r="UE144" s="145"/>
      <c r="UF144" s="145"/>
      <c r="UG144" s="145"/>
      <c r="UH144" s="145"/>
      <c r="UI144" s="145"/>
      <c r="UJ144" s="145"/>
      <c r="UK144" s="145"/>
      <c r="UL144" s="145"/>
      <c r="UM144" s="145"/>
      <c r="UN144" s="145"/>
      <c r="UO144" s="145"/>
      <c r="UP144" s="145"/>
      <c r="UQ144" s="145"/>
      <c r="UR144" s="145"/>
      <c r="US144" s="145"/>
      <c r="UT144" s="145"/>
      <c r="UU144" s="145"/>
      <c r="UV144" s="145"/>
      <c r="UW144" s="145"/>
      <c r="UX144" s="145"/>
      <c r="UY144" s="145"/>
      <c r="UZ144" s="145"/>
      <c r="VA144" s="145"/>
      <c r="VB144" s="145"/>
      <c r="VC144" s="145"/>
      <c r="VD144" s="145"/>
      <c r="VE144" s="145"/>
      <c r="VF144" s="145"/>
      <c r="VG144" s="145"/>
      <c r="VH144" s="145"/>
      <c r="VI144" s="145"/>
      <c r="VJ144" s="145"/>
      <c r="VK144" s="145"/>
      <c r="VL144" s="145"/>
      <c r="VM144" s="145"/>
      <c r="VN144" s="145"/>
      <c r="VO144" s="145"/>
      <c r="VP144" s="145"/>
      <c r="VQ144" s="145"/>
      <c r="VR144" s="145"/>
      <c r="VS144" s="145"/>
      <c r="VT144" s="145"/>
      <c r="VU144" s="145"/>
      <c r="VV144" s="145"/>
      <c r="VW144" s="145"/>
      <c r="VX144" s="145"/>
      <c r="VY144" s="145"/>
      <c r="VZ144" s="145"/>
      <c r="WA144" s="145"/>
      <c r="WB144" s="145"/>
      <c r="WC144" s="145"/>
      <c r="WD144" s="145"/>
      <c r="WE144" s="145"/>
      <c r="WF144" s="145"/>
      <c r="WG144" s="145"/>
      <c r="WH144" s="145"/>
      <c r="WI144" s="145"/>
      <c r="WJ144" s="145"/>
      <c r="WK144" s="145"/>
      <c r="WL144" s="145"/>
      <c r="WM144" s="145"/>
      <c r="WN144" s="145"/>
      <c r="WO144" s="145"/>
      <c r="WP144" s="145"/>
      <c r="WQ144" s="145"/>
      <c r="WR144" s="145"/>
      <c r="WS144" s="145"/>
      <c r="WT144" s="145"/>
      <c r="WU144" s="145"/>
      <c r="WV144" s="145"/>
      <c r="WW144" s="145"/>
      <c r="WX144" s="145"/>
      <c r="WY144" s="145"/>
      <c r="WZ144" s="145"/>
      <c r="XA144" s="145"/>
      <c r="XB144" s="145"/>
      <c r="XC144" s="145"/>
      <c r="XD144" s="145"/>
      <c r="XE144" s="145"/>
      <c r="XF144" s="145"/>
      <c r="XG144" s="145"/>
      <c r="XH144" s="145"/>
      <c r="XI144" s="145"/>
      <c r="XJ144" s="145"/>
      <c r="XK144" s="145"/>
      <c r="XL144" s="145"/>
      <c r="XM144" s="145"/>
      <c r="XN144" s="145"/>
      <c r="XO144" s="145"/>
      <c r="XP144" s="145"/>
      <c r="XQ144" s="145"/>
      <c r="XR144" s="145"/>
      <c r="XS144" s="145"/>
      <c r="XT144" s="145"/>
      <c r="XU144" s="145"/>
      <c r="XV144" s="145"/>
      <c r="XW144" s="145"/>
      <c r="XX144" s="145"/>
      <c r="XY144" s="145"/>
      <c r="XZ144" s="145"/>
      <c r="YA144" s="145"/>
      <c r="YB144" s="145"/>
      <c r="YC144" s="145"/>
      <c r="YD144" s="145"/>
      <c r="YE144" s="145"/>
      <c r="YF144" s="145"/>
      <c r="YG144" s="145"/>
      <c r="YH144" s="145"/>
      <c r="YI144" s="145"/>
      <c r="YJ144" s="145"/>
      <c r="YK144" s="145"/>
      <c r="YL144" s="145"/>
      <c r="YM144" s="145"/>
      <c r="YN144" s="145"/>
      <c r="YO144" s="145"/>
      <c r="YP144" s="145"/>
      <c r="YQ144" s="145"/>
      <c r="YR144" s="145"/>
      <c r="YS144" s="145"/>
      <c r="YT144" s="145"/>
      <c r="YU144" s="145"/>
      <c r="YV144" s="145"/>
      <c r="YW144" s="145"/>
      <c r="YX144" s="145"/>
      <c r="YY144" s="145"/>
      <c r="YZ144" s="145"/>
      <c r="ZA144" s="145"/>
      <c r="ZB144" s="145"/>
      <c r="ZC144" s="145"/>
      <c r="ZD144" s="145"/>
      <c r="ZE144" s="145"/>
      <c r="ZF144" s="145"/>
      <c r="ZG144" s="145"/>
      <c r="ZH144" s="145"/>
      <c r="ZI144" s="145"/>
      <c r="ZJ144" s="145"/>
      <c r="ZK144" s="145"/>
      <c r="ZL144" s="145"/>
      <c r="ZM144" s="145"/>
      <c r="ZN144" s="145"/>
      <c r="ZO144" s="145"/>
      <c r="ZP144" s="145"/>
      <c r="ZQ144" s="145"/>
      <c r="ZR144" s="145"/>
      <c r="ZS144" s="145"/>
      <c r="ZT144" s="145"/>
      <c r="ZU144" s="145"/>
      <c r="ZV144" s="145"/>
      <c r="ZW144" s="145"/>
      <c r="ZX144" s="145"/>
      <c r="ZY144" s="145"/>
      <c r="ZZ144" s="145"/>
      <c r="AAA144" s="145"/>
      <c r="AAB144" s="145"/>
      <c r="AAC144" s="145"/>
      <c r="AAD144" s="145"/>
      <c r="AAE144" s="145"/>
      <c r="AAF144" s="145"/>
      <c r="AAG144" s="145"/>
      <c r="AAH144" s="145"/>
      <c r="AAI144" s="145"/>
      <c r="AAJ144" s="145"/>
      <c r="AAK144" s="145"/>
      <c r="AAL144" s="145"/>
      <c r="AAM144" s="145"/>
      <c r="AAN144" s="145"/>
      <c r="AAO144" s="145"/>
      <c r="AAP144" s="145"/>
      <c r="AAQ144" s="145"/>
      <c r="AAR144" s="145"/>
      <c r="AAS144" s="145"/>
      <c r="AAT144" s="145"/>
      <c r="AAU144" s="145"/>
      <c r="AAV144" s="145"/>
      <c r="AAW144" s="145"/>
      <c r="AAX144" s="145"/>
      <c r="AAY144" s="145"/>
      <c r="AAZ144" s="145"/>
      <c r="ABA144" s="145"/>
      <c r="ABB144" s="145"/>
      <c r="ABC144" s="145"/>
      <c r="ABD144" s="145"/>
      <c r="ABE144" s="145"/>
      <c r="ABF144" s="145"/>
      <c r="ABG144" s="145"/>
      <c r="ABH144" s="145"/>
      <c r="ABI144" s="145"/>
      <c r="ABJ144" s="145"/>
      <c r="ABK144" s="145"/>
      <c r="ABL144" s="145"/>
      <c r="ABM144" s="145"/>
      <c r="ABN144" s="145"/>
      <c r="ABO144" s="145"/>
      <c r="ABP144" s="145"/>
      <c r="ABQ144" s="145"/>
      <c r="ABR144" s="145"/>
      <c r="ABS144" s="145"/>
      <c r="ABT144" s="145"/>
      <c r="ABU144" s="145"/>
      <c r="ABV144" s="145"/>
      <c r="ABW144" s="145"/>
      <c r="ABX144" s="145"/>
      <c r="ABY144" s="145"/>
      <c r="ABZ144" s="145"/>
      <c r="ACA144" s="145"/>
      <c r="ACB144" s="145"/>
      <c r="ACC144" s="145"/>
      <c r="ACD144" s="145"/>
      <c r="ACE144" s="145"/>
      <c r="ACF144" s="145"/>
      <c r="ACG144" s="145"/>
      <c r="ACH144" s="145"/>
      <c r="ACI144" s="145"/>
      <c r="ACJ144" s="145"/>
      <c r="ACK144" s="145"/>
      <c r="ACL144" s="145"/>
      <c r="ACM144" s="145"/>
      <c r="ACN144" s="145"/>
      <c r="ACO144" s="145"/>
      <c r="ACP144" s="145"/>
      <c r="ACQ144" s="145"/>
      <c r="ACR144" s="145"/>
      <c r="ACS144" s="145"/>
      <c r="ACT144" s="145"/>
      <c r="ACU144" s="145"/>
      <c r="ACV144" s="145"/>
      <c r="ACW144" s="145"/>
      <c r="ACX144" s="145"/>
      <c r="ACY144" s="145"/>
      <c r="ACZ144" s="145"/>
      <c r="ADA144" s="145"/>
      <c r="ADB144" s="145"/>
      <c r="ADC144" s="145"/>
      <c r="ADD144" s="145"/>
      <c r="ADE144" s="145"/>
      <c r="ADF144" s="145"/>
      <c r="ADG144" s="145"/>
      <c r="ADH144" s="145"/>
      <c r="ADI144" s="145"/>
      <c r="ADJ144" s="145"/>
      <c r="ADK144" s="145"/>
      <c r="ADL144" s="145"/>
      <c r="ADM144" s="145"/>
      <c r="ADN144" s="145"/>
      <c r="ADO144" s="145"/>
      <c r="ADP144" s="145"/>
      <c r="ADQ144" s="145"/>
      <c r="ADR144" s="145"/>
      <c r="ADS144" s="145"/>
      <c r="ADT144" s="145"/>
      <c r="ADU144" s="145"/>
      <c r="ADV144" s="145"/>
      <c r="ADW144" s="145"/>
      <c r="ADX144" s="145"/>
      <c r="ADY144" s="145"/>
      <c r="ADZ144" s="145"/>
      <c r="AEA144" s="145"/>
      <c r="AEB144" s="145"/>
      <c r="AEC144" s="145"/>
      <c r="AED144" s="145"/>
      <c r="AEE144" s="145"/>
      <c r="AEF144" s="145"/>
      <c r="AEG144" s="145"/>
      <c r="AEH144" s="145"/>
      <c r="AEI144" s="145"/>
      <c r="AEJ144" s="145"/>
      <c r="AEK144" s="145"/>
      <c r="AEL144" s="145"/>
      <c r="AEM144" s="145"/>
      <c r="AEN144" s="145"/>
      <c r="AEO144" s="145"/>
      <c r="AEP144" s="145"/>
      <c r="AEQ144" s="145"/>
      <c r="AER144" s="145"/>
      <c r="AES144" s="145"/>
      <c r="AET144" s="145"/>
      <c r="AEU144" s="145"/>
      <c r="AEV144" s="145"/>
      <c r="AEW144" s="145"/>
      <c r="AEX144" s="145"/>
      <c r="AEY144" s="145"/>
      <c r="AEZ144" s="145"/>
      <c r="AFA144" s="145"/>
      <c r="AFB144" s="145"/>
      <c r="AFC144" s="145"/>
      <c r="AFD144" s="145"/>
      <c r="AFE144" s="145"/>
      <c r="AFF144" s="145"/>
      <c r="AFG144" s="145"/>
      <c r="AFH144" s="145"/>
      <c r="AFI144" s="145"/>
      <c r="AFJ144" s="145"/>
      <c r="AFK144" s="145"/>
      <c r="AFL144" s="145"/>
      <c r="AFM144" s="145"/>
      <c r="AFN144" s="145"/>
      <c r="AFO144" s="145"/>
      <c r="AFP144" s="145"/>
      <c r="AFQ144" s="145"/>
      <c r="AFR144" s="145"/>
      <c r="AFS144" s="145"/>
      <c r="AFT144" s="145"/>
      <c r="AFU144" s="145"/>
      <c r="AFV144" s="145"/>
      <c r="AFW144" s="145"/>
      <c r="AFX144" s="145"/>
      <c r="AFY144" s="145"/>
      <c r="AFZ144" s="145"/>
      <c r="AGA144" s="145"/>
      <c r="AGB144" s="145"/>
      <c r="AGC144" s="145"/>
      <c r="AGD144" s="145"/>
      <c r="AGE144" s="145"/>
      <c r="AGF144" s="145"/>
      <c r="AGG144" s="145"/>
      <c r="AGH144" s="145"/>
      <c r="AGI144" s="145"/>
      <c r="AGJ144" s="145"/>
      <c r="AGK144" s="145"/>
      <c r="AGL144" s="145"/>
      <c r="AGM144" s="145"/>
      <c r="AGN144" s="145"/>
      <c r="AGO144" s="145"/>
      <c r="AGP144" s="145"/>
      <c r="AGQ144" s="145"/>
      <c r="AGR144" s="145"/>
      <c r="AGS144" s="145"/>
      <c r="AGT144" s="145"/>
      <c r="AGU144" s="145"/>
      <c r="AGV144" s="145"/>
      <c r="AGW144" s="145"/>
      <c r="AGX144" s="145"/>
      <c r="AGY144" s="145"/>
      <c r="AGZ144" s="145"/>
      <c r="AHA144" s="145"/>
      <c r="AHB144" s="145"/>
      <c r="AHC144" s="145"/>
      <c r="AHD144" s="145"/>
      <c r="AHE144" s="145"/>
      <c r="AHF144" s="145"/>
      <c r="AHG144" s="145"/>
      <c r="AHH144" s="145"/>
      <c r="AHI144" s="145"/>
      <c r="AHJ144" s="145"/>
      <c r="AHK144" s="145"/>
      <c r="AHL144" s="145"/>
      <c r="AHM144" s="145"/>
      <c r="AHN144" s="145"/>
      <c r="AHO144" s="145"/>
      <c r="AHP144" s="145"/>
      <c r="AHQ144" s="145"/>
      <c r="AHR144" s="145"/>
      <c r="AHS144" s="145"/>
      <c r="AHT144" s="145"/>
      <c r="AHU144" s="145"/>
      <c r="AHV144" s="145"/>
      <c r="AHW144" s="145"/>
      <c r="AHX144" s="145"/>
      <c r="AHY144" s="145"/>
      <c r="AHZ144" s="145"/>
      <c r="AIA144" s="145"/>
      <c r="AIB144" s="145"/>
      <c r="AIC144" s="145"/>
      <c r="AID144" s="145"/>
      <c r="AIE144" s="145"/>
      <c r="AIF144" s="145"/>
      <c r="AIG144" s="145"/>
      <c r="AIH144" s="145"/>
      <c r="AII144" s="145"/>
      <c r="AIJ144" s="145"/>
      <c r="AIK144" s="145"/>
      <c r="AIL144" s="145"/>
      <c r="AIM144" s="145"/>
      <c r="AIN144" s="145"/>
      <c r="AIO144" s="145"/>
      <c r="AIP144" s="145"/>
      <c r="AIQ144" s="145"/>
      <c r="AIR144" s="145"/>
      <c r="AIS144" s="145"/>
      <c r="AIT144" s="145"/>
      <c r="AIU144" s="145"/>
      <c r="AIV144" s="145"/>
      <c r="AIW144" s="145"/>
      <c r="AIX144" s="145"/>
      <c r="AIY144" s="145"/>
      <c r="AIZ144" s="145"/>
      <c r="AJA144" s="145"/>
      <c r="AJB144" s="145"/>
      <c r="AJC144" s="145"/>
      <c r="AJD144" s="145"/>
      <c r="AJE144" s="145"/>
      <c r="AJF144" s="145"/>
      <c r="AJG144" s="145"/>
      <c r="AJH144" s="145"/>
      <c r="AJI144" s="145"/>
    </row>
    <row r="145" spans="1:945" s="73" customFormat="1" ht="13.55" customHeight="1">
      <c r="A145" s="439"/>
      <c r="B145" s="10" t="s">
        <v>14</v>
      </c>
      <c r="C145" s="61">
        <v>1735308</v>
      </c>
      <c r="D145" s="379">
        <f t="shared" si="32"/>
        <v>0.21172264506668528</v>
      </c>
      <c r="E145" s="376"/>
      <c r="F145" s="379"/>
      <c r="G145" s="376">
        <v>26778</v>
      </c>
      <c r="H145" s="379">
        <f t="shared" ref="H145:H161" si="36">G145/G133-1</f>
        <v>0.19198753616737152</v>
      </c>
      <c r="I145" s="61">
        <v>26608</v>
      </c>
      <c r="J145" s="358">
        <f t="shared" si="25"/>
        <v>9.8142798184069235E-2</v>
      </c>
      <c r="K145" s="450">
        <v>54524</v>
      </c>
      <c r="L145" s="461">
        <f>IFERROR((K145-K133)/K133,"")</f>
        <v>0.2313181725796617</v>
      </c>
      <c r="M145" s="61">
        <v>10582</v>
      </c>
      <c r="N145" s="358">
        <f t="shared" si="26"/>
        <v>0.44208231125647313</v>
      </c>
      <c r="O145" s="468"/>
      <c r="P145" s="461"/>
      <c r="Q145" s="61">
        <v>3700</v>
      </c>
      <c r="R145" s="358">
        <f t="shared" si="27"/>
        <v>0.22273628552544622</v>
      </c>
      <c r="S145" s="215">
        <v>1574</v>
      </c>
      <c r="T145" s="379">
        <f t="shared" si="35"/>
        <v>0.32157850545759864</v>
      </c>
      <c r="U145" s="463">
        <v>3883</v>
      </c>
      <c r="V145" s="406">
        <f>U145/U133-1</f>
        <v>-8.5492227979274582E-2</v>
      </c>
      <c r="W145" s="243">
        <v>290</v>
      </c>
      <c r="X145" s="358">
        <f t="shared" si="34"/>
        <v>-6.8493150684931781E-3</v>
      </c>
      <c r="Y145" s="61">
        <v>132</v>
      </c>
      <c r="Z145" s="358">
        <f t="shared" si="29"/>
        <v>-0.44537815126050417</v>
      </c>
      <c r="AA145" s="61"/>
      <c r="AB145" s="379"/>
      <c r="AC145" s="61">
        <v>8</v>
      </c>
      <c r="AD145" s="358">
        <f>(AC145-AC133)/AC133</f>
        <v>-0.27272727272727271</v>
      </c>
      <c r="AE145" s="463"/>
      <c r="AF145" s="473"/>
      <c r="AG145" s="61"/>
      <c r="AH145" s="379"/>
      <c r="AW145" s="145"/>
      <c r="AX145" s="145"/>
      <c r="AY145" s="145"/>
      <c r="AZ145" s="145"/>
      <c r="BA145" s="145"/>
      <c r="BB145" s="145"/>
      <c r="BC145" s="145"/>
      <c r="BD145" s="145"/>
      <c r="BE145" s="145"/>
      <c r="BF145" s="145"/>
      <c r="BG145" s="145"/>
      <c r="BH145" s="145"/>
      <c r="BI145" s="145"/>
      <c r="BJ145" s="145"/>
      <c r="BK145" s="145"/>
      <c r="BL145" s="145"/>
      <c r="BM145" s="145"/>
      <c r="BN145" s="145"/>
      <c r="BO145" s="145"/>
      <c r="BP145" s="145"/>
      <c r="BQ145" s="145"/>
      <c r="BR145" s="145"/>
      <c r="BS145" s="145"/>
      <c r="BT145" s="145"/>
      <c r="BU145" s="145"/>
      <c r="BV145" s="145"/>
      <c r="BW145" s="145"/>
      <c r="BX145" s="145"/>
      <c r="BY145" s="145"/>
      <c r="BZ145" s="145"/>
      <c r="CA145" s="145"/>
      <c r="CB145" s="145"/>
      <c r="CC145" s="145"/>
      <c r="CD145" s="145"/>
      <c r="CE145" s="145"/>
      <c r="CF145" s="145"/>
      <c r="CG145" s="145"/>
      <c r="CH145" s="145"/>
      <c r="CI145" s="145"/>
      <c r="CJ145" s="145"/>
      <c r="CK145" s="145"/>
      <c r="CL145" s="145"/>
      <c r="CM145" s="145"/>
      <c r="CN145" s="145"/>
      <c r="CO145" s="145"/>
      <c r="CP145" s="145"/>
      <c r="CQ145" s="145"/>
      <c r="CR145" s="145"/>
      <c r="CS145" s="145"/>
      <c r="CT145" s="145"/>
      <c r="CU145" s="145"/>
      <c r="CV145" s="145"/>
      <c r="CW145" s="145"/>
      <c r="CX145" s="145"/>
      <c r="CY145" s="145"/>
      <c r="CZ145" s="145"/>
      <c r="DA145" s="145"/>
      <c r="DB145" s="145"/>
      <c r="DC145" s="145"/>
      <c r="DD145" s="145"/>
      <c r="DE145" s="145"/>
      <c r="DF145" s="145"/>
      <c r="DG145" s="145"/>
      <c r="DH145" s="145"/>
      <c r="DI145" s="145"/>
      <c r="DJ145" s="145"/>
      <c r="DK145" s="145"/>
      <c r="DL145" s="145"/>
      <c r="DM145" s="145"/>
      <c r="DN145" s="145"/>
      <c r="DO145" s="145"/>
      <c r="DP145" s="145"/>
      <c r="DQ145" s="145"/>
      <c r="DR145" s="145"/>
      <c r="DS145" s="145"/>
      <c r="DT145" s="145"/>
      <c r="DU145" s="145"/>
      <c r="DV145" s="145"/>
      <c r="DW145" s="145"/>
      <c r="DX145" s="145"/>
      <c r="DY145" s="145"/>
      <c r="DZ145" s="145"/>
      <c r="EA145" s="145"/>
      <c r="EB145" s="145"/>
      <c r="EC145" s="145"/>
      <c r="ED145" s="145"/>
      <c r="EE145" s="145"/>
      <c r="EF145" s="145"/>
      <c r="EG145" s="145"/>
      <c r="EH145" s="145"/>
      <c r="EI145" s="145"/>
      <c r="EJ145" s="145"/>
      <c r="EK145" s="145"/>
      <c r="EL145" s="145"/>
      <c r="EM145" s="145"/>
      <c r="EN145" s="145"/>
      <c r="EO145" s="145"/>
      <c r="EP145" s="145"/>
      <c r="EQ145" s="145"/>
      <c r="ER145" s="145"/>
      <c r="ES145" s="145"/>
      <c r="ET145" s="145"/>
      <c r="EU145" s="145"/>
      <c r="EV145" s="145"/>
      <c r="EW145" s="145"/>
      <c r="EX145" s="145"/>
      <c r="EY145" s="145"/>
      <c r="EZ145" s="145"/>
      <c r="FA145" s="145"/>
      <c r="FB145" s="145"/>
      <c r="FC145" s="145"/>
      <c r="FD145" s="145"/>
      <c r="FE145" s="145"/>
      <c r="FF145" s="145"/>
      <c r="FG145" s="145"/>
      <c r="FH145" s="145"/>
      <c r="FI145" s="145"/>
      <c r="FJ145" s="145"/>
      <c r="FK145" s="145"/>
      <c r="FL145" s="145"/>
      <c r="FM145" s="145"/>
      <c r="FN145" s="145"/>
      <c r="FO145" s="145"/>
      <c r="FP145" s="145"/>
      <c r="FQ145" s="145"/>
      <c r="FR145" s="145"/>
      <c r="FS145" s="145"/>
      <c r="FT145" s="145"/>
      <c r="FU145" s="145"/>
      <c r="FV145" s="145"/>
      <c r="FW145" s="145"/>
      <c r="FX145" s="145"/>
      <c r="FY145" s="145"/>
      <c r="FZ145" s="145"/>
      <c r="GA145" s="145"/>
      <c r="GB145" s="145"/>
      <c r="GC145" s="145"/>
      <c r="GD145" s="145"/>
      <c r="GE145" s="145"/>
      <c r="GF145" s="145"/>
      <c r="GG145" s="145"/>
      <c r="GH145" s="145"/>
      <c r="GI145" s="145"/>
      <c r="GJ145" s="145"/>
      <c r="GK145" s="145"/>
      <c r="GL145" s="145"/>
      <c r="GM145" s="145"/>
      <c r="GN145" s="145"/>
      <c r="GO145" s="145"/>
      <c r="GP145" s="145"/>
      <c r="GQ145" s="145"/>
      <c r="GR145" s="145"/>
      <c r="GS145" s="145"/>
      <c r="GT145" s="145"/>
      <c r="GU145" s="145"/>
      <c r="GV145" s="145"/>
      <c r="GW145" s="145"/>
      <c r="GX145" s="145"/>
      <c r="GY145" s="145"/>
      <c r="GZ145" s="145"/>
      <c r="HA145" s="145"/>
      <c r="HB145" s="145"/>
      <c r="HC145" s="145"/>
      <c r="HD145" s="145"/>
      <c r="HE145" s="145"/>
      <c r="HF145" s="145"/>
      <c r="HG145" s="145"/>
      <c r="HH145" s="145"/>
      <c r="HI145" s="145"/>
      <c r="HJ145" s="145"/>
      <c r="HK145" s="145"/>
      <c r="HL145" s="145"/>
      <c r="HM145" s="145"/>
      <c r="HN145" s="145"/>
      <c r="HO145" s="145"/>
      <c r="HP145" s="145"/>
      <c r="HQ145" s="145"/>
      <c r="HR145" s="145"/>
      <c r="HS145" s="145"/>
      <c r="HT145" s="145"/>
      <c r="HU145" s="145"/>
      <c r="HV145" s="145"/>
      <c r="HW145" s="145"/>
      <c r="HX145" s="145"/>
      <c r="HY145" s="145"/>
      <c r="HZ145" s="145"/>
      <c r="IA145" s="145"/>
      <c r="IB145" s="145"/>
      <c r="IC145" s="145"/>
      <c r="ID145" s="145"/>
      <c r="IE145" s="145"/>
      <c r="IF145" s="145"/>
      <c r="IG145" s="145"/>
      <c r="IH145" s="145"/>
      <c r="II145" s="145"/>
      <c r="IJ145" s="145"/>
      <c r="IK145" s="145"/>
      <c r="IL145" s="145"/>
      <c r="IM145" s="145"/>
      <c r="IN145" s="145"/>
      <c r="IO145" s="145"/>
      <c r="IP145" s="145"/>
      <c r="IQ145" s="145"/>
      <c r="IR145" s="145"/>
      <c r="IS145" s="145"/>
      <c r="IT145" s="145"/>
      <c r="IU145" s="145"/>
      <c r="IV145" s="145"/>
      <c r="IW145" s="145"/>
      <c r="IX145" s="145"/>
      <c r="IY145" s="145"/>
      <c r="IZ145" s="145"/>
      <c r="JA145" s="145"/>
      <c r="JB145" s="145"/>
      <c r="JC145" s="145"/>
      <c r="JD145" s="145"/>
      <c r="JE145" s="145"/>
      <c r="JF145" s="145"/>
      <c r="JG145" s="145"/>
      <c r="JH145" s="145"/>
      <c r="JI145" s="145"/>
      <c r="JJ145" s="145"/>
      <c r="JK145" s="145"/>
      <c r="JL145" s="145"/>
      <c r="JM145" s="145"/>
      <c r="JN145" s="145"/>
      <c r="JO145" s="145"/>
      <c r="JP145" s="145"/>
      <c r="JQ145" s="145"/>
      <c r="JR145" s="145"/>
      <c r="JS145" s="145"/>
      <c r="JT145" s="145"/>
      <c r="JU145" s="145"/>
      <c r="JV145" s="145"/>
      <c r="JW145" s="145"/>
      <c r="JX145" s="145"/>
      <c r="JY145" s="145"/>
      <c r="JZ145" s="145"/>
      <c r="KA145" s="145"/>
      <c r="KB145" s="145"/>
      <c r="KC145" s="145"/>
      <c r="KD145" s="145"/>
      <c r="KE145" s="145"/>
      <c r="KF145" s="145"/>
      <c r="KG145" s="145"/>
      <c r="KH145" s="145"/>
      <c r="KI145" s="145"/>
      <c r="KJ145" s="145"/>
      <c r="KK145" s="145"/>
      <c r="KL145" s="145"/>
      <c r="KM145" s="145"/>
      <c r="KN145" s="145"/>
      <c r="KO145" s="145"/>
      <c r="KP145" s="145"/>
      <c r="KQ145" s="145"/>
      <c r="KR145" s="145"/>
      <c r="KS145" s="145"/>
      <c r="KT145" s="145"/>
      <c r="KU145" s="145"/>
      <c r="KV145" s="145"/>
      <c r="KW145" s="145"/>
      <c r="KX145" s="145"/>
      <c r="KY145" s="145"/>
      <c r="KZ145" s="145"/>
      <c r="LA145" s="145"/>
      <c r="LB145" s="145"/>
      <c r="LC145" s="145"/>
      <c r="LD145" s="145"/>
      <c r="LE145" s="145"/>
      <c r="LF145" s="145"/>
      <c r="LG145" s="145"/>
      <c r="LH145" s="145"/>
      <c r="LI145" s="145"/>
      <c r="LJ145" s="145"/>
      <c r="LK145" s="145"/>
      <c r="LL145" s="145"/>
      <c r="LM145" s="145"/>
      <c r="LN145" s="145"/>
      <c r="LO145" s="145"/>
      <c r="LP145" s="145"/>
      <c r="LQ145" s="145"/>
      <c r="LR145" s="145"/>
      <c r="LS145" s="145"/>
      <c r="LT145" s="145"/>
      <c r="LU145" s="145"/>
      <c r="LV145" s="145"/>
      <c r="LW145" s="145"/>
      <c r="LX145" s="145"/>
      <c r="LY145" s="145"/>
      <c r="LZ145" s="145"/>
      <c r="MA145" s="145"/>
      <c r="MB145" s="145"/>
      <c r="MC145" s="145"/>
      <c r="MD145" s="145"/>
      <c r="ME145" s="145"/>
      <c r="MF145" s="145"/>
      <c r="MG145" s="145"/>
      <c r="MH145" s="145"/>
      <c r="MI145" s="145"/>
      <c r="MJ145" s="145"/>
      <c r="MK145" s="145"/>
      <c r="ML145" s="145"/>
      <c r="MM145" s="145"/>
      <c r="MN145" s="145"/>
      <c r="MO145" s="145"/>
      <c r="MP145" s="145"/>
      <c r="MQ145" s="145"/>
      <c r="MR145" s="145"/>
      <c r="MS145" s="145"/>
      <c r="MT145" s="145"/>
      <c r="MU145" s="145"/>
      <c r="MV145" s="145"/>
      <c r="MW145" s="145"/>
      <c r="MX145" s="145"/>
      <c r="MY145" s="145"/>
      <c r="MZ145" s="145"/>
      <c r="NA145" s="145"/>
      <c r="NB145" s="145"/>
      <c r="NC145" s="145"/>
      <c r="ND145" s="145"/>
      <c r="NE145" s="145"/>
      <c r="NF145" s="145"/>
      <c r="NG145" s="145"/>
      <c r="NH145" s="145"/>
      <c r="NI145" s="145"/>
      <c r="NJ145" s="145"/>
      <c r="NK145" s="145"/>
      <c r="NL145" s="145"/>
      <c r="NM145" s="145"/>
      <c r="NN145" s="145"/>
      <c r="NO145" s="145"/>
      <c r="NP145" s="145"/>
      <c r="NQ145" s="145"/>
      <c r="NR145" s="145"/>
      <c r="NS145" s="145"/>
      <c r="NT145" s="145"/>
      <c r="NU145" s="145"/>
      <c r="NV145" s="145"/>
      <c r="NW145" s="145"/>
      <c r="NX145" s="145"/>
      <c r="NY145" s="145"/>
      <c r="NZ145" s="145"/>
      <c r="OA145" s="145"/>
      <c r="OB145" s="145"/>
      <c r="OC145" s="145"/>
      <c r="OD145" s="145"/>
      <c r="OE145" s="145"/>
      <c r="OF145" s="145"/>
      <c r="OG145" s="145"/>
      <c r="OH145" s="145"/>
      <c r="OI145" s="145"/>
      <c r="OJ145" s="145"/>
      <c r="OK145" s="145"/>
      <c r="OL145" s="145"/>
      <c r="OM145" s="145"/>
      <c r="ON145" s="145"/>
      <c r="OO145" s="145"/>
      <c r="OP145" s="145"/>
      <c r="OQ145" s="145"/>
      <c r="OR145" s="145"/>
      <c r="OS145" s="145"/>
      <c r="OT145" s="145"/>
      <c r="OU145" s="145"/>
      <c r="OV145" s="145"/>
      <c r="OW145" s="145"/>
      <c r="OX145" s="145"/>
      <c r="OY145" s="145"/>
      <c r="OZ145" s="145"/>
      <c r="PA145" s="145"/>
      <c r="PB145" s="145"/>
      <c r="PC145" s="145"/>
      <c r="PD145" s="145"/>
      <c r="PE145" s="145"/>
      <c r="PF145" s="145"/>
      <c r="PG145" s="145"/>
      <c r="PH145" s="145"/>
      <c r="PI145" s="145"/>
      <c r="PJ145" s="145"/>
      <c r="PK145" s="145"/>
      <c r="PL145" s="145"/>
      <c r="PM145" s="145"/>
      <c r="PN145" s="145"/>
      <c r="PO145" s="145"/>
      <c r="PP145" s="145"/>
      <c r="PQ145" s="145"/>
      <c r="PR145" s="145"/>
      <c r="PS145" s="145"/>
      <c r="PT145" s="145"/>
      <c r="PU145" s="145"/>
      <c r="PV145" s="145"/>
      <c r="PW145" s="145"/>
      <c r="PX145" s="145"/>
      <c r="PY145" s="145"/>
      <c r="PZ145" s="145"/>
      <c r="QA145" s="145"/>
      <c r="QB145" s="145"/>
      <c r="QC145" s="145"/>
      <c r="QD145" s="145"/>
      <c r="QE145" s="145"/>
      <c r="QF145" s="145"/>
      <c r="QG145" s="145"/>
      <c r="QH145" s="145"/>
      <c r="QI145" s="145"/>
      <c r="QJ145" s="145"/>
      <c r="QK145" s="145"/>
      <c r="QL145" s="145"/>
      <c r="QM145" s="145"/>
      <c r="QN145" s="145"/>
      <c r="QO145" s="145"/>
      <c r="QP145" s="145"/>
      <c r="QQ145" s="145"/>
      <c r="QR145" s="145"/>
      <c r="QS145" s="145"/>
      <c r="QT145" s="145"/>
      <c r="QU145" s="145"/>
      <c r="QV145" s="145"/>
      <c r="QW145" s="145"/>
      <c r="QX145" s="145"/>
      <c r="QY145" s="145"/>
      <c r="QZ145" s="145"/>
      <c r="RA145" s="145"/>
      <c r="RB145" s="145"/>
      <c r="RC145" s="145"/>
      <c r="RD145" s="145"/>
      <c r="RE145" s="145"/>
      <c r="RF145" s="145"/>
      <c r="RG145" s="145"/>
      <c r="RH145" s="145"/>
      <c r="RI145" s="145"/>
      <c r="RJ145" s="145"/>
      <c r="RK145" s="145"/>
      <c r="RL145" s="145"/>
      <c r="RM145" s="145"/>
      <c r="RN145" s="145"/>
      <c r="RO145" s="145"/>
      <c r="RP145" s="145"/>
      <c r="RQ145" s="145"/>
      <c r="RR145" s="145"/>
      <c r="RS145" s="145"/>
      <c r="RT145" s="145"/>
      <c r="RU145" s="145"/>
      <c r="RV145" s="145"/>
      <c r="RW145" s="145"/>
      <c r="RX145" s="145"/>
      <c r="RY145" s="145"/>
      <c r="RZ145" s="145"/>
      <c r="SA145" s="145"/>
      <c r="SB145" s="145"/>
      <c r="SC145" s="145"/>
      <c r="SD145" s="145"/>
      <c r="SE145" s="145"/>
      <c r="SF145" s="145"/>
      <c r="SG145" s="145"/>
      <c r="SH145" s="145"/>
      <c r="SI145" s="145"/>
      <c r="SJ145" s="145"/>
      <c r="SK145" s="145"/>
      <c r="SL145" s="145"/>
      <c r="SM145" s="145"/>
      <c r="SN145" s="145"/>
      <c r="SO145" s="145"/>
      <c r="SP145" s="145"/>
      <c r="SQ145" s="145"/>
      <c r="SR145" s="145"/>
      <c r="SS145" s="145"/>
      <c r="ST145" s="145"/>
      <c r="SU145" s="145"/>
      <c r="SV145" s="145"/>
      <c r="SW145" s="145"/>
      <c r="SX145" s="145"/>
      <c r="SY145" s="145"/>
      <c r="SZ145" s="145"/>
      <c r="TA145" s="145"/>
      <c r="TB145" s="145"/>
      <c r="TC145" s="145"/>
      <c r="TD145" s="145"/>
      <c r="TE145" s="145"/>
      <c r="TF145" s="145"/>
      <c r="TG145" s="145"/>
      <c r="TH145" s="145"/>
      <c r="TI145" s="145"/>
      <c r="TJ145" s="145"/>
      <c r="TK145" s="145"/>
      <c r="TL145" s="145"/>
      <c r="TM145" s="145"/>
      <c r="TN145" s="145"/>
      <c r="TO145" s="145"/>
      <c r="TP145" s="145"/>
      <c r="TQ145" s="145"/>
      <c r="TR145" s="145"/>
      <c r="TS145" s="145"/>
      <c r="TT145" s="145"/>
      <c r="TU145" s="145"/>
      <c r="TV145" s="145"/>
      <c r="TW145" s="145"/>
      <c r="TX145" s="145"/>
      <c r="TY145" s="145"/>
      <c r="TZ145" s="145"/>
      <c r="UA145" s="145"/>
      <c r="UB145" s="145"/>
      <c r="UC145" s="145"/>
      <c r="UD145" s="145"/>
      <c r="UE145" s="145"/>
      <c r="UF145" s="145"/>
      <c r="UG145" s="145"/>
      <c r="UH145" s="145"/>
      <c r="UI145" s="145"/>
      <c r="UJ145" s="145"/>
      <c r="UK145" s="145"/>
      <c r="UL145" s="145"/>
      <c r="UM145" s="145"/>
      <c r="UN145" s="145"/>
      <c r="UO145" s="145"/>
      <c r="UP145" s="145"/>
      <c r="UQ145" s="145"/>
      <c r="UR145" s="145"/>
      <c r="US145" s="145"/>
      <c r="UT145" s="145"/>
      <c r="UU145" s="145"/>
      <c r="UV145" s="145"/>
      <c r="UW145" s="145"/>
      <c r="UX145" s="145"/>
      <c r="UY145" s="145"/>
      <c r="UZ145" s="145"/>
      <c r="VA145" s="145"/>
      <c r="VB145" s="145"/>
      <c r="VC145" s="145"/>
      <c r="VD145" s="145"/>
      <c r="VE145" s="145"/>
      <c r="VF145" s="145"/>
      <c r="VG145" s="145"/>
      <c r="VH145" s="145"/>
      <c r="VI145" s="145"/>
      <c r="VJ145" s="145"/>
      <c r="VK145" s="145"/>
      <c r="VL145" s="145"/>
      <c r="VM145" s="145"/>
      <c r="VN145" s="145"/>
      <c r="VO145" s="145"/>
      <c r="VP145" s="145"/>
      <c r="VQ145" s="145"/>
      <c r="VR145" s="145"/>
      <c r="VS145" s="145"/>
      <c r="VT145" s="145"/>
      <c r="VU145" s="145"/>
      <c r="VV145" s="145"/>
      <c r="VW145" s="145"/>
      <c r="VX145" s="145"/>
      <c r="VY145" s="145"/>
      <c r="VZ145" s="145"/>
      <c r="WA145" s="145"/>
      <c r="WB145" s="145"/>
      <c r="WC145" s="145"/>
      <c r="WD145" s="145"/>
      <c r="WE145" s="145"/>
      <c r="WF145" s="145"/>
      <c r="WG145" s="145"/>
      <c r="WH145" s="145"/>
      <c r="WI145" s="145"/>
      <c r="WJ145" s="145"/>
      <c r="WK145" s="145"/>
      <c r="WL145" s="145"/>
      <c r="WM145" s="145"/>
      <c r="WN145" s="145"/>
      <c r="WO145" s="145"/>
      <c r="WP145" s="145"/>
      <c r="WQ145" s="145"/>
      <c r="WR145" s="145"/>
      <c r="WS145" s="145"/>
      <c r="WT145" s="145"/>
      <c r="WU145" s="145"/>
      <c r="WV145" s="145"/>
      <c r="WW145" s="145"/>
      <c r="WX145" s="145"/>
      <c r="WY145" s="145"/>
      <c r="WZ145" s="145"/>
      <c r="XA145" s="145"/>
      <c r="XB145" s="145"/>
      <c r="XC145" s="145"/>
      <c r="XD145" s="145"/>
      <c r="XE145" s="145"/>
      <c r="XF145" s="145"/>
      <c r="XG145" s="145"/>
      <c r="XH145" s="145"/>
      <c r="XI145" s="145"/>
      <c r="XJ145" s="145"/>
      <c r="XK145" s="145"/>
      <c r="XL145" s="145"/>
      <c r="XM145" s="145"/>
      <c r="XN145" s="145"/>
      <c r="XO145" s="145"/>
      <c r="XP145" s="145"/>
      <c r="XQ145" s="145"/>
      <c r="XR145" s="145"/>
      <c r="XS145" s="145"/>
      <c r="XT145" s="145"/>
      <c r="XU145" s="145"/>
      <c r="XV145" s="145"/>
      <c r="XW145" s="145"/>
      <c r="XX145" s="145"/>
      <c r="XY145" s="145"/>
      <c r="XZ145" s="145"/>
      <c r="YA145" s="145"/>
      <c r="YB145" s="145"/>
      <c r="YC145" s="145"/>
      <c r="YD145" s="145"/>
      <c r="YE145" s="145"/>
      <c r="YF145" s="145"/>
      <c r="YG145" s="145"/>
      <c r="YH145" s="145"/>
      <c r="YI145" s="145"/>
      <c r="YJ145" s="145"/>
      <c r="YK145" s="145"/>
      <c r="YL145" s="145"/>
      <c r="YM145" s="145"/>
      <c r="YN145" s="145"/>
      <c r="YO145" s="145"/>
      <c r="YP145" s="145"/>
      <c r="YQ145" s="145"/>
      <c r="YR145" s="145"/>
      <c r="YS145" s="145"/>
      <c r="YT145" s="145"/>
      <c r="YU145" s="145"/>
      <c r="YV145" s="145"/>
      <c r="YW145" s="145"/>
      <c r="YX145" s="145"/>
      <c r="YY145" s="145"/>
      <c r="YZ145" s="145"/>
      <c r="ZA145" s="145"/>
      <c r="ZB145" s="145"/>
      <c r="ZC145" s="145"/>
      <c r="ZD145" s="145"/>
      <c r="ZE145" s="145"/>
      <c r="ZF145" s="145"/>
      <c r="ZG145" s="145"/>
      <c r="ZH145" s="145"/>
      <c r="ZI145" s="145"/>
      <c r="ZJ145" s="145"/>
      <c r="ZK145" s="145"/>
      <c r="ZL145" s="145"/>
      <c r="ZM145" s="145"/>
      <c r="ZN145" s="145"/>
      <c r="ZO145" s="145"/>
      <c r="ZP145" s="145"/>
      <c r="ZQ145" s="145"/>
      <c r="ZR145" s="145"/>
      <c r="ZS145" s="145"/>
      <c r="ZT145" s="145"/>
      <c r="ZU145" s="145"/>
      <c r="ZV145" s="145"/>
      <c r="ZW145" s="145"/>
      <c r="ZX145" s="145"/>
      <c r="ZY145" s="145"/>
      <c r="ZZ145" s="145"/>
      <c r="AAA145" s="145"/>
      <c r="AAB145" s="145"/>
      <c r="AAC145" s="145"/>
      <c r="AAD145" s="145"/>
      <c r="AAE145" s="145"/>
      <c r="AAF145" s="145"/>
      <c r="AAG145" s="145"/>
      <c r="AAH145" s="145"/>
      <c r="AAI145" s="145"/>
      <c r="AAJ145" s="145"/>
      <c r="AAK145" s="145"/>
      <c r="AAL145" s="145"/>
      <c r="AAM145" s="145"/>
      <c r="AAN145" s="145"/>
      <c r="AAO145" s="145"/>
      <c r="AAP145" s="145"/>
      <c r="AAQ145" s="145"/>
      <c r="AAR145" s="145"/>
      <c r="AAS145" s="145"/>
      <c r="AAT145" s="145"/>
      <c r="AAU145" s="145"/>
      <c r="AAV145" s="145"/>
      <c r="AAW145" s="145"/>
      <c r="AAX145" s="145"/>
      <c r="AAY145" s="145"/>
      <c r="AAZ145" s="145"/>
      <c r="ABA145" s="145"/>
      <c r="ABB145" s="145"/>
      <c r="ABC145" s="145"/>
      <c r="ABD145" s="145"/>
      <c r="ABE145" s="145"/>
      <c r="ABF145" s="145"/>
      <c r="ABG145" s="145"/>
      <c r="ABH145" s="145"/>
      <c r="ABI145" s="145"/>
      <c r="ABJ145" s="145"/>
      <c r="ABK145" s="145"/>
      <c r="ABL145" s="145"/>
      <c r="ABM145" s="145"/>
      <c r="ABN145" s="145"/>
      <c r="ABO145" s="145"/>
      <c r="ABP145" s="145"/>
      <c r="ABQ145" s="145"/>
      <c r="ABR145" s="145"/>
      <c r="ABS145" s="145"/>
      <c r="ABT145" s="145"/>
      <c r="ABU145" s="145"/>
      <c r="ABV145" s="145"/>
      <c r="ABW145" s="145"/>
      <c r="ABX145" s="145"/>
      <c r="ABY145" s="145"/>
      <c r="ABZ145" s="145"/>
      <c r="ACA145" s="145"/>
      <c r="ACB145" s="145"/>
      <c r="ACC145" s="145"/>
      <c r="ACD145" s="145"/>
      <c r="ACE145" s="145"/>
      <c r="ACF145" s="145"/>
      <c r="ACG145" s="145"/>
      <c r="ACH145" s="145"/>
      <c r="ACI145" s="145"/>
      <c r="ACJ145" s="145"/>
      <c r="ACK145" s="145"/>
      <c r="ACL145" s="145"/>
      <c r="ACM145" s="145"/>
      <c r="ACN145" s="145"/>
      <c r="ACO145" s="145"/>
      <c r="ACP145" s="145"/>
      <c r="ACQ145" s="145"/>
      <c r="ACR145" s="145"/>
      <c r="ACS145" s="145"/>
      <c r="ACT145" s="145"/>
      <c r="ACU145" s="145"/>
      <c r="ACV145" s="145"/>
      <c r="ACW145" s="145"/>
      <c r="ACX145" s="145"/>
      <c r="ACY145" s="145"/>
      <c r="ACZ145" s="145"/>
      <c r="ADA145" s="145"/>
      <c r="ADB145" s="145"/>
      <c r="ADC145" s="145"/>
      <c r="ADD145" s="145"/>
      <c r="ADE145" s="145"/>
      <c r="ADF145" s="145"/>
      <c r="ADG145" s="145"/>
      <c r="ADH145" s="145"/>
      <c r="ADI145" s="145"/>
      <c r="ADJ145" s="145"/>
      <c r="ADK145" s="145"/>
      <c r="ADL145" s="145"/>
      <c r="ADM145" s="145"/>
      <c r="ADN145" s="145"/>
      <c r="ADO145" s="145"/>
      <c r="ADP145" s="145"/>
      <c r="ADQ145" s="145"/>
      <c r="ADR145" s="145"/>
      <c r="ADS145" s="145"/>
      <c r="ADT145" s="145"/>
      <c r="ADU145" s="145"/>
      <c r="ADV145" s="145"/>
      <c r="ADW145" s="145"/>
      <c r="ADX145" s="145"/>
      <c r="ADY145" s="145"/>
      <c r="ADZ145" s="145"/>
      <c r="AEA145" s="145"/>
      <c r="AEB145" s="145"/>
      <c r="AEC145" s="145"/>
      <c r="AED145" s="145"/>
      <c r="AEE145" s="145"/>
      <c r="AEF145" s="145"/>
      <c r="AEG145" s="145"/>
      <c r="AEH145" s="145"/>
      <c r="AEI145" s="145"/>
      <c r="AEJ145" s="145"/>
      <c r="AEK145" s="145"/>
      <c r="AEL145" s="145"/>
      <c r="AEM145" s="145"/>
      <c r="AEN145" s="145"/>
      <c r="AEO145" s="145"/>
      <c r="AEP145" s="145"/>
      <c r="AEQ145" s="145"/>
      <c r="AER145" s="145"/>
      <c r="AES145" s="145"/>
      <c r="AET145" s="145"/>
      <c r="AEU145" s="145"/>
      <c r="AEV145" s="145"/>
      <c r="AEW145" s="145"/>
      <c r="AEX145" s="145"/>
      <c r="AEY145" s="145"/>
      <c r="AEZ145" s="145"/>
      <c r="AFA145" s="145"/>
      <c r="AFB145" s="145"/>
      <c r="AFC145" s="145"/>
      <c r="AFD145" s="145"/>
      <c r="AFE145" s="145"/>
      <c r="AFF145" s="145"/>
      <c r="AFG145" s="145"/>
      <c r="AFH145" s="145"/>
      <c r="AFI145" s="145"/>
      <c r="AFJ145" s="145"/>
      <c r="AFK145" s="145"/>
      <c r="AFL145" s="145"/>
      <c r="AFM145" s="145"/>
      <c r="AFN145" s="145"/>
      <c r="AFO145" s="145"/>
      <c r="AFP145" s="145"/>
      <c r="AFQ145" s="145"/>
      <c r="AFR145" s="145"/>
      <c r="AFS145" s="145"/>
      <c r="AFT145" s="145"/>
      <c r="AFU145" s="145"/>
      <c r="AFV145" s="145"/>
      <c r="AFW145" s="145"/>
      <c r="AFX145" s="145"/>
      <c r="AFY145" s="145"/>
      <c r="AFZ145" s="145"/>
      <c r="AGA145" s="145"/>
      <c r="AGB145" s="145"/>
      <c r="AGC145" s="145"/>
      <c r="AGD145" s="145"/>
      <c r="AGE145" s="145"/>
      <c r="AGF145" s="145"/>
      <c r="AGG145" s="145"/>
      <c r="AGH145" s="145"/>
      <c r="AGI145" s="145"/>
      <c r="AGJ145" s="145"/>
      <c r="AGK145" s="145"/>
      <c r="AGL145" s="145"/>
      <c r="AGM145" s="145"/>
      <c r="AGN145" s="145"/>
      <c r="AGO145" s="145"/>
      <c r="AGP145" s="145"/>
      <c r="AGQ145" s="145"/>
      <c r="AGR145" s="145"/>
      <c r="AGS145" s="145"/>
      <c r="AGT145" s="145"/>
      <c r="AGU145" s="145"/>
      <c r="AGV145" s="145"/>
      <c r="AGW145" s="145"/>
      <c r="AGX145" s="145"/>
      <c r="AGY145" s="145"/>
      <c r="AGZ145" s="145"/>
      <c r="AHA145" s="145"/>
      <c r="AHB145" s="145"/>
      <c r="AHC145" s="145"/>
      <c r="AHD145" s="145"/>
      <c r="AHE145" s="145"/>
      <c r="AHF145" s="145"/>
      <c r="AHG145" s="145"/>
      <c r="AHH145" s="145"/>
      <c r="AHI145" s="145"/>
      <c r="AHJ145" s="145"/>
      <c r="AHK145" s="145"/>
      <c r="AHL145" s="145"/>
      <c r="AHM145" s="145"/>
      <c r="AHN145" s="145"/>
      <c r="AHO145" s="145"/>
      <c r="AHP145" s="145"/>
      <c r="AHQ145" s="145"/>
      <c r="AHR145" s="145"/>
      <c r="AHS145" s="145"/>
      <c r="AHT145" s="145"/>
      <c r="AHU145" s="145"/>
      <c r="AHV145" s="145"/>
      <c r="AHW145" s="145"/>
      <c r="AHX145" s="145"/>
      <c r="AHY145" s="145"/>
      <c r="AHZ145" s="145"/>
      <c r="AIA145" s="145"/>
      <c r="AIB145" s="145"/>
      <c r="AIC145" s="145"/>
      <c r="AID145" s="145"/>
      <c r="AIE145" s="145"/>
      <c r="AIF145" s="145"/>
      <c r="AIG145" s="145"/>
      <c r="AIH145" s="145"/>
      <c r="AII145" s="145"/>
      <c r="AIJ145" s="145"/>
      <c r="AIK145" s="145"/>
      <c r="AIL145" s="145"/>
      <c r="AIM145" s="145"/>
      <c r="AIN145" s="145"/>
      <c r="AIO145" s="145"/>
      <c r="AIP145" s="145"/>
      <c r="AIQ145" s="145"/>
      <c r="AIR145" s="145"/>
      <c r="AIS145" s="145"/>
      <c r="AIT145" s="145"/>
      <c r="AIU145" s="145"/>
      <c r="AIV145" s="145"/>
      <c r="AIW145" s="145"/>
      <c r="AIX145" s="145"/>
      <c r="AIY145" s="145"/>
      <c r="AIZ145" s="145"/>
      <c r="AJA145" s="145"/>
      <c r="AJB145" s="145"/>
      <c r="AJC145" s="145"/>
      <c r="AJD145" s="145"/>
      <c r="AJE145" s="145"/>
      <c r="AJF145" s="145"/>
      <c r="AJG145" s="145"/>
      <c r="AJH145" s="145"/>
      <c r="AJI145" s="145"/>
    </row>
    <row r="146" spans="1:945" s="73" customFormat="1" ht="13.55" customHeight="1">
      <c r="A146" s="439"/>
      <c r="B146" s="10" t="s">
        <v>15</v>
      </c>
      <c r="C146" s="61">
        <v>1626063</v>
      </c>
      <c r="D146" s="379">
        <f t="shared" si="32"/>
        <v>0.26173265029633275</v>
      </c>
      <c r="E146" s="376"/>
      <c r="F146" s="379"/>
      <c r="G146" s="376">
        <v>20304</v>
      </c>
      <c r="H146" s="379">
        <f t="shared" si="36"/>
        <v>0.12593578439527531</v>
      </c>
      <c r="I146" s="61">
        <v>14455</v>
      </c>
      <c r="J146" s="358">
        <f t="shared" si="25"/>
        <v>6.1251479084012406E-3</v>
      </c>
      <c r="K146" s="450"/>
      <c r="L146" s="461"/>
      <c r="M146" s="61">
        <v>7042</v>
      </c>
      <c r="N146" s="358">
        <f t="shared" si="26"/>
        <v>1.298302872062663</v>
      </c>
      <c r="O146" s="468"/>
      <c r="P146" s="461"/>
      <c r="Q146" s="61">
        <v>817</v>
      </c>
      <c r="R146" s="358">
        <f t="shared" si="27"/>
        <v>-0.3180300500834724</v>
      </c>
      <c r="S146" s="215">
        <v>1097</v>
      </c>
      <c r="T146" s="379">
        <f t="shared" si="35"/>
        <v>-6.3193851409052093E-2</v>
      </c>
      <c r="U146" s="463"/>
      <c r="V146" s="406"/>
      <c r="W146" s="243">
        <v>49</v>
      </c>
      <c r="X146" s="358">
        <f t="shared" si="34"/>
        <v>-0.57017543859649122</v>
      </c>
      <c r="Y146" s="61">
        <v>6</v>
      </c>
      <c r="Z146" s="358">
        <f t="shared" si="29"/>
        <v>-0.96648044692737434</v>
      </c>
      <c r="AA146" s="61"/>
      <c r="AB146" s="379"/>
      <c r="AC146" s="61">
        <v>4</v>
      </c>
      <c r="AD146" s="379">
        <f>AC146/AC134-1</f>
        <v>-0.5</v>
      </c>
      <c r="AE146" s="463"/>
      <c r="AF146" s="473"/>
      <c r="AG146" s="61"/>
      <c r="AH146" s="379"/>
      <c r="AW146" s="145"/>
      <c r="AX146" s="145"/>
      <c r="AY146" s="145"/>
      <c r="AZ146" s="145"/>
      <c r="BA146" s="145"/>
      <c r="BB146" s="145"/>
      <c r="BC146" s="145"/>
      <c r="BD146" s="145"/>
      <c r="BE146" s="145"/>
      <c r="BF146" s="145"/>
      <c r="BG146" s="145"/>
      <c r="BH146" s="145"/>
      <c r="BI146" s="145"/>
      <c r="BJ146" s="145"/>
      <c r="BK146" s="145"/>
      <c r="BL146" s="145"/>
      <c r="BM146" s="145"/>
      <c r="BN146" s="145"/>
      <c r="BO146" s="145"/>
      <c r="BP146" s="145"/>
      <c r="BQ146" s="145"/>
      <c r="BR146" s="145"/>
      <c r="BS146" s="145"/>
      <c r="BT146" s="145"/>
      <c r="BU146" s="145"/>
      <c r="BV146" s="145"/>
      <c r="BW146" s="145"/>
      <c r="BX146" s="145"/>
      <c r="BY146" s="145"/>
      <c r="BZ146" s="145"/>
      <c r="CA146" s="145"/>
      <c r="CB146" s="145"/>
      <c r="CC146" s="145"/>
      <c r="CD146" s="145"/>
      <c r="CE146" s="145"/>
      <c r="CF146" s="145"/>
      <c r="CG146" s="145"/>
      <c r="CH146" s="145"/>
      <c r="CI146" s="145"/>
      <c r="CJ146" s="145"/>
      <c r="CK146" s="145"/>
      <c r="CL146" s="145"/>
      <c r="CM146" s="145"/>
      <c r="CN146" s="145"/>
      <c r="CO146" s="145"/>
      <c r="CP146" s="145"/>
      <c r="CQ146" s="145"/>
      <c r="CR146" s="145"/>
      <c r="CS146" s="145"/>
      <c r="CT146" s="145"/>
      <c r="CU146" s="145"/>
      <c r="CV146" s="145"/>
      <c r="CW146" s="145"/>
      <c r="CX146" s="145"/>
      <c r="CY146" s="145"/>
      <c r="CZ146" s="145"/>
      <c r="DA146" s="145"/>
      <c r="DB146" s="145"/>
      <c r="DC146" s="145"/>
      <c r="DD146" s="145"/>
      <c r="DE146" s="145"/>
      <c r="DF146" s="145"/>
      <c r="DG146" s="145"/>
      <c r="DH146" s="145"/>
      <c r="DI146" s="145"/>
      <c r="DJ146" s="145"/>
      <c r="DK146" s="145"/>
      <c r="DL146" s="145"/>
      <c r="DM146" s="145"/>
      <c r="DN146" s="145"/>
      <c r="DO146" s="145"/>
      <c r="DP146" s="145"/>
      <c r="DQ146" s="145"/>
      <c r="DR146" s="145"/>
      <c r="DS146" s="145"/>
      <c r="DT146" s="145"/>
      <c r="DU146" s="145"/>
      <c r="DV146" s="145"/>
      <c r="DW146" s="145"/>
      <c r="DX146" s="145"/>
      <c r="DY146" s="145"/>
      <c r="DZ146" s="145"/>
      <c r="EA146" s="145"/>
      <c r="EB146" s="145"/>
      <c r="EC146" s="145"/>
      <c r="ED146" s="145"/>
      <c r="EE146" s="145"/>
      <c r="EF146" s="145"/>
      <c r="EG146" s="145"/>
      <c r="EH146" s="145"/>
      <c r="EI146" s="145"/>
      <c r="EJ146" s="145"/>
      <c r="EK146" s="145"/>
      <c r="EL146" s="145"/>
      <c r="EM146" s="145"/>
      <c r="EN146" s="145"/>
      <c r="EO146" s="145"/>
      <c r="EP146" s="145"/>
      <c r="EQ146" s="145"/>
      <c r="ER146" s="145"/>
      <c r="ES146" s="145"/>
      <c r="ET146" s="145"/>
      <c r="EU146" s="145"/>
      <c r="EV146" s="145"/>
      <c r="EW146" s="145"/>
      <c r="EX146" s="145"/>
      <c r="EY146" s="145"/>
      <c r="EZ146" s="145"/>
      <c r="FA146" s="145"/>
      <c r="FB146" s="145"/>
      <c r="FC146" s="145"/>
      <c r="FD146" s="145"/>
      <c r="FE146" s="145"/>
      <c r="FF146" s="145"/>
      <c r="FG146" s="145"/>
      <c r="FH146" s="145"/>
      <c r="FI146" s="145"/>
      <c r="FJ146" s="145"/>
      <c r="FK146" s="145"/>
      <c r="FL146" s="145"/>
      <c r="FM146" s="145"/>
      <c r="FN146" s="145"/>
      <c r="FO146" s="145"/>
      <c r="FP146" s="145"/>
      <c r="FQ146" s="145"/>
      <c r="FR146" s="145"/>
      <c r="FS146" s="145"/>
      <c r="FT146" s="145"/>
      <c r="FU146" s="145"/>
      <c r="FV146" s="145"/>
      <c r="FW146" s="145"/>
      <c r="FX146" s="145"/>
      <c r="FY146" s="145"/>
      <c r="FZ146" s="145"/>
      <c r="GA146" s="145"/>
      <c r="GB146" s="145"/>
      <c r="GC146" s="145"/>
      <c r="GD146" s="145"/>
      <c r="GE146" s="145"/>
      <c r="GF146" s="145"/>
      <c r="GG146" s="145"/>
      <c r="GH146" s="145"/>
      <c r="GI146" s="145"/>
      <c r="GJ146" s="145"/>
      <c r="GK146" s="145"/>
      <c r="GL146" s="145"/>
      <c r="GM146" s="145"/>
      <c r="GN146" s="145"/>
      <c r="GO146" s="145"/>
      <c r="GP146" s="145"/>
      <c r="GQ146" s="145"/>
      <c r="GR146" s="145"/>
      <c r="GS146" s="145"/>
      <c r="GT146" s="145"/>
      <c r="GU146" s="145"/>
      <c r="GV146" s="145"/>
      <c r="GW146" s="145"/>
      <c r="GX146" s="145"/>
      <c r="GY146" s="145"/>
      <c r="GZ146" s="145"/>
      <c r="HA146" s="145"/>
      <c r="HB146" s="145"/>
      <c r="HC146" s="145"/>
      <c r="HD146" s="145"/>
      <c r="HE146" s="145"/>
      <c r="HF146" s="145"/>
      <c r="HG146" s="145"/>
      <c r="HH146" s="145"/>
      <c r="HI146" s="145"/>
      <c r="HJ146" s="145"/>
      <c r="HK146" s="145"/>
      <c r="HL146" s="145"/>
      <c r="HM146" s="145"/>
      <c r="HN146" s="145"/>
      <c r="HO146" s="145"/>
      <c r="HP146" s="145"/>
      <c r="HQ146" s="145"/>
      <c r="HR146" s="145"/>
      <c r="HS146" s="145"/>
      <c r="HT146" s="145"/>
      <c r="HU146" s="145"/>
      <c r="HV146" s="145"/>
      <c r="HW146" s="145"/>
      <c r="HX146" s="145"/>
      <c r="HY146" s="145"/>
      <c r="HZ146" s="145"/>
      <c r="IA146" s="145"/>
      <c r="IB146" s="145"/>
      <c r="IC146" s="145"/>
      <c r="ID146" s="145"/>
      <c r="IE146" s="145"/>
      <c r="IF146" s="145"/>
      <c r="IG146" s="145"/>
      <c r="IH146" s="145"/>
      <c r="II146" s="145"/>
      <c r="IJ146" s="145"/>
      <c r="IK146" s="145"/>
      <c r="IL146" s="145"/>
      <c r="IM146" s="145"/>
      <c r="IN146" s="145"/>
      <c r="IO146" s="145"/>
      <c r="IP146" s="145"/>
      <c r="IQ146" s="145"/>
      <c r="IR146" s="145"/>
      <c r="IS146" s="145"/>
      <c r="IT146" s="145"/>
      <c r="IU146" s="145"/>
      <c r="IV146" s="145"/>
      <c r="IW146" s="145"/>
      <c r="IX146" s="145"/>
      <c r="IY146" s="145"/>
      <c r="IZ146" s="145"/>
      <c r="JA146" s="145"/>
      <c r="JB146" s="145"/>
      <c r="JC146" s="145"/>
      <c r="JD146" s="145"/>
      <c r="JE146" s="145"/>
      <c r="JF146" s="145"/>
      <c r="JG146" s="145"/>
      <c r="JH146" s="145"/>
      <c r="JI146" s="145"/>
      <c r="JJ146" s="145"/>
      <c r="JK146" s="145"/>
      <c r="JL146" s="145"/>
      <c r="JM146" s="145"/>
      <c r="JN146" s="145"/>
      <c r="JO146" s="145"/>
      <c r="JP146" s="145"/>
      <c r="JQ146" s="145"/>
      <c r="JR146" s="145"/>
      <c r="JS146" s="145"/>
      <c r="JT146" s="145"/>
      <c r="JU146" s="145"/>
      <c r="JV146" s="145"/>
      <c r="JW146" s="145"/>
      <c r="JX146" s="145"/>
      <c r="JY146" s="145"/>
      <c r="JZ146" s="145"/>
      <c r="KA146" s="145"/>
      <c r="KB146" s="145"/>
      <c r="KC146" s="145"/>
      <c r="KD146" s="145"/>
      <c r="KE146" s="145"/>
      <c r="KF146" s="145"/>
      <c r="KG146" s="145"/>
      <c r="KH146" s="145"/>
      <c r="KI146" s="145"/>
      <c r="KJ146" s="145"/>
      <c r="KK146" s="145"/>
      <c r="KL146" s="145"/>
      <c r="KM146" s="145"/>
      <c r="KN146" s="145"/>
      <c r="KO146" s="145"/>
      <c r="KP146" s="145"/>
      <c r="KQ146" s="145"/>
      <c r="KR146" s="145"/>
      <c r="KS146" s="145"/>
      <c r="KT146" s="145"/>
      <c r="KU146" s="145"/>
      <c r="KV146" s="145"/>
      <c r="KW146" s="145"/>
      <c r="KX146" s="145"/>
      <c r="KY146" s="145"/>
      <c r="KZ146" s="145"/>
      <c r="LA146" s="145"/>
      <c r="LB146" s="145"/>
      <c r="LC146" s="145"/>
      <c r="LD146" s="145"/>
      <c r="LE146" s="145"/>
      <c r="LF146" s="145"/>
      <c r="LG146" s="145"/>
      <c r="LH146" s="145"/>
      <c r="LI146" s="145"/>
      <c r="LJ146" s="145"/>
      <c r="LK146" s="145"/>
      <c r="LL146" s="145"/>
      <c r="LM146" s="145"/>
      <c r="LN146" s="145"/>
      <c r="LO146" s="145"/>
      <c r="LP146" s="145"/>
      <c r="LQ146" s="145"/>
      <c r="LR146" s="145"/>
      <c r="LS146" s="145"/>
      <c r="LT146" s="145"/>
      <c r="LU146" s="145"/>
      <c r="LV146" s="145"/>
      <c r="LW146" s="145"/>
      <c r="LX146" s="145"/>
      <c r="LY146" s="145"/>
      <c r="LZ146" s="145"/>
      <c r="MA146" s="145"/>
      <c r="MB146" s="145"/>
      <c r="MC146" s="145"/>
      <c r="MD146" s="145"/>
      <c r="ME146" s="145"/>
      <c r="MF146" s="145"/>
      <c r="MG146" s="145"/>
      <c r="MH146" s="145"/>
      <c r="MI146" s="145"/>
      <c r="MJ146" s="145"/>
      <c r="MK146" s="145"/>
      <c r="ML146" s="145"/>
      <c r="MM146" s="145"/>
      <c r="MN146" s="145"/>
      <c r="MO146" s="145"/>
      <c r="MP146" s="145"/>
      <c r="MQ146" s="145"/>
      <c r="MR146" s="145"/>
      <c r="MS146" s="145"/>
      <c r="MT146" s="145"/>
      <c r="MU146" s="145"/>
      <c r="MV146" s="145"/>
      <c r="MW146" s="145"/>
      <c r="MX146" s="145"/>
      <c r="MY146" s="145"/>
      <c r="MZ146" s="145"/>
      <c r="NA146" s="145"/>
      <c r="NB146" s="145"/>
      <c r="NC146" s="145"/>
      <c r="ND146" s="145"/>
      <c r="NE146" s="145"/>
      <c r="NF146" s="145"/>
      <c r="NG146" s="145"/>
      <c r="NH146" s="145"/>
      <c r="NI146" s="145"/>
      <c r="NJ146" s="145"/>
      <c r="NK146" s="145"/>
      <c r="NL146" s="145"/>
      <c r="NM146" s="145"/>
      <c r="NN146" s="145"/>
      <c r="NO146" s="145"/>
      <c r="NP146" s="145"/>
      <c r="NQ146" s="145"/>
      <c r="NR146" s="145"/>
      <c r="NS146" s="145"/>
      <c r="NT146" s="145"/>
      <c r="NU146" s="145"/>
      <c r="NV146" s="145"/>
      <c r="NW146" s="145"/>
      <c r="NX146" s="145"/>
      <c r="NY146" s="145"/>
      <c r="NZ146" s="145"/>
      <c r="OA146" s="145"/>
      <c r="OB146" s="145"/>
      <c r="OC146" s="145"/>
      <c r="OD146" s="145"/>
      <c r="OE146" s="145"/>
      <c r="OF146" s="145"/>
      <c r="OG146" s="145"/>
      <c r="OH146" s="145"/>
      <c r="OI146" s="145"/>
      <c r="OJ146" s="145"/>
      <c r="OK146" s="145"/>
      <c r="OL146" s="145"/>
      <c r="OM146" s="145"/>
      <c r="ON146" s="145"/>
      <c r="OO146" s="145"/>
      <c r="OP146" s="145"/>
      <c r="OQ146" s="145"/>
      <c r="OR146" s="145"/>
      <c r="OS146" s="145"/>
      <c r="OT146" s="145"/>
      <c r="OU146" s="145"/>
      <c r="OV146" s="145"/>
      <c r="OW146" s="145"/>
      <c r="OX146" s="145"/>
      <c r="OY146" s="145"/>
      <c r="OZ146" s="145"/>
      <c r="PA146" s="145"/>
      <c r="PB146" s="145"/>
      <c r="PC146" s="145"/>
      <c r="PD146" s="145"/>
      <c r="PE146" s="145"/>
      <c r="PF146" s="145"/>
      <c r="PG146" s="145"/>
      <c r="PH146" s="145"/>
      <c r="PI146" s="145"/>
      <c r="PJ146" s="145"/>
      <c r="PK146" s="145"/>
      <c r="PL146" s="145"/>
      <c r="PM146" s="145"/>
      <c r="PN146" s="145"/>
      <c r="PO146" s="145"/>
      <c r="PP146" s="145"/>
      <c r="PQ146" s="145"/>
      <c r="PR146" s="145"/>
      <c r="PS146" s="145"/>
      <c r="PT146" s="145"/>
      <c r="PU146" s="145"/>
      <c r="PV146" s="145"/>
      <c r="PW146" s="145"/>
      <c r="PX146" s="145"/>
      <c r="PY146" s="145"/>
      <c r="PZ146" s="145"/>
      <c r="QA146" s="145"/>
      <c r="QB146" s="145"/>
      <c r="QC146" s="145"/>
      <c r="QD146" s="145"/>
      <c r="QE146" s="145"/>
      <c r="QF146" s="145"/>
      <c r="QG146" s="145"/>
      <c r="QH146" s="145"/>
      <c r="QI146" s="145"/>
      <c r="QJ146" s="145"/>
      <c r="QK146" s="145"/>
      <c r="QL146" s="145"/>
      <c r="QM146" s="145"/>
      <c r="QN146" s="145"/>
      <c r="QO146" s="145"/>
      <c r="QP146" s="145"/>
      <c r="QQ146" s="145"/>
      <c r="QR146" s="145"/>
      <c r="QS146" s="145"/>
      <c r="QT146" s="145"/>
      <c r="QU146" s="145"/>
      <c r="QV146" s="145"/>
      <c r="QW146" s="145"/>
      <c r="QX146" s="145"/>
      <c r="QY146" s="145"/>
      <c r="QZ146" s="145"/>
      <c r="RA146" s="145"/>
      <c r="RB146" s="145"/>
      <c r="RC146" s="145"/>
      <c r="RD146" s="145"/>
      <c r="RE146" s="145"/>
      <c r="RF146" s="145"/>
      <c r="RG146" s="145"/>
      <c r="RH146" s="145"/>
      <c r="RI146" s="145"/>
      <c r="RJ146" s="145"/>
      <c r="RK146" s="145"/>
      <c r="RL146" s="145"/>
      <c r="RM146" s="145"/>
      <c r="RN146" s="145"/>
      <c r="RO146" s="145"/>
      <c r="RP146" s="145"/>
      <c r="RQ146" s="145"/>
      <c r="RR146" s="145"/>
      <c r="RS146" s="145"/>
      <c r="RT146" s="145"/>
      <c r="RU146" s="145"/>
      <c r="RV146" s="145"/>
      <c r="RW146" s="145"/>
      <c r="RX146" s="145"/>
      <c r="RY146" s="145"/>
      <c r="RZ146" s="145"/>
      <c r="SA146" s="145"/>
      <c r="SB146" s="145"/>
      <c r="SC146" s="145"/>
      <c r="SD146" s="145"/>
      <c r="SE146" s="145"/>
      <c r="SF146" s="145"/>
      <c r="SG146" s="145"/>
      <c r="SH146" s="145"/>
      <c r="SI146" s="145"/>
      <c r="SJ146" s="145"/>
      <c r="SK146" s="145"/>
      <c r="SL146" s="145"/>
      <c r="SM146" s="145"/>
      <c r="SN146" s="145"/>
      <c r="SO146" s="145"/>
      <c r="SP146" s="145"/>
      <c r="SQ146" s="145"/>
      <c r="SR146" s="145"/>
      <c r="SS146" s="145"/>
      <c r="ST146" s="145"/>
      <c r="SU146" s="145"/>
      <c r="SV146" s="145"/>
      <c r="SW146" s="145"/>
      <c r="SX146" s="145"/>
      <c r="SY146" s="145"/>
      <c r="SZ146" s="145"/>
      <c r="TA146" s="145"/>
      <c r="TB146" s="145"/>
      <c r="TC146" s="145"/>
      <c r="TD146" s="145"/>
      <c r="TE146" s="145"/>
      <c r="TF146" s="145"/>
      <c r="TG146" s="145"/>
      <c r="TH146" s="145"/>
      <c r="TI146" s="145"/>
      <c r="TJ146" s="145"/>
      <c r="TK146" s="145"/>
      <c r="TL146" s="145"/>
      <c r="TM146" s="145"/>
      <c r="TN146" s="145"/>
      <c r="TO146" s="145"/>
      <c r="TP146" s="145"/>
      <c r="TQ146" s="145"/>
      <c r="TR146" s="145"/>
      <c r="TS146" s="145"/>
      <c r="TT146" s="145"/>
      <c r="TU146" s="145"/>
      <c r="TV146" s="145"/>
      <c r="TW146" s="145"/>
      <c r="TX146" s="145"/>
      <c r="TY146" s="145"/>
      <c r="TZ146" s="145"/>
      <c r="UA146" s="145"/>
      <c r="UB146" s="145"/>
      <c r="UC146" s="145"/>
      <c r="UD146" s="145"/>
      <c r="UE146" s="145"/>
      <c r="UF146" s="145"/>
      <c r="UG146" s="145"/>
      <c r="UH146" s="145"/>
      <c r="UI146" s="145"/>
      <c r="UJ146" s="145"/>
      <c r="UK146" s="145"/>
      <c r="UL146" s="145"/>
      <c r="UM146" s="145"/>
      <c r="UN146" s="145"/>
      <c r="UO146" s="145"/>
      <c r="UP146" s="145"/>
      <c r="UQ146" s="145"/>
      <c r="UR146" s="145"/>
      <c r="US146" s="145"/>
      <c r="UT146" s="145"/>
      <c r="UU146" s="145"/>
      <c r="UV146" s="145"/>
      <c r="UW146" s="145"/>
      <c r="UX146" s="145"/>
      <c r="UY146" s="145"/>
      <c r="UZ146" s="145"/>
      <c r="VA146" s="145"/>
      <c r="VB146" s="145"/>
      <c r="VC146" s="145"/>
      <c r="VD146" s="145"/>
      <c r="VE146" s="145"/>
      <c r="VF146" s="145"/>
      <c r="VG146" s="145"/>
      <c r="VH146" s="145"/>
      <c r="VI146" s="145"/>
      <c r="VJ146" s="145"/>
      <c r="VK146" s="145"/>
      <c r="VL146" s="145"/>
      <c r="VM146" s="145"/>
      <c r="VN146" s="145"/>
      <c r="VO146" s="145"/>
      <c r="VP146" s="145"/>
      <c r="VQ146" s="145"/>
      <c r="VR146" s="145"/>
      <c r="VS146" s="145"/>
      <c r="VT146" s="145"/>
      <c r="VU146" s="145"/>
      <c r="VV146" s="145"/>
      <c r="VW146" s="145"/>
      <c r="VX146" s="145"/>
      <c r="VY146" s="145"/>
      <c r="VZ146" s="145"/>
      <c r="WA146" s="145"/>
      <c r="WB146" s="145"/>
      <c r="WC146" s="145"/>
      <c r="WD146" s="145"/>
      <c r="WE146" s="145"/>
      <c r="WF146" s="145"/>
      <c r="WG146" s="145"/>
      <c r="WH146" s="145"/>
      <c r="WI146" s="145"/>
      <c r="WJ146" s="145"/>
      <c r="WK146" s="145"/>
      <c r="WL146" s="145"/>
      <c r="WM146" s="145"/>
      <c r="WN146" s="145"/>
      <c r="WO146" s="145"/>
      <c r="WP146" s="145"/>
      <c r="WQ146" s="145"/>
      <c r="WR146" s="145"/>
      <c r="WS146" s="145"/>
      <c r="WT146" s="145"/>
      <c r="WU146" s="145"/>
      <c r="WV146" s="145"/>
      <c r="WW146" s="145"/>
      <c r="WX146" s="145"/>
      <c r="WY146" s="145"/>
      <c r="WZ146" s="145"/>
      <c r="XA146" s="145"/>
      <c r="XB146" s="145"/>
      <c r="XC146" s="145"/>
      <c r="XD146" s="145"/>
      <c r="XE146" s="145"/>
      <c r="XF146" s="145"/>
      <c r="XG146" s="145"/>
      <c r="XH146" s="145"/>
      <c r="XI146" s="145"/>
      <c r="XJ146" s="145"/>
      <c r="XK146" s="145"/>
      <c r="XL146" s="145"/>
      <c r="XM146" s="145"/>
      <c r="XN146" s="145"/>
      <c r="XO146" s="145"/>
      <c r="XP146" s="145"/>
      <c r="XQ146" s="145"/>
      <c r="XR146" s="145"/>
      <c r="XS146" s="145"/>
      <c r="XT146" s="145"/>
      <c r="XU146" s="145"/>
      <c r="XV146" s="145"/>
      <c r="XW146" s="145"/>
      <c r="XX146" s="145"/>
      <c r="XY146" s="145"/>
      <c r="XZ146" s="145"/>
      <c r="YA146" s="145"/>
      <c r="YB146" s="145"/>
      <c r="YC146" s="145"/>
      <c r="YD146" s="145"/>
      <c r="YE146" s="145"/>
      <c r="YF146" s="145"/>
      <c r="YG146" s="145"/>
      <c r="YH146" s="145"/>
      <c r="YI146" s="145"/>
      <c r="YJ146" s="145"/>
      <c r="YK146" s="145"/>
      <c r="YL146" s="145"/>
      <c r="YM146" s="145"/>
      <c r="YN146" s="145"/>
      <c r="YO146" s="145"/>
      <c r="YP146" s="145"/>
      <c r="YQ146" s="145"/>
      <c r="YR146" s="145"/>
      <c r="YS146" s="145"/>
      <c r="YT146" s="145"/>
      <c r="YU146" s="145"/>
      <c r="YV146" s="145"/>
      <c r="YW146" s="145"/>
      <c r="YX146" s="145"/>
      <c r="YY146" s="145"/>
      <c r="YZ146" s="145"/>
      <c r="ZA146" s="145"/>
      <c r="ZB146" s="145"/>
      <c r="ZC146" s="145"/>
      <c r="ZD146" s="145"/>
      <c r="ZE146" s="145"/>
      <c r="ZF146" s="145"/>
      <c r="ZG146" s="145"/>
      <c r="ZH146" s="145"/>
      <c r="ZI146" s="145"/>
      <c r="ZJ146" s="145"/>
      <c r="ZK146" s="145"/>
      <c r="ZL146" s="145"/>
      <c r="ZM146" s="145"/>
      <c r="ZN146" s="145"/>
      <c r="ZO146" s="145"/>
      <c r="ZP146" s="145"/>
      <c r="ZQ146" s="145"/>
      <c r="ZR146" s="145"/>
      <c r="ZS146" s="145"/>
      <c r="ZT146" s="145"/>
      <c r="ZU146" s="145"/>
      <c r="ZV146" s="145"/>
      <c r="ZW146" s="145"/>
      <c r="ZX146" s="145"/>
      <c r="ZY146" s="145"/>
      <c r="ZZ146" s="145"/>
      <c r="AAA146" s="145"/>
      <c r="AAB146" s="145"/>
      <c r="AAC146" s="145"/>
      <c r="AAD146" s="145"/>
      <c r="AAE146" s="145"/>
      <c r="AAF146" s="145"/>
      <c r="AAG146" s="145"/>
      <c r="AAH146" s="145"/>
      <c r="AAI146" s="145"/>
      <c r="AAJ146" s="145"/>
      <c r="AAK146" s="145"/>
      <c r="AAL146" s="145"/>
      <c r="AAM146" s="145"/>
      <c r="AAN146" s="145"/>
      <c r="AAO146" s="145"/>
      <c r="AAP146" s="145"/>
      <c r="AAQ146" s="145"/>
      <c r="AAR146" s="145"/>
      <c r="AAS146" s="145"/>
      <c r="AAT146" s="145"/>
      <c r="AAU146" s="145"/>
      <c r="AAV146" s="145"/>
      <c r="AAW146" s="145"/>
      <c r="AAX146" s="145"/>
      <c r="AAY146" s="145"/>
      <c r="AAZ146" s="145"/>
      <c r="ABA146" s="145"/>
      <c r="ABB146" s="145"/>
      <c r="ABC146" s="145"/>
      <c r="ABD146" s="145"/>
      <c r="ABE146" s="145"/>
      <c r="ABF146" s="145"/>
      <c r="ABG146" s="145"/>
      <c r="ABH146" s="145"/>
      <c r="ABI146" s="145"/>
      <c r="ABJ146" s="145"/>
      <c r="ABK146" s="145"/>
      <c r="ABL146" s="145"/>
      <c r="ABM146" s="145"/>
      <c r="ABN146" s="145"/>
      <c r="ABO146" s="145"/>
      <c r="ABP146" s="145"/>
      <c r="ABQ146" s="145"/>
      <c r="ABR146" s="145"/>
      <c r="ABS146" s="145"/>
      <c r="ABT146" s="145"/>
      <c r="ABU146" s="145"/>
      <c r="ABV146" s="145"/>
      <c r="ABW146" s="145"/>
      <c r="ABX146" s="145"/>
      <c r="ABY146" s="145"/>
      <c r="ABZ146" s="145"/>
      <c r="ACA146" s="145"/>
      <c r="ACB146" s="145"/>
      <c r="ACC146" s="145"/>
      <c r="ACD146" s="145"/>
      <c r="ACE146" s="145"/>
      <c r="ACF146" s="145"/>
      <c r="ACG146" s="145"/>
      <c r="ACH146" s="145"/>
      <c r="ACI146" s="145"/>
      <c r="ACJ146" s="145"/>
      <c r="ACK146" s="145"/>
      <c r="ACL146" s="145"/>
      <c r="ACM146" s="145"/>
      <c r="ACN146" s="145"/>
      <c r="ACO146" s="145"/>
      <c r="ACP146" s="145"/>
      <c r="ACQ146" s="145"/>
      <c r="ACR146" s="145"/>
      <c r="ACS146" s="145"/>
      <c r="ACT146" s="145"/>
      <c r="ACU146" s="145"/>
      <c r="ACV146" s="145"/>
      <c r="ACW146" s="145"/>
      <c r="ACX146" s="145"/>
      <c r="ACY146" s="145"/>
      <c r="ACZ146" s="145"/>
      <c r="ADA146" s="145"/>
      <c r="ADB146" s="145"/>
      <c r="ADC146" s="145"/>
      <c r="ADD146" s="145"/>
      <c r="ADE146" s="145"/>
      <c r="ADF146" s="145"/>
      <c r="ADG146" s="145"/>
      <c r="ADH146" s="145"/>
      <c r="ADI146" s="145"/>
      <c r="ADJ146" s="145"/>
      <c r="ADK146" s="145"/>
      <c r="ADL146" s="145"/>
      <c r="ADM146" s="145"/>
      <c r="ADN146" s="145"/>
      <c r="ADO146" s="145"/>
      <c r="ADP146" s="145"/>
      <c r="ADQ146" s="145"/>
      <c r="ADR146" s="145"/>
      <c r="ADS146" s="145"/>
      <c r="ADT146" s="145"/>
      <c r="ADU146" s="145"/>
      <c r="ADV146" s="145"/>
      <c r="ADW146" s="145"/>
      <c r="ADX146" s="145"/>
      <c r="ADY146" s="145"/>
      <c r="ADZ146" s="145"/>
      <c r="AEA146" s="145"/>
      <c r="AEB146" s="145"/>
      <c r="AEC146" s="145"/>
      <c r="AED146" s="145"/>
      <c r="AEE146" s="145"/>
      <c r="AEF146" s="145"/>
      <c r="AEG146" s="145"/>
      <c r="AEH146" s="145"/>
      <c r="AEI146" s="145"/>
      <c r="AEJ146" s="145"/>
      <c r="AEK146" s="145"/>
      <c r="AEL146" s="145"/>
      <c r="AEM146" s="145"/>
      <c r="AEN146" s="145"/>
      <c r="AEO146" s="145"/>
      <c r="AEP146" s="145"/>
      <c r="AEQ146" s="145"/>
      <c r="AER146" s="145"/>
      <c r="AES146" s="145"/>
      <c r="AET146" s="145"/>
      <c r="AEU146" s="145"/>
      <c r="AEV146" s="145"/>
      <c r="AEW146" s="145"/>
      <c r="AEX146" s="145"/>
      <c r="AEY146" s="145"/>
      <c r="AEZ146" s="145"/>
      <c r="AFA146" s="145"/>
      <c r="AFB146" s="145"/>
      <c r="AFC146" s="145"/>
      <c r="AFD146" s="145"/>
      <c r="AFE146" s="145"/>
      <c r="AFF146" s="145"/>
      <c r="AFG146" s="145"/>
      <c r="AFH146" s="145"/>
      <c r="AFI146" s="145"/>
      <c r="AFJ146" s="145"/>
      <c r="AFK146" s="145"/>
      <c r="AFL146" s="145"/>
      <c r="AFM146" s="145"/>
      <c r="AFN146" s="145"/>
      <c r="AFO146" s="145"/>
      <c r="AFP146" s="145"/>
      <c r="AFQ146" s="145"/>
      <c r="AFR146" s="145"/>
      <c r="AFS146" s="145"/>
      <c r="AFT146" s="145"/>
      <c r="AFU146" s="145"/>
      <c r="AFV146" s="145"/>
      <c r="AFW146" s="145"/>
      <c r="AFX146" s="145"/>
      <c r="AFY146" s="145"/>
      <c r="AFZ146" s="145"/>
      <c r="AGA146" s="145"/>
      <c r="AGB146" s="145"/>
      <c r="AGC146" s="145"/>
      <c r="AGD146" s="145"/>
      <c r="AGE146" s="145"/>
      <c r="AGF146" s="145"/>
      <c r="AGG146" s="145"/>
      <c r="AGH146" s="145"/>
      <c r="AGI146" s="145"/>
      <c r="AGJ146" s="145"/>
      <c r="AGK146" s="145"/>
      <c r="AGL146" s="145"/>
      <c r="AGM146" s="145"/>
      <c r="AGN146" s="145"/>
      <c r="AGO146" s="145"/>
      <c r="AGP146" s="145"/>
      <c r="AGQ146" s="145"/>
      <c r="AGR146" s="145"/>
      <c r="AGS146" s="145"/>
      <c r="AGT146" s="145"/>
      <c r="AGU146" s="145"/>
      <c r="AGV146" s="145"/>
      <c r="AGW146" s="145"/>
      <c r="AGX146" s="145"/>
      <c r="AGY146" s="145"/>
      <c r="AGZ146" s="145"/>
      <c r="AHA146" s="145"/>
      <c r="AHB146" s="145"/>
      <c r="AHC146" s="145"/>
      <c r="AHD146" s="145"/>
      <c r="AHE146" s="145"/>
      <c r="AHF146" s="145"/>
      <c r="AHG146" s="145"/>
      <c r="AHH146" s="145"/>
      <c r="AHI146" s="145"/>
      <c r="AHJ146" s="145"/>
      <c r="AHK146" s="145"/>
      <c r="AHL146" s="145"/>
      <c r="AHM146" s="145"/>
      <c r="AHN146" s="145"/>
      <c r="AHO146" s="145"/>
      <c r="AHP146" s="145"/>
      <c r="AHQ146" s="145"/>
      <c r="AHR146" s="145"/>
      <c r="AHS146" s="145"/>
      <c r="AHT146" s="145"/>
      <c r="AHU146" s="145"/>
      <c r="AHV146" s="145"/>
      <c r="AHW146" s="145"/>
      <c r="AHX146" s="145"/>
      <c r="AHY146" s="145"/>
      <c r="AHZ146" s="145"/>
      <c r="AIA146" s="145"/>
      <c r="AIB146" s="145"/>
      <c r="AIC146" s="145"/>
      <c r="AID146" s="145"/>
      <c r="AIE146" s="145"/>
      <c r="AIF146" s="145"/>
      <c r="AIG146" s="145"/>
      <c r="AIH146" s="145"/>
      <c r="AII146" s="145"/>
      <c r="AIJ146" s="145"/>
      <c r="AIK146" s="145"/>
      <c r="AIL146" s="145"/>
      <c r="AIM146" s="145"/>
      <c r="AIN146" s="145"/>
      <c r="AIO146" s="145"/>
      <c r="AIP146" s="145"/>
      <c r="AIQ146" s="145"/>
      <c r="AIR146" s="145"/>
      <c r="AIS146" s="145"/>
      <c r="AIT146" s="145"/>
      <c r="AIU146" s="145"/>
      <c r="AIV146" s="145"/>
      <c r="AIW146" s="145"/>
      <c r="AIX146" s="145"/>
      <c r="AIY146" s="145"/>
      <c r="AIZ146" s="145"/>
      <c r="AJA146" s="145"/>
      <c r="AJB146" s="145"/>
      <c r="AJC146" s="145"/>
      <c r="AJD146" s="145"/>
      <c r="AJE146" s="145"/>
      <c r="AJF146" s="145"/>
      <c r="AJG146" s="145"/>
      <c r="AJH146" s="145"/>
      <c r="AJI146" s="145"/>
    </row>
    <row r="147" spans="1:945" s="73" customFormat="1" ht="13.55" customHeight="1">
      <c r="A147" s="439"/>
      <c r="B147" s="95" t="s">
        <v>16</v>
      </c>
      <c r="C147" s="244">
        <v>1781715</v>
      </c>
      <c r="D147" s="379">
        <f t="shared" ref="D147:D152" si="37">C147/C135-1</f>
        <v>0.24536495659048119</v>
      </c>
      <c r="E147" s="376"/>
      <c r="F147" s="379"/>
      <c r="G147" s="376">
        <v>18999</v>
      </c>
      <c r="H147" s="379">
        <f t="shared" si="36"/>
        <v>0.16451118602513026</v>
      </c>
      <c r="I147" s="61">
        <v>12921</v>
      </c>
      <c r="J147" s="137">
        <f t="shared" si="25"/>
        <v>-4.663174204973064E-2</v>
      </c>
      <c r="K147" s="451"/>
      <c r="L147" s="462"/>
      <c r="M147" s="138">
        <v>4236</v>
      </c>
      <c r="N147" s="359">
        <f t="shared" si="26"/>
        <v>0.72405372405372415</v>
      </c>
      <c r="O147" s="469"/>
      <c r="P147" s="462"/>
      <c r="Q147" s="61">
        <v>807</v>
      </c>
      <c r="R147" s="379">
        <f t="shared" si="27"/>
        <v>1.3057142857142856</v>
      </c>
      <c r="S147" s="33">
        <v>928</v>
      </c>
      <c r="T147" s="379">
        <f t="shared" si="35"/>
        <v>-8.5470085470085479E-3</v>
      </c>
      <c r="U147" s="466"/>
      <c r="V147" s="407"/>
      <c r="W147" s="243">
        <v>15</v>
      </c>
      <c r="X147" s="379">
        <f t="shared" si="34"/>
        <v>-0.625</v>
      </c>
      <c r="Y147" s="61">
        <v>52</v>
      </c>
      <c r="Z147" s="358">
        <f t="shared" si="29"/>
        <v>-0.5</v>
      </c>
      <c r="AA147" s="61"/>
      <c r="AB147" s="379"/>
      <c r="AC147" s="61">
        <v>0</v>
      </c>
      <c r="AD147" s="381">
        <f>AC147/AC135-1</f>
        <v>-1</v>
      </c>
      <c r="AE147" s="466"/>
      <c r="AF147" s="474"/>
      <c r="AG147" s="61"/>
      <c r="AH147" s="379"/>
      <c r="AI147" s="145"/>
      <c r="AJ147" s="145"/>
      <c r="AK147" s="145"/>
      <c r="AL147" s="145"/>
      <c r="AM147" s="145"/>
      <c r="AN147" s="145"/>
      <c r="AO147" s="145"/>
      <c r="AP147" s="145"/>
      <c r="AQ147" s="145"/>
      <c r="AR147" s="145"/>
      <c r="AS147" s="145"/>
      <c r="AT147" s="145"/>
      <c r="AU147" s="145"/>
      <c r="AV147" s="148"/>
      <c r="AW147" s="145"/>
      <c r="AX147" s="145"/>
      <c r="AY147" s="145"/>
      <c r="AZ147" s="145"/>
      <c r="BA147" s="145"/>
      <c r="BB147" s="145"/>
      <c r="BC147" s="145"/>
      <c r="BD147" s="145"/>
      <c r="BE147" s="145"/>
      <c r="BF147" s="145"/>
      <c r="BG147" s="145"/>
      <c r="BH147" s="145"/>
      <c r="BI147" s="145"/>
      <c r="BJ147" s="145"/>
      <c r="BK147" s="145"/>
      <c r="BL147" s="145"/>
      <c r="BM147" s="145"/>
      <c r="BN147" s="145"/>
      <c r="BO147" s="145"/>
      <c r="BP147" s="145"/>
      <c r="BQ147" s="145"/>
      <c r="BR147" s="145"/>
      <c r="BS147" s="145"/>
      <c r="BT147" s="145"/>
      <c r="BU147" s="145"/>
      <c r="BV147" s="145"/>
      <c r="BW147" s="145"/>
      <c r="BX147" s="145"/>
      <c r="BY147" s="145"/>
      <c r="BZ147" s="145"/>
      <c r="CA147" s="145"/>
      <c r="CB147" s="145"/>
      <c r="CC147" s="145"/>
      <c r="CD147" s="145"/>
      <c r="CE147" s="145"/>
      <c r="CF147" s="145"/>
      <c r="CG147" s="145"/>
      <c r="CH147" s="145"/>
      <c r="CI147" s="145"/>
      <c r="CJ147" s="145"/>
      <c r="CK147" s="145"/>
      <c r="CL147" s="145"/>
      <c r="CM147" s="145"/>
      <c r="CN147" s="145"/>
      <c r="CO147" s="145"/>
      <c r="CP147" s="145"/>
      <c r="CQ147" s="145"/>
      <c r="CR147" s="145"/>
      <c r="CS147" s="145"/>
      <c r="CT147" s="145"/>
      <c r="CU147" s="145"/>
      <c r="CV147" s="145"/>
      <c r="CW147" s="145"/>
      <c r="CX147" s="145"/>
      <c r="CY147" s="145"/>
      <c r="CZ147" s="145"/>
      <c r="DA147" s="145"/>
      <c r="DB147" s="145"/>
      <c r="DC147" s="145"/>
      <c r="DD147" s="145"/>
      <c r="DE147" s="145"/>
      <c r="DF147" s="145"/>
      <c r="DG147" s="145"/>
      <c r="DH147" s="145"/>
      <c r="DI147" s="145"/>
      <c r="DJ147" s="145"/>
      <c r="DK147" s="145"/>
      <c r="DL147" s="145"/>
      <c r="DM147" s="145"/>
      <c r="DN147" s="145"/>
      <c r="DO147" s="145"/>
      <c r="DP147" s="145"/>
      <c r="DQ147" s="145"/>
      <c r="DR147" s="145"/>
      <c r="DS147" s="145"/>
      <c r="DT147" s="145"/>
      <c r="DU147" s="145"/>
      <c r="DV147" s="145"/>
      <c r="DW147" s="145"/>
      <c r="DX147" s="145"/>
      <c r="DY147" s="145"/>
      <c r="DZ147" s="145"/>
      <c r="EA147" s="145"/>
      <c r="EB147" s="145"/>
      <c r="EC147" s="145"/>
      <c r="ED147" s="145"/>
      <c r="EE147" s="145"/>
      <c r="EF147" s="145"/>
      <c r="EG147" s="145"/>
      <c r="EH147" s="145"/>
      <c r="EI147" s="145"/>
      <c r="EJ147" s="145"/>
      <c r="EK147" s="145"/>
      <c r="EL147" s="145"/>
      <c r="EM147" s="145"/>
      <c r="EN147" s="145"/>
      <c r="EO147" s="145"/>
      <c r="EP147" s="145"/>
      <c r="EQ147" s="145"/>
      <c r="ER147" s="145"/>
      <c r="ES147" s="145"/>
      <c r="ET147" s="145"/>
      <c r="EU147" s="145"/>
      <c r="EV147" s="145"/>
      <c r="EW147" s="145"/>
      <c r="EX147" s="145"/>
      <c r="EY147" s="145"/>
      <c r="EZ147" s="145"/>
      <c r="FA147" s="145"/>
      <c r="FB147" s="145"/>
      <c r="FC147" s="145"/>
      <c r="FD147" s="145"/>
      <c r="FE147" s="145"/>
      <c r="FF147" s="145"/>
      <c r="FG147" s="145"/>
      <c r="FH147" s="145"/>
      <c r="FI147" s="145"/>
      <c r="FJ147" s="145"/>
      <c r="FK147" s="145"/>
      <c r="FL147" s="145"/>
      <c r="FM147" s="145"/>
      <c r="FN147" s="145"/>
      <c r="FO147" s="145"/>
      <c r="FP147" s="145"/>
      <c r="FQ147" s="145"/>
      <c r="FR147" s="145"/>
      <c r="FS147" s="145"/>
      <c r="FT147" s="145"/>
      <c r="FU147" s="145"/>
      <c r="FV147" s="145"/>
      <c r="FW147" s="145"/>
      <c r="FX147" s="145"/>
      <c r="FY147" s="145"/>
      <c r="FZ147" s="145"/>
      <c r="GA147" s="145"/>
      <c r="GB147" s="145"/>
      <c r="GC147" s="145"/>
      <c r="GD147" s="145"/>
      <c r="GE147" s="145"/>
      <c r="GF147" s="145"/>
      <c r="GG147" s="145"/>
      <c r="GH147" s="145"/>
      <c r="GI147" s="145"/>
      <c r="GJ147" s="145"/>
      <c r="GK147" s="145"/>
      <c r="GL147" s="145"/>
      <c r="GM147" s="145"/>
      <c r="GN147" s="145"/>
      <c r="GO147" s="145"/>
      <c r="GP147" s="145"/>
      <c r="GQ147" s="145"/>
      <c r="GR147" s="145"/>
      <c r="GS147" s="145"/>
      <c r="GT147" s="145"/>
      <c r="GU147" s="145"/>
      <c r="GV147" s="145"/>
      <c r="GW147" s="145"/>
      <c r="GX147" s="145"/>
      <c r="GY147" s="145"/>
      <c r="GZ147" s="145"/>
      <c r="HA147" s="145"/>
      <c r="HB147" s="145"/>
      <c r="HC147" s="145"/>
      <c r="HD147" s="145"/>
      <c r="HE147" s="145"/>
      <c r="HF147" s="145"/>
      <c r="HG147" s="145"/>
      <c r="HH147" s="145"/>
      <c r="HI147" s="145"/>
      <c r="HJ147" s="145"/>
      <c r="HK147" s="145"/>
      <c r="HL147" s="145"/>
      <c r="HM147" s="145"/>
      <c r="HN147" s="145"/>
      <c r="HO147" s="145"/>
      <c r="HP147" s="145"/>
      <c r="HQ147" s="145"/>
      <c r="HR147" s="145"/>
      <c r="HS147" s="145"/>
      <c r="HT147" s="145"/>
      <c r="HU147" s="145"/>
      <c r="HV147" s="145"/>
      <c r="HW147" s="145"/>
      <c r="HX147" s="145"/>
      <c r="HY147" s="145"/>
      <c r="HZ147" s="145"/>
      <c r="IA147" s="145"/>
      <c r="IB147" s="145"/>
      <c r="IC147" s="145"/>
      <c r="ID147" s="145"/>
      <c r="IE147" s="145"/>
      <c r="IF147" s="145"/>
      <c r="IG147" s="145"/>
      <c r="IH147" s="145"/>
      <c r="II147" s="145"/>
      <c r="IJ147" s="145"/>
      <c r="IK147" s="145"/>
      <c r="IL147" s="145"/>
      <c r="IM147" s="145"/>
      <c r="IN147" s="145"/>
      <c r="IO147" s="145"/>
      <c r="IP147" s="145"/>
      <c r="IQ147" s="145"/>
      <c r="IR147" s="145"/>
      <c r="IS147" s="145"/>
      <c r="IT147" s="145"/>
      <c r="IU147" s="145"/>
      <c r="IV147" s="145"/>
      <c r="IW147" s="145"/>
      <c r="IX147" s="145"/>
      <c r="IY147" s="145"/>
      <c r="IZ147" s="145"/>
      <c r="JA147" s="145"/>
      <c r="JB147" s="145"/>
      <c r="JC147" s="145"/>
      <c r="JD147" s="145"/>
      <c r="JE147" s="145"/>
      <c r="JF147" s="145"/>
      <c r="JG147" s="145"/>
      <c r="JH147" s="145"/>
      <c r="JI147" s="145"/>
      <c r="JJ147" s="145"/>
      <c r="JK147" s="145"/>
      <c r="JL147" s="145"/>
      <c r="JM147" s="145"/>
      <c r="JN147" s="145"/>
      <c r="JO147" s="145"/>
      <c r="JP147" s="145"/>
      <c r="JQ147" s="145"/>
      <c r="JR147" s="145"/>
      <c r="JS147" s="145"/>
      <c r="JT147" s="145"/>
      <c r="JU147" s="145"/>
      <c r="JV147" s="145"/>
      <c r="JW147" s="145"/>
      <c r="JX147" s="145"/>
      <c r="JY147" s="145"/>
      <c r="JZ147" s="145"/>
      <c r="KA147" s="145"/>
      <c r="KB147" s="145"/>
      <c r="KC147" s="145"/>
      <c r="KD147" s="145"/>
      <c r="KE147" s="145"/>
      <c r="KF147" s="145"/>
      <c r="KG147" s="145"/>
      <c r="KH147" s="145"/>
      <c r="KI147" s="145"/>
      <c r="KJ147" s="145"/>
      <c r="KK147" s="145"/>
      <c r="KL147" s="145"/>
      <c r="KM147" s="145"/>
      <c r="KN147" s="145"/>
      <c r="KO147" s="145"/>
      <c r="KP147" s="145"/>
      <c r="KQ147" s="145"/>
      <c r="KR147" s="145"/>
      <c r="KS147" s="145"/>
      <c r="KT147" s="145"/>
      <c r="KU147" s="145"/>
      <c r="KV147" s="145"/>
      <c r="KW147" s="145"/>
      <c r="KX147" s="145"/>
      <c r="KY147" s="145"/>
      <c r="KZ147" s="145"/>
      <c r="LA147" s="145"/>
      <c r="LB147" s="145"/>
      <c r="LC147" s="145"/>
      <c r="LD147" s="145"/>
      <c r="LE147" s="145"/>
      <c r="LF147" s="145"/>
      <c r="LG147" s="145"/>
      <c r="LH147" s="145"/>
      <c r="LI147" s="145"/>
      <c r="LJ147" s="145"/>
      <c r="LK147" s="145"/>
      <c r="LL147" s="145"/>
      <c r="LM147" s="145"/>
      <c r="LN147" s="145"/>
      <c r="LO147" s="145"/>
      <c r="LP147" s="145"/>
      <c r="LQ147" s="145"/>
      <c r="LR147" s="145"/>
      <c r="LS147" s="145"/>
      <c r="LT147" s="145"/>
      <c r="LU147" s="145"/>
      <c r="LV147" s="145"/>
      <c r="LW147" s="145"/>
      <c r="LX147" s="145"/>
      <c r="LY147" s="145"/>
      <c r="LZ147" s="145"/>
      <c r="MA147" s="145"/>
      <c r="MB147" s="145"/>
      <c r="MC147" s="145"/>
      <c r="MD147" s="145"/>
      <c r="ME147" s="145"/>
      <c r="MF147" s="145"/>
      <c r="MG147" s="145"/>
      <c r="MH147" s="145"/>
      <c r="MI147" s="145"/>
      <c r="MJ147" s="145"/>
      <c r="MK147" s="145"/>
      <c r="ML147" s="145"/>
      <c r="MM147" s="145"/>
      <c r="MN147" s="145"/>
      <c r="MO147" s="145"/>
      <c r="MP147" s="145"/>
      <c r="MQ147" s="145"/>
      <c r="MR147" s="145"/>
      <c r="MS147" s="145"/>
      <c r="MT147" s="145"/>
      <c r="MU147" s="145"/>
      <c r="MV147" s="145"/>
      <c r="MW147" s="145"/>
      <c r="MX147" s="145"/>
      <c r="MY147" s="145"/>
      <c r="MZ147" s="145"/>
      <c r="NA147" s="145"/>
      <c r="NB147" s="145"/>
      <c r="NC147" s="145"/>
      <c r="ND147" s="145"/>
      <c r="NE147" s="145"/>
      <c r="NF147" s="145"/>
      <c r="NG147" s="145"/>
      <c r="NH147" s="145"/>
      <c r="NI147" s="145"/>
      <c r="NJ147" s="145"/>
      <c r="NK147" s="145"/>
      <c r="NL147" s="145"/>
      <c r="NM147" s="145"/>
      <c r="NN147" s="145"/>
      <c r="NO147" s="145"/>
      <c r="NP147" s="145"/>
      <c r="NQ147" s="145"/>
      <c r="NR147" s="145"/>
      <c r="NS147" s="145"/>
      <c r="NT147" s="145"/>
      <c r="NU147" s="145"/>
      <c r="NV147" s="145"/>
      <c r="NW147" s="145"/>
      <c r="NX147" s="145"/>
      <c r="NY147" s="145"/>
      <c r="NZ147" s="145"/>
      <c r="OA147" s="145"/>
      <c r="OB147" s="145"/>
      <c r="OC147" s="145"/>
      <c r="OD147" s="145"/>
      <c r="OE147" s="145"/>
      <c r="OF147" s="145"/>
      <c r="OG147" s="145"/>
      <c r="OH147" s="145"/>
      <c r="OI147" s="145"/>
      <c r="OJ147" s="145"/>
      <c r="OK147" s="145"/>
      <c r="OL147" s="145"/>
      <c r="OM147" s="145"/>
      <c r="ON147" s="145"/>
      <c r="OO147" s="145"/>
      <c r="OP147" s="145"/>
      <c r="OQ147" s="145"/>
      <c r="OR147" s="145"/>
      <c r="OS147" s="145"/>
      <c r="OT147" s="145"/>
      <c r="OU147" s="145"/>
      <c r="OV147" s="145"/>
      <c r="OW147" s="145"/>
      <c r="OX147" s="145"/>
      <c r="OY147" s="145"/>
      <c r="OZ147" s="145"/>
      <c r="PA147" s="145"/>
      <c r="PB147" s="145"/>
      <c r="PC147" s="145"/>
      <c r="PD147" s="145"/>
      <c r="PE147" s="145"/>
      <c r="PF147" s="145"/>
      <c r="PG147" s="145"/>
      <c r="PH147" s="145"/>
      <c r="PI147" s="145"/>
      <c r="PJ147" s="145"/>
      <c r="PK147" s="145"/>
      <c r="PL147" s="145"/>
      <c r="PM147" s="145"/>
      <c r="PN147" s="145"/>
      <c r="PO147" s="145"/>
      <c r="PP147" s="145"/>
      <c r="PQ147" s="145"/>
      <c r="PR147" s="145"/>
      <c r="PS147" s="145"/>
      <c r="PT147" s="145"/>
      <c r="PU147" s="145"/>
      <c r="PV147" s="145"/>
      <c r="PW147" s="145"/>
      <c r="PX147" s="145"/>
      <c r="PY147" s="145"/>
      <c r="PZ147" s="145"/>
      <c r="QA147" s="145"/>
      <c r="QB147" s="145"/>
      <c r="QC147" s="145"/>
      <c r="QD147" s="145"/>
      <c r="QE147" s="145"/>
      <c r="QF147" s="145"/>
      <c r="QG147" s="145"/>
      <c r="QH147" s="145"/>
      <c r="QI147" s="145"/>
      <c r="QJ147" s="145"/>
      <c r="QK147" s="145"/>
      <c r="QL147" s="145"/>
      <c r="QM147" s="145"/>
      <c r="QN147" s="145"/>
      <c r="QO147" s="145"/>
      <c r="QP147" s="145"/>
      <c r="QQ147" s="145"/>
      <c r="QR147" s="145"/>
      <c r="QS147" s="145"/>
      <c r="QT147" s="145"/>
      <c r="QU147" s="145"/>
      <c r="QV147" s="145"/>
      <c r="QW147" s="145"/>
      <c r="QX147" s="145"/>
      <c r="QY147" s="145"/>
      <c r="QZ147" s="145"/>
      <c r="RA147" s="145"/>
      <c r="RB147" s="145"/>
      <c r="RC147" s="145"/>
      <c r="RD147" s="145"/>
      <c r="RE147" s="145"/>
      <c r="RF147" s="145"/>
      <c r="RG147" s="145"/>
      <c r="RH147" s="145"/>
      <c r="RI147" s="145"/>
      <c r="RJ147" s="145"/>
      <c r="RK147" s="145"/>
      <c r="RL147" s="145"/>
      <c r="RM147" s="145"/>
      <c r="RN147" s="145"/>
      <c r="RO147" s="145"/>
      <c r="RP147" s="145"/>
      <c r="RQ147" s="145"/>
      <c r="RR147" s="145"/>
      <c r="RS147" s="145"/>
      <c r="RT147" s="145"/>
      <c r="RU147" s="145"/>
      <c r="RV147" s="145"/>
      <c r="RW147" s="145"/>
      <c r="RX147" s="145"/>
      <c r="RY147" s="145"/>
      <c r="RZ147" s="145"/>
      <c r="SA147" s="145"/>
      <c r="SB147" s="145"/>
      <c r="SC147" s="145"/>
      <c r="SD147" s="145"/>
      <c r="SE147" s="145"/>
      <c r="SF147" s="145"/>
      <c r="SG147" s="145"/>
      <c r="SH147" s="145"/>
      <c r="SI147" s="145"/>
      <c r="SJ147" s="145"/>
      <c r="SK147" s="145"/>
      <c r="SL147" s="145"/>
      <c r="SM147" s="145"/>
      <c r="SN147" s="145"/>
      <c r="SO147" s="145"/>
      <c r="SP147" s="145"/>
      <c r="SQ147" s="145"/>
      <c r="SR147" s="145"/>
      <c r="SS147" s="145"/>
      <c r="ST147" s="145"/>
      <c r="SU147" s="145"/>
      <c r="SV147" s="145"/>
      <c r="SW147" s="145"/>
      <c r="SX147" s="145"/>
      <c r="SY147" s="145"/>
      <c r="SZ147" s="145"/>
      <c r="TA147" s="145"/>
      <c r="TB147" s="145"/>
      <c r="TC147" s="145"/>
      <c r="TD147" s="145"/>
      <c r="TE147" s="145"/>
      <c r="TF147" s="145"/>
      <c r="TG147" s="145"/>
      <c r="TH147" s="145"/>
      <c r="TI147" s="145"/>
      <c r="TJ147" s="145"/>
      <c r="TK147" s="145"/>
      <c r="TL147" s="145"/>
      <c r="TM147" s="145"/>
      <c r="TN147" s="145"/>
      <c r="TO147" s="145"/>
      <c r="TP147" s="145"/>
      <c r="TQ147" s="145"/>
      <c r="TR147" s="145"/>
      <c r="TS147" s="145"/>
      <c r="TT147" s="145"/>
      <c r="TU147" s="145"/>
      <c r="TV147" s="145"/>
      <c r="TW147" s="145"/>
      <c r="TX147" s="145"/>
      <c r="TY147" s="145"/>
      <c r="TZ147" s="145"/>
      <c r="UA147" s="145"/>
      <c r="UB147" s="145"/>
      <c r="UC147" s="145"/>
      <c r="UD147" s="145"/>
      <c r="UE147" s="145"/>
      <c r="UF147" s="145"/>
      <c r="UG147" s="145"/>
      <c r="UH147" s="145"/>
      <c r="UI147" s="145"/>
      <c r="UJ147" s="145"/>
      <c r="UK147" s="145"/>
      <c r="UL147" s="145"/>
      <c r="UM147" s="145"/>
      <c r="UN147" s="145"/>
      <c r="UO147" s="145"/>
      <c r="UP147" s="145"/>
      <c r="UQ147" s="145"/>
      <c r="UR147" s="145"/>
      <c r="US147" s="145"/>
      <c r="UT147" s="145"/>
      <c r="UU147" s="145"/>
      <c r="UV147" s="145"/>
      <c r="UW147" s="145"/>
      <c r="UX147" s="145"/>
      <c r="UY147" s="145"/>
      <c r="UZ147" s="145"/>
      <c r="VA147" s="145"/>
      <c r="VB147" s="145"/>
      <c r="VC147" s="145"/>
      <c r="VD147" s="145"/>
      <c r="VE147" s="145"/>
      <c r="VF147" s="145"/>
      <c r="VG147" s="145"/>
      <c r="VH147" s="145"/>
      <c r="VI147" s="145"/>
      <c r="VJ147" s="145"/>
      <c r="VK147" s="145"/>
      <c r="VL147" s="145"/>
      <c r="VM147" s="145"/>
      <c r="VN147" s="145"/>
      <c r="VO147" s="145"/>
      <c r="VP147" s="145"/>
      <c r="VQ147" s="145"/>
      <c r="VR147" s="145"/>
      <c r="VS147" s="145"/>
      <c r="VT147" s="145"/>
      <c r="VU147" s="145"/>
      <c r="VV147" s="145"/>
      <c r="VW147" s="145"/>
      <c r="VX147" s="145"/>
      <c r="VY147" s="145"/>
      <c r="VZ147" s="145"/>
      <c r="WA147" s="145"/>
      <c r="WB147" s="145"/>
      <c r="WC147" s="145"/>
      <c r="WD147" s="145"/>
      <c r="WE147" s="145"/>
      <c r="WF147" s="145"/>
      <c r="WG147" s="145"/>
      <c r="WH147" s="145"/>
      <c r="WI147" s="145"/>
      <c r="WJ147" s="145"/>
      <c r="WK147" s="145"/>
      <c r="WL147" s="145"/>
      <c r="WM147" s="145"/>
      <c r="WN147" s="145"/>
      <c r="WO147" s="145"/>
      <c r="WP147" s="145"/>
      <c r="WQ147" s="145"/>
      <c r="WR147" s="145"/>
      <c r="WS147" s="145"/>
      <c r="WT147" s="145"/>
      <c r="WU147" s="145"/>
      <c r="WV147" s="145"/>
      <c r="WW147" s="145"/>
      <c r="WX147" s="145"/>
      <c r="WY147" s="145"/>
      <c r="WZ147" s="145"/>
      <c r="XA147" s="145"/>
      <c r="XB147" s="145"/>
      <c r="XC147" s="145"/>
      <c r="XD147" s="145"/>
      <c r="XE147" s="145"/>
      <c r="XF147" s="145"/>
      <c r="XG147" s="145"/>
      <c r="XH147" s="145"/>
      <c r="XI147" s="145"/>
      <c r="XJ147" s="145"/>
      <c r="XK147" s="145"/>
      <c r="XL147" s="145"/>
      <c r="XM147" s="145"/>
      <c r="XN147" s="145"/>
      <c r="XO147" s="145"/>
      <c r="XP147" s="145"/>
      <c r="XQ147" s="145"/>
      <c r="XR147" s="145"/>
      <c r="XS147" s="145"/>
      <c r="XT147" s="145"/>
      <c r="XU147" s="145"/>
      <c r="XV147" s="145"/>
      <c r="XW147" s="145"/>
      <c r="XX147" s="145"/>
      <c r="XY147" s="145"/>
      <c r="XZ147" s="145"/>
      <c r="YA147" s="145"/>
      <c r="YB147" s="145"/>
      <c r="YC147" s="145"/>
      <c r="YD147" s="145"/>
      <c r="YE147" s="145"/>
      <c r="YF147" s="145"/>
      <c r="YG147" s="145"/>
      <c r="YH147" s="145"/>
      <c r="YI147" s="145"/>
      <c r="YJ147" s="145"/>
      <c r="YK147" s="145"/>
      <c r="YL147" s="145"/>
      <c r="YM147" s="145"/>
      <c r="YN147" s="145"/>
      <c r="YO147" s="145"/>
      <c r="YP147" s="145"/>
      <c r="YQ147" s="145"/>
      <c r="YR147" s="145"/>
      <c r="YS147" s="145"/>
      <c r="YT147" s="145"/>
      <c r="YU147" s="145"/>
      <c r="YV147" s="145"/>
      <c r="YW147" s="145"/>
      <c r="YX147" s="145"/>
      <c r="YY147" s="145"/>
      <c r="YZ147" s="145"/>
      <c r="ZA147" s="145"/>
      <c r="ZB147" s="145"/>
      <c r="ZC147" s="145"/>
      <c r="ZD147" s="145"/>
      <c r="ZE147" s="145"/>
      <c r="ZF147" s="145"/>
      <c r="ZG147" s="145"/>
      <c r="ZH147" s="145"/>
      <c r="ZI147" s="145"/>
      <c r="ZJ147" s="145"/>
      <c r="ZK147" s="145"/>
      <c r="ZL147" s="145"/>
      <c r="ZM147" s="145"/>
      <c r="ZN147" s="145"/>
      <c r="ZO147" s="145"/>
      <c r="ZP147" s="145"/>
      <c r="ZQ147" s="145"/>
      <c r="ZR147" s="145"/>
      <c r="ZS147" s="145"/>
      <c r="ZT147" s="145"/>
      <c r="ZU147" s="145"/>
      <c r="ZV147" s="145"/>
      <c r="ZW147" s="145"/>
      <c r="ZX147" s="145"/>
      <c r="ZY147" s="145"/>
      <c r="ZZ147" s="145"/>
      <c r="AAA147" s="145"/>
      <c r="AAB147" s="145"/>
      <c r="AAC147" s="145"/>
      <c r="AAD147" s="145"/>
      <c r="AAE147" s="145"/>
      <c r="AAF147" s="145"/>
      <c r="AAG147" s="145"/>
      <c r="AAH147" s="145"/>
      <c r="AAI147" s="145"/>
      <c r="AAJ147" s="145"/>
      <c r="AAK147" s="145"/>
      <c r="AAL147" s="145"/>
      <c r="AAM147" s="145"/>
      <c r="AAN147" s="145"/>
      <c r="AAO147" s="145"/>
      <c r="AAP147" s="145"/>
      <c r="AAQ147" s="145"/>
      <c r="AAR147" s="145"/>
      <c r="AAS147" s="145"/>
      <c r="AAT147" s="145"/>
      <c r="AAU147" s="145"/>
      <c r="AAV147" s="145"/>
      <c r="AAW147" s="145"/>
      <c r="AAX147" s="145"/>
      <c r="AAY147" s="145"/>
      <c r="AAZ147" s="145"/>
      <c r="ABA147" s="145"/>
      <c r="ABB147" s="145"/>
      <c r="ABC147" s="145"/>
      <c r="ABD147" s="145"/>
      <c r="ABE147" s="145"/>
      <c r="ABF147" s="145"/>
      <c r="ABG147" s="145"/>
      <c r="ABH147" s="145"/>
      <c r="ABI147" s="145"/>
      <c r="ABJ147" s="145"/>
      <c r="ABK147" s="145"/>
      <c r="ABL147" s="145"/>
      <c r="ABM147" s="145"/>
      <c r="ABN147" s="145"/>
      <c r="ABO147" s="145"/>
      <c r="ABP147" s="145"/>
      <c r="ABQ147" s="145"/>
      <c r="ABR147" s="145"/>
      <c r="ABS147" s="145"/>
      <c r="ABT147" s="145"/>
      <c r="ABU147" s="145"/>
      <c r="ABV147" s="145"/>
      <c r="ABW147" s="145"/>
      <c r="ABX147" s="145"/>
      <c r="ABY147" s="145"/>
      <c r="ABZ147" s="145"/>
      <c r="ACA147" s="145"/>
      <c r="ACB147" s="145"/>
      <c r="ACC147" s="145"/>
      <c r="ACD147" s="145"/>
      <c r="ACE147" s="145"/>
      <c r="ACF147" s="145"/>
      <c r="ACG147" s="145"/>
      <c r="ACH147" s="145"/>
      <c r="ACI147" s="145"/>
      <c r="ACJ147" s="145"/>
      <c r="ACK147" s="145"/>
      <c r="ACL147" s="145"/>
      <c r="ACM147" s="145"/>
      <c r="ACN147" s="145"/>
      <c r="ACO147" s="145"/>
      <c r="ACP147" s="145"/>
      <c r="ACQ147" s="145"/>
      <c r="ACR147" s="145"/>
      <c r="ACS147" s="145"/>
      <c r="ACT147" s="145"/>
      <c r="ACU147" s="145"/>
      <c r="ACV147" s="145"/>
      <c r="ACW147" s="145"/>
      <c r="ACX147" s="145"/>
      <c r="ACY147" s="145"/>
      <c r="ACZ147" s="145"/>
      <c r="ADA147" s="145"/>
      <c r="ADB147" s="145"/>
      <c r="ADC147" s="145"/>
      <c r="ADD147" s="145"/>
      <c r="ADE147" s="145"/>
      <c r="ADF147" s="145"/>
      <c r="ADG147" s="145"/>
      <c r="ADH147" s="145"/>
      <c r="ADI147" s="145"/>
      <c r="ADJ147" s="145"/>
      <c r="ADK147" s="145"/>
      <c r="ADL147" s="145"/>
      <c r="ADM147" s="145"/>
      <c r="ADN147" s="145"/>
      <c r="ADO147" s="145"/>
      <c r="ADP147" s="145"/>
      <c r="ADQ147" s="145"/>
      <c r="ADR147" s="145"/>
      <c r="ADS147" s="145"/>
      <c r="ADT147" s="145"/>
      <c r="ADU147" s="145"/>
      <c r="ADV147" s="145"/>
      <c r="ADW147" s="145"/>
      <c r="ADX147" s="145"/>
      <c r="ADY147" s="145"/>
      <c r="ADZ147" s="145"/>
      <c r="AEA147" s="145"/>
      <c r="AEB147" s="145"/>
      <c r="AEC147" s="145"/>
      <c r="AED147" s="145"/>
      <c r="AEE147" s="145"/>
      <c r="AEF147" s="145"/>
      <c r="AEG147" s="145"/>
      <c r="AEH147" s="145"/>
      <c r="AEI147" s="145"/>
      <c r="AEJ147" s="145"/>
      <c r="AEK147" s="145"/>
      <c r="AEL147" s="145"/>
      <c r="AEM147" s="145"/>
      <c r="AEN147" s="145"/>
      <c r="AEO147" s="145"/>
      <c r="AEP147" s="145"/>
      <c r="AEQ147" s="145"/>
      <c r="AER147" s="145"/>
      <c r="AES147" s="145"/>
      <c r="AET147" s="145"/>
      <c r="AEU147" s="145"/>
      <c r="AEV147" s="145"/>
      <c r="AEW147" s="145"/>
      <c r="AEX147" s="145"/>
      <c r="AEY147" s="145"/>
      <c r="AEZ147" s="145"/>
      <c r="AFA147" s="145"/>
      <c r="AFB147" s="145"/>
      <c r="AFC147" s="145"/>
      <c r="AFD147" s="145"/>
      <c r="AFE147" s="145"/>
      <c r="AFF147" s="145"/>
      <c r="AFG147" s="145"/>
      <c r="AFH147" s="145"/>
      <c r="AFI147" s="145"/>
      <c r="AFJ147" s="145"/>
      <c r="AFK147" s="145"/>
      <c r="AFL147" s="145"/>
      <c r="AFM147" s="145"/>
      <c r="AFN147" s="145"/>
      <c r="AFO147" s="145"/>
      <c r="AFP147" s="145"/>
      <c r="AFQ147" s="145"/>
      <c r="AFR147" s="145"/>
      <c r="AFS147" s="145"/>
      <c r="AFT147" s="145"/>
      <c r="AFU147" s="145"/>
      <c r="AFV147" s="145"/>
      <c r="AFW147" s="145"/>
      <c r="AFX147" s="145"/>
      <c r="AFY147" s="145"/>
      <c r="AFZ147" s="145"/>
      <c r="AGA147" s="145"/>
      <c r="AGB147" s="145"/>
      <c r="AGC147" s="145"/>
      <c r="AGD147" s="145"/>
      <c r="AGE147" s="145"/>
      <c r="AGF147" s="145"/>
      <c r="AGG147" s="145"/>
      <c r="AGH147" s="145"/>
      <c r="AGI147" s="145"/>
      <c r="AGJ147" s="145"/>
      <c r="AGK147" s="145"/>
      <c r="AGL147" s="145"/>
      <c r="AGM147" s="145"/>
      <c r="AGN147" s="145"/>
      <c r="AGO147" s="145"/>
      <c r="AGP147" s="145"/>
      <c r="AGQ147" s="145"/>
      <c r="AGR147" s="145"/>
      <c r="AGS147" s="145"/>
      <c r="AGT147" s="145"/>
      <c r="AGU147" s="145"/>
      <c r="AGV147" s="145"/>
      <c r="AGW147" s="145"/>
      <c r="AGX147" s="145"/>
      <c r="AGY147" s="145"/>
      <c r="AGZ147" s="145"/>
      <c r="AHA147" s="145"/>
      <c r="AHB147" s="145"/>
      <c r="AHC147" s="145"/>
      <c r="AHD147" s="145"/>
      <c r="AHE147" s="145"/>
      <c r="AHF147" s="145"/>
      <c r="AHG147" s="145"/>
      <c r="AHH147" s="145"/>
      <c r="AHI147" s="145"/>
      <c r="AHJ147" s="145"/>
      <c r="AHK147" s="145"/>
      <c r="AHL147" s="145"/>
      <c r="AHM147" s="145"/>
      <c r="AHN147" s="145"/>
      <c r="AHO147" s="145"/>
      <c r="AHP147" s="145"/>
      <c r="AHQ147" s="145"/>
      <c r="AHR147" s="145"/>
      <c r="AHS147" s="145"/>
      <c r="AHT147" s="145"/>
      <c r="AHU147" s="145"/>
      <c r="AHV147" s="145"/>
      <c r="AHW147" s="145"/>
      <c r="AHX147" s="145"/>
      <c r="AHY147" s="145"/>
      <c r="AHZ147" s="145"/>
      <c r="AIA147" s="145"/>
      <c r="AIB147" s="145"/>
      <c r="AIC147" s="145"/>
      <c r="AID147" s="145"/>
      <c r="AIE147" s="145"/>
      <c r="AIF147" s="145"/>
      <c r="AIG147" s="145"/>
      <c r="AIH147" s="145"/>
      <c r="AII147" s="145"/>
      <c r="AIJ147" s="145"/>
      <c r="AIK147" s="145"/>
      <c r="AIL147" s="145"/>
      <c r="AIM147" s="145"/>
      <c r="AIN147" s="145"/>
      <c r="AIO147" s="145"/>
      <c r="AIP147" s="145"/>
      <c r="AIQ147" s="145"/>
      <c r="AIR147" s="145"/>
      <c r="AIS147" s="145"/>
      <c r="AIT147" s="145"/>
      <c r="AIU147" s="145"/>
      <c r="AIV147" s="145"/>
      <c r="AIW147" s="145"/>
      <c r="AIX147" s="145"/>
      <c r="AIY147" s="145"/>
      <c r="AIZ147" s="145"/>
      <c r="AJA147" s="145"/>
      <c r="AJB147" s="145"/>
      <c r="AJC147" s="145"/>
      <c r="AJD147" s="145"/>
      <c r="AJE147" s="145"/>
      <c r="AJF147" s="145"/>
      <c r="AJG147" s="145"/>
      <c r="AJH147" s="145"/>
      <c r="AJI147" s="145"/>
    </row>
    <row r="148" spans="1:945" s="103" customFormat="1" ht="13.55" customHeight="1">
      <c r="A148" s="443" t="s">
        <v>254</v>
      </c>
      <c r="B148" s="101" t="s">
        <v>233</v>
      </c>
      <c r="C148" s="245">
        <v>2112337</v>
      </c>
      <c r="D148" s="371">
        <f t="shared" si="37"/>
        <v>0.15142722581925261</v>
      </c>
      <c r="E148" s="402">
        <v>312432</v>
      </c>
      <c r="F148" s="371"/>
      <c r="G148" s="362">
        <v>26113</v>
      </c>
      <c r="H148" s="371">
        <f t="shared" si="36"/>
        <v>8.5869926813040509E-2</v>
      </c>
      <c r="I148" s="246">
        <v>18035</v>
      </c>
      <c r="J148" s="247">
        <f t="shared" si="25"/>
        <v>-3.8953426409463976E-2</v>
      </c>
      <c r="K148" s="449">
        <v>64709</v>
      </c>
      <c r="L148" s="470">
        <f>IFERROR((K148-K136)/K136,"")</f>
        <v>-0.16279821973813591</v>
      </c>
      <c r="M148" s="246">
        <v>4869</v>
      </c>
      <c r="N148" s="358">
        <f t="shared" si="26"/>
        <v>0.48990208078335384</v>
      </c>
      <c r="O148" s="482">
        <v>161267</v>
      </c>
      <c r="P148" s="475">
        <f>(O148-O136)/O136</f>
        <v>5.2732245787882943E-2</v>
      </c>
      <c r="Q148" s="246">
        <v>683</v>
      </c>
      <c r="R148" s="371">
        <f t="shared" si="27"/>
        <v>0.1270627062706271</v>
      </c>
      <c r="S148" s="372">
        <v>1128</v>
      </c>
      <c r="T148" s="378">
        <f t="shared" si="35"/>
        <v>-0.11320754716981132</v>
      </c>
      <c r="U148" s="402">
        <v>3351</v>
      </c>
      <c r="V148" s="405">
        <f>U148/U136-1</f>
        <v>0.31000781860828774</v>
      </c>
      <c r="W148" s="248">
        <v>10</v>
      </c>
      <c r="X148" s="371">
        <f t="shared" si="34"/>
        <v>-0.93421052631578949</v>
      </c>
      <c r="Y148" s="246">
        <v>2</v>
      </c>
      <c r="Z148" s="371">
        <f t="shared" ref="Z148:Z160" si="38">Y148/Y136-1</f>
        <v>-0.94871794871794868</v>
      </c>
      <c r="AA148" s="246"/>
      <c r="AB148" s="371"/>
      <c r="AC148" s="246">
        <v>4</v>
      </c>
      <c r="AD148" s="358" t="s">
        <v>249</v>
      </c>
      <c r="AE148" s="471">
        <v>3113</v>
      </c>
      <c r="AF148" s="472">
        <f>AE148/SUM(AE136:AE147)-1</f>
        <v>6.0286103542234404E-2</v>
      </c>
      <c r="AG148" s="246"/>
      <c r="AH148" s="371"/>
      <c r="AI148" s="149"/>
      <c r="AJ148" s="149"/>
      <c r="AK148" s="149"/>
      <c r="AL148" s="149"/>
      <c r="AM148" s="149"/>
      <c r="AN148" s="149"/>
      <c r="AO148" s="149"/>
      <c r="AP148" s="149"/>
      <c r="AQ148" s="149"/>
      <c r="AR148" s="149"/>
      <c r="AS148" s="149"/>
      <c r="AT148" s="149"/>
      <c r="AU148" s="149"/>
      <c r="AV148" s="150"/>
      <c r="AW148" s="149"/>
      <c r="AX148" s="149"/>
      <c r="AY148" s="149"/>
      <c r="AZ148" s="149"/>
      <c r="BA148" s="149"/>
      <c r="BB148" s="149"/>
      <c r="BC148" s="149"/>
      <c r="BD148" s="149"/>
      <c r="BE148" s="149"/>
      <c r="BF148" s="149"/>
      <c r="BG148" s="149"/>
      <c r="BH148" s="149"/>
      <c r="BI148" s="149"/>
      <c r="BJ148" s="149"/>
      <c r="BK148" s="149"/>
      <c r="BL148" s="149"/>
      <c r="BM148" s="149"/>
      <c r="BN148" s="149"/>
      <c r="BO148" s="149"/>
      <c r="BP148" s="149"/>
      <c r="BQ148" s="149"/>
      <c r="BR148" s="149"/>
      <c r="BS148" s="149"/>
      <c r="BT148" s="149"/>
      <c r="BU148" s="149"/>
      <c r="BV148" s="149"/>
      <c r="BW148" s="149"/>
      <c r="BX148" s="149"/>
      <c r="BY148" s="149"/>
      <c r="BZ148" s="149"/>
      <c r="CA148" s="149"/>
      <c r="CB148" s="149"/>
      <c r="CC148" s="149"/>
      <c r="CD148" s="149"/>
      <c r="CE148" s="149"/>
      <c r="CF148" s="149"/>
      <c r="CG148" s="149"/>
      <c r="CH148" s="149"/>
      <c r="CI148" s="149"/>
      <c r="CJ148" s="149"/>
      <c r="CK148" s="149"/>
      <c r="CL148" s="149"/>
      <c r="CM148" s="149"/>
      <c r="CN148" s="149"/>
      <c r="CO148" s="149"/>
      <c r="CP148" s="149"/>
      <c r="CQ148" s="149"/>
      <c r="CR148" s="149"/>
      <c r="CS148" s="149"/>
      <c r="CT148" s="149"/>
      <c r="CU148" s="149"/>
      <c r="CV148" s="149"/>
      <c r="CW148" s="149"/>
      <c r="CX148" s="149"/>
      <c r="CY148" s="149"/>
      <c r="CZ148" s="149"/>
      <c r="DA148" s="149"/>
      <c r="DB148" s="149"/>
      <c r="DC148" s="149"/>
      <c r="DD148" s="149"/>
      <c r="DE148" s="149"/>
      <c r="DF148" s="149"/>
      <c r="DG148" s="149"/>
      <c r="DH148" s="149"/>
      <c r="DI148" s="149"/>
      <c r="DJ148" s="149"/>
      <c r="DK148" s="149"/>
      <c r="DL148" s="149"/>
      <c r="DM148" s="149"/>
      <c r="DN148" s="149"/>
      <c r="DO148" s="149"/>
      <c r="DP148" s="149"/>
      <c r="DQ148" s="149"/>
      <c r="DR148" s="149"/>
      <c r="DS148" s="149"/>
      <c r="DT148" s="149"/>
      <c r="DU148" s="149"/>
      <c r="DV148" s="149"/>
      <c r="DW148" s="149"/>
      <c r="DX148" s="149"/>
      <c r="DY148" s="149"/>
      <c r="DZ148" s="149"/>
      <c r="EA148" s="149"/>
      <c r="EB148" s="149"/>
      <c r="EC148" s="149"/>
      <c r="ED148" s="149"/>
      <c r="EE148" s="149"/>
      <c r="EF148" s="149"/>
      <c r="EG148" s="149"/>
      <c r="EH148" s="149"/>
      <c r="EI148" s="149"/>
      <c r="EJ148" s="149"/>
      <c r="EK148" s="149"/>
      <c r="EL148" s="149"/>
      <c r="EM148" s="149"/>
      <c r="EN148" s="149"/>
      <c r="EO148" s="149"/>
      <c r="EP148" s="149"/>
      <c r="EQ148" s="149"/>
      <c r="ER148" s="149"/>
      <c r="ES148" s="149"/>
      <c r="ET148" s="149"/>
      <c r="EU148" s="149"/>
      <c r="EV148" s="149"/>
      <c r="EW148" s="149"/>
      <c r="EX148" s="149"/>
      <c r="EY148" s="149"/>
      <c r="EZ148" s="149"/>
      <c r="FA148" s="149"/>
      <c r="FB148" s="149"/>
      <c r="FC148" s="149"/>
      <c r="FD148" s="149"/>
      <c r="FE148" s="149"/>
      <c r="FF148" s="149"/>
      <c r="FG148" s="149"/>
      <c r="FH148" s="149"/>
      <c r="FI148" s="149"/>
      <c r="FJ148" s="149"/>
      <c r="FK148" s="149"/>
      <c r="FL148" s="149"/>
      <c r="FM148" s="149"/>
      <c r="FN148" s="149"/>
      <c r="FO148" s="149"/>
      <c r="FP148" s="149"/>
      <c r="FQ148" s="149"/>
      <c r="FR148" s="149"/>
      <c r="FS148" s="149"/>
      <c r="FT148" s="149"/>
      <c r="FU148" s="149"/>
      <c r="FV148" s="149"/>
      <c r="FW148" s="149"/>
      <c r="FX148" s="149"/>
      <c r="FY148" s="149"/>
      <c r="FZ148" s="149"/>
      <c r="GA148" s="149"/>
      <c r="GB148" s="149"/>
      <c r="GC148" s="149"/>
      <c r="GD148" s="149"/>
      <c r="GE148" s="149"/>
      <c r="GF148" s="149"/>
      <c r="GG148" s="149"/>
      <c r="GH148" s="149"/>
      <c r="GI148" s="149"/>
      <c r="GJ148" s="149"/>
      <c r="GK148" s="149"/>
      <c r="GL148" s="149"/>
      <c r="GM148" s="149"/>
      <c r="GN148" s="149"/>
      <c r="GO148" s="149"/>
      <c r="GP148" s="149"/>
      <c r="GQ148" s="149"/>
      <c r="GR148" s="149"/>
      <c r="GS148" s="149"/>
      <c r="GT148" s="149"/>
      <c r="GU148" s="149"/>
      <c r="GV148" s="149"/>
      <c r="GW148" s="149"/>
      <c r="GX148" s="149"/>
      <c r="GY148" s="149"/>
      <c r="GZ148" s="149"/>
      <c r="HA148" s="149"/>
      <c r="HB148" s="149"/>
      <c r="HC148" s="149"/>
      <c r="HD148" s="149"/>
      <c r="HE148" s="149"/>
      <c r="HF148" s="149"/>
      <c r="HG148" s="149"/>
      <c r="HH148" s="149"/>
      <c r="HI148" s="149"/>
      <c r="HJ148" s="149"/>
      <c r="HK148" s="149"/>
      <c r="HL148" s="149"/>
      <c r="HM148" s="149"/>
      <c r="HN148" s="149"/>
      <c r="HO148" s="149"/>
      <c r="HP148" s="149"/>
      <c r="HQ148" s="149"/>
      <c r="HR148" s="149"/>
      <c r="HS148" s="149"/>
      <c r="HT148" s="149"/>
      <c r="HU148" s="149"/>
      <c r="HV148" s="149"/>
      <c r="HW148" s="149"/>
      <c r="HX148" s="149"/>
      <c r="HY148" s="149"/>
      <c r="HZ148" s="149"/>
      <c r="IA148" s="149"/>
      <c r="IB148" s="149"/>
      <c r="IC148" s="149"/>
      <c r="ID148" s="149"/>
      <c r="IE148" s="149"/>
      <c r="IF148" s="149"/>
      <c r="IG148" s="149"/>
      <c r="IH148" s="149"/>
      <c r="II148" s="149"/>
      <c r="IJ148" s="149"/>
      <c r="IK148" s="149"/>
      <c r="IL148" s="149"/>
      <c r="IM148" s="149"/>
      <c r="IN148" s="149"/>
      <c r="IO148" s="149"/>
      <c r="IP148" s="149"/>
      <c r="IQ148" s="149"/>
      <c r="IR148" s="149"/>
      <c r="IS148" s="149"/>
      <c r="IT148" s="149"/>
      <c r="IU148" s="149"/>
      <c r="IV148" s="149"/>
      <c r="IW148" s="149"/>
      <c r="IX148" s="149"/>
      <c r="IY148" s="149"/>
      <c r="IZ148" s="149"/>
      <c r="JA148" s="149"/>
      <c r="JB148" s="149"/>
      <c r="JC148" s="149"/>
      <c r="JD148" s="149"/>
      <c r="JE148" s="149"/>
      <c r="JF148" s="149"/>
      <c r="JG148" s="149"/>
      <c r="JH148" s="149"/>
      <c r="JI148" s="149"/>
      <c r="JJ148" s="149"/>
      <c r="JK148" s="149"/>
      <c r="JL148" s="149"/>
      <c r="JM148" s="149"/>
      <c r="JN148" s="149"/>
      <c r="JO148" s="149"/>
      <c r="JP148" s="149"/>
      <c r="JQ148" s="149"/>
      <c r="JR148" s="149"/>
      <c r="JS148" s="149"/>
      <c r="JT148" s="149"/>
      <c r="JU148" s="149"/>
      <c r="JV148" s="149"/>
      <c r="JW148" s="149"/>
      <c r="JX148" s="149"/>
      <c r="JY148" s="149"/>
      <c r="JZ148" s="149"/>
      <c r="KA148" s="149"/>
      <c r="KB148" s="149"/>
      <c r="KC148" s="149"/>
      <c r="KD148" s="149"/>
      <c r="KE148" s="149"/>
      <c r="KF148" s="149"/>
      <c r="KG148" s="149"/>
      <c r="KH148" s="149"/>
      <c r="KI148" s="149"/>
      <c r="KJ148" s="149"/>
      <c r="KK148" s="149"/>
      <c r="KL148" s="149"/>
      <c r="KM148" s="149"/>
      <c r="KN148" s="149"/>
      <c r="KO148" s="149"/>
      <c r="KP148" s="149"/>
      <c r="KQ148" s="149"/>
      <c r="KR148" s="149"/>
      <c r="KS148" s="149"/>
      <c r="KT148" s="149"/>
      <c r="KU148" s="149"/>
      <c r="KV148" s="149"/>
      <c r="KW148" s="149"/>
      <c r="KX148" s="149"/>
      <c r="KY148" s="149"/>
      <c r="KZ148" s="149"/>
      <c r="LA148" s="149"/>
      <c r="LB148" s="149"/>
      <c r="LC148" s="149"/>
      <c r="LD148" s="149"/>
      <c r="LE148" s="149"/>
      <c r="LF148" s="149"/>
      <c r="LG148" s="149"/>
      <c r="LH148" s="149"/>
      <c r="LI148" s="149"/>
      <c r="LJ148" s="149"/>
      <c r="LK148" s="149"/>
      <c r="LL148" s="149"/>
      <c r="LM148" s="149"/>
      <c r="LN148" s="149"/>
      <c r="LO148" s="149"/>
      <c r="LP148" s="149"/>
      <c r="LQ148" s="149"/>
      <c r="LR148" s="149"/>
      <c r="LS148" s="149"/>
      <c r="LT148" s="149"/>
      <c r="LU148" s="149"/>
      <c r="LV148" s="149"/>
      <c r="LW148" s="149"/>
      <c r="LX148" s="149"/>
      <c r="LY148" s="149"/>
      <c r="LZ148" s="149"/>
      <c r="MA148" s="149"/>
      <c r="MB148" s="149"/>
      <c r="MC148" s="149"/>
      <c r="MD148" s="149"/>
      <c r="ME148" s="149"/>
      <c r="MF148" s="149"/>
      <c r="MG148" s="149"/>
      <c r="MH148" s="149"/>
      <c r="MI148" s="149"/>
      <c r="MJ148" s="149"/>
      <c r="MK148" s="149"/>
      <c r="ML148" s="149"/>
      <c r="MM148" s="149"/>
      <c r="MN148" s="149"/>
      <c r="MO148" s="149"/>
      <c r="MP148" s="149"/>
      <c r="MQ148" s="149"/>
      <c r="MR148" s="149"/>
      <c r="MS148" s="149"/>
      <c r="MT148" s="149"/>
      <c r="MU148" s="149"/>
      <c r="MV148" s="149"/>
      <c r="MW148" s="149"/>
      <c r="MX148" s="149"/>
      <c r="MY148" s="149"/>
      <c r="MZ148" s="149"/>
      <c r="NA148" s="149"/>
      <c r="NB148" s="149"/>
      <c r="NC148" s="149"/>
      <c r="ND148" s="149"/>
      <c r="NE148" s="149"/>
      <c r="NF148" s="149"/>
      <c r="NG148" s="149"/>
      <c r="NH148" s="149"/>
      <c r="NI148" s="149"/>
      <c r="NJ148" s="149"/>
      <c r="NK148" s="149"/>
      <c r="NL148" s="149"/>
      <c r="NM148" s="149"/>
      <c r="NN148" s="149"/>
      <c r="NO148" s="149"/>
      <c r="NP148" s="149"/>
      <c r="NQ148" s="149"/>
      <c r="NR148" s="149"/>
      <c r="NS148" s="149"/>
      <c r="NT148" s="149"/>
      <c r="NU148" s="149"/>
      <c r="NV148" s="149"/>
      <c r="NW148" s="149"/>
      <c r="NX148" s="149"/>
      <c r="NY148" s="149"/>
      <c r="NZ148" s="149"/>
      <c r="OA148" s="149"/>
      <c r="OB148" s="149"/>
      <c r="OC148" s="149"/>
      <c r="OD148" s="149"/>
      <c r="OE148" s="149"/>
      <c r="OF148" s="149"/>
      <c r="OG148" s="149"/>
      <c r="OH148" s="149"/>
      <c r="OI148" s="149"/>
      <c r="OJ148" s="149"/>
      <c r="OK148" s="149"/>
      <c r="OL148" s="149"/>
      <c r="OM148" s="149"/>
      <c r="ON148" s="149"/>
      <c r="OO148" s="149"/>
      <c r="OP148" s="149"/>
      <c r="OQ148" s="149"/>
      <c r="OR148" s="149"/>
      <c r="OS148" s="149"/>
      <c r="OT148" s="149"/>
      <c r="OU148" s="149"/>
      <c r="OV148" s="149"/>
      <c r="OW148" s="149"/>
      <c r="OX148" s="149"/>
      <c r="OY148" s="149"/>
      <c r="OZ148" s="149"/>
      <c r="PA148" s="149"/>
      <c r="PB148" s="149"/>
      <c r="PC148" s="149"/>
      <c r="PD148" s="149"/>
      <c r="PE148" s="149"/>
      <c r="PF148" s="149"/>
      <c r="PG148" s="149"/>
      <c r="PH148" s="149"/>
      <c r="PI148" s="149"/>
      <c r="PJ148" s="149"/>
      <c r="PK148" s="149"/>
      <c r="PL148" s="149"/>
      <c r="PM148" s="149"/>
      <c r="PN148" s="149"/>
      <c r="PO148" s="149"/>
      <c r="PP148" s="149"/>
      <c r="PQ148" s="149"/>
      <c r="PR148" s="149"/>
      <c r="PS148" s="149"/>
      <c r="PT148" s="149"/>
      <c r="PU148" s="149"/>
      <c r="PV148" s="149"/>
      <c r="PW148" s="149"/>
      <c r="PX148" s="149"/>
      <c r="PY148" s="149"/>
      <c r="PZ148" s="149"/>
      <c r="QA148" s="149"/>
      <c r="QB148" s="149"/>
      <c r="QC148" s="149"/>
      <c r="QD148" s="149"/>
      <c r="QE148" s="149"/>
      <c r="QF148" s="149"/>
      <c r="QG148" s="149"/>
      <c r="QH148" s="149"/>
      <c r="QI148" s="149"/>
      <c r="QJ148" s="149"/>
      <c r="QK148" s="149"/>
      <c r="QL148" s="149"/>
      <c r="QM148" s="149"/>
      <c r="QN148" s="149"/>
      <c r="QO148" s="149"/>
      <c r="QP148" s="149"/>
      <c r="QQ148" s="149"/>
      <c r="QR148" s="149"/>
      <c r="QS148" s="149"/>
      <c r="QT148" s="149"/>
      <c r="QU148" s="149"/>
      <c r="QV148" s="149"/>
      <c r="QW148" s="149"/>
      <c r="QX148" s="149"/>
      <c r="QY148" s="149"/>
      <c r="QZ148" s="149"/>
      <c r="RA148" s="149"/>
      <c r="RB148" s="149"/>
      <c r="RC148" s="149"/>
      <c r="RD148" s="149"/>
      <c r="RE148" s="149"/>
      <c r="RF148" s="149"/>
      <c r="RG148" s="149"/>
      <c r="RH148" s="149"/>
      <c r="RI148" s="149"/>
      <c r="RJ148" s="149"/>
      <c r="RK148" s="149"/>
      <c r="RL148" s="149"/>
      <c r="RM148" s="149"/>
      <c r="RN148" s="149"/>
      <c r="RO148" s="149"/>
      <c r="RP148" s="149"/>
      <c r="RQ148" s="149"/>
      <c r="RR148" s="149"/>
      <c r="RS148" s="149"/>
      <c r="RT148" s="149"/>
      <c r="RU148" s="149"/>
      <c r="RV148" s="149"/>
      <c r="RW148" s="149"/>
      <c r="RX148" s="149"/>
      <c r="RY148" s="149"/>
      <c r="RZ148" s="149"/>
      <c r="SA148" s="149"/>
      <c r="SB148" s="149"/>
      <c r="SC148" s="149"/>
      <c r="SD148" s="149"/>
      <c r="SE148" s="149"/>
      <c r="SF148" s="149"/>
      <c r="SG148" s="149"/>
      <c r="SH148" s="149"/>
      <c r="SI148" s="149"/>
      <c r="SJ148" s="149"/>
      <c r="SK148" s="149"/>
      <c r="SL148" s="149"/>
      <c r="SM148" s="149"/>
      <c r="SN148" s="149"/>
      <c r="SO148" s="149"/>
      <c r="SP148" s="149"/>
      <c r="SQ148" s="149"/>
      <c r="SR148" s="149"/>
      <c r="SS148" s="149"/>
      <c r="ST148" s="149"/>
      <c r="SU148" s="149"/>
      <c r="SV148" s="149"/>
      <c r="SW148" s="149"/>
      <c r="SX148" s="149"/>
      <c r="SY148" s="149"/>
      <c r="SZ148" s="149"/>
      <c r="TA148" s="149"/>
      <c r="TB148" s="149"/>
      <c r="TC148" s="149"/>
      <c r="TD148" s="149"/>
      <c r="TE148" s="149"/>
      <c r="TF148" s="149"/>
      <c r="TG148" s="149"/>
      <c r="TH148" s="149"/>
      <c r="TI148" s="149"/>
      <c r="TJ148" s="149"/>
      <c r="TK148" s="149"/>
      <c r="TL148" s="149"/>
      <c r="TM148" s="149"/>
      <c r="TN148" s="149"/>
      <c r="TO148" s="149"/>
      <c r="TP148" s="149"/>
      <c r="TQ148" s="149"/>
      <c r="TR148" s="149"/>
      <c r="TS148" s="149"/>
      <c r="TT148" s="149"/>
      <c r="TU148" s="149"/>
      <c r="TV148" s="149"/>
      <c r="TW148" s="149"/>
      <c r="TX148" s="149"/>
      <c r="TY148" s="149"/>
      <c r="TZ148" s="149"/>
      <c r="UA148" s="149"/>
      <c r="UB148" s="149"/>
      <c r="UC148" s="149"/>
      <c r="UD148" s="149"/>
      <c r="UE148" s="149"/>
      <c r="UF148" s="149"/>
      <c r="UG148" s="149"/>
      <c r="UH148" s="149"/>
      <c r="UI148" s="149"/>
      <c r="UJ148" s="149"/>
      <c r="UK148" s="149"/>
      <c r="UL148" s="149"/>
      <c r="UM148" s="149"/>
      <c r="UN148" s="149"/>
      <c r="UO148" s="149"/>
      <c r="UP148" s="149"/>
      <c r="UQ148" s="149"/>
      <c r="UR148" s="149"/>
      <c r="US148" s="149"/>
      <c r="UT148" s="149"/>
      <c r="UU148" s="149"/>
      <c r="UV148" s="149"/>
      <c r="UW148" s="149"/>
      <c r="UX148" s="149"/>
      <c r="UY148" s="149"/>
      <c r="UZ148" s="149"/>
      <c r="VA148" s="149"/>
      <c r="VB148" s="149"/>
      <c r="VC148" s="149"/>
      <c r="VD148" s="149"/>
      <c r="VE148" s="149"/>
      <c r="VF148" s="149"/>
      <c r="VG148" s="149"/>
      <c r="VH148" s="149"/>
      <c r="VI148" s="149"/>
      <c r="VJ148" s="149"/>
      <c r="VK148" s="149"/>
      <c r="VL148" s="149"/>
      <c r="VM148" s="149"/>
      <c r="VN148" s="149"/>
      <c r="VO148" s="149"/>
      <c r="VP148" s="149"/>
      <c r="VQ148" s="149"/>
      <c r="VR148" s="149"/>
      <c r="VS148" s="149"/>
      <c r="VT148" s="149"/>
      <c r="VU148" s="149"/>
      <c r="VV148" s="149"/>
      <c r="VW148" s="149"/>
      <c r="VX148" s="149"/>
      <c r="VY148" s="149"/>
      <c r="VZ148" s="149"/>
      <c r="WA148" s="149"/>
      <c r="WB148" s="149"/>
      <c r="WC148" s="149"/>
      <c r="WD148" s="149"/>
      <c r="WE148" s="149"/>
      <c r="WF148" s="149"/>
      <c r="WG148" s="149"/>
      <c r="WH148" s="149"/>
      <c r="WI148" s="149"/>
      <c r="WJ148" s="149"/>
      <c r="WK148" s="149"/>
      <c r="WL148" s="149"/>
      <c r="WM148" s="149"/>
      <c r="WN148" s="149"/>
      <c r="WO148" s="149"/>
      <c r="WP148" s="149"/>
      <c r="WQ148" s="149"/>
      <c r="WR148" s="149"/>
      <c r="WS148" s="149"/>
      <c r="WT148" s="149"/>
      <c r="WU148" s="149"/>
      <c r="WV148" s="149"/>
      <c r="WW148" s="149"/>
      <c r="WX148" s="149"/>
      <c r="WY148" s="149"/>
      <c r="WZ148" s="149"/>
      <c r="XA148" s="149"/>
      <c r="XB148" s="149"/>
      <c r="XC148" s="149"/>
      <c r="XD148" s="149"/>
      <c r="XE148" s="149"/>
      <c r="XF148" s="149"/>
      <c r="XG148" s="149"/>
      <c r="XH148" s="149"/>
      <c r="XI148" s="149"/>
      <c r="XJ148" s="149"/>
      <c r="XK148" s="149"/>
      <c r="XL148" s="149"/>
      <c r="XM148" s="149"/>
      <c r="XN148" s="149"/>
      <c r="XO148" s="149"/>
      <c r="XP148" s="149"/>
      <c r="XQ148" s="149"/>
      <c r="XR148" s="149"/>
      <c r="XS148" s="149"/>
      <c r="XT148" s="149"/>
      <c r="XU148" s="149"/>
      <c r="XV148" s="149"/>
      <c r="XW148" s="149"/>
      <c r="XX148" s="149"/>
      <c r="XY148" s="149"/>
      <c r="XZ148" s="149"/>
      <c r="YA148" s="149"/>
      <c r="YB148" s="149"/>
      <c r="YC148" s="149"/>
      <c r="YD148" s="149"/>
      <c r="YE148" s="149"/>
      <c r="YF148" s="149"/>
      <c r="YG148" s="149"/>
      <c r="YH148" s="149"/>
      <c r="YI148" s="149"/>
      <c r="YJ148" s="149"/>
      <c r="YK148" s="149"/>
      <c r="YL148" s="149"/>
      <c r="YM148" s="149"/>
      <c r="YN148" s="149"/>
      <c r="YO148" s="149"/>
      <c r="YP148" s="149"/>
      <c r="YQ148" s="149"/>
      <c r="YR148" s="149"/>
      <c r="YS148" s="149"/>
      <c r="YT148" s="149"/>
      <c r="YU148" s="149"/>
      <c r="YV148" s="149"/>
      <c r="YW148" s="149"/>
      <c r="YX148" s="149"/>
      <c r="YY148" s="149"/>
      <c r="YZ148" s="149"/>
      <c r="ZA148" s="149"/>
      <c r="ZB148" s="149"/>
      <c r="ZC148" s="149"/>
      <c r="ZD148" s="149"/>
      <c r="ZE148" s="149"/>
      <c r="ZF148" s="149"/>
      <c r="ZG148" s="149"/>
      <c r="ZH148" s="149"/>
      <c r="ZI148" s="149"/>
      <c r="ZJ148" s="149"/>
      <c r="ZK148" s="149"/>
      <c r="ZL148" s="149"/>
      <c r="ZM148" s="149"/>
      <c r="ZN148" s="149"/>
      <c r="ZO148" s="149"/>
      <c r="ZP148" s="149"/>
      <c r="ZQ148" s="149"/>
      <c r="ZR148" s="149"/>
      <c r="ZS148" s="149"/>
      <c r="ZT148" s="149"/>
      <c r="ZU148" s="149"/>
      <c r="ZV148" s="149"/>
      <c r="ZW148" s="149"/>
      <c r="ZX148" s="149"/>
      <c r="ZY148" s="149"/>
      <c r="ZZ148" s="149"/>
      <c r="AAA148" s="149"/>
      <c r="AAB148" s="149"/>
      <c r="AAC148" s="149"/>
      <c r="AAD148" s="149"/>
      <c r="AAE148" s="149"/>
      <c r="AAF148" s="149"/>
      <c r="AAG148" s="149"/>
      <c r="AAH148" s="149"/>
      <c r="AAI148" s="149"/>
      <c r="AAJ148" s="149"/>
      <c r="AAK148" s="149"/>
      <c r="AAL148" s="149"/>
      <c r="AAM148" s="149"/>
      <c r="AAN148" s="149"/>
      <c r="AAO148" s="149"/>
      <c r="AAP148" s="149"/>
      <c r="AAQ148" s="149"/>
      <c r="AAR148" s="149"/>
      <c r="AAS148" s="149"/>
      <c r="AAT148" s="149"/>
      <c r="AAU148" s="149"/>
      <c r="AAV148" s="149"/>
      <c r="AAW148" s="149"/>
      <c r="AAX148" s="149"/>
      <c r="AAY148" s="149"/>
      <c r="AAZ148" s="149"/>
      <c r="ABA148" s="149"/>
      <c r="ABB148" s="149"/>
      <c r="ABC148" s="149"/>
      <c r="ABD148" s="149"/>
      <c r="ABE148" s="149"/>
      <c r="ABF148" s="149"/>
      <c r="ABG148" s="149"/>
      <c r="ABH148" s="149"/>
      <c r="ABI148" s="149"/>
      <c r="ABJ148" s="149"/>
      <c r="ABK148" s="149"/>
      <c r="ABL148" s="149"/>
      <c r="ABM148" s="149"/>
      <c r="ABN148" s="149"/>
      <c r="ABO148" s="149"/>
      <c r="ABP148" s="149"/>
      <c r="ABQ148" s="149"/>
      <c r="ABR148" s="149"/>
      <c r="ABS148" s="149"/>
      <c r="ABT148" s="149"/>
      <c r="ABU148" s="149"/>
      <c r="ABV148" s="149"/>
      <c r="ABW148" s="149"/>
      <c r="ABX148" s="149"/>
      <c r="ABY148" s="149"/>
      <c r="ABZ148" s="149"/>
      <c r="ACA148" s="149"/>
      <c r="ACB148" s="149"/>
      <c r="ACC148" s="149"/>
      <c r="ACD148" s="149"/>
      <c r="ACE148" s="149"/>
      <c r="ACF148" s="149"/>
      <c r="ACG148" s="149"/>
      <c r="ACH148" s="149"/>
      <c r="ACI148" s="149"/>
      <c r="ACJ148" s="149"/>
      <c r="ACK148" s="149"/>
      <c r="ACL148" s="149"/>
      <c r="ACM148" s="149"/>
      <c r="ACN148" s="149"/>
      <c r="ACO148" s="149"/>
      <c r="ACP148" s="149"/>
      <c r="ACQ148" s="149"/>
      <c r="ACR148" s="149"/>
      <c r="ACS148" s="149"/>
      <c r="ACT148" s="149"/>
      <c r="ACU148" s="149"/>
      <c r="ACV148" s="149"/>
      <c r="ACW148" s="149"/>
      <c r="ACX148" s="149"/>
      <c r="ACY148" s="149"/>
      <c r="ACZ148" s="149"/>
      <c r="ADA148" s="149"/>
      <c r="ADB148" s="149"/>
      <c r="ADC148" s="149"/>
      <c r="ADD148" s="149"/>
      <c r="ADE148" s="149"/>
      <c r="ADF148" s="149"/>
      <c r="ADG148" s="149"/>
      <c r="ADH148" s="149"/>
      <c r="ADI148" s="149"/>
      <c r="ADJ148" s="149"/>
      <c r="ADK148" s="149"/>
      <c r="ADL148" s="149"/>
      <c r="ADM148" s="149"/>
      <c r="ADN148" s="149"/>
      <c r="ADO148" s="149"/>
      <c r="ADP148" s="149"/>
      <c r="ADQ148" s="149"/>
      <c r="ADR148" s="149"/>
      <c r="ADS148" s="149"/>
      <c r="ADT148" s="149"/>
      <c r="ADU148" s="149"/>
      <c r="ADV148" s="149"/>
      <c r="ADW148" s="149"/>
      <c r="ADX148" s="149"/>
      <c r="ADY148" s="149"/>
      <c r="ADZ148" s="149"/>
      <c r="AEA148" s="149"/>
      <c r="AEB148" s="149"/>
      <c r="AEC148" s="149"/>
      <c r="AED148" s="149"/>
      <c r="AEE148" s="149"/>
      <c r="AEF148" s="149"/>
      <c r="AEG148" s="149"/>
      <c r="AEH148" s="149"/>
      <c r="AEI148" s="149"/>
      <c r="AEJ148" s="149"/>
      <c r="AEK148" s="149"/>
      <c r="AEL148" s="149"/>
      <c r="AEM148" s="149"/>
      <c r="AEN148" s="149"/>
      <c r="AEO148" s="149"/>
      <c r="AEP148" s="149"/>
      <c r="AEQ148" s="149"/>
      <c r="AER148" s="149"/>
      <c r="AES148" s="149"/>
      <c r="AET148" s="149"/>
      <c r="AEU148" s="149"/>
      <c r="AEV148" s="149"/>
      <c r="AEW148" s="149"/>
      <c r="AEX148" s="149"/>
      <c r="AEY148" s="149"/>
      <c r="AEZ148" s="149"/>
      <c r="AFA148" s="149"/>
      <c r="AFB148" s="149"/>
      <c r="AFC148" s="149"/>
      <c r="AFD148" s="149"/>
      <c r="AFE148" s="149"/>
      <c r="AFF148" s="149"/>
      <c r="AFG148" s="149"/>
      <c r="AFH148" s="149"/>
      <c r="AFI148" s="149"/>
      <c r="AFJ148" s="149"/>
      <c r="AFK148" s="149"/>
      <c r="AFL148" s="149"/>
      <c r="AFM148" s="149"/>
      <c r="AFN148" s="149"/>
      <c r="AFO148" s="149"/>
      <c r="AFP148" s="149"/>
      <c r="AFQ148" s="149"/>
      <c r="AFR148" s="149"/>
      <c r="AFS148" s="149"/>
      <c r="AFT148" s="149"/>
      <c r="AFU148" s="149"/>
      <c r="AFV148" s="149"/>
      <c r="AFW148" s="149"/>
      <c r="AFX148" s="149"/>
      <c r="AFY148" s="149"/>
      <c r="AFZ148" s="149"/>
      <c r="AGA148" s="149"/>
      <c r="AGB148" s="149"/>
      <c r="AGC148" s="149"/>
      <c r="AGD148" s="149"/>
      <c r="AGE148" s="149"/>
      <c r="AGF148" s="149"/>
      <c r="AGG148" s="149"/>
      <c r="AGH148" s="149"/>
      <c r="AGI148" s="149"/>
      <c r="AGJ148" s="149"/>
      <c r="AGK148" s="149"/>
      <c r="AGL148" s="149"/>
      <c r="AGM148" s="149"/>
      <c r="AGN148" s="149"/>
      <c r="AGO148" s="149"/>
      <c r="AGP148" s="149"/>
      <c r="AGQ148" s="149"/>
      <c r="AGR148" s="149"/>
      <c r="AGS148" s="149"/>
      <c r="AGT148" s="149"/>
      <c r="AGU148" s="149"/>
      <c r="AGV148" s="149"/>
      <c r="AGW148" s="149"/>
      <c r="AGX148" s="149"/>
      <c r="AGY148" s="149"/>
      <c r="AGZ148" s="149"/>
      <c r="AHA148" s="149"/>
      <c r="AHB148" s="149"/>
      <c r="AHC148" s="149"/>
      <c r="AHD148" s="149"/>
      <c r="AHE148" s="149"/>
      <c r="AHF148" s="149"/>
      <c r="AHG148" s="149"/>
      <c r="AHH148" s="149"/>
      <c r="AHI148" s="149"/>
      <c r="AHJ148" s="149"/>
      <c r="AHK148" s="149"/>
      <c r="AHL148" s="149"/>
      <c r="AHM148" s="149"/>
      <c r="AHN148" s="149"/>
      <c r="AHO148" s="149"/>
      <c r="AHP148" s="149"/>
      <c r="AHQ148" s="149"/>
      <c r="AHR148" s="149"/>
      <c r="AHS148" s="149"/>
      <c r="AHT148" s="149"/>
      <c r="AHU148" s="149"/>
      <c r="AHV148" s="149"/>
      <c r="AHW148" s="149"/>
      <c r="AHX148" s="149"/>
      <c r="AHY148" s="149"/>
      <c r="AHZ148" s="149"/>
      <c r="AIA148" s="149"/>
      <c r="AIB148" s="149"/>
      <c r="AIC148" s="149"/>
      <c r="AID148" s="149"/>
      <c r="AIE148" s="149"/>
      <c r="AIF148" s="149"/>
      <c r="AIG148" s="149"/>
      <c r="AIH148" s="149"/>
      <c r="AII148" s="149"/>
      <c r="AIJ148" s="149"/>
      <c r="AIK148" s="149"/>
      <c r="AIL148" s="149"/>
      <c r="AIM148" s="149"/>
      <c r="AIN148" s="149"/>
      <c r="AIO148" s="149"/>
      <c r="AIP148" s="149"/>
      <c r="AIQ148" s="149"/>
      <c r="AIR148" s="149"/>
      <c r="AIS148" s="149"/>
      <c r="AIT148" s="149"/>
      <c r="AIU148" s="149"/>
      <c r="AIV148" s="149"/>
      <c r="AIW148" s="149"/>
      <c r="AIX148" s="149"/>
      <c r="AIY148" s="149"/>
      <c r="AIZ148" s="149"/>
      <c r="AJA148" s="149"/>
      <c r="AJB148" s="149"/>
      <c r="AJC148" s="149"/>
      <c r="AJD148" s="149"/>
      <c r="AJE148" s="149"/>
      <c r="AJF148" s="149"/>
      <c r="AJG148" s="149"/>
      <c r="AJH148" s="149"/>
      <c r="AJI148" s="149"/>
    </row>
    <row r="149" spans="1:945" s="73" customFormat="1" ht="13.55" customHeight="1">
      <c r="A149" s="439"/>
      <c r="B149" s="95" t="s">
        <v>234</v>
      </c>
      <c r="C149" s="249">
        <v>1876928</v>
      </c>
      <c r="D149" s="379">
        <f t="shared" si="37"/>
        <v>0.29836491056710357</v>
      </c>
      <c r="E149" s="403"/>
      <c r="F149" s="358"/>
      <c r="G149" s="356">
        <v>22607</v>
      </c>
      <c r="H149" s="358">
        <f t="shared" si="36"/>
        <v>0.16554959785522794</v>
      </c>
      <c r="I149" s="138">
        <v>15808</v>
      </c>
      <c r="J149" s="137">
        <f t="shared" si="25"/>
        <v>3.9111286399789558E-2</v>
      </c>
      <c r="K149" s="450"/>
      <c r="L149" s="461"/>
      <c r="M149" s="138">
        <v>4367</v>
      </c>
      <c r="N149" s="358">
        <f t="shared" si="26"/>
        <v>0.92294143549097307</v>
      </c>
      <c r="O149" s="483"/>
      <c r="P149" s="464"/>
      <c r="Q149" s="138">
        <v>1098</v>
      </c>
      <c r="R149" s="358">
        <f t="shared" si="27"/>
        <v>1.1361867704280155</v>
      </c>
      <c r="S149" s="373">
        <v>1219</v>
      </c>
      <c r="T149" s="379">
        <f t="shared" si="35"/>
        <v>0.37895927601809953</v>
      </c>
      <c r="U149" s="403"/>
      <c r="V149" s="406"/>
      <c r="W149" s="250">
        <v>15</v>
      </c>
      <c r="X149" s="358">
        <f t="shared" si="34"/>
        <v>-0.84536082474226804</v>
      </c>
      <c r="Y149" s="138">
        <v>70</v>
      </c>
      <c r="Z149" s="358">
        <f t="shared" si="38"/>
        <v>69</v>
      </c>
      <c r="AA149" s="138"/>
      <c r="AB149" s="358"/>
      <c r="AC149" s="138">
        <v>3</v>
      </c>
      <c r="AD149" s="358">
        <f t="shared" ref="AD149:AD156" si="39">(AC149-AC137)/AC137</f>
        <v>-0.66666666666666663</v>
      </c>
      <c r="AE149" s="463"/>
      <c r="AF149" s="473"/>
      <c r="AG149" s="138"/>
      <c r="AH149" s="358"/>
      <c r="AI149" s="145"/>
      <c r="AJ149" s="145"/>
      <c r="AK149" s="145"/>
      <c r="AL149" s="145"/>
      <c r="AM149" s="145"/>
      <c r="AN149" s="145"/>
      <c r="AO149" s="145"/>
      <c r="AP149" s="145"/>
      <c r="AQ149" s="145"/>
      <c r="AR149" s="145"/>
      <c r="AS149" s="145"/>
      <c r="AT149" s="145"/>
      <c r="AU149" s="145"/>
      <c r="AV149" s="148"/>
      <c r="AW149" s="145"/>
      <c r="AX149" s="145"/>
      <c r="AY149" s="145"/>
      <c r="AZ149" s="145"/>
      <c r="BA149" s="145"/>
      <c r="BB149" s="145"/>
      <c r="BC149" s="145"/>
      <c r="BD149" s="145"/>
      <c r="BE149" s="145"/>
      <c r="BF149" s="145"/>
      <c r="BG149" s="145"/>
      <c r="BH149" s="145"/>
      <c r="BI149" s="145"/>
      <c r="BJ149" s="145"/>
      <c r="BK149" s="145"/>
      <c r="BL149" s="145"/>
      <c r="BM149" s="145"/>
      <c r="BN149" s="145"/>
      <c r="BO149" s="145"/>
      <c r="BP149" s="145"/>
      <c r="BQ149" s="145"/>
      <c r="BR149" s="145"/>
      <c r="BS149" s="145"/>
      <c r="BT149" s="145"/>
      <c r="BU149" s="145"/>
      <c r="BV149" s="145"/>
      <c r="BW149" s="145"/>
      <c r="BX149" s="145"/>
      <c r="BY149" s="145"/>
      <c r="BZ149" s="145"/>
      <c r="CA149" s="145"/>
      <c r="CB149" s="145"/>
      <c r="CC149" s="145"/>
      <c r="CD149" s="145"/>
      <c r="CE149" s="145"/>
      <c r="CF149" s="145"/>
      <c r="CG149" s="145"/>
      <c r="CH149" s="145"/>
      <c r="CI149" s="145"/>
      <c r="CJ149" s="145"/>
      <c r="CK149" s="145"/>
      <c r="CL149" s="145"/>
      <c r="CM149" s="145"/>
      <c r="CN149" s="145"/>
      <c r="CO149" s="145"/>
      <c r="CP149" s="145"/>
      <c r="CQ149" s="145"/>
      <c r="CR149" s="145"/>
      <c r="CS149" s="145"/>
      <c r="CT149" s="145"/>
      <c r="CU149" s="145"/>
      <c r="CV149" s="145"/>
      <c r="CW149" s="145"/>
      <c r="CX149" s="145"/>
      <c r="CY149" s="145"/>
      <c r="CZ149" s="145"/>
      <c r="DA149" s="145"/>
      <c r="DB149" s="145"/>
      <c r="DC149" s="145"/>
      <c r="DD149" s="145"/>
      <c r="DE149" s="145"/>
      <c r="DF149" s="145"/>
      <c r="DG149" s="145"/>
      <c r="DH149" s="145"/>
      <c r="DI149" s="145"/>
      <c r="DJ149" s="145"/>
      <c r="DK149" s="145"/>
      <c r="DL149" s="145"/>
      <c r="DM149" s="145"/>
      <c r="DN149" s="145"/>
      <c r="DO149" s="145"/>
      <c r="DP149" s="145"/>
      <c r="DQ149" s="145"/>
      <c r="DR149" s="145"/>
      <c r="DS149" s="145"/>
      <c r="DT149" s="145"/>
      <c r="DU149" s="145"/>
      <c r="DV149" s="145"/>
      <c r="DW149" s="145"/>
      <c r="DX149" s="145"/>
      <c r="DY149" s="145"/>
      <c r="DZ149" s="145"/>
      <c r="EA149" s="145"/>
      <c r="EB149" s="145"/>
      <c r="EC149" s="145"/>
      <c r="ED149" s="145"/>
      <c r="EE149" s="145"/>
      <c r="EF149" s="145"/>
      <c r="EG149" s="145"/>
      <c r="EH149" s="145"/>
      <c r="EI149" s="145"/>
      <c r="EJ149" s="145"/>
      <c r="EK149" s="145"/>
      <c r="EL149" s="145"/>
      <c r="EM149" s="145"/>
      <c r="EN149" s="145"/>
      <c r="EO149" s="145"/>
      <c r="EP149" s="145"/>
      <c r="EQ149" s="145"/>
      <c r="ER149" s="145"/>
      <c r="ES149" s="145"/>
      <c r="ET149" s="145"/>
      <c r="EU149" s="145"/>
      <c r="EV149" s="145"/>
      <c r="EW149" s="145"/>
      <c r="EX149" s="145"/>
      <c r="EY149" s="145"/>
      <c r="EZ149" s="145"/>
      <c r="FA149" s="145"/>
      <c r="FB149" s="145"/>
      <c r="FC149" s="145"/>
      <c r="FD149" s="145"/>
      <c r="FE149" s="145"/>
      <c r="FF149" s="145"/>
      <c r="FG149" s="145"/>
      <c r="FH149" s="145"/>
      <c r="FI149" s="145"/>
      <c r="FJ149" s="145"/>
      <c r="FK149" s="145"/>
      <c r="FL149" s="145"/>
      <c r="FM149" s="145"/>
      <c r="FN149" s="145"/>
      <c r="FO149" s="145"/>
      <c r="FP149" s="145"/>
      <c r="FQ149" s="145"/>
      <c r="FR149" s="145"/>
      <c r="FS149" s="145"/>
      <c r="FT149" s="145"/>
      <c r="FU149" s="145"/>
      <c r="FV149" s="145"/>
      <c r="FW149" s="145"/>
      <c r="FX149" s="145"/>
      <c r="FY149" s="145"/>
      <c r="FZ149" s="145"/>
      <c r="GA149" s="145"/>
      <c r="GB149" s="145"/>
      <c r="GC149" s="145"/>
      <c r="GD149" s="145"/>
      <c r="GE149" s="145"/>
      <c r="GF149" s="145"/>
      <c r="GG149" s="145"/>
      <c r="GH149" s="145"/>
      <c r="GI149" s="145"/>
      <c r="GJ149" s="145"/>
      <c r="GK149" s="145"/>
      <c r="GL149" s="145"/>
      <c r="GM149" s="145"/>
      <c r="GN149" s="145"/>
      <c r="GO149" s="145"/>
      <c r="GP149" s="145"/>
      <c r="GQ149" s="145"/>
      <c r="GR149" s="145"/>
      <c r="GS149" s="145"/>
      <c r="GT149" s="145"/>
      <c r="GU149" s="145"/>
      <c r="GV149" s="145"/>
      <c r="GW149" s="145"/>
      <c r="GX149" s="145"/>
      <c r="GY149" s="145"/>
      <c r="GZ149" s="145"/>
      <c r="HA149" s="145"/>
      <c r="HB149" s="145"/>
      <c r="HC149" s="145"/>
      <c r="HD149" s="145"/>
      <c r="HE149" s="145"/>
      <c r="HF149" s="145"/>
      <c r="HG149" s="145"/>
      <c r="HH149" s="145"/>
      <c r="HI149" s="145"/>
      <c r="HJ149" s="145"/>
      <c r="HK149" s="145"/>
      <c r="HL149" s="145"/>
      <c r="HM149" s="145"/>
      <c r="HN149" s="145"/>
      <c r="HO149" s="145"/>
      <c r="HP149" s="145"/>
      <c r="HQ149" s="145"/>
      <c r="HR149" s="145"/>
      <c r="HS149" s="145"/>
      <c r="HT149" s="145"/>
      <c r="HU149" s="145"/>
      <c r="HV149" s="145"/>
      <c r="HW149" s="145"/>
      <c r="HX149" s="145"/>
      <c r="HY149" s="145"/>
      <c r="HZ149" s="145"/>
      <c r="IA149" s="145"/>
      <c r="IB149" s="145"/>
      <c r="IC149" s="145"/>
      <c r="ID149" s="145"/>
      <c r="IE149" s="145"/>
      <c r="IF149" s="145"/>
      <c r="IG149" s="145"/>
      <c r="IH149" s="145"/>
      <c r="II149" s="145"/>
      <c r="IJ149" s="145"/>
      <c r="IK149" s="145"/>
      <c r="IL149" s="145"/>
      <c r="IM149" s="145"/>
      <c r="IN149" s="145"/>
      <c r="IO149" s="145"/>
      <c r="IP149" s="145"/>
      <c r="IQ149" s="145"/>
      <c r="IR149" s="145"/>
      <c r="IS149" s="145"/>
      <c r="IT149" s="145"/>
      <c r="IU149" s="145"/>
      <c r="IV149" s="145"/>
      <c r="IW149" s="145"/>
      <c r="IX149" s="145"/>
      <c r="IY149" s="145"/>
      <c r="IZ149" s="145"/>
      <c r="JA149" s="145"/>
      <c r="JB149" s="145"/>
      <c r="JC149" s="145"/>
      <c r="JD149" s="145"/>
      <c r="JE149" s="145"/>
      <c r="JF149" s="145"/>
      <c r="JG149" s="145"/>
      <c r="JH149" s="145"/>
      <c r="JI149" s="145"/>
      <c r="JJ149" s="145"/>
      <c r="JK149" s="145"/>
      <c r="JL149" s="145"/>
      <c r="JM149" s="145"/>
      <c r="JN149" s="145"/>
      <c r="JO149" s="145"/>
      <c r="JP149" s="145"/>
      <c r="JQ149" s="145"/>
      <c r="JR149" s="145"/>
      <c r="JS149" s="145"/>
      <c r="JT149" s="145"/>
      <c r="JU149" s="145"/>
      <c r="JV149" s="145"/>
      <c r="JW149" s="145"/>
      <c r="JX149" s="145"/>
      <c r="JY149" s="145"/>
      <c r="JZ149" s="145"/>
      <c r="KA149" s="145"/>
      <c r="KB149" s="145"/>
      <c r="KC149" s="145"/>
      <c r="KD149" s="145"/>
      <c r="KE149" s="145"/>
      <c r="KF149" s="145"/>
      <c r="KG149" s="145"/>
      <c r="KH149" s="145"/>
      <c r="KI149" s="145"/>
      <c r="KJ149" s="145"/>
      <c r="KK149" s="145"/>
      <c r="KL149" s="145"/>
      <c r="KM149" s="145"/>
      <c r="KN149" s="145"/>
      <c r="KO149" s="145"/>
      <c r="KP149" s="145"/>
      <c r="KQ149" s="145"/>
      <c r="KR149" s="145"/>
      <c r="KS149" s="145"/>
      <c r="KT149" s="145"/>
      <c r="KU149" s="145"/>
      <c r="KV149" s="145"/>
      <c r="KW149" s="145"/>
      <c r="KX149" s="145"/>
      <c r="KY149" s="145"/>
      <c r="KZ149" s="145"/>
      <c r="LA149" s="145"/>
      <c r="LB149" s="145"/>
      <c r="LC149" s="145"/>
      <c r="LD149" s="145"/>
      <c r="LE149" s="145"/>
      <c r="LF149" s="145"/>
      <c r="LG149" s="145"/>
      <c r="LH149" s="145"/>
      <c r="LI149" s="145"/>
      <c r="LJ149" s="145"/>
      <c r="LK149" s="145"/>
      <c r="LL149" s="145"/>
      <c r="LM149" s="145"/>
      <c r="LN149" s="145"/>
      <c r="LO149" s="145"/>
      <c r="LP149" s="145"/>
      <c r="LQ149" s="145"/>
      <c r="LR149" s="145"/>
      <c r="LS149" s="145"/>
      <c r="LT149" s="145"/>
      <c r="LU149" s="145"/>
      <c r="LV149" s="145"/>
      <c r="LW149" s="145"/>
      <c r="LX149" s="145"/>
      <c r="LY149" s="145"/>
      <c r="LZ149" s="145"/>
      <c r="MA149" s="145"/>
      <c r="MB149" s="145"/>
      <c r="MC149" s="145"/>
      <c r="MD149" s="145"/>
      <c r="ME149" s="145"/>
      <c r="MF149" s="145"/>
      <c r="MG149" s="145"/>
      <c r="MH149" s="145"/>
      <c r="MI149" s="145"/>
      <c r="MJ149" s="145"/>
      <c r="MK149" s="145"/>
      <c r="ML149" s="145"/>
      <c r="MM149" s="145"/>
      <c r="MN149" s="145"/>
      <c r="MO149" s="145"/>
      <c r="MP149" s="145"/>
      <c r="MQ149" s="145"/>
      <c r="MR149" s="145"/>
      <c r="MS149" s="145"/>
      <c r="MT149" s="145"/>
      <c r="MU149" s="145"/>
      <c r="MV149" s="145"/>
      <c r="MW149" s="145"/>
      <c r="MX149" s="145"/>
      <c r="MY149" s="145"/>
      <c r="MZ149" s="145"/>
      <c r="NA149" s="145"/>
      <c r="NB149" s="145"/>
      <c r="NC149" s="145"/>
      <c r="ND149" s="145"/>
      <c r="NE149" s="145"/>
      <c r="NF149" s="145"/>
      <c r="NG149" s="145"/>
      <c r="NH149" s="145"/>
      <c r="NI149" s="145"/>
      <c r="NJ149" s="145"/>
      <c r="NK149" s="145"/>
      <c r="NL149" s="145"/>
      <c r="NM149" s="145"/>
      <c r="NN149" s="145"/>
      <c r="NO149" s="145"/>
      <c r="NP149" s="145"/>
      <c r="NQ149" s="145"/>
      <c r="NR149" s="145"/>
      <c r="NS149" s="145"/>
      <c r="NT149" s="145"/>
      <c r="NU149" s="145"/>
      <c r="NV149" s="145"/>
      <c r="NW149" s="145"/>
      <c r="NX149" s="145"/>
      <c r="NY149" s="145"/>
      <c r="NZ149" s="145"/>
      <c r="OA149" s="145"/>
      <c r="OB149" s="145"/>
      <c r="OC149" s="145"/>
      <c r="OD149" s="145"/>
      <c r="OE149" s="145"/>
      <c r="OF149" s="145"/>
      <c r="OG149" s="145"/>
      <c r="OH149" s="145"/>
      <c r="OI149" s="145"/>
      <c r="OJ149" s="145"/>
      <c r="OK149" s="145"/>
      <c r="OL149" s="145"/>
      <c r="OM149" s="145"/>
      <c r="ON149" s="145"/>
      <c r="OO149" s="145"/>
      <c r="OP149" s="145"/>
      <c r="OQ149" s="145"/>
      <c r="OR149" s="145"/>
      <c r="OS149" s="145"/>
      <c r="OT149" s="145"/>
      <c r="OU149" s="145"/>
      <c r="OV149" s="145"/>
      <c r="OW149" s="145"/>
      <c r="OX149" s="145"/>
      <c r="OY149" s="145"/>
      <c r="OZ149" s="145"/>
      <c r="PA149" s="145"/>
      <c r="PB149" s="145"/>
      <c r="PC149" s="145"/>
      <c r="PD149" s="145"/>
      <c r="PE149" s="145"/>
      <c r="PF149" s="145"/>
      <c r="PG149" s="145"/>
      <c r="PH149" s="145"/>
      <c r="PI149" s="145"/>
      <c r="PJ149" s="145"/>
      <c r="PK149" s="145"/>
      <c r="PL149" s="145"/>
      <c r="PM149" s="145"/>
      <c r="PN149" s="145"/>
      <c r="PO149" s="145"/>
      <c r="PP149" s="145"/>
      <c r="PQ149" s="145"/>
      <c r="PR149" s="145"/>
      <c r="PS149" s="145"/>
      <c r="PT149" s="145"/>
      <c r="PU149" s="145"/>
      <c r="PV149" s="145"/>
      <c r="PW149" s="145"/>
      <c r="PX149" s="145"/>
      <c r="PY149" s="145"/>
      <c r="PZ149" s="145"/>
      <c r="QA149" s="145"/>
      <c r="QB149" s="145"/>
      <c r="QC149" s="145"/>
      <c r="QD149" s="145"/>
      <c r="QE149" s="145"/>
      <c r="QF149" s="145"/>
      <c r="QG149" s="145"/>
      <c r="QH149" s="145"/>
      <c r="QI149" s="145"/>
      <c r="QJ149" s="145"/>
      <c r="QK149" s="145"/>
      <c r="QL149" s="145"/>
      <c r="QM149" s="145"/>
      <c r="QN149" s="145"/>
      <c r="QO149" s="145"/>
      <c r="QP149" s="145"/>
      <c r="QQ149" s="145"/>
      <c r="QR149" s="145"/>
      <c r="QS149" s="145"/>
      <c r="QT149" s="145"/>
      <c r="QU149" s="145"/>
      <c r="QV149" s="145"/>
      <c r="QW149" s="145"/>
      <c r="QX149" s="145"/>
      <c r="QY149" s="145"/>
      <c r="QZ149" s="145"/>
      <c r="RA149" s="145"/>
      <c r="RB149" s="145"/>
      <c r="RC149" s="145"/>
      <c r="RD149" s="145"/>
      <c r="RE149" s="145"/>
      <c r="RF149" s="145"/>
      <c r="RG149" s="145"/>
      <c r="RH149" s="145"/>
      <c r="RI149" s="145"/>
      <c r="RJ149" s="145"/>
      <c r="RK149" s="145"/>
      <c r="RL149" s="145"/>
      <c r="RM149" s="145"/>
      <c r="RN149" s="145"/>
      <c r="RO149" s="145"/>
      <c r="RP149" s="145"/>
      <c r="RQ149" s="145"/>
      <c r="RR149" s="145"/>
      <c r="RS149" s="145"/>
      <c r="RT149" s="145"/>
      <c r="RU149" s="145"/>
      <c r="RV149" s="145"/>
      <c r="RW149" s="145"/>
      <c r="RX149" s="145"/>
      <c r="RY149" s="145"/>
      <c r="RZ149" s="145"/>
      <c r="SA149" s="145"/>
      <c r="SB149" s="145"/>
      <c r="SC149" s="145"/>
      <c r="SD149" s="145"/>
      <c r="SE149" s="145"/>
      <c r="SF149" s="145"/>
      <c r="SG149" s="145"/>
      <c r="SH149" s="145"/>
      <c r="SI149" s="145"/>
      <c r="SJ149" s="145"/>
      <c r="SK149" s="145"/>
      <c r="SL149" s="145"/>
      <c r="SM149" s="145"/>
      <c r="SN149" s="145"/>
      <c r="SO149" s="145"/>
      <c r="SP149" s="145"/>
      <c r="SQ149" s="145"/>
      <c r="SR149" s="145"/>
      <c r="SS149" s="145"/>
      <c r="ST149" s="145"/>
      <c r="SU149" s="145"/>
      <c r="SV149" s="145"/>
      <c r="SW149" s="145"/>
      <c r="SX149" s="145"/>
      <c r="SY149" s="145"/>
      <c r="SZ149" s="145"/>
      <c r="TA149" s="145"/>
      <c r="TB149" s="145"/>
      <c r="TC149" s="145"/>
      <c r="TD149" s="145"/>
      <c r="TE149" s="145"/>
      <c r="TF149" s="145"/>
      <c r="TG149" s="145"/>
      <c r="TH149" s="145"/>
      <c r="TI149" s="145"/>
      <c r="TJ149" s="145"/>
      <c r="TK149" s="145"/>
      <c r="TL149" s="145"/>
      <c r="TM149" s="145"/>
      <c r="TN149" s="145"/>
      <c r="TO149" s="145"/>
      <c r="TP149" s="145"/>
      <c r="TQ149" s="145"/>
      <c r="TR149" s="145"/>
      <c r="TS149" s="145"/>
      <c r="TT149" s="145"/>
      <c r="TU149" s="145"/>
      <c r="TV149" s="145"/>
      <c r="TW149" s="145"/>
      <c r="TX149" s="145"/>
      <c r="TY149" s="145"/>
      <c r="TZ149" s="145"/>
      <c r="UA149" s="145"/>
      <c r="UB149" s="145"/>
      <c r="UC149" s="145"/>
      <c r="UD149" s="145"/>
      <c r="UE149" s="145"/>
      <c r="UF149" s="145"/>
      <c r="UG149" s="145"/>
      <c r="UH149" s="145"/>
      <c r="UI149" s="145"/>
      <c r="UJ149" s="145"/>
      <c r="UK149" s="145"/>
      <c r="UL149" s="145"/>
      <c r="UM149" s="145"/>
      <c r="UN149" s="145"/>
      <c r="UO149" s="145"/>
      <c r="UP149" s="145"/>
      <c r="UQ149" s="145"/>
      <c r="UR149" s="145"/>
      <c r="US149" s="145"/>
      <c r="UT149" s="145"/>
      <c r="UU149" s="145"/>
      <c r="UV149" s="145"/>
      <c r="UW149" s="145"/>
      <c r="UX149" s="145"/>
      <c r="UY149" s="145"/>
      <c r="UZ149" s="145"/>
      <c r="VA149" s="145"/>
      <c r="VB149" s="145"/>
      <c r="VC149" s="145"/>
      <c r="VD149" s="145"/>
      <c r="VE149" s="145"/>
      <c r="VF149" s="145"/>
      <c r="VG149" s="145"/>
      <c r="VH149" s="145"/>
      <c r="VI149" s="145"/>
      <c r="VJ149" s="145"/>
      <c r="VK149" s="145"/>
      <c r="VL149" s="145"/>
      <c r="VM149" s="145"/>
      <c r="VN149" s="145"/>
      <c r="VO149" s="145"/>
      <c r="VP149" s="145"/>
      <c r="VQ149" s="145"/>
      <c r="VR149" s="145"/>
      <c r="VS149" s="145"/>
      <c r="VT149" s="145"/>
      <c r="VU149" s="145"/>
      <c r="VV149" s="145"/>
      <c r="VW149" s="145"/>
      <c r="VX149" s="145"/>
      <c r="VY149" s="145"/>
      <c r="VZ149" s="145"/>
      <c r="WA149" s="145"/>
      <c r="WB149" s="145"/>
      <c r="WC149" s="145"/>
      <c r="WD149" s="145"/>
      <c r="WE149" s="145"/>
      <c r="WF149" s="145"/>
      <c r="WG149" s="145"/>
      <c r="WH149" s="145"/>
      <c r="WI149" s="145"/>
      <c r="WJ149" s="145"/>
      <c r="WK149" s="145"/>
      <c r="WL149" s="145"/>
      <c r="WM149" s="145"/>
      <c r="WN149" s="145"/>
      <c r="WO149" s="145"/>
      <c r="WP149" s="145"/>
      <c r="WQ149" s="145"/>
      <c r="WR149" s="145"/>
      <c r="WS149" s="145"/>
      <c r="WT149" s="145"/>
      <c r="WU149" s="145"/>
      <c r="WV149" s="145"/>
      <c r="WW149" s="145"/>
      <c r="WX149" s="145"/>
      <c r="WY149" s="145"/>
      <c r="WZ149" s="145"/>
      <c r="XA149" s="145"/>
      <c r="XB149" s="145"/>
      <c r="XC149" s="145"/>
      <c r="XD149" s="145"/>
      <c r="XE149" s="145"/>
      <c r="XF149" s="145"/>
      <c r="XG149" s="145"/>
      <c r="XH149" s="145"/>
      <c r="XI149" s="145"/>
      <c r="XJ149" s="145"/>
      <c r="XK149" s="145"/>
      <c r="XL149" s="145"/>
      <c r="XM149" s="145"/>
      <c r="XN149" s="145"/>
      <c r="XO149" s="145"/>
      <c r="XP149" s="145"/>
      <c r="XQ149" s="145"/>
      <c r="XR149" s="145"/>
      <c r="XS149" s="145"/>
      <c r="XT149" s="145"/>
      <c r="XU149" s="145"/>
      <c r="XV149" s="145"/>
      <c r="XW149" s="145"/>
      <c r="XX149" s="145"/>
      <c r="XY149" s="145"/>
      <c r="XZ149" s="145"/>
      <c r="YA149" s="145"/>
      <c r="YB149" s="145"/>
      <c r="YC149" s="145"/>
      <c r="YD149" s="145"/>
      <c r="YE149" s="145"/>
      <c r="YF149" s="145"/>
      <c r="YG149" s="145"/>
      <c r="YH149" s="145"/>
      <c r="YI149" s="145"/>
      <c r="YJ149" s="145"/>
      <c r="YK149" s="145"/>
      <c r="YL149" s="145"/>
      <c r="YM149" s="145"/>
      <c r="YN149" s="145"/>
      <c r="YO149" s="145"/>
      <c r="YP149" s="145"/>
      <c r="YQ149" s="145"/>
      <c r="YR149" s="145"/>
      <c r="YS149" s="145"/>
      <c r="YT149" s="145"/>
      <c r="YU149" s="145"/>
      <c r="YV149" s="145"/>
      <c r="YW149" s="145"/>
      <c r="YX149" s="145"/>
      <c r="YY149" s="145"/>
      <c r="YZ149" s="145"/>
      <c r="ZA149" s="145"/>
      <c r="ZB149" s="145"/>
      <c r="ZC149" s="145"/>
      <c r="ZD149" s="145"/>
      <c r="ZE149" s="145"/>
      <c r="ZF149" s="145"/>
      <c r="ZG149" s="145"/>
      <c r="ZH149" s="145"/>
      <c r="ZI149" s="145"/>
      <c r="ZJ149" s="145"/>
      <c r="ZK149" s="145"/>
      <c r="ZL149" s="145"/>
      <c r="ZM149" s="145"/>
      <c r="ZN149" s="145"/>
      <c r="ZO149" s="145"/>
      <c r="ZP149" s="145"/>
      <c r="ZQ149" s="145"/>
      <c r="ZR149" s="145"/>
      <c r="ZS149" s="145"/>
      <c r="ZT149" s="145"/>
      <c r="ZU149" s="145"/>
      <c r="ZV149" s="145"/>
      <c r="ZW149" s="145"/>
      <c r="ZX149" s="145"/>
      <c r="ZY149" s="145"/>
      <c r="ZZ149" s="145"/>
      <c r="AAA149" s="145"/>
      <c r="AAB149" s="145"/>
      <c r="AAC149" s="145"/>
      <c r="AAD149" s="145"/>
      <c r="AAE149" s="145"/>
      <c r="AAF149" s="145"/>
      <c r="AAG149" s="145"/>
      <c r="AAH149" s="145"/>
      <c r="AAI149" s="145"/>
      <c r="AAJ149" s="145"/>
      <c r="AAK149" s="145"/>
      <c r="AAL149" s="145"/>
      <c r="AAM149" s="145"/>
      <c r="AAN149" s="145"/>
      <c r="AAO149" s="145"/>
      <c r="AAP149" s="145"/>
      <c r="AAQ149" s="145"/>
      <c r="AAR149" s="145"/>
      <c r="AAS149" s="145"/>
      <c r="AAT149" s="145"/>
      <c r="AAU149" s="145"/>
      <c r="AAV149" s="145"/>
      <c r="AAW149" s="145"/>
      <c r="AAX149" s="145"/>
      <c r="AAY149" s="145"/>
      <c r="AAZ149" s="145"/>
      <c r="ABA149" s="145"/>
      <c r="ABB149" s="145"/>
      <c r="ABC149" s="145"/>
      <c r="ABD149" s="145"/>
      <c r="ABE149" s="145"/>
      <c r="ABF149" s="145"/>
      <c r="ABG149" s="145"/>
      <c r="ABH149" s="145"/>
      <c r="ABI149" s="145"/>
      <c r="ABJ149" s="145"/>
      <c r="ABK149" s="145"/>
      <c r="ABL149" s="145"/>
      <c r="ABM149" s="145"/>
      <c r="ABN149" s="145"/>
      <c r="ABO149" s="145"/>
      <c r="ABP149" s="145"/>
      <c r="ABQ149" s="145"/>
      <c r="ABR149" s="145"/>
      <c r="ABS149" s="145"/>
      <c r="ABT149" s="145"/>
      <c r="ABU149" s="145"/>
      <c r="ABV149" s="145"/>
      <c r="ABW149" s="145"/>
      <c r="ABX149" s="145"/>
      <c r="ABY149" s="145"/>
      <c r="ABZ149" s="145"/>
      <c r="ACA149" s="145"/>
      <c r="ACB149" s="145"/>
      <c r="ACC149" s="145"/>
      <c r="ACD149" s="145"/>
      <c r="ACE149" s="145"/>
      <c r="ACF149" s="145"/>
      <c r="ACG149" s="145"/>
      <c r="ACH149" s="145"/>
      <c r="ACI149" s="145"/>
      <c r="ACJ149" s="145"/>
      <c r="ACK149" s="145"/>
      <c r="ACL149" s="145"/>
      <c r="ACM149" s="145"/>
      <c r="ACN149" s="145"/>
      <c r="ACO149" s="145"/>
      <c r="ACP149" s="145"/>
      <c r="ACQ149" s="145"/>
      <c r="ACR149" s="145"/>
      <c r="ACS149" s="145"/>
      <c r="ACT149" s="145"/>
      <c r="ACU149" s="145"/>
      <c r="ACV149" s="145"/>
      <c r="ACW149" s="145"/>
      <c r="ACX149" s="145"/>
      <c r="ACY149" s="145"/>
      <c r="ACZ149" s="145"/>
      <c r="ADA149" s="145"/>
      <c r="ADB149" s="145"/>
      <c r="ADC149" s="145"/>
      <c r="ADD149" s="145"/>
      <c r="ADE149" s="145"/>
      <c r="ADF149" s="145"/>
      <c r="ADG149" s="145"/>
      <c r="ADH149" s="145"/>
      <c r="ADI149" s="145"/>
      <c r="ADJ149" s="145"/>
      <c r="ADK149" s="145"/>
      <c r="ADL149" s="145"/>
      <c r="ADM149" s="145"/>
      <c r="ADN149" s="145"/>
      <c r="ADO149" s="145"/>
      <c r="ADP149" s="145"/>
      <c r="ADQ149" s="145"/>
      <c r="ADR149" s="145"/>
      <c r="ADS149" s="145"/>
      <c r="ADT149" s="145"/>
      <c r="ADU149" s="145"/>
      <c r="ADV149" s="145"/>
      <c r="ADW149" s="145"/>
      <c r="ADX149" s="145"/>
      <c r="ADY149" s="145"/>
      <c r="ADZ149" s="145"/>
      <c r="AEA149" s="145"/>
      <c r="AEB149" s="145"/>
      <c r="AEC149" s="145"/>
      <c r="AED149" s="145"/>
      <c r="AEE149" s="145"/>
      <c r="AEF149" s="145"/>
      <c r="AEG149" s="145"/>
      <c r="AEH149" s="145"/>
      <c r="AEI149" s="145"/>
      <c r="AEJ149" s="145"/>
      <c r="AEK149" s="145"/>
      <c r="AEL149" s="145"/>
      <c r="AEM149" s="145"/>
      <c r="AEN149" s="145"/>
      <c r="AEO149" s="145"/>
      <c r="AEP149" s="145"/>
      <c r="AEQ149" s="145"/>
      <c r="AER149" s="145"/>
      <c r="AES149" s="145"/>
      <c r="AET149" s="145"/>
      <c r="AEU149" s="145"/>
      <c r="AEV149" s="145"/>
      <c r="AEW149" s="145"/>
      <c r="AEX149" s="145"/>
      <c r="AEY149" s="145"/>
      <c r="AEZ149" s="145"/>
      <c r="AFA149" s="145"/>
      <c r="AFB149" s="145"/>
      <c r="AFC149" s="145"/>
      <c r="AFD149" s="145"/>
      <c r="AFE149" s="145"/>
      <c r="AFF149" s="145"/>
      <c r="AFG149" s="145"/>
      <c r="AFH149" s="145"/>
      <c r="AFI149" s="145"/>
      <c r="AFJ149" s="145"/>
      <c r="AFK149" s="145"/>
      <c r="AFL149" s="145"/>
      <c r="AFM149" s="145"/>
      <c r="AFN149" s="145"/>
      <c r="AFO149" s="145"/>
      <c r="AFP149" s="145"/>
      <c r="AFQ149" s="145"/>
      <c r="AFR149" s="145"/>
      <c r="AFS149" s="145"/>
      <c r="AFT149" s="145"/>
      <c r="AFU149" s="145"/>
      <c r="AFV149" s="145"/>
      <c r="AFW149" s="145"/>
      <c r="AFX149" s="145"/>
      <c r="AFY149" s="145"/>
      <c r="AFZ149" s="145"/>
      <c r="AGA149" s="145"/>
      <c r="AGB149" s="145"/>
      <c r="AGC149" s="145"/>
      <c r="AGD149" s="145"/>
      <c r="AGE149" s="145"/>
      <c r="AGF149" s="145"/>
      <c r="AGG149" s="145"/>
      <c r="AGH149" s="145"/>
      <c r="AGI149" s="145"/>
      <c r="AGJ149" s="145"/>
      <c r="AGK149" s="145"/>
      <c r="AGL149" s="145"/>
      <c r="AGM149" s="145"/>
      <c r="AGN149" s="145"/>
      <c r="AGO149" s="145"/>
      <c r="AGP149" s="145"/>
      <c r="AGQ149" s="145"/>
      <c r="AGR149" s="145"/>
      <c r="AGS149" s="145"/>
      <c r="AGT149" s="145"/>
      <c r="AGU149" s="145"/>
      <c r="AGV149" s="145"/>
      <c r="AGW149" s="145"/>
      <c r="AGX149" s="145"/>
      <c r="AGY149" s="145"/>
      <c r="AGZ149" s="145"/>
      <c r="AHA149" s="145"/>
      <c r="AHB149" s="145"/>
      <c r="AHC149" s="145"/>
      <c r="AHD149" s="145"/>
      <c r="AHE149" s="145"/>
      <c r="AHF149" s="145"/>
      <c r="AHG149" s="145"/>
      <c r="AHH149" s="145"/>
      <c r="AHI149" s="145"/>
      <c r="AHJ149" s="145"/>
      <c r="AHK149" s="145"/>
      <c r="AHL149" s="145"/>
      <c r="AHM149" s="145"/>
      <c r="AHN149" s="145"/>
      <c r="AHO149" s="145"/>
      <c r="AHP149" s="145"/>
      <c r="AHQ149" s="145"/>
      <c r="AHR149" s="145"/>
      <c r="AHS149" s="145"/>
      <c r="AHT149" s="145"/>
      <c r="AHU149" s="145"/>
      <c r="AHV149" s="145"/>
      <c r="AHW149" s="145"/>
      <c r="AHX149" s="145"/>
      <c r="AHY149" s="145"/>
      <c r="AHZ149" s="145"/>
      <c r="AIA149" s="145"/>
      <c r="AIB149" s="145"/>
      <c r="AIC149" s="145"/>
      <c r="AID149" s="145"/>
      <c r="AIE149" s="145"/>
      <c r="AIF149" s="145"/>
      <c r="AIG149" s="145"/>
      <c r="AIH149" s="145"/>
      <c r="AII149" s="145"/>
      <c r="AIJ149" s="145"/>
      <c r="AIK149" s="145"/>
      <c r="AIL149" s="145"/>
      <c r="AIM149" s="145"/>
      <c r="AIN149" s="145"/>
      <c r="AIO149" s="145"/>
      <c r="AIP149" s="145"/>
      <c r="AIQ149" s="145"/>
      <c r="AIR149" s="145"/>
      <c r="AIS149" s="145"/>
      <c r="AIT149" s="145"/>
      <c r="AIU149" s="145"/>
      <c r="AIV149" s="145"/>
      <c r="AIW149" s="145"/>
      <c r="AIX149" s="145"/>
      <c r="AIY149" s="145"/>
      <c r="AIZ149" s="145"/>
      <c r="AJA149" s="145"/>
      <c r="AJB149" s="145"/>
      <c r="AJC149" s="145"/>
      <c r="AJD149" s="145"/>
      <c r="AJE149" s="145"/>
      <c r="AJF149" s="145"/>
      <c r="AJG149" s="145"/>
      <c r="AJH149" s="145"/>
      <c r="AJI149" s="145"/>
    </row>
    <row r="150" spans="1:945" s="73" customFormat="1" ht="13.55" customHeight="1">
      <c r="A150" s="439"/>
      <c r="B150" s="62" t="s">
        <v>237</v>
      </c>
      <c r="C150" s="251">
        <v>1569162</v>
      </c>
      <c r="D150" s="358">
        <f t="shared" si="37"/>
        <v>0.1076309943720648</v>
      </c>
      <c r="E150" s="403"/>
      <c r="F150" s="358"/>
      <c r="G150" s="356">
        <v>20495</v>
      </c>
      <c r="H150" s="358">
        <f t="shared" si="36"/>
        <v>8.1016931272746451E-2</v>
      </c>
      <c r="I150" s="138">
        <v>20400</v>
      </c>
      <c r="J150" s="137">
        <f t="shared" si="25"/>
        <v>-4.7218719349866878E-2</v>
      </c>
      <c r="K150" s="450"/>
      <c r="L150" s="461"/>
      <c r="M150" s="138">
        <v>7796</v>
      </c>
      <c r="N150" s="358">
        <f t="shared" si="26"/>
        <v>0.56672025723472674</v>
      </c>
      <c r="O150" s="483"/>
      <c r="P150" s="464"/>
      <c r="Q150" s="138">
        <v>1803</v>
      </c>
      <c r="R150" s="358">
        <f t="shared" si="27"/>
        <v>0.11365040148239647</v>
      </c>
      <c r="S150" s="373">
        <v>1086</v>
      </c>
      <c r="T150" s="379">
        <f t="shared" si="35"/>
        <v>0.21340782122905028</v>
      </c>
      <c r="U150" s="403"/>
      <c r="V150" s="406"/>
      <c r="W150" s="250">
        <v>94</v>
      </c>
      <c r="X150" s="358">
        <f t="shared" si="34"/>
        <v>-0.74456521739130432</v>
      </c>
      <c r="Y150" s="138">
        <v>138</v>
      </c>
      <c r="Z150" s="358">
        <f t="shared" si="38"/>
        <v>0.56818181818181812</v>
      </c>
      <c r="AA150" s="138"/>
      <c r="AB150" s="358"/>
      <c r="AC150" s="138">
        <v>9</v>
      </c>
      <c r="AD150" s="358">
        <f t="shared" si="39"/>
        <v>-0.35714285714285715</v>
      </c>
      <c r="AE150" s="463"/>
      <c r="AF150" s="473"/>
      <c r="AG150" s="138"/>
      <c r="AH150" s="358"/>
      <c r="AI150" s="145"/>
      <c r="AJ150" s="145"/>
      <c r="AK150" s="145"/>
      <c r="AL150" s="145"/>
      <c r="AM150" s="145"/>
      <c r="AN150" s="145"/>
      <c r="AO150" s="145"/>
      <c r="AP150" s="145"/>
      <c r="AQ150" s="145"/>
      <c r="AR150" s="145"/>
      <c r="AS150" s="145"/>
      <c r="AT150" s="145"/>
      <c r="AU150" s="145"/>
      <c r="AV150" s="148"/>
      <c r="AW150" s="145"/>
      <c r="AX150" s="145"/>
      <c r="AY150" s="145"/>
      <c r="AZ150" s="145"/>
      <c r="BA150" s="145"/>
      <c r="BB150" s="145"/>
      <c r="BC150" s="145"/>
      <c r="BD150" s="145"/>
      <c r="BE150" s="145"/>
      <c r="BF150" s="145"/>
      <c r="BG150" s="145"/>
      <c r="BH150" s="145"/>
      <c r="BI150" s="145"/>
      <c r="BJ150" s="145"/>
      <c r="BK150" s="145"/>
      <c r="BL150" s="145"/>
      <c r="BM150" s="145"/>
      <c r="BN150" s="145"/>
      <c r="BO150" s="145"/>
      <c r="BP150" s="145"/>
      <c r="BQ150" s="145"/>
      <c r="BR150" s="145"/>
      <c r="BS150" s="145"/>
      <c r="BT150" s="145"/>
      <c r="BU150" s="145"/>
      <c r="BV150" s="145"/>
      <c r="BW150" s="145"/>
      <c r="BX150" s="145"/>
      <c r="BY150" s="145"/>
      <c r="BZ150" s="145"/>
      <c r="CA150" s="145"/>
      <c r="CB150" s="145"/>
      <c r="CC150" s="145"/>
      <c r="CD150" s="145"/>
      <c r="CE150" s="145"/>
      <c r="CF150" s="145"/>
      <c r="CG150" s="145"/>
      <c r="CH150" s="145"/>
      <c r="CI150" s="145"/>
      <c r="CJ150" s="145"/>
      <c r="CK150" s="145"/>
      <c r="CL150" s="145"/>
      <c r="CM150" s="145"/>
      <c r="CN150" s="145"/>
      <c r="CO150" s="145"/>
      <c r="CP150" s="145"/>
      <c r="CQ150" s="145"/>
      <c r="CR150" s="145"/>
      <c r="CS150" s="145"/>
      <c r="CT150" s="145"/>
      <c r="CU150" s="145"/>
      <c r="CV150" s="145"/>
      <c r="CW150" s="145"/>
      <c r="CX150" s="145"/>
      <c r="CY150" s="145"/>
      <c r="CZ150" s="145"/>
      <c r="DA150" s="145"/>
      <c r="DB150" s="145"/>
      <c r="DC150" s="145"/>
      <c r="DD150" s="145"/>
      <c r="DE150" s="145"/>
      <c r="DF150" s="145"/>
      <c r="DG150" s="145"/>
      <c r="DH150" s="145"/>
      <c r="DI150" s="145"/>
      <c r="DJ150" s="145"/>
      <c r="DK150" s="145"/>
      <c r="DL150" s="145"/>
      <c r="DM150" s="145"/>
      <c r="DN150" s="145"/>
      <c r="DO150" s="145"/>
      <c r="DP150" s="145"/>
      <c r="DQ150" s="145"/>
      <c r="DR150" s="145"/>
      <c r="DS150" s="145"/>
      <c r="DT150" s="145"/>
      <c r="DU150" s="145"/>
      <c r="DV150" s="145"/>
      <c r="DW150" s="145"/>
      <c r="DX150" s="145"/>
      <c r="DY150" s="145"/>
      <c r="DZ150" s="145"/>
      <c r="EA150" s="145"/>
      <c r="EB150" s="145"/>
      <c r="EC150" s="145"/>
      <c r="ED150" s="145"/>
      <c r="EE150" s="145"/>
      <c r="EF150" s="145"/>
      <c r="EG150" s="145"/>
      <c r="EH150" s="145"/>
      <c r="EI150" s="145"/>
      <c r="EJ150" s="145"/>
      <c r="EK150" s="145"/>
      <c r="EL150" s="145"/>
      <c r="EM150" s="145"/>
      <c r="EN150" s="145"/>
      <c r="EO150" s="145"/>
      <c r="EP150" s="145"/>
      <c r="EQ150" s="145"/>
      <c r="ER150" s="145"/>
      <c r="ES150" s="145"/>
      <c r="ET150" s="145"/>
      <c r="EU150" s="145"/>
      <c r="EV150" s="145"/>
      <c r="EW150" s="145"/>
      <c r="EX150" s="145"/>
      <c r="EY150" s="145"/>
      <c r="EZ150" s="145"/>
      <c r="FA150" s="145"/>
      <c r="FB150" s="145"/>
      <c r="FC150" s="145"/>
      <c r="FD150" s="145"/>
      <c r="FE150" s="145"/>
      <c r="FF150" s="145"/>
      <c r="FG150" s="145"/>
      <c r="FH150" s="145"/>
      <c r="FI150" s="145"/>
      <c r="FJ150" s="145"/>
      <c r="FK150" s="145"/>
      <c r="FL150" s="145"/>
      <c r="FM150" s="145"/>
      <c r="FN150" s="145"/>
      <c r="FO150" s="145"/>
      <c r="FP150" s="145"/>
      <c r="FQ150" s="145"/>
      <c r="FR150" s="145"/>
      <c r="FS150" s="145"/>
      <c r="FT150" s="145"/>
      <c r="FU150" s="145"/>
      <c r="FV150" s="145"/>
      <c r="FW150" s="145"/>
      <c r="FX150" s="145"/>
      <c r="FY150" s="145"/>
      <c r="FZ150" s="145"/>
      <c r="GA150" s="145"/>
      <c r="GB150" s="145"/>
      <c r="GC150" s="145"/>
      <c r="GD150" s="145"/>
      <c r="GE150" s="145"/>
      <c r="GF150" s="145"/>
      <c r="GG150" s="145"/>
      <c r="GH150" s="145"/>
      <c r="GI150" s="145"/>
      <c r="GJ150" s="145"/>
      <c r="GK150" s="145"/>
      <c r="GL150" s="145"/>
      <c r="GM150" s="145"/>
      <c r="GN150" s="145"/>
      <c r="GO150" s="145"/>
      <c r="GP150" s="145"/>
      <c r="GQ150" s="145"/>
      <c r="GR150" s="145"/>
      <c r="GS150" s="145"/>
      <c r="GT150" s="145"/>
      <c r="GU150" s="145"/>
      <c r="GV150" s="145"/>
      <c r="GW150" s="145"/>
      <c r="GX150" s="145"/>
      <c r="GY150" s="145"/>
      <c r="GZ150" s="145"/>
      <c r="HA150" s="145"/>
      <c r="HB150" s="145"/>
      <c r="HC150" s="145"/>
      <c r="HD150" s="145"/>
      <c r="HE150" s="145"/>
      <c r="HF150" s="145"/>
      <c r="HG150" s="145"/>
      <c r="HH150" s="145"/>
      <c r="HI150" s="145"/>
      <c r="HJ150" s="145"/>
      <c r="HK150" s="145"/>
      <c r="HL150" s="145"/>
      <c r="HM150" s="145"/>
      <c r="HN150" s="145"/>
      <c r="HO150" s="145"/>
      <c r="HP150" s="145"/>
      <c r="HQ150" s="145"/>
      <c r="HR150" s="145"/>
      <c r="HS150" s="145"/>
      <c r="HT150" s="145"/>
      <c r="HU150" s="145"/>
      <c r="HV150" s="145"/>
      <c r="HW150" s="145"/>
      <c r="HX150" s="145"/>
      <c r="HY150" s="145"/>
      <c r="HZ150" s="145"/>
      <c r="IA150" s="145"/>
      <c r="IB150" s="145"/>
      <c r="IC150" s="145"/>
      <c r="ID150" s="145"/>
      <c r="IE150" s="145"/>
      <c r="IF150" s="145"/>
      <c r="IG150" s="145"/>
      <c r="IH150" s="145"/>
      <c r="II150" s="145"/>
      <c r="IJ150" s="145"/>
      <c r="IK150" s="145"/>
      <c r="IL150" s="145"/>
      <c r="IM150" s="145"/>
      <c r="IN150" s="145"/>
      <c r="IO150" s="145"/>
      <c r="IP150" s="145"/>
      <c r="IQ150" s="145"/>
      <c r="IR150" s="145"/>
      <c r="IS150" s="145"/>
      <c r="IT150" s="145"/>
      <c r="IU150" s="145"/>
      <c r="IV150" s="145"/>
      <c r="IW150" s="145"/>
      <c r="IX150" s="145"/>
      <c r="IY150" s="145"/>
      <c r="IZ150" s="145"/>
      <c r="JA150" s="145"/>
      <c r="JB150" s="145"/>
      <c r="JC150" s="145"/>
      <c r="JD150" s="145"/>
      <c r="JE150" s="145"/>
      <c r="JF150" s="145"/>
      <c r="JG150" s="145"/>
      <c r="JH150" s="145"/>
      <c r="JI150" s="145"/>
      <c r="JJ150" s="145"/>
      <c r="JK150" s="145"/>
      <c r="JL150" s="145"/>
      <c r="JM150" s="145"/>
      <c r="JN150" s="145"/>
      <c r="JO150" s="145"/>
      <c r="JP150" s="145"/>
      <c r="JQ150" s="145"/>
      <c r="JR150" s="145"/>
      <c r="JS150" s="145"/>
      <c r="JT150" s="145"/>
      <c r="JU150" s="145"/>
      <c r="JV150" s="145"/>
      <c r="JW150" s="145"/>
      <c r="JX150" s="145"/>
      <c r="JY150" s="145"/>
      <c r="JZ150" s="145"/>
      <c r="KA150" s="145"/>
      <c r="KB150" s="145"/>
      <c r="KC150" s="145"/>
      <c r="KD150" s="145"/>
      <c r="KE150" s="145"/>
      <c r="KF150" s="145"/>
      <c r="KG150" s="145"/>
      <c r="KH150" s="145"/>
      <c r="KI150" s="145"/>
      <c r="KJ150" s="145"/>
      <c r="KK150" s="145"/>
      <c r="KL150" s="145"/>
      <c r="KM150" s="145"/>
      <c r="KN150" s="145"/>
      <c r="KO150" s="145"/>
      <c r="KP150" s="145"/>
      <c r="KQ150" s="145"/>
      <c r="KR150" s="145"/>
      <c r="KS150" s="145"/>
      <c r="KT150" s="145"/>
      <c r="KU150" s="145"/>
      <c r="KV150" s="145"/>
      <c r="KW150" s="145"/>
      <c r="KX150" s="145"/>
      <c r="KY150" s="145"/>
      <c r="KZ150" s="145"/>
      <c r="LA150" s="145"/>
      <c r="LB150" s="145"/>
      <c r="LC150" s="145"/>
      <c r="LD150" s="145"/>
      <c r="LE150" s="145"/>
      <c r="LF150" s="145"/>
      <c r="LG150" s="145"/>
      <c r="LH150" s="145"/>
      <c r="LI150" s="145"/>
      <c r="LJ150" s="145"/>
      <c r="LK150" s="145"/>
      <c r="LL150" s="145"/>
      <c r="LM150" s="145"/>
      <c r="LN150" s="145"/>
      <c r="LO150" s="145"/>
      <c r="LP150" s="145"/>
      <c r="LQ150" s="145"/>
      <c r="LR150" s="145"/>
      <c r="LS150" s="145"/>
      <c r="LT150" s="145"/>
      <c r="LU150" s="145"/>
      <c r="LV150" s="145"/>
      <c r="LW150" s="145"/>
      <c r="LX150" s="145"/>
      <c r="LY150" s="145"/>
      <c r="LZ150" s="145"/>
      <c r="MA150" s="145"/>
      <c r="MB150" s="145"/>
      <c r="MC150" s="145"/>
      <c r="MD150" s="145"/>
      <c r="ME150" s="145"/>
      <c r="MF150" s="145"/>
      <c r="MG150" s="145"/>
      <c r="MH150" s="145"/>
      <c r="MI150" s="145"/>
      <c r="MJ150" s="145"/>
      <c r="MK150" s="145"/>
      <c r="ML150" s="145"/>
      <c r="MM150" s="145"/>
      <c r="MN150" s="145"/>
      <c r="MO150" s="145"/>
      <c r="MP150" s="145"/>
      <c r="MQ150" s="145"/>
      <c r="MR150" s="145"/>
      <c r="MS150" s="145"/>
      <c r="MT150" s="145"/>
      <c r="MU150" s="145"/>
      <c r="MV150" s="145"/>
      <c r="MW150" s="145"/>
      <c r="MX150" s="145"/>
      <c r="MY150" s="145"/>
      <c r="MZ150" s="145"/>
      <c r="NA150" s="145"/>
      <c r="NB150" s="145"/>
      <c r="NC150" s="145"/>
      <c r="ND150" s="145"/>
      <c r="NE150" s="145"/>
      <c r="NF150" s="145"/>
      <c r="NG150" s="145"/>
      <c r="NH150" s="145"/>
      <c r="NI150" s="145"/>
      <c r="NJ150" s="145"/>
      <c r="NK150" s="145"/>
      <c r="NL150" s="145"/>
      <c r="NM150" s="145"/>
      <c r="NN150" s="145"/>
      <c r="NO150" s="145"/>
      <c r="NP150" s="145"/>
      <c r="NQ150" s="145"/>
      <c r="NR150" s="145"/>
      <c r="NS150" s="145"/>
      <c r="NT150" s="145"/>
      <c r="NU150" s="145"/>
      <c r="NV150" s="145"/>
      <c r="NW150" s="145"/>
      <c r="NX150" s="145"/>
      <c r="NY150" s="145"/>
      <c r="NZ150" s="145"/>
      <c r="OA150" s="145"/>
      <c r="OB150" s="145"/>
      <c r="OC150" s="145"/>
      <c r="OD150" s="145"/>
      <c r="OE150" s="145"/>
      <c r="OF150" s="145"/>
      <c r="OG150" s="145"/>
      <c r="OH150" s="145"/>
      <c r="OI150" s="145"/>
      <c r="OJ150" s="145"/>
      <c r="OK150" s="145"/>
      <c r="OL150" s="145"/>
      <c r="OM150" s="145"/>
      <c r="ON150" s="145"/>
      <c r="OO150" s="145"/>
      <c r="OP150" s="145"/>
      <c r="OQ150" s="145"/>
      <c r="OR150" s="145"/>
      <c r="OS150" s="145"/>
      <c r="OT150" s="145"/>
      <c r="OU150" s="145"/>
      <c r="OV150" s="145"/>
      <c r="OW150" s="145"/>
      <c r="OX150" s="145"/>
      <c r="OY150" s="145"/>
      <c r="OZ150" s="145"/>
      <c r="PA150" s="145"/>
      <c r="PB150" s="145"/>
      <c r="PC150" s="145"/>
      <c r="PD150" s="145"/>
      <c r="PE150" s="145"/>
      <c r="PF150" s="145"/>
      <c r="PG150" s="145"/>
      <c r="PH150" s="145"/>
      <c r="PI150" s="145"/>
      <c r="PJ150" s="145"/>
      <c r="PK150" s="145"/>
      <c r="PL150" s="145"/>
      <c r="PM150" s="145"/>
      <c r="PN150" s="145"/>
      <c r="PO150" s="145"/>
      <c r="PP150" s="145"/>
      <c r="PQ150" s="145"/>
      <c r="PR150" s="145"/>
      <c r="PS150" s="145"/>
      <c r="PT150" s="145"/>
      <c r="PU150" s="145"/>
      <c r="PV150" s="145"/>
      <c r="PW150" s="145"/>
      <c r="PX150" s="145"/>
      <c r="PY150" s="145"/>
      <c r="PZ150" s="145"/>
      <c r="QA150" s="145"/>
      <c r="QB150" s="145"/>
      <c r="QC150" s="145"/>
      <c r="QD150" s="145"/>
      <c r="QE150" s="145"/>
      <c r="QF150" s="145"/>
      <c r="QG150" s="145"/>
      <c r="QH150" s="145"/>
      <c r="QI150" s="145"/>
      <c r="QJ150" s="145"/>
      <c r="QK150" s="145"/>
      <c r="QL150" s="145"/>
      <c r="QM150" s="145"/>
      <c r="QN150" s="145"/>
      <c r="QO150" s="145"/>
      <c r="QP150" s="145"/>
      <c r="QQ150" s="145"/>
      <c r="QR150" s="145"/>
      <c r="QS150" s="145"/>
      <c r="QT150" s="145"/>
      <c r="QU150" s="145"/>
      <c r="QV150" s="145"/>
      <c r="QW150" s="145"/>
      <c r="QX150" s="145"/>
      <c r="QY150" s="145"/>
      <c r="QZ150" s="145"/>
      <c r="RA150" s="145"/>
      <c r="RB150" s="145"/>
      <c r="RC150" s="145"/>
      <c r="RD150" s="145"/>
      <c r="RE150" s="145"/>
      <c r="RF150" s="145"/>
      <c r="RG150" s="145"/>
      <c r="RH150" s="145"/>
      <c r="RI150" s="145"/>
      <c r="RJ150" s="145"/>
      <c r="RK150" s="145"/>
      <c r="RL150" s="145"/>
      <c r="RM150" s="145"/>
      <c r="RN150" s="145"/>
      <c r="RO150" s="145"/>
      <c r="RP150" s="145"/>
      <c r="RQ150" s="145"/>
      <c r="RR150" s="145"/>
      <c r="RS150" s="145"/>
      <c r="RT150" s="145"/>
      <c r="RU150" s="145"/>
      <c r="RV150" s="145"/>
      <c r="RW150" s="145"/>
      <c r="RX150" s="145"/>
      <c r="RY150" s="145"/>
      <c r="RZ150" s="145"/>
      <c r="SA150" s="145"/>
      <c r="SB150" s="145"/>
      <c r="SC150" s="145"/>
      <c r="SD150" s="145"/>
      <c r="SE150" s="145"/>
      <c r="SF150" s="145"/>
      <c r="SG150" s="145"/>
      <c r="SH150" s="145"/>
      <c r="SI150" s="145"/>
      <c r="SJ150" s="145"/>
      <c r="SK150" s="145"/>
      <c r="SL150" s="145"/>
      <c r="SM150" s="145"/>
      <c r="SN150" s="145"/>
      <c r="SO150" s="145"/>
      <c r="SP150" s="145"/>
      <c r="SQ150" s="145"/>
      <c r="SR150" s="145"/>
      <c r="SS150" s="145"/>
      <c r="ST150" s="145"/>
      <c r="SU150" s="145"/>
      <c r="SV150" s="145"/>
      <c r="SW150" s="145"/>
      <c r="SX150" s="145"/>
      <c r="SY150" s="145"/>
      <c r="SZ150" s="145"/>
      <c r="TA150" s="145"/>
      <c r="TB150" s="145"/>
      <c r="TC150" s="145"/>
      <c r="TD150" s="145"/>
      <c r="TE150" s="145"/>
      <c r="TF150" s="145"/>
      <c r="TG150" s="145"/>
      <c r="TH150" s="145"/>
      <c r="TI150" s="145"/>
      <c r="TJ150" s="145"/>
      <c r="TK150" s="145"/>
      <c r="TL150" s="145"/>
      <c r="TM150" s="145"/>
      <c r="TN150" s="145"/>
      <c r="TO150" s="145"/>
      <c r="TP150" s="145"/>
      <c r="TQ150" s="145"/>
      <c r="TR150" s="145"/>
      <c r="TS150" s="145"/>
      <c r="TT150" s="145"/>
      <c r="TU150" s="145"/>
      <c r="TV150" s="145"/>
      <c r="TW150" s="145"/>
      <c r="TX150" s="145"/>
      <c r="TY150" s="145"/>
      <c r="TZ150" s="145"/>
      <c r="UA150" s="145"/>
      <c r="UB150" s="145"/>
      <c r="UC150" s="145"/>
      <c r="UD150" s="145"/>
      <c r="UE150" s="145"/>
      <c r="UF150" s="145"/>
      <c r="UG150" s="145"/>
      <c r="UH150" s="145"/>
      <c r="UI150" s="145"/>
      <c r="UJ150" s="145"/>
      <c r="UK150" s="145"/>
      <c r="UL150" s="145"/>
      <c r="UM150" s="145"/>
      <c r="UN150" s="145"/>
      <c r="UO150" s="145"/>
      <c r="UP150" s="145"/>
      <c r="UQ150" s="145"/>
      <c r="UR150" s="145"/>
      <c r="US150" s="145"/>
      <c r="UT150" s="145"/>
      <c r="UU150" s="145"/>
      <c r="UV150" s="145"/>
      <c r="UW150" s="145"/>
      <c r="UX150" s="145"/>
      <c r="UY150" s="145"/>
      <c r="UZ150" s="145"/>
      <c r="VA150" s="145"/>
      <c r="VB150" s="145"/>
      <c r="VC150" s="145"/>
      <c r="VD150" s="145"/>
      <c r="VE150" s="145"/>
      <c r="VF150" s="145"/>
      <c r="VG150" s="145"/>
      <c r="VH150" s="145"/>
      <c r="VI150" s="145"/>
      <c r="VJ150" s="145"/>
      <c r="VK150" s="145"/>
      <c r="VL150" s="145"/>
      <c r="VM150" s="145"/>
      <c r="VN150" s="145"/>
      <c r="VO150" s="145"/>
      <c r="VP150" s="145"/>
      <c r="VQ150" s="145"/>
      <c r="VR150" s="145"/>
      <c r="VS150" s="145"/>
      <c r="VT150" s="145"/>
      <c r="VU150" s="145"/>
      <c r="VV150" s="145"/>
      <c r="VW150" s="145"/>
      <c r="VX150" s="145"/>
      <c r="VY150" s="145"/>
      <c r="VZ150" s="145"/>
      <c r="WA150" s="145"/>
      <c r="WB150" s="145"/>
      <c r="WC150" s="145"/>
      <c r="WD150" s="145"/>
      <c r="WE150" s="145"/>
      <c r="WF150" s="145"/>
      <c r="WG150" s="145"/>
      <c r="WH150" s="145"/>
      <c r="WI150" s="145"/>
      <c r="WJ150" s="145"/>
      <c r="WK150" s="145"/>
      <c r="WL150" s="145"/>
      <c r="WM150" s="145"/>
      <c r="WN150" s="145"/>
      <c r="WO150" s="145"/>
      <c r="WP150" s="145"/>
      <c r="WQ150" s="145"/>
      <c r="WR150" s="145"/>
      <c r="WS150" s="145"/>
      <c r="WT150" s="145"/>
      <c r="WU150" s="145"/>
      <c r="WV150" s="145"/>
      <c r="WW150" s="145"/>
      <c r="WX150" s="145"/>
      <c r="WY150" s="145"/>
      <c r="WZ150" s="145"/>
      <c r="XA150" s="145"/>
      <c r="XB150" s="145"/>
      <c r="XC150" s="145"/>
      <c r="XD150" s="145"/>
      <c r="XE150" s="145"/>
      <c r="XF150" s="145"/>
      <c r="XG150" s="145"/>
      <c r="XH150" s="145"/>
      <c r="XI150" s="145"/>
      <c r="XJ150" s="145"/>
      <c r="XK150" s="145"/>
      <c r="XL150" s="145"/>
      <c r="XM150" s="145"/>
      <c r="XN150" s="145"/>
      <c r="XO150" s="145"/>
      <c r="XP150" s="145"/>
      <c r="XQ150" s="145"/>
      <c r="XR150" s="145"/>
      <c r="XS150" s="145"/>
      <c r="XT150" s="145"/>
      <c r="XU150" s="145"/>
      <c r="XV150" s="145"/>
      <c r="XW150" s="145"/>
      <c r="XX150" s="145"/>
      <c r="XY150" s="145"/>
      <c r="XZ150" s="145"/>
      <c r="YA150" s="145"/>
      <c r="YB150" s="145"/>
      <c r="YC150" s="145"/>
      <c r="YD150" s="145"/>
      <c r="YE150" s="145"/>
      <c r="YF150" s="145"/>
      <c r="YG150" s="145"/>
      <c r="YH150" s="145"/>
      <c r="YI150" s="145"/>
      <c r="YJ150" s="145"/>
      <c r="YK150" s="145"/>
      <c r="YL150" s="145"/>
      <c r="YM150" s="145"/>
      <c r="YN150" s="145"/>
      <c r="YO150" s="145"/>
      <c r="YP150" s="145"/>
      <c r="YQ150" s="145"/>
      <c r="YR150" s="145"/>
      <c r="YS150" s="145"/>
      <c r="YT150" s="145"/>
      <c r="YU150" s="145"/>
      <c r="YV150" s="145"/>
      <c r="YW150" s="145"/>
      <c r="YX150" s="145"/>
      <c r="YY150" s="145"/>
      <c r="YZ150" s="145"/>
      <c r="ZA150" s="145"/>
      <c r="ZB150" s="145"/>
      <c r="ZC150" s="145"/>
      <c r="ZD150" s="145"/>
      <c r="ZE150" s="145"/>
      <c r="ZF150" s="145"/>
      <c r="ZG150" s="145"/>
      <c r="ZH150" s="145"/>
      <c r="ZI150" s="145"/>
      <c r="ZJ150" s="145"/>
      <c r="ZK150" s="145"/>
      <c r="ZL150" s="145"/>
      <c r="ZM150" s="145"/>
      <c r="ZN150" s="145"/>
      <c r="ZO150" s="145"/>
      <c r="ZP150" s="145"/>
      <c r="ZQ150" s="145"/>
      <c r="ZR150" s="145"/>
      <c r="ZS150" s="145"/>
      <c r="ZT150" s="145"/>
      <c r="ZU150" s="145"/>
      <c r="ZV150" s="145"/>
      <c r="ZW150" s="145"/>
      <c r="ZX150" s="145"/>
      <c r="ZY150" s="145"/>
      <c r="ZZ150" s="145"/>
      <c r="AAA150" s="145"/>
      <c r="AAB150" s="145"/>
      <c r="AAC150" s="145"/>
      <c r="AAD150" s="145"/>
      <c r="AAE150" s="145"/>
      <c r="AAF150" s="145"/>
      <c r="AAG150" s="145"/>
      <c r="AAH150" s="145"/>
      <c r="AAI150" s="145"/>
      <c r="AAJ150" s="145"/>
      <c r="AAK150" s="145"/>
      <c r="AAL150" s="145"/>
      <c r="AAM150" s="145"/>
      <c r="AAN150" s="145"/>
      <c r="AAO150" s="145"/>
      <c r="AAP150" s="145"/>
      <c r="AAQ150" s="145"/>
      <c r="AAR150" s="145"/>
      <c r="AAS150" s="145"/>
      <c r="AAT150" s="145"/>
      <c r="AAU150" s="145"/>
      <c r="AAV150" s="145"/>
      <c r="AAW150" s="145"/>
      <c r="AAX150" s="145"/>
      <c r="AAY150" s="145"/>
      <c r="AAZ150" s="145"/>
      <c r="ABA150" s="145"/>
      <c r="ABB150" s="145"/>
      <c r="ABC150" s="145"/>
      <c r="ABD150" s="145"/>
      <c r="ABE150" s="145"/>
      <c r="ABF150" s="145"/>
      <c r="ABG150" s="145"/>
      <c r="ABH150" s="145"/>
      <c r="ABI150" s="145"/>
      <c r="ABJ150" s="145"/>
      <c r="ABK150" s="145"/>
      <c r="ABL150" s="145"/>
      <c r="ABM150" s="145"/>
      <c r="ABN150" s="145"/>
      <c r="ABO150" s="145"/>
      <c r="ABP150" s="145"/>
      <c r="ABQ150" s="145"/>
      <c r="ABR150" s="145"/>
      <c r="ABS150" s="145"/>
      <c r="ABT150" s="145"/>
      <c r="ABU150" s="145"/>
      <c r="ABV150" s="145"/>
      <c r="ABW150" s="145"/>
      <c r="ABX150" s="145"/>
      <c r="ABY150" s="145"/>
      <c r="ABZ150" s="145"/>
      <c r="ACA150" s="145"/>
      <c r="ACB150" s="145"/>
      <c r="ACC150" s="145"/>
      <c r="ACD150" s="145"/>
      <c r="ACE150" s="145"/>
      <c r="ACF150" s="145"/>
      <c r="ACG150" s="145"/>
      <c r="ACH150" s="145"/>
      <c r="ACI150" s="145"/>
      <c r="ACJ150" s="145"/>
      <c r="ACK150" s="145"/>
      <c r="ACL150" s="145"/>
      <c r="ACM150" s="145"/>
      <c r="ACN150" s="145"/>
      <c r="ACO150" s="145"/>
      <c r="ACP150" s="145"/>
      <c r="ACQ150" s="145"/>
      <c r="ACR150" s="145"/>
      <c r="ACS150" s="145"/>
      <c r="ACT150" s="145"/>
      <c r="ACU150" s="145"/>
      <c r="ACV150" s="145"/>
      <c r="ACW150" s="145"/>
      <c r="ACX150" s="145"/>
      <c r="ACY150" s="145"/>
      <c r="ACZ150" s="145"/>
      <c r="ADA150" s="145"/>
      <c r="ADB150" s="145"/>
      <c r="ADC150" s="145"/>
      <c r="ADD150" s="145"/>
      <c r="ADE150" s="145"/>
      <c r="ADF150" s="145"/>
      <c r="ADG150" s="145"/>
      <c r="ADH150" s="145"/>
      <c r="ADI150" s="145"/>
      <c r="ADJ150" s="145"/>
      <c r="ADK150" s="145"/>
      <c r="ADL150" s="145"/>
      <c r="ADM150" s="145"/>
      <c r="ADN150" s="145"/>
      <c r="ADO150" s="145"/>
      <c r="ADP150" s="145"/>
      <c r="ADQ150" s="145"/>
      <c r="ADR150" s="145"/>
      <c r="ADS150" s="145"/>
      <c r="ADT150" s="145"/>
      <c r="ADU150" s="145"/>
      <c r="ADV150" s="145"/>
      <c r="ADW150" s="145"/>
      <c r="ADX150" s="145"/>
      <c r="ADY150" s="145"/>
      <c r="ADZ150" s="145"/>
      <c r="AEA150" s="145"/>
      <c r="AEB150" s="145"/>
      <c r="AEC150" s="145"/>
      <c r="AED150" s="145"/>
      <c r="AEE150" s="145"/>
      <c r="AEF150" s="145"/>
      <c r="AEG150" s="145"/>
      <c r="AEH150" s="145"/>
      <c r="AEI150" s="145"/>
      <c r="AEJ150" s="145"/>
      <c r="AEK150" s="145"/>
      <c r="AEL150" s="145"/>
      <c r="AEM150" s="145"/>
      <c r="AEN150" s="145"/>
      <c r="AEO150" s="145"/>
      <c r="AEP150" s="145"/>
      <c r="AEQ150" s="145"/>
      <c r="AER150" s="145"/>
      <c r="AES150" s="145"/>
      <c r="AET150" s="145"/>
      <c r="AEU150" s="145"/>
      <c r="AEV150" s="145"/>
      <c r="AEW150" s="145"/>
      <c r="AEX150" s="145"/>
      <c r="AEY150" s="145"/>
      <c r="AEZ150" s="145"/>
      <c r="AFA150" s="145"/>
      <c r="AFB150" s="145"/>
      <c r="AFC150" s="145"/>
      <c r="AFD150" s="145"/>
      <c r="AFE150" s="145"/>
      <c r="AFF150" s="145"/>
      <c r="AFG150" s="145"/>
      <c r="AFH150" s="145"/>
      <c r="AFI150" s="145"/>
      <c r="AFJ150" s="145"/>
      <c r="AFK150" s="145"/>
      <c r="AFL150" s="145"/>
      <c r="AFM150" s="145"/>
      <c r="AFN150" s="145"/>
      <c r="AFO150" s="145"/>
      <c r="AFP150" s="145"/>
      <c r="AFQ150" s="145"/>
      <c r="AFR150" s="145"/>
      <c r="AFS150" s="145"/>
      <c r="AFT150" s="145"/>
      <c r="AFU150" s="145"/>
      <c r="AFV150" s="145"/>
      <c r="AFW150" s="145"/>
      <c r="AFX150" s="145"/>
      <c r="AFY150" s="145"/>
      <c r="AFZ150" s="145"/>
      <c r="AGA150" s="145"/>
      <c r="AGB150" s="145"/>
      <c r="AGC150" s="145"/>
      <c r="AGD150" s="145"/>
      <c r="AGE150" s="145"/>
      <c r="AGF150" s="145"/>
      <c r="AGG150" s="145"/>
      <c r="AGH150" s="145"/>
      <c r="AGI150" s="145"/>
      <c r="AGJ150" s="145"/>
      <c r="AGK150" s="145"/>
      <c r="AGL150" s="145"/>
      <c r="AGM150" s="145"/>
      <c r="AGN150" s="145"/>
      <c r="AGO150" s="145"/>
      <c r="AGP150" s="145"/>
      <c r="AGQ150" s="145"/>
      <c r="AGR150" s="145"/>
      <c r="AGS150" s="145"/>
      <c r="AGT150" s="145"/>
      <c r="AGU150" s="145"/>
      <c r="AGV150" s="145"/>
      <c r="AGW150" s="145"/>
      <c r="AGX150" s="145"/>
      <c r="AGY150" s="145"/>
      <c r="AGZ150" s="145"/>
      <c r="AHA150" s="145"/>
      <c r="AHB150" s="145"/>
      <c r="AHC150" s="145"/>
      <c r="AHD150" s="145"/>
      <c r="AHE150" s="145"/>
      <c r="AHF150" s="145"/>
      <c r="AHG150" s="145"/>
      <c r="AHH150" s="145"/>
      <c r="AHI150" s="145"/>
      <c r="AHJ150" s="145"/>
      <c r="AHK150" s="145"/>
      <c r="AHL150" s="145"/>
      <c r="AHM150" s="145"/>
      <c r="AHN150" s="145"/>
      <c r="AHO150" s="145"/>
      <c r="AHP150" s="145"/>
      <c r="AHQ150" s="145"/>
      <c r="AHR150" s="145"/>
      <c r="AHS150" s="145"/>
      <c r="AHT150" s="145"/>
      <c r="AHU150" s="145"/>
      <c r="AHV150" s="145"/>
      <c r="AHW150" s="145"/>
      <c r="AHX150" s="145"/>
      <c r="AHY150" s="145"/>
      <c r="AHZ150" s="145"/>
      <c r="AIA150" s="145"/>
      <c r="AIB150" s="145"/>
      <c r="AIC150" s="145"/>
      <c r="AID150" s="145"/>
      <c r="AIE150" s="145"/>
      <c r="AIF150" s="145"/>
      <c r="AIG150" s="145"/>
      <c r="AIH150" s="145"/>
      <c r="AII150" s="145"/>
      <c r="AIJ150" s="145"/>
      <c r="AIK150" s="145"/>
      <c r="AIL150" s="145"/>
      <c r="AIM150" s="145"/>
      <c r="AIN150" s="145"/>
      <c r="AIO150" s="145"/>
      <c r="AIP150" s="145"/>
      <c r="AIQ150" s="145"/>
      <c r="AIR150" s="145"/>
      <c r="AIS150" s="145"/>
      <c r="AIT150" s="145"/>
      <c r="AIU150" s="145"/>
      <c r="AIV150" s="145"/>
      <c r="AIW150" s="145"/>
      <c r="AIX150" s="145"/>
      <c r="AIY150" s="145"/>
      <c r="AIZ150" s="145"/>
      <c r="AJA150" s="145"/>
      <c r="AJB150" s="145"/>
      <c r="AJC150" s="145"/>
      <c r="AJD150" s="145"/>
      <c r="AJE150" s="145"/>
      <c r="AJF150" s="145"/>
      <c r="AJG150" s="145"/>
      <c r="AJH150" s="145"/>
      <c r="AJI150" s="145"/>
    </row>
    <row r="151" spans="1:945" s="73" customFormat="1" ht="13.55" customHeight="1">
      <c r="A151" s="439"/>
      <c r="B151" s="62" t="s">
        <v>238</v>
      </c>
      <c r="C151" s="251">
        <v>1636597</v>
      </c>
      <c r="D151" s="358">
        <f t="shared" si="37"/>
        <v>9.4376980995813931E-2</v>
      </c>
      <c r="E151" s="403"/>
      <c r="F151" s="358"/>
      <c r="G151" s="356">
        <v>25712</v>
      </c>
      <c r="H151" s="358">
        <f t="shared" si="36"/>
        <v>0.20132691678736636</v>
      </c>
      <c r="I151" s="138">
        <v>20582</v>
      </c>
      <c r="J151" s="137">
        <f t="shared" si="25"/>
        <v>-0.20169110231944765</v>
      </c>
      <c r="K151" s="450">
        <v>87360</v>
      </c>
      <c r="L151" s="461">
        <f>IFERROR((K151-K139)/K139,"")</f>
        <v>-8.6899262077471409E-2</v>
      </c>
      <c r="M151" s="138">
        <v>10875</v>
      </c>
      <c r="N151" s="358">
        <f t="shared" si="26"/>
        <v>4.6780248339590047E-2</v>
      </c>
      <c r="O151" s="483"/>
      <c r="P151" s="464"/>
      <c r="Q151" s="138">
        <v>4257</v>
      </c>
      <c r="R151" s="358">
        <f t="shared" si="27"/>
        <v>0.1624795193883124</v>
      </c>
      <c r="S151" s="373">
        <v>1025</v>
      </c>
      <c r="T151" s="358">
        <f t="shared" si="35"/>
        <v>3.6400404448938321E-2</v>
      </c>
      <c r="U151" s="403">
        <f>9248-U148</f>
        <v>5897</v>
      </c>
      <c r="V151" s="464">
        <f>U151/U139-1</f>
        <v>-5.9002022926499809E-3</v>
      </c>
      <c r="W151" s="250">
        <v>429</v>
      </c>
      <c r="X151" s="358">
        <f t="shared" si="34"/>
        <v>-0.20260223048327142</v>
      </c>
      <c r="Y151" s="138">
        <v>428</v>
      </c>
      <c r="Z151" s="358">
        <f t="shared" si="38"/>
        <v>1.1400000000000001</v>
      </c>
      <c r="AA151" s="138"/>
      <c r="AB151" s="358"/>
      <c r="AC151" s="138">
        <v>12</v>
      </c>
      <c r="AD151" s="358" t="s">
        <v>249</v>
      </c>
      <c r="AE151" s="463"/>
      <c r="AF151" s="473"/>
      <c r="AG151" s="138"/>
      <c r="AH151" s="358"/>
      <c r="AI151" s="145"/>
      <c r="AJ151" s="145"/>
      <c r="AK151" s="145"/>
      <c r="AL151" s="145"/>
      <c r="AM151" s="145"/>
      <c r="AN151" s="145"/>
      <c r="AO151" s="145"/>
      <c r="AP151" s="145"/>
      <c r="AQ151" s="145"/>
      <c r="AR151" s="145"/>
      <c r="AS151" s="145"/>
      <c r="AT151" s="145"/>
      <c r="AU151" s="145"/>
      <c r="AV151" s="148"/>
      <c r="AW151" s="145"/>
      <c r="AX151" s="145"/>
      <c r="AY151" s="145"/>
      <c r="AZ151" s="145"/>
      <c r="BA151" s="145"/>
      <c r="BB151" s="145"/>
      <c r="BC151" s="145"/>
      <c r="BD151" s="145"/>
      <c r="BE151" s="145"/>
      <c r="BF151" s="145"/>
      <c r="BG151" s="145"/>
      <c r="BH151" s="145"/>
      <c r="BI151" s="145"/>
      <c r="BJ151" s="145"/>
      <c r="BK151" s="145"/>
      <c r="BL151" s="145"/>
      <c r="BM151" s="145"/>
      <c r="BN151" s="145"/>
      <c r="BO151" s="145"/>
      <c r="BP151" s="145"/>
      <c r="BQ151" s="145"/>
      <c r="BR151" s="145"/>
      <c r="BS151" s="145"/>
      <c r="BT151" s="145"/>
      <c r="BU151" s="145"/>
      <c r="BV151" s="145"/>
      <c r="BW151" s="145"/>
      <c r="BX151" s="145"/>
      <c r="BY151" s="145"/>
      <c r="BZ151" s="145"/>
      <c r="CA151" s="145"/>
      <c r="CB151" s="145"/>
      <c r="CC151" s="145"/>
      <c r="CD151" s="145"/>
      <c r="CE151" s="145"/>
      <c r="CF151" s="145"/>
      <c r="CG151" s="145"/>
      <c r="CH151" s="145"/>
      <c r="CI151" s="145"/>
      <c r="CJ151" s="145"/>
      <c r="CK151" s="145"/>
      <c r="CL151" s="145"/>
      <c r="CM151" s="145"/>
      <c r="CN151" s="145"/>
      <c r="CO151" s="145"/>
      <c r="CP151" s="145"/>
      <c r="CQ151" s="145"/>
      <c r="CR151" s="145"/>
      <c r="CS151" s="145"/>
      <c r="CT151" s="145"/>
      <c r="CU151" s="145"/>
      <c r="CV151" s="145"/>
      <c r="CW151" s="145"/>
      <c r="CX151" s="145"/>
      <c r="CY151" s="145"/>
      <c r="CZ151" s="145"/>
      <c r="DA151" s="145"/>
      <c r="DB151" s="145"/>
      <c r="DC151" s="145"/>
      <c r="DD151" s="145"/>
      <c r="DE151" s="145"/>
      <c r="DF151" s="145"/>
      <c r="DG151" s="145"/>
      <c r="DH151" s="145"/>
      <c r="DI151" s="145"/>
      <c r="DJ151" s="145"/>
      <c r="DK151" s="145"/>
      <c r="DL151" s="145"/>
      <c r="DM151" s="145"/>
      <c r="DN151" s="145"/>
      <c r="DO151" s="145"/>
      <c r="DP151" s="145"/>
      <c r="DQ151" s="145"/>
      <c r="DR151" s="145"/>
      <c r="DS151" s="145"/>
      <c r="DT151" s="145"/>
      <c r="DU151" s="145"/>
      <c r="DV151" s="145"/>
      <c r="DW151" s="145"/>
      <c r="DX151" s="145"/>
      <c r="DY151" s="145"/>
      <c r="DZ151" s="145"/>
      <c r="EA151" s="145"/>
      <c r="EB151" s="145"/>
      <c r="EC151" s="145"/>
      <c r="ED151" s="145"/>
      <c r="EE151" s="145"/>
      <c r="EF151" s="145"/>
      <c r="EG151" s="145"/>
      <c r="EH151" s="145"/>
      <c r="EI151" s="145"/>
      <c r="EJ151" s="145"/>
      <c r="EK151" s="145"/>
      <c r="EL151" s="145"/>
      <c r="EM151" s="145"/>
      <c r="EN151" s="145"/>
      <c r="EO151" s="145"/>
      <c r="EP151" s="145"/>
      <c r="EQ151" s="145"/>
      <c r="ER151" s="145"/>
      <c r="ES151" s="145"/>
      <c r="ET151" s="145"/>
      <c r="EU151" s="145"/>
      <c r="EV151" s="145"/>
      <c r="EW151" s="145"/>
      <c r="EX151" s="145"/>
      <c r="EY151" s="145"/>
      <c r="EZ151" s="145"/>
      <c r="FA151" s="145"/>
      <c r="FB151" s="145"/>
      <c r="FC151" s="145"/>
      <c r="FD151" s="145"/>
      <c r="FE151" s="145"/>
      <c r="FF151" s="145"/>
      <c r="FG151" s="145"/>
      <c r="FH151" s="145"/>
      <c r="FI151" s="145"/>
      <c r="FJ151" s="145"/>
      <c r="FK151" s="145"/>
      <c r="FL151" s="145"/>
      <c r="FM151" s="145"/>
      <c r="FN151" s="145"/>
      <c r="FO151" s="145"/>
      <c r="FP151" s="145"/>
      <c r="FQ151" s="145"/>
      <c r="FR151" s="145"/>
      <c r="FS151" s="145"/>
      <c r="FT151" s="145"/>
      <c r="FU151" s="145"/>
      <c r="FV151" s="145"/>
      <c r="FW151" s="145"/>
      <c r="FX151" s="145"/>
      <c r="FY151" s="145"/>
      <c r="FZ151" s="145"/>
      <c r="GA151" s="145"/>
      <c r="GB151" s="145"/>
      <c r="GC151" s="145"/>
      <c r="GD151" s="145"/>
      <c r="GE151" s="145"/>
      <c r="GF151" s="145"/>
      <c r="GG151" s="145"/>
      <c r="GH151" s="145"/>
      <c r="GI151" s="145"/>
      <c r="GJ151" s="145"/>
      <c r="GK151" s="145"/>
      <c r="GL151" s="145"/>
      <c r="GM151" s="145"/>
      <c r="GN151" s="145"/>
      <c r="GO151" s="145"/>
      <c r="GP151" s="145"/>
      <c r="GQ151" s="145"/>
      <c r="GR151" s="145"/>
      <c r="GS151" s="145"/>
      <c r="GT151" s="145"/>
      <c r="GU151" s="145"/>
      <c r="GV151" s="145"/>
      <c r="GW151" s="145"/>
      <c r="GX151" s="145"/>
      <c r="GY151" s="145"/>
      <c r="GZ151" s="145"/>
      <c r="HA151" s="145"/>
      <c r="HB151" s="145"/>
      <c r="HC151" s="145"/>
      <c r="HD151" s="145"/>
      <c r="HE151" s="145"/>
      <c r="HF151" s="145"/>
      <c r="HG151" s="145"/>
      <c r="HH151" s="145"/>
      <c r="HI151" s="145"/>
      <c r="HJ151" s="145"/>
      <c r="HK151" s="145"/>
      <c r="HL151" s="145"/>
      <c r="HM151" s="145"/>
      <c r="HN151" s="145"/>
      <c r="HO151" s="145"/>
      <c r="HP151" s="145"/>
      <c r="HQ151" s="145"/>
      <c r="HR151" s="145"/>
      <c r="HS151" s="145"/>
      <c r="HT151" s="145"/>
      <c r="HU151" s="145"/>
      <c r="HV151" s="145"/>
      <c r="HW151" s="145"/>
      <c r="HX151" s="145"/>
      <c r="HY151" s="145"/>
      <c r="HZ151" s="145"/>
      <c r="IA151" s="145"/>
      <c r="IB151" s="145"/>
      <c r="IC151" s="145"/>
      <c r="ID151" s="145"/>
      <c r="IE151" s="145"/>
      <c r="IF151" s="145"/>
      <c r="IG151" s="145"/>
      <c r="IH151" s="145"/>
      <c r="II151" s="145"/>
      <c r="IJ151" s="145"/>
      <c r="IK151" s="145"/>
      <c r="IL151" s="145"/>
      <c r="IM151" s="145"/>
      <c r="IN151" s="145"/>
      <c r="IO151" s="145"/>
      <c r="IP151" s="145"/>
      <c r="IQ151" s="145"/>
      <c r="IR151" s="145"/>
      <c r="IS151" s="145"/>
      <c r="IT151" s="145"/>
      <c r="IU151" s="145"/>
      <c r="IV151" s="145"/>
      <c r="IW151" s="145"/>
      <c r="IX151" s="145"/>
      <c r="IY151" s="145"/>
      <c r="IZ151" s="145"/>
      <c r="JA151" s="145"/>
      <c r="JB151" s="145"/>
      <c r="JC151" s="145"/>
      <c r="JD151" s="145"/>
      <c r="JE151" s="145"/>
      <c r="JF151" s="145"/>
      <c r="JG151" s="145"/>
      <c r="JH151" s="145"/>
      <c r="JI151" s="145"/>
      <c r="JJ151" s="145"/>
      <c r="JK151" s="145"/>
      <c r="JL151" s="145"/>
      <c r="JM151" s="145"/>
      <c r="JN151" s="145"/>
      <c r="JO151" s="145"/>
      <c r="JP151" s="145"/>
      <c r="JQ151" s="145"/>
      <c r="JR151" s="145"/>
      <c r="JS151" s="145"/>
      <c r="JT151" s="145"/>
      <c r="JU151" s="145"/>
      <c r="JV151" s="145"/>
      <c r="JW151" s="145"/>
      <c r="JX151" s="145"/>
      <c r="JY151" s="145"/>
      <c r="JZ151" s="145"/>
      <c r="KA151" s="145"/>
      <c r="KB151" s="145"/>
      <c r="KC151" s="145"/>
      <c r="KD151" s="145"/>
      <c r="KE151" s="145"/>
      <c r="KF151" s="145"/>
      <c r="KG151" s="145"/>
      <c r="KH151" s="145"/>
      <c r="KI151" s="145"/>
      <c r="KJ151" s="145"/>
      <c r="KK151" s="145"/>
      <c r="KL151" s="145"/>
      <c r="KM151" s="145"/>
      <c r="KN151" s="145"/>
      <c r="KO151" s="145"/>
      <c r="KP151" s="145"/>
      <c r="KQ151" s="145"/>
      <c r="KR151" s="145"/>
      <c r="KS151" s="145"/>
      <c r="KT151" s="145"/>
      <c r="KU151" s="145"/>
      <c r="KV151" s="145"/>
      <c r="KW151" s="145"/>
      <c r="KX151" s="145"/>
      <c r="KY151" s="145"/>
      <c r="KZ151" s="145"/>
      <c r="LA151" s="145"/>
      <c r="LB151" s="145"/>
      <c r="LC151" s="145"/>
      <c r="LD151" s="145"/>
      <c r="LE151" s="145"/>
      <c r="LF151" s="145"/>
      <c r="LG151" s="145"/>
      <c r="LH151" s="145"/>
      <c r="LI151" s="145"/>
      <c r="LJ151" s="145"/>
      <c r="LK151" s="145"/>
      <c r="LL151" s="145"/>
      <c r="LM151" s="145"/>
      <c r="LN151" s="145"/>
      <c r="LO151" s="145"/>
      <c r="LP151" s="145"/>
      <c r="LQ151" s="145"/>
      <c r="LR151" s="145"/>
      <c r="LS151" s="145"/>
      <c r="LT151" s="145"/>
      <c r="LU151" s="145"/>
      <c r="LV151" s="145"/>
      <c r="LW151" s="145"/>
      <c r="LX151" s="145"/>
      <c r="LY151" s="145"/>
      <c r="LZ151" s="145"/>
      <c r="MA151" s="145"/>
      <c r="MB151" s="145"/>
      <c r="MC151" s="145"/>
      <c r="MD151" s="145"/>
      <c r="ME151" s="145"/>
      <c r="MF151" s="145"/>
      <c r="MG151" s="145"/>
      <c r="MH151" s="145"/>
      <c r="MI151" s="145"/>
      <c r="MJ151" s="145"/>
      <c r="MK151" s="145"/>
      <c r="ML151" s="145"/>
      <c r="MM151" s="145"/>
      <c r="MN151" s="145"/>
      <c r="MO151" s="145"/>
      <c r="MP151" s="145"/>
      <c r="MQ151" s="145"/>
      <c r="MR151" s="145"/>
      <c r="MS151" s="145"/>
      <c r="MT151" s="145"/>
      <c r="MU151" s="145"/>
      <c r="MV151" s="145"/>
      <c r="MW151" s="145"/>
      <c r="MX151" s="145"/>
      <c r="MY151" s="145"/>
      <c r="MZ151" s="145"/>
      <c r="NA151" s="145"/>
      <c r="NB151" s="145"/>
      <c r="NC151" s="145"/>
      <c r="ND151" s="145"/>
      <c r="NE151" s="145"/>
      <c r="NF151" s="145"/>
      <c r="NG151" s="145"/>
      <c r="NH151" s="145"/>
      <c r="NI151" s="145"/>
      <c r="NJ151" s="145"/>
      <c r="NK151" s="145"/>
      <c r="NL151" s="145"/>
      <c r="NM151" s="145"/>
      <c r="NN151" s="145"/>
      <c r="NO151" s="145"/>
      <c r="NP151" s="145"/>
      <c r="NQ151" s="145"/>
      <c r="NR151" s="145"/>
      <c r="NS151" s="145"/>
      <c r="NT151" s="145"/>
      <c r="NU151" s="145"/>
      <c r="NV151" s="145"/>
      <c r="NW151" s="145"/>
      <c r="NX151" s="145"/>
      <c r="NY151" s="145"/>
      <c r="NZ151" s="145"/>
      <c r="OA151" s="145"/>
      <c r="OB151" s="145"/>
      <c r="OC151" s="145"/>
      <c r="OD151" s="145"/>
      <c r="OE151" s="145"/>
      <c r="OF151" s="145"/>
      <c r="OG151" s="145"/>
      <c r="OH151" s="145"/>
      <c r="OI151" s="145"/>
      <c r="OJ151" s="145"/>
      <c r="OK151" s="145"/>
      <c r="OL151" s="145"/>
      <c r="OM151" s="145"/>
      <c r="ON151" s="145"/>
      <c r="OO151" s="145"/>
      <c r="OP151" s="145"/>
      <c r="OQ151" s="145"/>
      <c r="OR151" s="145"/>
      <c r="OS151" s="145"/>
      <c r="OT151" s="145"/>
      <c r="OU151" s="145"/>
      <c r="OV151" s="145"/>
      <c r="OW151" s="145"/>
      <c r="OX151" s="145"/>
      <c r="OY151" s="145"/>
      <c r="OZ151" s="145"/>
      <c r="PA151" s="145"/>
      <c r="PB151" s="145"/>
      <c r="PC151" s="145"/>
      <c r="PD151" s="145"/>
      <c r="PE151" s="145"/>
      <c r="PF151" s="145"/>
      <c r="PG151" s="145"/>
      <c r="PH151" s="145"/>
      <c r="PI151" s="145"/>
      <c r="PJ151" s="145"/>
      <c r="PK151" s="145"/>
      <c r="PL151" s="145"/>
      <c r="PM151" s="145"/>
      <c r="PN151" s="145"/>
      <c r="PO151" s="145"/>
      <c r="PP151" s="145"/>
      <c r="PQ151" s="145"/>
      <c r="PR151" s="145"/>
      <c r="PS151" s="145"/>
      <c r="PT151" s="145"/>
      <c r="PU151" s="145"/>
      <c r="PV151" s="145"/>
      <c r="PW151" s="145"/>
      <c r="PX151" s="145"/>
      <c r="PY151" s="145"/>
      <c r="PZ151" s="145"/>
      <c r="QA151" s="145"/>
      <c r="QB151" s="145"/>
      <c r="QC151" s="145"/>
      <c r="QD151" s="145"/>
      <c r="QE151" s="145"/>
      <c r="QF151" s="145"/>
      <c r="QG151" s="145"/>
      <c r="QH151" s="145"/>
      <c r="QI151" s="145"/>
      <c r="QJ151" s="145"/>
      <c r="QK151" s="145"/>
      <c r="QL151" s="145"/>
      <c r="QM151" s="145"/>
      <c r="QN151" s="145"/>
      <c r="QO151" s="145"/>
      <c r="QP151" s="145"/>
      <c r="QQ151" s="145"/>
      <c r="QR151" s="145"/>
      <c r="QS151" s="145"/>
      <c r="QT151" s="145"/>
      <c r="QU151" s="145"/>
      <c r="QV151" s="145"/>
      <c r="QW151" s="145"/>
      <c r="QX151" s="145"/>
      <c r="QY151" s="145"/>
      <c r="QZ151" s="145"/>
      <c r="RA151" s="145"/>
      <c r="RB151" s="145"/>
      <c r="RC151" s="145"/>
      <c r="RD151" s="145"/>
      <c r="RE151" s="145"/>
      <c r="RF151" s="145"/>
      <c r="RG151" s="145"/>
      <c r="RH151" s="145"/>
      <c r="RI151" s="145"/>
      <c r="RJ151" s="145"/>
      <c r="RK151" s="145"/>
      <c r="RL151" s="145"/>
      <c r="RM151" s="145"/>
      <c r="RN151" s="145"/>
      <c r="RO151" s="145"/>
      <c r="RP151" s="145"/>
      <c r="RQ151" s="145"/>
      <c r="RR151" s="145"/>
      <c r="RS151" s="145"/>
      <c r="RT151" s="145"/>
      <c r="RU151" s="145"/>
      <c r="RV151" s="145"/>
      <c r="RW151" s="145"/>
      <c r="RX151" s="145"/>
      <c r="RY151" s="145"/>
      <c r="RZ151" s="145"/>
      <c r="SA151" s="145"/>
      <c r="SB151" s="145"/>
      <c r="SC151" s="145"/>
      <c r="SD151" s="145"/>
      <c r="SE151" s="145"/>
      <c r="SF151" s="145"/>
      <c r="SG151" s="145"/>
      <c r="SH151" s="145"/>
      <c r="SI151" s="145"/>
      <c r="SJ151" s="145"/>
      <c r="SK151" s="145"/>
      <c r="SL151" s="145"/>
      <c r="SM151" s="145"/>
      <c r="SN151" s="145"/>
      <c r="SO151" s="145"/>
      <c r="SP151" s="145"/>
      <c r="SQ151" s="145"/>
      <c r="SR151" s="145"/>
      <c r="SS151" s="145"/>
      <c r="ST151" s="145"/>
      <c r="SU151" s="145"/>
      <c r="SV151" s="145"/>
      <c r="SW151" s="145"/>
      <c r="SX151" s="145"/>
      <c r="SY151" s="145"/>
      <c r="SZ151" s="145"/>
      <c r="TA151" s="145"/>
      <c r="TB151" s="145"/>
      <c r="TC151" s="145"/>
      <c r="TD151" s="145"/>
      <c r="TE151" s="145"/>
      <c r="TF151" s="145"/>
      <c r="TG151" s="145"/>
      <c r="TH151" s="145"/>
      <c r="TI151" s="145"/>
      <c r="TJ151" s="145"/>
      <c r="TK151" s="145"/>
      <c r="TL151" s="145"/>
      <c r="TM151" s="145"/>
      <c r="TN151" s="145"/>
      <c r="TO151" s="145"/>
      <c r="TP151" s="145"/>
      <c r="TQ151" s="145"/>
      <c r="TR151" s="145"/>
      <c r="TS151" s="145"/>
      <c r="TT151" s="145"/>
      <c r="TU151" s="145"/>
      <c r="TV151" s="145"/>
      <c r="TW151" s="145"/>
      <c r="TX151" s="145"/>
      <c r="TY151" s="145"/>
      <c r="TZ151" s="145"/>
      <c r="UA151" s="145"/>
      <c r="UB151" s="145"/>
      <c r="UC151" s="145"/>
      <c r="UD151" s="145"/>
      <c r="UE151" s="145"/>
      <c r="UF151" s="145"/>
      <c r="UG151" s="145"/>
      <c r="UH151" s="145"/>
      <c r="UI151" s="145"/>
      <c r="UJ151" s="145"/>
      <c r="UK151" s="145"/>
      <c r="UL151" s="145"/>
      <c r="UM151" s="145"/>
      <c r="UN151" s="145"/>
      <c r="UO151" s="145"/>
      <c r="UP151" s="145"/>
      <c r="UQ151" s="145"/>
      <c r="UR151" s="145"/>
      <c r="US151" s="145"/>
      <c r="UT151" s="145"/>
      <c r="UU151" s="145"/>
      <c r="UV151" s="145"/>
      <c r="UW151" s="145"/>
      <c r="UX151" s="145"/>
      <c r="UY151" s="145"/>
      <c r="UZ151" s="145"/>
      <c r="VA151" s="145"/>
      <c r="VB151" s="145"/>
      <c r="VC151" s="145"/>
      <c r="VD151" s="145"/>
      <c r="VE151" s="145"/>
      <c r="VF151" s="145"/>
      <c r="VG151" s="145"/>
      <c r="VH151" s="145"/>
      <c r="VI151" s="145"/>
      <c r="VJ151" s="145"/>
      <c r="VK151" s="145"/>
      <c r="VL151" s="145"/>
      <c r="VM151" s="145"/>
      <c r="VN151" s="145"/>
      <c r="VO151" s="145"/>
      <c r="VP151" s="145"/>
      <c r="VQ151" s="145"/>
      <c r="VR151" s="145"/>
      <c r="VS151" s="145"/>
      <c r="VT151" s="145"/>
      <c r="VU151" s="145"/>
      <c r="VV151" s="145"/>
      <c r="VW151" s="145"/>
      <c r="VX151" s="145"/>
      <c r="VY151" s="145"/>
      <c r="VZ151" s="145"/>
      <c r="WA151" s="145"/>
      <c r="WB151" s="145"/>
      <c r="WC151" s="145"/>
      <c r="WD151" s="145"/>
      <c r="WE151" s="145"/>
      <c r="WF151" s="145"/>
      <c r="WG151" s="145"/>
      <c r="WH151" s="145"/>
      <c r="WI151" s="145"/>
      <c r="WJ151" s="145"/>
      <c r="WK151" s="145"/>
      <c r="WL151" s="145"/>
      <c r="WM151" s="145"/>
      <c r="WN151" s="145"/>
      <c r="WO151" s="145"/>
      <c r="WP151" s="145"/>
      <c r="WQ151" s="145"/>
      <c r="WR151" s="145"/>
      <c r="WS151" s="145"/>
      <c r="WT151" s="145"/>
      <c r="WU151" s="145"/>
      <c r="WV151" s="145"/>
      <c r="WW151" s="145"/>
      <c r="WX151" s="145"/>
      <c r="WY151" s="145"/>
      <c r="WZ151" s="145"/>
      <c r="XA151" s="145"/>
      <c r="XB151" s="145"/>
      <c r="XC151" s="145"/>
      <c r="XD151" s="145"/>
      <c r="XE151" s="145"/>
      <c r="XF151" s="145"/>
      <c r="XG151" s="145"/>
      <c r="XH151" s="145"/>
      <c r="XI151" s="145"/>
      <c r="XJ151" s="145"/>
      <c r="XK151" s="145"/>
      <c r="XL151" s="145"/>
      <c r="XM151" s="145"/>
      <c r="XN151" s="145"/>
      <c r="XO151" s="145"/>
      <c r="XP151" s="145"/>
      <c r="XQ151" s="145"/>
      <c r="XR151" s="145"/>
      <c r="XS151" s="145"/>
      <c r="XT151" s="145"/>
      <c r="XU151" s="145"/>
      <c r="XV151" s="145"/>
      <c r="XW151" s="145"/>
      <c r="XX151" s="145"/>
      <c r="XY151" s="145"/>
      <c r="XZ151" s="145"/>
      <c r="YA151" s="145"/>
      <c r="YB151" s="145"/>
      <c r="YC151" s="145"/>
      <c r="YD151" s="145"/>
      <c r="YE151" s="145"/>
      <c r="YF151" s="145"/>
      <c r="YG151" s="145"/>
      <c r="YH151" s="145"/>
      <c r="YI151" s="145"/>
      <c r="YJ151" s="145"/>
      <c r="YK151" s="145"/>
      <c r="YL151" s="145"/>
      <c r="YM151" s="145"/>
      <c r="YN151" s="145"/>
      <c r="YO151" s="145"/>
      <c r="YP151" s="145"/>
      <c r="YQ151" s="145"/>
      <c r="YR151" s="145"/>
      <c r="YS151" s="145"/>
      <c r="YT151" s="145"/>
      <c r="YU151" s="145"/>
      <c r="YV151" s="145"/>
      <c r="YW151" s="145"/>
      <c r="YX151" s="145"/>
      <c r="YY151" s="145"/>
      <c r="YZ151" s="145"/>
      <c r="ZA151" s="145"/>
      <c r="ZB151" s="145"/>
      <c r="ZC151" s="145"/>
      <c r="ZD151" s="145"/>
      <c r="ZE151" s="145"/>
      <c r="ZF151" s="145"/>
      <c r="ZG151" s="145"/>
      <c r="ZH151" s="145"/>
      <c r="ZI151" s="145"/>
      <c r="ZJ151" s="145"/>
      <c r="ZK151" s="145"/>
      <c r="ZL151" s="145"/>
      <c r="ZM151" s="145"/>
      <c r="ZN151" s="145"/>
      <c r="ZO151" s="145"/>
      <c r="ZP151" s="145"/>
      <c r="ZQ151" s="145"/>
      <c r="ZR151" s="145"/>
      <c r="ZS151" s="145"/>
      <c r="ZT151" s="145"/>
      <c r="ZU151" s="145"/>
      <c r="ZV151" s="145"/>
      <c r="ZW151" s="145"/>
      <c r="ZX151" s="145"/>
      <c r="ZY151" s="145"/>
      <c r="ZZ151" s="145"/>
      <c r="AAA151" s="145"/>
      <c r="AAB151" s="145"/>
      <c r="AAC151" s="145"/>
      <c r="AAD151" s="145"/>
      <c r="AAE151" s="145"/>
      <c r="AAF151" s="145"/>
      <c r="AAG151" s="145"/>
      <c r="AAH151" s="145"/>
      <c r="AAI151" s="145"/>
      <c r="AAJ151" s="145"/>
      <c r="AAK151" s="145"/>
      <c r="AAL151" s="145"/>
      <c r="AAM151" s="145"/>
      <c r="AAN151" s="145"/>
      <c r="AAO151" s="145"/>
      <c r="AAP151" s="145"/>
      <c r="AAQ151" s="145"/>
      <c r="AAR151" s="145"/>
      <c r="AAS151" s="145"/>
      <c r="AAT151" s="145"/>
      <c r="AAU151" s="145"/>
      <c r="AAV151" s="145"/>
      <c r="AAW151" s="145"/>
      <c r="AAX151" s="145"/>
      <c r="AAY151" s="145"/>
      <c r="AAZ151" s="145"/>
      <c r="ABA151" s="145"/>
      <c r="ABB151" s="145"/>
      <c r="ABC151" s="145"/>
      <c r="ABD151" s="145"/>
      <c r="ABE151" s="145"/>
      <c r="ABF151" s="145"/>
      <c r="ABG151" s="145"/>
      <c r="ABH151" s="145"/>
      <c r="ABI151" s="145"/>
      <c r="ABJ151" s="145"/>
      <c r="ABK151" s="145"/>
      <c r="ABL151" s="145"/>
      <c r="ABM151" s="145"/>
      <c r="ABN151" s="145"/>
      <c r="ABO151" s="145"/>
      <c r="ABP151" s="145"/>
      <c r="ABQ151" s="145"/>
      <c r="ABR151" s="145"/>
      <c r="ABS151" s="145"/>
      <c r="ABT151" s="145"/>
      <c r="ABU151" s="145"/>
      <c r="ABV151" s="145"/>
      <c r="ABW151" s="145"/>
      <c r="ABX151" s="145"/>
      <c r="ABY151" s="145"/>
      <c r="ABZ151" s="145"/>
      <c r="ACA151" s="145"/>
      <c r="ACB151" s="145"/>
      <c r="ACC151" s="145"/>
      <c r="ACD151" s="145"/>
      <c r="ACE151" s="145"/>
      <c r="ACF151" s="145"/>
      <c r="ACG151" s="145"/>
      <c r="ACH151" s="145"/>
      <c r="ACI151" s="145"/>
      <c r="ACJ151" s="145"/>
      <c r="ACK151" s="145"/>
      <c r="ACL151" s="145"/>
      <c r="ACM151" s="145"/>
      <c r="ACN151" s="145"/>
      <c r="ACO151" s="145"/>
      <c r="ACP151" s="145"/>
      <c r="ACQ151" s="145"/>
      <c r="ACR151" s="145"/>
      <c r="ACS151" s="145"/>
      <c r="ACT151" s="145"/>
      <c r="ACU151" s="145"/>
      <c r="ACV151" s="145"/>
      <c r="ACW151" s="145"/>
      <c r="ACX151" s="145"/>
      <c r="ACY151" s="145"/>
      <c r="ACZ151" s="145"/>
      <c r="ADA151" s="145"/>
      <c r="ADB151" s="145"/>
      <c r="ADC151" s="145"/>
      <c r="ADD151" s="145"/>
      <c r="ADE151" s="145"/>
      <c r="ADF151" s="145"/>
      <c r="ADG151" s="145"/>
      <c r="ADH151" s="145"/>
      <c r="ADI151" s="145"/>
      <c r="ADJ151" s="145"/>
      <c r="ADK151" s="145"/>
      <c r="ADL151" s="145"/>
      <c r="ADM151" s="145"/>
      <c r="ADN151" s="145"/>
      <c r="ADO151" s="145"/>
      <c r="ADP151" s="145"/>
      <c r="ADQ151" s="145"/>
      <c r="ADR151" s="145"/>
      <c r="ADS151" s="145"/>
      <c r="ADT151" s="145"/>
      <c r="ADU151" s="145"/>
      <c r="ADV151" s="145"/>
      <c r="ADW151" s="145"/>
      <c r="ADX151" s="145"/>
      <c r="ADY151" s="145"/>
      <c r="ADZ151" s="145"/>
      <c r="AEA151" s="145"/>
      <c r="AEB151" s="145"/>
      <c r="AEC151" s="145"/>
      <c r="AED151" s="145"/>
      <c r="AEE151" s="145"/>
      <c r="AEF151" s="145"/>
      <c r="AEG151" s="145"/>
      <c r="AEH151" s="145"/>
      <c r="AEI151" s="145"/>
      <c r="AEJ151" s="145"/>
      <c r="AEK151" s="145"/>
      <c r="AEL151" s="145"/>
      <c r="AEM151" s="145"/>
      <c r="AEN151" s="145"/>
      <c r="AEO151" s="145"/>
      <c r="AEP151" s="145"/>
      <c r="AEQ151" s="145"/>
      <c r="AER151" s="145"/>
      <c r="AES151" s="145"/>
      <c r="AET151" s="145"/>
      <c r="AEU151" s="145"/>
      <c r="AEV151" s="145"/>
      <c r="AEW151" s="145"/>
      <c r="AEX151" s="145"/>
      <c r="AEY151" s="145"/>
      <c r="AEZ151" s="145"/>
      <c r="AFA151" s="145"/>
      <c r="AFB151" s="145"/>
      <c r="AFC151" s="145"/>
      <c r="AFD151" s="145"/>
      <c r="AFE151" s="145"/>
      <c r="AFF151" s="145"/>
      <c r="AFG151" s="145"/>
      <c r="AFH151" s="145"/>
      <c r="AFI151" s="145"/>
      <c r="AFJ151" s="145"/>
      <c r="AFK151" s="145"/>
      <c r="AFL151" s="145"/>
      <c r="AFM151" s="145"/>
      <c r="AFN151" s="145"/>
      <c r="AFO151" s="145"/>
      <c r="AFP151" s="145"/>
      <c r="AFQ151" s="145"/>
      <c r="AFR151" s="145"/>
      <c r="AFS151" s="145"/>
      <c r="AFT151" s="145"/>
      <c r="AFU151" s="145"/>
      <c r="AFV151" s="145"/>
      <c r="AFW151" s="145"/>
      <c r="AFX151" s="145"/>
      <c r="AFY151" s="145"/>
      <c r="AFZ151" s="145"/>
      <c r="AGA151" s="145"/>
      <c r="AGB151" s="145"/>
      <c r="AGC151" s="145"/>
      <c r="AGD151" s="145"/>
      <c r="AGE151" s="145"/>
      <c r="AGF151" s="145"/>
      <c r="AGG151" s="145"/>
      <c r="AGH151" s="145"/>
      <c r="AGI151" s="145"/>
      <c r="AGJ151" s="145"/>
      <c r="AGK151" s="145"/>
      <c r="AGL151" s="145"/>
      <c r="AGM151" s="145"/>
      <c r="AGN151" s="145"/>
      <c r="AGO151" s="145"/>
      <c r="AGP151" s="145"/>
      <c r="AGQ151" s="145"/>
      <c r="AGR151" s="145"/>
      <c r="AGS151" s="145"/>
      <c r="AGT151" s="145"/>
      <c r="AGU151" s="145"/>
      <c r="AGV151" s="145"/>
      <c r="AGW151" s="145"/>
      <c r="AGX151" s="145"/>
      <c r="AGY151" s="145"/>
      <c r="AGZ151" s="145"/>
      <c r="AHA151" s="145"/>
      <c r="AHB151" s="145"/>
      <c r="AHC151" s="145"/>
      <c r="AHD151" s="145"/>
      <c r="AHE151" s="145"/>
      <c r="AHF151" s="145"/>
      <c r="AHG151" s="145"/>
      <c r="AHH151" s="145"/>
      <c r="AHI151" s="145"/>
      <c r="AHJ151" s="145"/>
      <c r="AHK151" s="145"/>
      <c r="AHL151" s="145"/>
      <c r="AHM151" s="145"/>
      <c r="AHN151" s="145"/>
      <c r="AHO151" s="145"/>
      <c r="AHP151" s="145"/>
      <c r="AHQ151" s="145"/>
      <c r="AHR151" s="145"/>
      <c r="AHS151" s="145"/>
      <c r="AHT151" s="145"/>
      <c r="AHU151" s="145"/>
      <c r="AHV151" s="145"/>
      <c r="AHW151" s="145"/>
      <c r="AHX151" s="145"/>
      <c r="AHY151" s="145"/>
      <c r="AHZ151" s="145"/>
      <c r="AIA151" s="145"/>
      <c r="AIB151" s="145"/>
      <c r="AIC151" s="145"/>
      <c r="AID151" s="145"/>
      <c r="AIE151" s="145"/>
      <c r="AIF151" s="145"/>
      <c r="AIG151" s="145"/>
      <c r="AIH151" s="145"/>
      <c r="AII151" s="145"/>
      <c r="AIJ151" s="145"/>
      <c r="AIK151" s="145"/>
      <c r="AIL151" s="145"/>
      <c r="AIM151" s="145"/>
      <c r="AIN151" s="145"/>
      <c r="AIO151" s="145"/>
      <c r="AIP151" s="145"/>
      <c r="AIQ151" s="145"/>
      <c r="AIR151" s="145"/>
      <c r="AIS151" s="145"/>
      <c r="AIT151" s="145"/>
      <c r="AIU151" s="145"/>
      <c r="AIV151" s="145"/>
      <c r="AIW151" s="145"/>
      <c r="AIX151" s="145"/>
      <c r="AIY151" s="145"/>
      <c r="AIZ151" s="145"/>
      <c r="AJA151" s="145"/>
      <c r="AJB151" s="145"/>
      <c r="AJC151" s="145"/>
      <c r="AJD151" s="145"/>
      <c r="AJE151" s="145"/>
      <c r="AJF151" s="145"/>
      <c r="AJG151" s="145"/>
      <c r="AJH151" s="145"/>
      <c r="AJI151" s="145"/>
    </row>
    <row r="152" spans="1:945" s="73" customFormat="1" ht="13.55" customHeight="1">
      <c r="A152" s="439"/>
      <c r="B152" s="95" t="s">
        <v>239</v>
      </c>
      <c r="C152" s="251">
        <v>1656728</v>
      </c>
      <c r="D152" s="358">
        <f t="shared" si="37"/>
        <v>4.9050032768408025E-2</v>
      </c>
      <c r="E152" s="403"/>
      <c r="F152" s="358"/>
      <c r="G152" s="356">
        <v>26877</v>
      </c>
      <c r="H152" s="358">
        <f t="shared" si="36"/>
        <v>8.9770100960953725E-2</v>
      </c>
      <c r="I152" s="138">
        <v>24923</v>
      </c>
      <c r="J152" s="137">
        <f t="shared" si="25"/>
        <v>-0.13033009979761323</v>
      </c>
      <c r="K152" s="450"/>
      <c r="L152" s="461"/>
      <c r="M152" s="138">
        <v>13438</v>
      </c>
      <c r="N152" s="358">
        <f t="shared" si="26"/>
        <v>8.774485996438397E-2</v>
      </c>
      <c r="O152" s="483"/>
      <c r="P152" s="464"/>
      <c r="Q152" s="138">
        <v>5462</v>
      </c>
      <c r="R152" s="358">
        <f t="shared" si="27"/>
        <v>0.12921232168699603</v>
      </c>
      <c r="S152" s="373">
        <v>1741</v>
      </c>
      <c r="T152" s="379">
        <f t="shared" si="35"/>
        <v>-1.191827468785471E-2</v>
      </c>
      <c r="U152" s="403"/>
      <c r="V152" s="464"/>
      <c r="W152" s="250">
        <v>268</v>
      </c>
      <c r="X152" s="358">
        <f t="shared" si="34"/>
        <v>-0.568438003220612</v>
      </c>
      <c r="Y152" s="138">
        <v>304</v>
      </c>
      <c r="Z152" s="358">
        <f t="shared" si="38"/>
        <v>-0.34056399132321036</v>
      </c>
      <c r="AA152" s="138"/>
      <c r="AB152" s="358"/>
      <c r="AC152" s="138">
        <v>14</v>
      </c>
      <c r="AD152" s="358">
        <f t="shared" si="39"/>
        <v>0.75</v>
      </c>
      <c r="AE152" s="463"/>
      <c r="AF152" s="473"/>
      <c r="AG152" s="138"/>
      <c r="AH152" s="358"/>
      <c r="AI152" s="145"/>
      <c r="AJ152" s="145"/>
      <c r="AK152" s="145"/>
      <c r="AL152" s="145"/>
      <c r="AM152" s="145"/>
      <c r="AN152" s="145"/>
      <c r="AO152" s="145"/>
      <c r="AP152" s="145"/>
      <c r="AQ152" s="145"/>
      <c r="AR152" s="145"/>
      <c r="AS152" s="145"/>
      <c r="AT152" s="145"/>
      <c r="AU152" s="145"/>
      <c r="AV152" s="148"/>
      <c r="AW152" s="145"/>
      <c r="AX152" s="145"/>
      <c r="AY152" s="145"/>
      <c r="AZ152" s="145"/>
      <c r="BA152" s="145"/>
      <c r="BB152" s="145"/>
      <c r="BC152" s="145"/>
      <c r="BD152" s="145"/>
      <c r="BE152" s="145"/>
      <c r="BF152" s="145"/>
      <c r="BG152" s="145"/>
      <c r="BH152" s="145"/>
      <c r="BI152" s="145"/>
      <c r="BJ152" s="145"/>
      <c r="BK152" s="145"/>
      <c r="BL152" s="145"/>
      <c r="BM152" s="145"/>
      <c r="BN152" s="145"/>
      <c r="BO152" s="145"/>
      <c r="BP152" s="145"/>
      <c r="BQ152" s="145"/>
      <c r="BR152" s="145"/>
      <c r="BS152" s="145"/>
      <c r="BT152" s="145"/>
      <c r="BU152" s="145"/>
      <c r="BV152" s="145"/>
      <c r="BW152" s="145"/>
      <c r="BX152" s="145"/>
      <c r="BY152" s="145"/>
      <c r="BZ152" s="145"/>
      <c r="CA152" s="145"/>
      <c r="CB152" s="145"/>
      <c r="CC152" s="145"/>
      <c r="CD152" s="145"/>
      <c r="CE152" s="145"/>
      <c r="CF152" s="145"/>
      <c r="CG152" s="145"/>
      <c r="CH152" s="145"/>
      <c r="CI152" s="145"/>
      <c r="CJ152" s="145"/>
      <c r="CK152" s="145"/>
      <c r="CL152" s="145"/>
      <c r="CM152" s="145"/>
      <c r="CN152" s="145"/>
      <c r="CO152" s="145"/>
      <c r="CP152" s="145"/>
      <c r="CQ152" s="145"/>
      <c r="CR152" s="145"/>
      <c r="CS152" s="145"/>
      <c r="CT152" s="145"/>
      <c r="CU152" s="145"/>
      <c r="CV152" s="145"/>
      <c r="CW152" s="145"/>
      <c r="CX152" s="145"/>
      <c r="CY152" s="145"/>
      <c r="CZ152" s="145"/>
      <c r="DA152" s="145"/>
      <c r="DB152" s="145"/>
      <c r="DC152" s="145"/>
      <c r="DD152" s="145"/>
      <c r="DE152" s="145"/>
      <c r="DF152" s="145"/>
      <c r="DG152" s="145"/>
      <c r="DH152" s="145"/>
      <c r="DI152" s="145"/>
      <c r="DJ152" s="145"/>
      <c r="DK152" s="145"/>
      <c r="DL152" s="145"/>
      <c r="DM152" s="145"/>
      <c r="DN152" s="145"/>
      <c r="DO152" s="145"/>
      <c r="DP152" s="145"/>
      <c r="DQ152" s="145"/>
      <c r="DR152" s="145"/>
      <c r="DS152" s="145"/>
      <c r="DT152" s="145"/>
      <c r="DU152" s="145"/>
      <c r="DV152" s="145"/>
      <c r="DW152" s="145"/>
      <c r="DX152" s="145"/>
      <c r="DY152" s="145"/>
      <c r="DZ152" s="145"/>
      <c r="EA152" s="145"/>
      <c r="EB152" s="145"/>
      <c r="EC152" s="145"/>
      <c r="ED152" s="145"/>
      <c r="EE152" s="145"/>
      <c r="EF152" s="145"/>
      <c r="EG152" s="145"/>
      <c r="EH152" s="145"/>
      <c r="EI152" s="145"/>
      <c r="EJ152" s="145"/>
      <c r="EK152" s="145"/>
      <c r="EL152" s="145"/>
      <c r="EM152" s="145"/>
      <c r="EN152" s="145"/>
      <c r="EO152" s="145"/>
      <c r="EP152" s="145"/>
      <c r="EQ152" s="145"/>
      <c r="ER152" s="145"/>
      <c r="ES152" s="145"/>
      <c r="ET152" s="145"/>
      <c r="EU152" s="145"/>
      <c r="EV152" s="145"/>
      <c r="EW152" s="145"/>
      <c r="EX152" s="145"/>
      <c r="EY152" s="145"/>
      <c r="EZ152" s="145"/>
      <c r="FA152" s="145"/>
      <c r="FB152" s="145"/>
      <c r="FC152" s="145"/>
      <c r="FD152" s="145"/>
      <c r="FE152" s="145"/>
      <c r="FF152" s="145"/>
      <c r="FG152" s="145"/>
      <c r="FH152" s="145"/>
      <c r="FI152" s="145"/>
      <c r="FJ152" s="145"/>
      <c r="FK152" s="145"/>
      <c r="FL152" s="145"/>
      <c r="FM152" s="145"/>
      <c r="FN152" s="145"/>
      <c r="FO152" s="145"/>
      <c r="FP152" s="145"/>
      <c r="FQ152" s="145"/>
      <c r="FR152" s="145"/>
      <c r="FS152" s="145"/>
      <c r="FT152" s="145"/>
      <c r="FU152" s="145"/>
      <c r="FV152" s="145"/>
      <c r="FW152" s="145"/>
      <c r="FX152" s="145"/>
      <c r="FY152" s="145"/>
      <c r="FZ152" s="145"/>
      <c r="GA152" s="145"/>
      <c r="GB152" s="145"/>
      <c r="GC152" s="145"/>
      <c r="GD152" s="145"/>
      <c r="GE152" s="145"/>
      <c r="GF152" s="145"/>
      <c r="GG152" s="145"/>
      <c r="GH152" s="145"/>
      <c r="GI152" s="145"/>
      <c r="GJ152" s="145"/>
      <c r="GK152" s="145"/>
      <c r="GL152" s="145"/>
      <c r="GM152" s="145"/>
      <c r="GN152" s="145"/>
      <c r="GO152" s="145"/>
      <c r="GP152" s="145"/>
      <c r="GQ152" s="145"/>
      <c r="GR152" s="145"/>
      <c r="GS152" s="145"/>
      <c r="GT152" s="145"/>
      <c r="GU152" s="145"/>
      <c r="GV152" s="145"/>
      <c r="GW152" s="145"/>
      <c r="GX152" s="145"/>
      <c r="GY152" s="145"/>
      <c r="GZ152" s="145"/>
      <c r="HA152" s="145"/>
      <c r="HB152" s="145"/>
      <c r="HC152" s="145"/>
      <c r="HD152" s="145"/>
      <c r="HE152" s="145"/>
      <c r="HF152" s="145"/>
      <c r="HG152" s="145"/>
      <c r="HH152" s="145"/>
      <c r="HI152" s="145"/>
      <c r="HJ152" s="145"/>
      <c r="HK152" s="145"/>
      <c r="HL152" s="145"/>
      <c r="HM152" s="145"/>
      <c r="HN152" s="145"/>
      <c r="HO152" s="145"/>
      <c r="HP152" s="145"/>
      <c r="HQ152" s="145"/>
      <c r="HR152" s="145"/>
      <c r="HS152" s="145"/>
      <c r="HT152" s="145"/>
      <c r="HU152" s="145"/>
      <c r="HV152" s="145"/>
      <c r="HW152" s="145"/>
      <c r="HX152" s="145"/>
      <c r="HY152" s="145"/>
      <c r="HZ152" s="145"/>
      <c r="IA152" s="145"/>
      <c r="IB152" s="145"/>
      <c r="IC152" s="145"/>
      <c r="ID152" s="145"/>
      <c r="IE152" s="145"/>
      <c r="IF152" s="145"/>
      <c r="IG152" s="145"/>
      <c r="IH152" s="145"/>
      <c r="II152" s="145"/>
      <c r="IJ152" s="145"/>
      <c r="IK152" s="145"/>
      <c r="IL152" s="145"/>
      <c r="IM152" s="145"/>
      <c r="IN152" s="145"/>
      <c r="IO152" s="145"/>
      <c r="IP152" s="145"/>
      <c r="IQ152" s="145"/>
      <c r="IR152" s="145"/>
      <c r="IS152" s="145"/>
      <c r="IT152" s="145"/>
      <c r="IU152" s="145"/>
      <c r="IV152" s="145"/>
      <c r="IW152" s="145"/>
      <c r="IX152" s="145"/>
      <c r="IY152" s="145"/>
      <c r="IZ152" s="145"/>
      <c r="JA152" s="145"/>
      <c r="JB152" s="145"/>
      <c r="JC152" s="145"/>
      <c r="JD152" s="145"/>
      <c r="JE152" s="145"/>
      <c r="JF152" s="145"/>
      <c r="JG152" s="145"/>
      <c r="JH152" s="145"/>
      <c r="JI152" s="145"/>
      <c r="JJ152" s="145"/>
      <c r="JK152" s="145"/>
      <c r="JL152" s="145"/>
      <c r="JM152" s="145"/>
      <c r="JN152" s="145"/>
      <c r="JO152" s="145"/>
      <c r="JP152" s="145"/>
      <c r="JQ152" s="145"/>
      <c r="JR152" s="145"/>
      <c r="JS152" s="145"/>
      <c r="JT152" s="145"/>
      <c r="JU152" s="145"/>
      <c r="JV152" s="145"/>
      <c r="JW152" s="145"/>
      <c r="JX152" s="145"/>
      <c r="JY152" s="145"/>
      <c r="JZ152" s="145"/>
      <c r="KA152" s="145"/>
      <c r="KB152" s="145"/>
      <c r="KC152" s="145"/>
      <c r="KD152" s="145"/>
      <c r="KE152" s="145"/>
      <c r="KF152" s="145"/>
      <c r="KG152" s="145"/>
      <c r="KH152" s="145"/>
      <c r="KI152" s="145"/>
      <c r="KJ152" s="145"/>
      <c r="KK152" s="145"/>
      <c r="KL152" s="145"/>
      <c r="KM152" s="145"/>
      <c r="KN152" s="145"/>
      <c r="KO152" s="145"/>
      <c r="KP152" s="145"/>
      <c r="KQ152" s="145"/>
      <c r="KR152" s="145"/>
      <c r="KS152" s="145"/>
      <c r="KT152" s="145"/>
      <c r="KU152" s="145"/>
      <c r="KV152" s="145"/>
      <c r="KW152" s="145"/>
      <c r="KX152" s="145"/>
      <c r="KY152" s="145"/>
      <c r="KZ152" s="145"/>
      <c r="LA152" s="145"/>
      <c r="LB152" s="145"/>
      <c r="LC152" s="145"/>
      <c r="LD152" s="145"/>
      <c r="LE152" s="145"/>
      <c r="LF152" s="145"/>
      <c r="LG152" s="145"/>
      <c r="LH152" s="145"/>
      <c r="LI152" s="145"/>
      <c r="LJ152" s="145"/>
      <c r="LK152" s="145"/>
      <c r="LL152" s="145"/>
      <c r="LM152" s="145"/>
      <c r="LN152" s="145"/>
      <c r="LO152" s="145"/>
      <c r="LP152" s="145"/>
      <c r="LQ152" s="145"/>
      <c r="LR152" s="145"/>
      <c r="LS152" s="145"/>
      <c r="LT152" s="145"/>
      <c r="LU152" s="145"/>
      <c r="LV152" s="145"/>
      <c r="LW152" s="145"/>
      <c r="LX152" s="145"/>
      <c r="LY152" s="145"/>
      <c r="LZ152" s="145"/>
      <c r="MA152" s="145"/>
      <c r="MB152" s="145"/>
      <c r="MC152" s="145"/>
      <c r="MD152" s="145"/>
      <c r="ME152" s="145"/>
      <c r="MF152" s="145"/>
      <c r="MG152" s="145"/>
      <c r="MH152" s="145"/>
      <c r="MI152" s="145"/>
      <c r="MJ152" s="145"/>
      <c r="MK152" s="145"/>
      <c r="ML152" s="145"/>
      <c r="MM152" s="145"/>
      <c r="MN152" s="145"/>
      <c r="MO152" s="145"/>
      <c r="MP152" s="145"/>
      <c r="MQ152" s="145"/>
      <c r="MR152" s="145"/>
      <c r="MS152" s="145"/>
      <c r="MT152" s="145"/>
      <c r="MU152" s="145"/>
      <c r="MV152" s="145"/>
      <c r="MW152" s="145"/>
      <c r="MX152" s="145"/>
      <c r="MY152" s="145"/>
      <c r="MZ152" s="145"/>
      <c r="NA152" s="145"/>
      <c r="NB152" s="145"/>
      <c r="NC152" s="145"/>
      <c r="ND152" s="145"/>
      <c r="NE152" s="145"/>
      <c r="NF152" s="145"/>
      <c r="NG152" s="145"/>
      <c r="NH152" s="145"/>
      <c r="NI152" s="145"/>
      <c r="NJ152" s="145"/>
      <c r="NK152" s="145"/>
      <c r="NL152" s="145"/>
      <c r="NM152" s="145"/>
      <c r="NN152" s="145"/>
      <c r="NO152" s="145"/>
      <c r="NP152" s="145"/>
      <c r="NQ152" s="145"/>
      <c r="NR152" s="145"/>
      <c r="NS152" s="145"/>
      <c r="NT152" s="145"/>
      <c r="NU152" s="145"/>
      <c r="NV152" s="145"/>
      <c r="NW152" s="145"/>
      <c r="NX152" s="145"/>
      <c r="NY152" s="145"/>
      <c r="NZ152" s="145"/>
      <c r="OA152" s="145"/>
      <c r="OB152" s="145"/>
      <c r="OC152" s="145"/>
      <c r="OD152" s="145"/>
      <c r="OE152" s="145"/>
      <c r="OF152" s="145"/>
      <c r="OG152" s="145"/>
      <c r="OH152" s="145"/>
      <c r="OI152" s="145"/>
      <c r="OJ152" s="145"/>
      <c r="OK152" s="145"/>
      <c r="OL152" s="145"/>
      <c r="OM152" s="145"/>
      <c r="ON152" s="145"/>
      <c r="OO152" s="145"/>
      <c r="OP152" s="145"/>
      <c r="OQ152" s="145"/>
      <c r="OR152" s="145"/>
      <c r="OS152" s="145"/>
      <c r="OT152" s="145"/>
      <c r="OU152" s="145"/>
      <c r="OV152" s="145"/>
      <c r="OW152" s="145"/>
      <c r="OX152" s="145"/>
      <c r="OY152" s="145"/>
      <c r="OZ152" s="145"/>
      <c r="PA152" s="145"/>
      <c r="PB152" s="145"/>
      <c r="PC152" s="145"/>
      <c r="PD152" s="145"/>
      <c r="PE152" s="145"/>
      <c r="PF152" s="145"/>
      <c r="PG152" s="145"/>
      <c r="PH152" s="145"/>
      <c r="PI152" s="145"/>
      <c r="PJ152" s="145"/>
      <c r="PK152" s="145"/>
      <c r="PL152" s="145"/>
      <c r="PM152" s="145"/>
      <c r="PN152" s="145"/>
      <c r="PO152" s="145"/>
      <c r="PP152" s="145"/>
      <c r="PQ152" s="145"/>
      <c r="PR152" s="145"/>
      <c r="PS152" s="145"/>
      <c r="PT152" s="145"/>
      <c r="PU152" s="145"/>
      <c r="PV152" s="145"/>
      <c r="PW152" s="145"/>
      <c r="PX152" s="145"/>
      <c r="PY152" s="145"/>
      <c r="PZ152" s="145"/>
      <c r="QA152" s="145"/>
      <c r="QB152" s="145"/>
      <c r="QC152" s="145"/>
      <c r="QD152" s="145"/>
      <c r="QE152" s="145"/>
      <c r="QF152" s="145"/>
      <c r="QG152" s="145"/>
      <c r="QH152" s="145"/>
      <c r="QI152" s="145"/>
      <c r="QJ152" s="145"/>
      <c r="QK152" s="145"/>
      <c r="QL152" s="145"/>
      <c r="QM152" s="145"/>
      <c r="QN152" s="145"/>
      <c r="QO152" s="145"/>
      <c r="QP152" s="145"/>
      <c r="QQ152" s="145"/>
      <c r="QR152" s="145"/>
      <c r="QS152" s="145"/>
      <c r="QT152" s="145"/>
      <c r="QU152" s="145"/>
      <c r="QV152" s="145"/>
      <c r="QW152" s="145"/>
      <c r="QX152" s="145"/>
      <c r="QY152" s="145"/>
      <c r="QZ152" s="145"/>
      <c r="RA152" s="145"/>
      <c r="RB152" s="145"/>
      <c r="RC152" s="145"/>
      <c r="RD152" s="145"/>
      <c r="RE152" s="145"/>
      <c r="RF152" s="145"/>
      <c r="RG152" s="145"/>
      <c r="RH152" s="145"/>
      <c r="RI152" s="145"/>
      <c r="RJ152" s="145"/>
      <c r="RK152" s="145"/>
      <c r="RL152" s="145"/>
      <c r="RM152" s="145"/>
      <c r="RN152" s="145"/>
      <c r="RO152" s="145"/>
      <c r="RP152" s="145"/>
      <c r="RQ152" s="145"/>
      <c r="RR152" s="145"/>
      <c r="RS152" s="145"/>
      <c r="RT152" s="145"/>
      <c r="RU152" s="145"/>
      <c r="RV152" s="145"/>
      <c r="RW152" s="145"/>
      <c r="RX152" s="145"/>
      <c r="RY152" s="145"/>
      <c r="RZ152" s="145"/>
      <c r="SA152" s="145"/>
      <c r="SB152" s="145"/>
      <c r="SC152" s="145"/>
      <c r="SD152" s="145"/>
      <c r="SE152" s="145"/>
      <c r="SF152" s="145"/>
      <c r="SG152" s="145"/>
      <c r="SH152" s="145"/>
      <c r="SI152" s="145"/>
      <c r="SJ152" s="145"/>
      <c r="SK152" s="145"/>
      <c r="SL152" s="145"/>
      <c r="SM152" s="145"/>
      <c r="SN152" s="145"/>
      <c r="SO152" s="145"/>
      <c r="SP152" s="145"/>
      <c r="SQ152" s="145"/>
      <c r="SR152" s="145"/>
      <c r="SS152" s="145"/>
      <c r="ST152" s="145"/>
      <c r="SU152" s="145"/>
      <c r="SV152" s="145"/>
      <c r="SW152" s="145"/>
      <c r="SX152" s="145"/>
      <c r="SY152" s="145"/>
      <c r="SZ152" s="145"/>
      <c r="TA152" s="145"/>
      <c r="TB152" s="145"/>
      <c r="TC152" s="145"/>
      <c r="TD152" s="145"/>
      <c r="TE152" s="145"/>
      <c r="TF152" s="145"/>
      <c r="TG152" s="145"/>
      <c r="TH152" s="145"/>
      <c r="TI152" s="145"/>
      <c r="TJ152" s="145"/>
      <c r="TK152" s="145"/>
      <c r="TL152" s="145"/>
      <c r="TM152" s="145"/>
      <c r="TN152" s="145"/>
      <c r="TO152" s="145"/>
      <c r="TP152" s="145"/>
      <c r="TQ152" s="145"/>
      <c r="TR152" s="145"/>
      <c r="TS152" s="145"/>
      <c r="TT152" s="145"/>
      <c r="TU152" s="145"/>
      <c r="TV152" s="145"/>
      <c r="TW152" s="145"/>
      <c r="TX152" s="145"/>
      <c r="TY152" s="145"/>
      <c r="TZ152" s="145"/>
      <c r="UA152" s="145"/>
      <c r="UB152" s="145"/>
      <c r="UC152" s="145"/>
      <c r="UD152" s="145"/>
      <c r="UE152" s="145"/>
      <c r="UF152" s="145"/>
      <c r="UG152" s="145"/>
      <c r="UH152" s="145"/>
      <c r="UI152" s="145"/>
      <c r="UJ152" s="145"/>
      <c r="UK152" s="145"/>
      <c r="UL152" s="145"/>
      <c r="UM152" s="145"/>
      <c r="UN152" s="145"/>
      <c r="UO152" s="145"/>
      <c r="UP152" s="145"/>
      <c r="UQ152" s="145"/>
      <c r="UR152" s="145"/>
      <c r="US152" s="145"/>
      <c r="UT152" s="145"/>
      <c r="UU152" s="145"/>
      <c r="UV152" s="145"/>
      <c r="UW152" s="145"/>
      <c r="UX152" s="145"/>
      <c r="UY152" s="145"/>
      <c r="UZ152" s="145"/>
      <c r="VA152" s="145"/>
      <c r="VB152" s="145"/>
      <c r="VC152" s="145"/>
      <c r="VD152" s="145"/>
      <c r="VE152" s="145"/>
      <c r="VF152" s="145"/>
      <c r="VG152" s="145"/>
      <c r="VH152" s="145"/>
      <c r="VI152" s="145"/>
      <c r="VJ152" s="145"/>
      <c r="VK152" s="145"/>
      <c r="VL152" s="145"/>
      <c r="VM152" s="145"/>
      <c r="VN152" s="145"/>
      <c r="VO152" s="145"/>
      <c r="VP152" s="145"/>
      <c r="VQ152" s="145"/>
      <c r="VR152" s="145"/>
      <c r="VS152" s="145"/>
      <c r="VT152" s="145"/>
      <c r="VU152" s="145"/>
      <c r="VV152" s="145"/>
      <c r="VW152" s="145"/>
      <c r="VX152" s="145"/>
      <c r="VY152" s="145"/>
      <c r="VZ152" s="145"/>
      <c r="WA152" s="145"/>
      <c r="WB152" s="145"/>
      <c r="WC152" s="145"/>
      <c r="WD152" s="145"/>
      <c r="WE152" s="145"/>
      <c r="WF152" s="145"/>
      <c r="WG152" s="145"/>
      <c r="WH152" s="145"/>
      <c r="WI152" s="145"/>
      <c r="WJ152" s="145"/>
      <c r="WK152" s="145"/>
      <c r="WL152" s="145"/>
      <c r="WM152" s="145"/>
      <c r="WN152" s="145"/>
      <c r="WO152" s="145"/>
      <c r="WP152" s="145"/>
      <c r="WQ152" s="145"/>
      <c r="WR152" s="145"/>
      <c r="WS152" s="145"/>
      <c r="WT152" s="145"/>
      <c r="WU152" s="145"/>
      <c r="WV152" s="145"/>
      <c r="WW152" s="145"/>
      <c r="WX152" s="145"/>
      <c r="WY152" s="145"/>
      <c r="WZ152" s="145"/>
      <c r="XA152" s="145"/>
      <c r="XB152" s="145"/>
      <c r="XC152" s="145"/>
      <c r="XD152" s="145"/>
      <c r="XE152" s="145"/>
      <c r="XF152" s="145"/>
      <c r="XG152" s="145"/>
      <c r="XH152" s="145"/>
      <c r="XI152" s="145"/>
      <c r="XJ152" s="145"/>
      <c r="XK152" s="145"/>
      <c r="XL152" s="145"/>
      <c r="XM152" s="145"/>
      <c r="XN152" s="145"/>
      <c r="XO152" s="145"/>
      <c r="XP152" s="145"/>
      <c r="XQ152" s="145"/>
      <c r="XR152" s="145"/>
      <c r="XS152" s="145"/>
      <c r="XT152" s="145"/>
      <c r="XU152" s="145"/>
      <c r="XV152" s="145"/>
      <c r="XW152" s="145"/>
      <c r="XX152" s="145"/>
      <c r="XY152" s="145"/>
      <c r="XZ152" s="145"/>
      <c r="YA152" s="145"/>
      <c r="YB152" s="145"/>
      <c r="YC152" s="145"/>
      <c r="YD152" s="145"/>
      <c r="YE152" s="145"/>
      <c r="YF152" s="145"/>
      <c r="YG152" s="145"/>
      <c r="YH152" s="145"/>
      <c r="YI152" s="145"/>
      <c r="YJ152" s="145"/>
      <c r="YK152" s="145"/>
      <c r="YL152" s="145"/>
      <c r="YM152" s="145"/>
      <c r="YN152" s="145"/>
      <c r="YO152" s="145"/>
      <c r="YP152" s="145"/>
      <c r="YQ152" s="145"/>
      <c r="YR152" s="145"/>
      <c r="YS152" s="145"/>
      <c r="YT152" s="145"/>
      <c r="YU152" s="145"/>
      <c r="YV152" s="145"/>
      <c r="YW152" s="145"/>
      <c r="YX152" s="145"/>
      <c r="YY152" s="145"/>
      <c r="YZ152" s="145"/>
      <c r="ZA152" s="145"/>
      <c r="ZB152" s="145"/>
      <c r="ZC152" s="145"/>
      <c r="ZD152" s="145"/>
      <c r="ZE152" s="145"/>
      <c r="ZF152" s="145"/>
      <c r="ZG152" s="145"/>
      <c r="ZH152" s="145"/>
      <c r="ZI152" s="145"/>
      <c r="ZJ152" s="145"/>
      <c r="ZK152" s="145"/>
      <c r="ZL152" s="145"/>
      <c r="ZM152" s="145"/>
      <c r="ZN152" s="145"/>
      <c r="ZO152" s="145"/>
      <c r="ZP152" s="145"/>
      <c r="ZQ152" s="145"/>
      <c r="ZR152" s="145"/>
      <c r="ZS152" s="145"/>
      <c r="ZT152" s="145"/>
      <c r="ZU152" s="145"/>
      <c r="ZV152" s="145"/>
      <c r="ZW152" s="145"/>
      <c r="ZX152" s="145"/>
      <c r="ZY152" s="145"/>
      <c r="ZZ152" s="145"/>
      <c r="AAA152" s="145"/>
      <c r="AAB152" s="145"/>
      <c r="AAC152" s="145"/>
      <c r="AAD152" s="145"/>
      <c r="AAE152" s="145"/>
      <c r="AAF152" s="145"/>
      <c r="AAG152" s="145"/>
      <c r="AAH152" s="145"/>
      <c r="AAI152" s="145"/>
      <c r="AAJ152" s="145"/>
      <c r="AAK152" s="145"/>
      <c r="AAL152" s="145"/>
      <c r="AAM152" s="145"/>
      <c r="AAN152" s="145"/>
      <c r="AAO152" s="145"/>
      <c r="AAP152" s="145"/>
      <c r="AAQ152" s="145"/>
      <c r="AAR152" s="145"/>
      <c r="AAS152" s="145"/>
      <c r="AAT152" s="145"/>
      <c r="AAU152" s="145"/>
      <c r="AAV152" s="145"/>
      <c r="AAW152" s="145"/>
      <c r="AAX152" s="145"/>
      <c r="AAY152" s="145"/>
      <c r="AAZ152" s="145"/>
      <c r="ABA152" s="145"/>
      <c r="ABB152" s="145"/>
      <c r="ABC152" s="145"/>
      <c r="ABD152" s="145"/>
      <c r="ABE152" s="145"/>
      <c r="ABF152" s="145"/>
      <c r="ABG152" s="145"/>
      <c r="ABH152" s="145"/>
      <c r="ABI152" s="145"/>
      <c r="ABJ152" s="145"/>
      <c r="ABK152" s="145"/>
      <c r="ABL152" s="145"/>
      <c r="ABM152" s="145"/>
      <c r="ABN152" s="145"/>
      <c r="ABO152" s="145"/>
      <c r="ABP152" s="145"/>
      <c r="ABQ152" s="145"/>
      <c r="ABR152" s="145"/>
      <c r="ABS152" s="145"/>
      <c r="ABT152" s="145"/>
      <c r="ABU152" s="145"/>
      <c r="ABV152" s="145"/>
      <c r="ABW152" s="145"/>
      <c r="ABX152" s="145"/>
      <c r="ABY152" s="145"/>
      <c r="ABZ152" s="145"/>
      <c r="ACA152" s="145"/>
      <c r="ACB152" s="145"/>
      <c r="ACC152" s="145"/>
      <c r="ACD152" s="145"/>
      <c r="ACE152" s="145"/>
      <c r="ACF152" s="145"/>
      <c r="ACG152" s="145"/>
      <c r="ACH152" s="145"/>
      <c r="ACI152" s="145"/>
      <c r="ACJ152" s="145"/>
      <c r="ACK152" s="145"/>
      <c r="ACL152" s="145"/>
      <c r="ACM152" s="145"/>
      <c r="ACN152" s="145"/>
      <c r="ACO152" s="145"/>
      <c r="ACP152" s="145"/>
      <c r="ACQ152" s="145"/>
      <c r="ACR152" s="145"/>
      <c r="ACS152" s="145"/>
      <c r="ACT152" s="145"/>
      <c r="ACU152" s="145"/>
      <c r="ACV152" s="145"/>
      <c r="ACW152" s="145"/>
      <c r="ACX152" s="145"/>
      <c r="ACY152" s="145"/>
      <c r="ACZ152" s="145"/>
      <c r="ADA152" s="145"/>
      <c r="ADB152" s="145"/>
      <c r="ADC152" s="145"/>
      <c r="ADD152" s="145"/>
      <c r="ADE152" s="145"/>
      <c r="ADF152" s="145"/>
      <c r="ADG152" s="145"/>
      <c r="ADH152" s="145"/>
      <c r="ADI152" s="145"/>
      <c r="ADJ152" s="145"/>
      <c r="ADK152" s="145"/>
      <c r="ADL152" s="145"/>
      <c r="ADM152" s="145"/>
      <c r="ADN152" s="145"/>
      <c r="ADO152" s="145"/>
      <c r="ADP152" s="145"/>
      <c r="ADQ152" s="145"/>
      <c r="ADR152" s="145"/>
      <c r="ADS152" s="145"/>
      <c r="ADT152" s="145"/>
      <c r="ADU152" s="145"/>
      <c r="ADV152" s="145"/>
      <c r="ADW152" s="145"/>
      <c r="ADX152" s="145"/>
      <c r="ADY152" s="145"/>
      <c r="ADZ152" s="145"/>
      <c r="AEA152" s="145"/>
      <c r="AEB152" s="145"/>
      <c r="AEC152" s="145"/>
      <c r="AED152" s="145"/>
      <c r="AEE152" s="145"/>
      <c r="AEF152" s="145"/>
      <c r="AEG152" s="145"/>
      <c r="AEH152" s="145"/>
      <c r="AEI152" s="145"/>
      <c r="AEJ152" s="145"/>
      <c r="AEK152" s="145"/>
      <c r="AEL152" s="145"/>
      <c r="AEM152" s="145"/>
      <c r="AEN152" s="145"/>
      <c r="AEO152" s="145"/>
      <c r="AEP152" s="145"/>
      <c r="AEQ152" s="145"/>
      <c r="AER152" s="145"/>
      <c r="AES152" s="145"/>
      <c r="AET152" s="145"/>
      <c r="AEU152" s="145"/>
      <c r="AEV152" s="145"/>
      <c r="AEW152" s="145"/>
      <c r="AEX152" s="145"/>
      <c r="AEY152" s="145"/>
      <c r="AEZ152" s="145"/>
      <c r="AFA152" s="145"/>
      <c r="AFB152" s="145"/>
      <c r="AFC152" s="145"/>
      <c r="AFD152" s="145"/>
      <c r="AFE152" s="145"/>
      <c r="AFF152" s="145"/>
      <c r="AFG152" s="145"/>
      <c r="AFH152" s="145"/>
      <c r="AFI152" s="145"/>
      <c r="AFJ152" s="145"/>
      <c r="AFK152" s="145"/>
      <c r="AFL152" s="145"/>
      <c r="AFM152" s="145"/>
      <c r="AFN152" s="145"/>
      <c r="AFO152" s="145"/>
      <c r="AFP152" s="145"/>
      <c r="AFQ152" s="145"/>
      <c r="AFR152" s="145"/>
      <c r="AFS152" s="145"/>
      <c r="AFT152" s="145"/>
      <c r="AFU152" s="145"/>
      <c r="AFV152" s="145"/>
      <c r="AFW152" s="145"/>
      <c r="AFX152" s="145"/>
      <c r="AFY152" s="145"/>
      <c r="AFZ152" s="145"/>
      <c r="AGA152" s="145"/>
      <c r="AGB152" s="145"/>
      <c r="AGC152" s="145"/>
      <c r="AGD152" s="145"/>
      <c r="AGE152" s="145"/>
      <c r="AGF152" s="145"/>
      <c r="AGG152" s="145"/>
      <c r="AGH152" s="145"/>
      <c r="AGI152" s="145"/>
      <c r="AGJ152" s="145"/>
      <c r="AGK152" s="145"/>
      <c r="AGL152" s="145"/>
      <c r="AGM152" s="145"/>
      <c r="AGN152" s="145"/>
      <c r="AGO152" s="145"/>
      <c r="AGP152" s="145"/>
      <c r="AGQ152" s="145"/>
      <c r="AGR152" s="145"/>
      <c r="AGS152" s="145"/>
      <c r="AGT152" s="145"/>
      <c r="AGU152" s="145"/>
      <c r="AGV152" s="145"/>
      <c r="AGW152" s="145"/>
      <c r="AGX152" s="145"/>
      <c r="AGY152" s="145"/>
      <c r="AGZ152" s="145"/>
      <c r="AHA152" s="145"/>
      <c r="AHB152" s="145"/>
      <c r="AHC152" s="145"/>
      <c r="AHD152" s="145"/>
      <c r="AHE152" s="145"/>
      <c r="AHF152" s="145"/>
      <c r="AHG152" s="145"/>
      <c r="AHH152" s="145"/>
      <c r="AHI152" s="145"/>
      <c r="AHJ152" s="145"/>
      <c r="AHK152" s="145"/>
      <c r="AHL152" s="145"/>
      <c r="AHM152" s="145"/>
      <c r="AHN152" s="145"/>
      <c r="AHO152" s="145"/>
      <c r="AHP152" s="145"/>
      <c r="AHQ152" s="145"/>
      <c r="AHR152" s="145"/>
      <c r="AHS152" s="145"/>
      <c r="AHT152" s="145"/>
      <c r="AHU152" s="145"/>
      <c r="AHV152" s="145"/>
      <c r="AHW152" s="145"/>
      <c r="AHX152" s="145"/>
      <c r="AHY152" s="145"/>
      <c r="AHZ152" s="145"/>
      <c r="AIA152" s="145"/>
      <c r="AIB152" s="145"/>
      <c r="AIC152" s="145"/>
      <c r="AID152" s="145"/>
      <c r="AIE152" s="145"/>
      <c r="AIF152" s="145"/>
      <c r="AIG152" s="145"/>
      <c r="AIH152" s="145"/>
      <c r="AII152" s="145"/>
      <c r="AIJ152" s="145"/>
      <c r="AIK152" s="145"/>
      <c r="AIL152" s="145"/>
      <c r="AIM152" s="145"/>
      <c r="AIN152" s="145"/>
      <c r="AIO152" s="145"/>
      <c r="AIP152" s="145"/>
      <c r="AIQ152" s="145"/>
      <c r="AIR152" s="145"/>
      <c r="AIS152" s="145"/>
      <c r="AIT152" s="145"/>
      <c r="AIU152" s="145"/>
      <c r="AIV152" s="145"/>
      <c r="AIW152" s="145"/>
      <c r="AIX152" s="145"/>
      <c r="AIY152" s="145"/>
      <c r="AIZ152" s="145"/>
      <c r="AJA152" s="145"/>
      <c r="AJB152" s="145"/>
      <c r="AJC152" s="145"/>
      <c r="AJD152" s="145"/>
      <c r="AJE152" s="145"/>
      <c r="AJF152" s="145"/>
      <c r="AJG152" s="145"/>
      <c r="AJH152" s="145"/>
      <c r="AJI152" s="145"/>
    </row>
    <row r="153" spans="1:945" s="73" customFormat="1" ht="13.55" customHeight="1">
      <c r="A153" s="439"/>
      <c r="B153" s="95" t="s">
        <v>10</v>
      </c>
      <c r="C153" s="251">
        <v>1778317</v>
      </c>
      <c r="D153" s="358">
        <f t="shared" ref="D153:D159" si="40">C153/C141-1</f>
        <v>0.29468581800020521</v>
      </c>
      <c r="E153" s="403"/>
      <c r="F153" s="358"/>
      <c r="G153" s="356">
        <v>30789</v>
      </c>
      <c r="H153" s="358">
        <f t="shared" si="36"/>
        <v>6.4516129032258007E-2</v>
      </c>
      <c r="I153" s="138">
        <v>24630</v>
      </c>
      <c r="J153" s="137">
        <f t="shared" si="25"/>
        <v>-5.2983697323900292E-2</v>
      </c>
      <c r="K153" s="450"/>
      <c r="L153" s="461"/>
      <c r="M153" s="138">
        <v>12296</v>
      </c>
      <c r="N153" s="358">
        <f t="shared" si="26"/>
        <v>2.4239900041649332E-2</v>
      </c>
      <c r="O153" s="483"/>
      <c r="P153" s="464"/>
      <c r="Q153" s="138">
        <v>6088</v>
      </c>
      <c r="R153" s="358">
        <f t="shared" si="27"/>
        <v>0.3103745157124409</v>
      </c>
      <c r="S153" s="373">
        <v>2852</v>
      </c>
      <c r="T153" s="358">
        <f t="shared" si="35"/>
        <v>0.37445783132530119</v>
      </c>
      <c r="U153" s="403"/>
      <c r="V153" s="464"/>
      <c r="W153" s="250">
        <v>411</v>
      </c>
      <c r="X153" s="358">
        <f t="shared" si="34"/>
        <v>-0.44233378561736769</v>
      </c>
      <c r="Y153" s="138">
        <v>335</v>
      </c>
      <c r="Z153" s="358">
        <f t="shared" si="38"/>
        <v>0.78191489361702127</v>
      </c>
      <c r="AA153" s="138"/>
      <c r="AB153" s="358"/>
      <c r="AC153" s="138">
        <v>38</v>
      </c>
      <c r="AD153" s="358">
        <f t="shared" si="39"/>
        <v>1</v>
      </c>
      <c r="AE153" s="463"/>
      <c r="AF153" s="473"/>
      <c r="AG153" s="138"/>
      <c r="AH153" s="358"/>
      <c r="AI153" s="145"/>
      <c r="AJ153" s="145"/>
      <c r="AK153" s="145"/>
      <c r="AL153" s="145"/>
      <c r="AM153" s="145"/>
      <c r="AN153" s="145"/>
      <c r="AO153" s="145"/>
      <c r="AP153" s="145"/>
      <c r="AQ153" s="145"/>
      <c r="AR153" s="145"/>
      <c r="AS153" s="145"/>
      <c r="AT153" s="145"/>
      <c r="AU153" s="145"/>
      <c r="AV153" s="148"/>
      <c r="AW153" s="145"/>
      <c r="AX153" s="145"/>
      <c r="AY153" s="145"/>
      <c r="AZ153" s="145"/>
      <c r="BA153" s="145"/>
      <c r="BB153" s="145"/>
      <c r="BC153" s="145"/>
      <c r="BD153" s="145"/>
      <c r="BE153" s="145"/>
      <c r="BF153" s="145"/>
      <c r="BG153" s="145"/>
      <c r="BH153" s="145"/>
      <c r="BI153" s="145"/>
      <c r="BJ153" s="145"/>
      <c r="BK153" s="145"/>
      <c r="BL153" s="145"/>
      <c r="BM153" s="145"/>
      <c r="BN153" s="145"/>
      <c r="BO153" s="145"/>
      <c r="BP153" s="145"/>
      <c r="BQ153" s="145"/>
      <c r="BR153" s="145"/>
      <c r="BS153" s="145"/>
      <c r="BT153" s="145"/>
      <c r="BU153" s="145"/>
      <c r="BV153" s="145"/>
      <c r="BW153" s="145"/>
      <c r="BX153" s="145"/>
      <c r="BY153" s="145"/>
      <c r="BZ153" s="145"/>
      <c r="CA153" s="145"/>
      <c r="CB153" s="145"/>
      <c r="CC153" s="145"/>
      <c r="CD153" s="145"/>
      <c r="CE153" s="145"/>
      <c r="CF153" s="145"/>
      <c r="CG153" s="145"/>
      <c r="CH153" s="145"/>
      <c r="CI153" s="145"/>
      <c r="CJ153" s="145"/>
      <c r="CK153" s="145"/>
      <c r="CL153" s="145"/>
      <c r="CM153" s="145"/>
      <c r="CN153" s="145"/>
      <c r="CO153" s="145"/>
      <c r="CP153" s="145"/>
      <c r="CQ153" s="145"/>
      <c r="CR153" s="145"/>
      <c r="CS153" s="145"/>
      <c r="CT153" s="145"/>
      <c r="CU153" s="145"/>
      <c r="CV153" s="145"/>
      <c r="CW153" s="145"/>
      <c r="CX153" s="145"/>
      <c r="CY153" s="145"/>
      <c r="CZ153" s="145"/>
      <c r="DA153" s="145"/>
      <c r="DB153" s="145"/>
      <c r="DC153" s="145"/>
      <c r="DD153" s="145"/>
      <c r="DE153" s="145"/>
      <c r="DF153" s="145"/>
      <c r="DG153" s="145"/>
      <c r="DH153" s="145"/>
      <c r="DI153" s="145"/>
      <c r="DJ153" s="145"/>
      <c r="DK153" s="145"/>
      <c r="DL153" s="145"/>
      <c r="DM153" s="145"/>
      <c r="DN153" s="145"/>
      <c r="DO153" s="145"/>
      <c r="DP153" s="145"/>
      <c r="DQ153" s="145"/>
      <c r="DR153" s="145"/>
      <c r="DS153" s="145"/>
      <c r="DT153" s="145"/>
      <c r="DU153" s="145"/>
      <c r="DV153" s="145"/>
      <c r="DW153" s="145"/>
      <c r="DX153" s="145"/>
      <c r="DY153" s="145"/>
      <c r="DZ153" s="145"/>
      <c r="EA153" s="145"/>
      <c r="EB153" s="145"/>
      <c r="EC153" s="145"/>
      <c r="ED153" s="145"/>
      <c r="EE153" s="145"/>
      <c r="EF153" s="145"/>
      <c r="EG153" s="145"/>
      <c r="EH153" s="145"/>
      <c r="EI153" s="145"/>
      <c r="EJ153" s="145"/>
      <c r="EK153" s="145"/>
      <c r="EL153" s="145"/>
      <c r="EM153" s="145"/>
      <c r="EN153" s="145"/>
      <c r="EO153" s="145"/>
      <c r="EP153" s="145"/>
      <c r="EQ153" s="145"/>
      <c r="ER153" s="145"/>
      <c r="ES153" s="145"/>
      <c r="ET153" s="145"/>
      <c r="EU153" s="145"/>
      <c r="EV153" s="145"/>
      <c r="EW153" s="145"/>
      <c r="EX153" s="145"/>
      <c r="EY153" s="145"/>
      <c r="EZ153" s="145"/>
      <c r="FA153" s="145"/>
      <c r="FB153" s="145"/>
      <c r="FC153" s="145"/>
      <c r="FD153" s="145"/>
      <c r="FE153" s="145"/>
      <c r="FF153" s="145"/>
      <c r="FG153" s="145"/>
      <c r="FH153" s="145"/>
      <c r="FI153" s="145"/>
      <c r="FJ153" s="145"/>
      <c r="FK153" s="145"/>
      <c r="FL153" s="145"/>
      <c r="FM153" s="145"/>
      <c r="FN153" s="145"/>
      <c r="FO153" s="145"/>
      <c r="FP153" s="145"/>
      <c r="FQ153" s="145"/>
      <c r="FR153" s="145"/>
      <c r="FS153" s="145"/>
      <c r="FT153" s="145"/>
      <c r="FU153" s="145"/>
      <c r="FV153" s="145"/>
      <c r="FW153" s="145"/>
      <c r="FX153" s="145"/>
      <c r="FY153" s="145"/>
      <c r="FZ153" s="145"/>
      <c r="GA153" s="145"/>
      <c r="GB153" s="145"/>
      <c r="GC153" s="145"/>
      <c r="GD153" s="145"/>
      <c r="GE153" s="145"/>
      <c r="GF153" s="145"/>
      <c r="GG153" s="145"/>
      <c r="GH153" s="145"/>
      <c r="GI153" s="145"/>
      <c r="GJ153" s="145"/>
      <c r="GK153" s="145"/>
      <c r="GL153" s="145"/>
      <c r="GM153" s="145"/>
      <c r="GN153" s="145"/>
      <c r="GO153" s="145"/>
      <c r="GP153" s="145"/>
      <c r="GQ153" s="145"/>
      <c r="GR153" s="145"/>
      <c r="GS153" s="145"/>
      <c r="GT153" s="145"/>
      <c r="GU153" s="145"/>
      <c r="GV153" s="145"/>
      <c r="GW153" s="145"/>
      <c r="GX153" s="145"/>
      <c r="GY153" s="145"/>
      <c r="GZ153" s="145"/>
      <c r="HA153" s="145"/>
      <c r="HB153" s="145"/>
      <c r="HC153" s="145"/>
      <c r="HD153" s="145"/>
      <c r="HE153" s="145"/>
      <c r="HF153" s="145"/>
      <c r="HG153" s="145"/>
      <c r="HH153" s="145"/>
      <c r="HI153" s="145"/>
      <c r="HJ153" s="145"/>
      <c r="HK153" s="145"/>
      <c r="HL153" s="145"/>
      <c r="HM153" s="145"/>
      <c r="HN153" s="145"/>
      <c r="HO153" s="145"/>
      <c r="HP153" s="145"/>
      <c r="HQ153" s="145"/>
      <c r="HR153" s="145"/>
      <c r="HS153" s="145"/>
      <c r="HT153" s="145"/>
      <c r="HU153" s="145"/>
      <c r="HV153" s="145"/>
      <c r="HW153" s="145"/>
      <c r="HX153" s="145"/>
      <c r="HY153" s="145"/>
      <c r="HZ153" s="145"/>
      <c r="IA153" s="145"/>
      <c r="IB153" s="145"/>
      <c r="IC153" s="145"/>
      <c r="ID153" s="145"/>
      <c r="IE153" s="145"/>
      <c r="IF153" s="145"/>
      <c r="IG153" s="145"/>
      <c r="IH153" s="145"/>
      <c r="II153" s="145"/>
      <c r="IJ153" s="145"/>
      <c r="IK153" s="145"/>
      <c r="IL153" s="145"/>
      <c r="IM153" s="145"/>
      <c r="IN153" s="145"/>
      <c r="IO153" s="145"/>
      <c r="IP153" s="145"/>
      <c r="IQ153" s="145"/>
      <c r="IR153" s="145"/>
      <c r="IS153" s="145"/>
      <c r="IT153" s="145"/>
      <c r="IU153" s="145"/>
      <c r="IV153" s="145"/>
      <c r="IW153" s="145"/>
      <c r="IX153" s="145"/>
      <c r="IY153" s="145"/>
      <c r="IZ153" s="145"/>
      <c r="JA153" s="145"/>
      <c r="JB153" s="145"/>
      <c r="JC153" s="145"/>
      <c r="JD153" s="145"/>
      <c r="JE153" s="145"/>
      <c r="JF153" s="145"/>
      <c r="JG153" s="145"/>
      <c r="JH153" s="145"/>
      <c r="JI153" s="145"/>
      <c r="JJ153" s="145"/>
      <c r="JK153" s="145"/>
      <c r="JL153" s="145"/>
      <c r="JM153" s="145"/>
      <c r="JN153" s="145"/>
      <c r="JO153" s="145"/>
      <c r="JP153" s="145"/>
      <c r="JQ153" s="145"/>
      <c r="JR153" s="145"/>
      <c r="JS153" s="145"/>
      <c r="JT153" s="145"/>
      <c r="JU153" s="145"/>
      <c r="JV153" s="145"/>
      <c r="JW153" s="145"/>
      <c r="JX153" s="145"/>
      <c r="JY153" s="145"/>
      <c r="JZ153" s="145"/>
      <c r="KA153" s="145"/>
      <c r="KB153" s="145"/>
      <c r="KC153" s="145"/>
      <c r="KD153" s="145"/>
      <c r="KE153" s="145"/>
      <c r="KF153" s="145"/>
      <c r="KG153" s="145"/>
      <c r="KH153" s="145"/>
      <c r="KI153" s="145"/>
      <c r="KJ153" s="145"/>
      <c r="KK153" s="145"/>
      <c r="KL153" s="145"/>
      <c r="KM153" s="145"/>
      <c r="KN153" s="145"/>
      <c r="KO153" s="145"/>
      <c r="KP153" s="145"/>
      <c r="KQ153" s="145"/>
      <c r="KR153" s="145"/>
      <c r="KS153" s="145"/>
      <c r="KT153" s="145"/>
      <c r="KU153" s="145"/>
      <c r="KV153" s="145"/>
      <c r="KW153" s="145"/>
      <c r="KX153" s="145"/>
      <c r="KY153" s="145"/>
      <c r="KZ153" s="145"/>
      <c r="LA153" s="145"/>
      <c r="LB153" s="145"/>
      <c r="LC153" s="145"/>
      <c r="LD153" s="145"/>
      <c r="LE153" s="145"/>
      <c r="LF153" s="145"/>
      <c r="LG153" s="145"/>
      <c r="LH153" s="145"/>
      <c r="LI153" s="145"/>
      <c r="LJ153" s="145"/>
      <c r="LK153" s="145"/>
      <c r="LL153" s="145"/>
      <c r="LM153" s="145"/>
      <c r="LN153" s="145"/>
      <c r="LO153" s="145"/>
      <c r="LP153" s="145"/>
      <c r="LQ153" s="145"/>
      <c r="LR153" s="145"/>
      <c r="LS153" s="145"/>
      <c r="LT153" s="145"/>
      <c r="LU153" s="145"/>
      <c r="LV153" s="145"/>
      <c r="LW153" s="145"/>
      <c r="LX153" s="145"/>
      <c r="LY153" s="145"/>
      <c r="LZ153" s="145"/>
      <c r="MA153" s="145"/>
      <c r="MB153" s="145"/>
      <c r="MC153" s="145"/>
      <c r="MD153" s="145"/>
      <c r="ME153" s="145"/>
      <c r="MF153" s="145"/>
      <c r="MG153" s="145"/>
      <c r="MH153" s="145"/>
      <c r="MI153" s="145"/>
      <c r="MJ153" s="145"/>
      <c r="MK153" s="145"/>
      <c r="ML153" s="145"/>
      <c r="MM153" s="145"/>
      <c r="MN153" s="145"/>
      <c r="MO153" s="145"/>
      <c r="MP153" s="145"/>
      <c r="MQ153" s="145"/>
      <c r="MR153" s="145"/>
      <c r="MS153" s="145"/>
      <c r="MT153" s="145"/>
      <c r="MU153" s="145"/>
      <c r="MV153" s="145"/>
      <c r="MW153" s="145"/>
      <c r="MX153" s="145"/>
      <c r="MY153" s="145"/>
      <c r="MZ153" s="145"/>
      <c r="NA153" s="145"/>
      <c r="NB153" s="145"/>
      <c r="NC153" s="145"/>
      <c r="ND153" s="145"/>
      <c r="NE153" s="145"/>
      <c r="NF153" s="145"/>
      <c r="NG153" s="145"/>
      <c r="NH153" s="145"/>
      <c r="NI153" s="145"/>
      <c r="NJ153" s="145"/>
      <c r="NK153" s="145"/>
      <c r="NL153" s="145"/>
      <c r="NM153" s="145"/>
      <c r="NN153" s="145"/>
      <c r="NO153" s="145"/>
      <c r="NP153" s="145"/>
      <c r="NQ153" s="145"/>
      <c r="NR153" s="145"/>
      <c r="NS153" s="145"/>
      <c r="NT153" s="145"/>
      <c r="NU153" s="145"/>
      <c r="NV153" s="145"/>
      <c r="NW153" s="145"/>
      <c r="NX153" s="145"/>
      <c r="NY153" s="145"/>
      <c r="NZ153" s="145"/>
      <c r="OA153" s="145"/>
      <c r="OB153" s="145"/>
      <c r="OC153" s="145"/>
      <c r="OD153" s="145"/>
      <c r="OE153" s="145"/>
      <c r="OF153" s="145"/>
      <c r="OG153" s="145"/>
      <c r="OH153" s="145"/>
      <c r="OI153" s="145"/>
      <c r="OJ153" s="145"/>
      <c r="OK153" s="145"/>
      <c r="OL153" s="145"/>
      <c r="OM153" s="145"/>
      <c r="ON153" s="145"/>
      <c r="OO153" s="145"/>
      <c r="OP153" s="145"/>
      <c r="OQ153" s="145"/>
      <c r="OR153" s="145"/>
      <c r="OS153" s="145"/>
      <c r="OT153" s="145"/>
      <c r="OU153" s="145"/>
      <c r="OV153" s="145"/>
      <c r="OW153" s="145"/>
      <c r="OX153" s="145"/>
      <c r="OY153" s="145"/>
      <c r="OZ153" s="145"/>
      <c r="PA153" s="145"/>
      <c r="PB153" s="145"/>
      <c r="PC153" s="145"/>
      <c r="PD153" s="145"/>
      <c r="PE153" s="145"/>
      <c r="PF153" s="145"/>
      <c r="PG153" s="145"/>
      <c r="PH153" s="145"/>
      <c r="PI153" s="145"/>
      <c r="PJ153" s="145"/>
      <c r="PK153" s="145"/>
      <c r="PL153" s="145"/>
      <c r="PM153" s="145"/>
      <c r="PN153" s="145"/>
      <c r="PO153" s="145"/>
      <c r="PP153" s="145"/>
      <c r="PQ153" s="145"/>
      <c r="PR153" s="145"/>
      <c r="PS153" s="145"/>
      <c r="PT153" s="145"/>
      <c r="PU153" s="145"/>
      <c r="PV153" s="145"/>
      <c r="PW153" s="145"/>
      <c r="PX153" s="145"/>
      <c r="PY153" s="145"/>
      <c r="PZ153" s="145"/>
      <c r="QA153" s="145"/>
      <c r="QB153" s="145"/>
      <c r="QC153" s="145"/>
      <c r="QD153" s="145"/>
      <c r="QE153" s="145"/>
      <c r="QF153" s="145"/>
      <c r="QG153" s="145"/>
      <c r="QH153" s="145"/>
      <c r="QI153" s="145"/>
      <c r="QJ153" s="145"/>
      <c r="QK153" s="145"/>
      <c r="QL153" s="145"/>
      <c r="QM153" s="145"/>
      <c r="QN153" s="145"/>
      <c r="QO153" s="145"/>
      <c r="QP153" s="145"/>
      <c r="QQ153" s="145"/>
      <c r="QR153" s="145"/>
      <c r="QS153" s="145"/>
      <c r="QT153" s="145"/>
      <c r="QU153" s="145"/>
      <c r="QV153" s="145"/>
      <c r="QW153" s="145"/>
      <c r="QX153" s="145"/>
      <c r="QY153" s="145"/>
      <c r="QZ153" s="145"/>
      <c r="RA153" s="145"/>
      <c r="RB153" s="145"/>
      <c r="RC153" s="145"/>
      <c r="RD153" s="145"/>
      <c r="RE153" s="145"/>
      <c r="RF153" s="145"/>
      <c r="RG153" s="145"/>
      <c r="RH153" s="145"/>
      <c r="RI153" s="145"/>
      <c r="RJ153" s="145"/>
      <c r="RK153" s="145"/>
      <c r="RL153" s="145"/>
      <c r="RM153" s="145"/>
      <c r="RN153" s="145"/>
      <c r="RO153" s="145"/>
      <c r="RP153" s="145"/>
      <c r="RQ153" s="145"/>
      <c r="RR153" s="145"/>
      <c r="RS153" s="145"/>
      <c r="RT153" s="145"/>
      <c r="RU153" s="145"/>
      <c r="RV153" s="145"/>
      <c r="RW153" s="145"/>
      <c r="RX153" s="145"/>
      <c r="RY153" s="145"/>
      <c r="RZ153" s="145"/>
      <c r="SA153" s="145"/>
      <c r="SB153" s="145"/>
      <c r="SC153" s="145"/>
      <c r="SD153" s="145"/>
      <c r="SE153" s="145"/>
      <c r="SF153" s="145"/>
      <c r="SG153" s="145"/>
      <c r="SH153" s="145"/>
      <c r="SI153" s="145"/>
      <c r="SJ153" s="145"/>
      <c r="SK153" s="145"/>
      <c r="SL153" s="145"/>
      <c r="SM153" s="145"/>
      <c r="SN153" s="145"/>
      <c r="SO153" s="145"/>
      <c r="SP153" s="145"/>
      <c r="SQ153" s="145"/>
      <c r="SR153" s="145"/>
      <c r="SS153" s="145"/>
      <c r="ST153" s="145"/>
      <c r="SU153" s="145"/>
      <c r="SV153" s="145"/>
      <c r="SW153" s="145"/>
      <c r="SX153" s="145"/>
      <c r="SY153" s="145"/>
      <c r="SZ153" s="145"/>
      <c r="TA153" s="145"/>
      <c r="TB153" s="145"/>
      <c r="TC153" s="145"/>
      <c r="TD153" s="145"/>
      <c r="TE153" s="145"/>
      <c r="TF153" s="145"/>
      <c r="TG153" s="145"/>
      <c r="TH153" s="145"/>
      <c r="TI153" s="145"/>
      <c r="TJ153" s="145"/>
      <c r="TK153" s="145"/>
      <c r="TL153" s="145"/>
      <c r="TM153" s="145"/>
      <c r="TN153" s="145"/>
      <c r="TO153" s="145"/>
      <c r="TP153" s="145"/>
      <c r="TQ153" s="145"/>
      <c r="TR153" s="145"/>
      <c r="TS153" s="145"/>
      <c r="TT153" s="145"/>
      <c r="TU153" s="145"/>
      <c r="TV153" s="145"/>
      <c r="TW153" s="145"/>
      <c r="TX153" s="145"/>
      <c r="TY153" s="145"/>
      <c r="TZ153" s="145"/>
      <c r="UA153" s="145"/>
      <c r="UB153" s="145"/>
      <c r="UC153" s="145"/>
      <c r="UD153" s="145"/>
      <c r="UE153" s="145"/>
      <c r="UF153" s="145"/>
      <c r="UG153" s="145"/>
      <c r="UH153" s="145"/>
      <c r="UI153" s="145"/>
      <c r="UJ153" s="145"/>
      <c r="UK153" s="145"/>
      <c r="UL153" s="145"/>
      <c r="UM153" s="145"/>
      <c r="UN153" s="145"/>
      <c r="UO153" s="145"/>
      <c r="UP153" s="145"/>
      <c r="UQ153" s="145"/>
      <c r="UR153" s="145"/>
      <c r="US153" s="145"/>
      <c r="UT153" s="145"/>
      <c r="UU153" s="145"/>
      <c r="UV153" s="145"/>
      <c r="UW153" s="145"/>
      <c r="UX153" s="145"/>
      <c r="UY153" s="145"/>
      <c r="UZ153" s="145"/>
      <c r="VA153" s="145"/>
      <c r="VB153" s="145"/>
      <c r="VC153" s="145"/>
      <c r="VD153" s="145"/>
      <c r="VE153" s="145"/>
      <c r="VF153" s="145"/>
      <c r="VG153" s="145"/>
      <c r="VH153" s="145"/>
      <c r="VI153" s="145"/>
      <c r="VJ153" s="145"/>
      <c r="VK153" s="145"/>
      <c r="VL153" s="145"/>
      <c r="VM153" s="145"/>
      <c r="VN153" s="145"/>
      <c r="VO153" s="145"/>
      <c r="VP153" s="145"/>
      <c r="VQ153" s="145"/>
      <c r="VR153" s="145"/>
      <c r="VS153" s="145"/>
      <c r="VT153" s="145"/>
      <c r="VU153" s="145"/>
      <c r="VV153" s="145"/>
      <c r="VW153" s="145"/>
      <c r="VX153" s="145"/>
      <c r="VY153" s="145"/>
      <c r="VZ153" s="145"/>
      <c r="WA153" s="145"/>
      <c r="WB153" s="145"/>
      <c r="WC153" s="145"/>
      <c r="WD153" s="145"/>
      <c r="WE153" s="145"/>
      <c r="WF153" s="145"/>
      <c r="WG153" s="145"/>
      <c r="WH153" s="145"/>
      <c r="WI153" s="145"/>
      <c r="WJ153" s="145"/>
      <c r="WK153" s="145"/>
      <c r="WL153" s="145"/>
      <c r="WM153" s="145"/>
      <c r="WN153" s="145"/>
      <c r="WO153" s="145"/>
      <c r="WP153" s="145"/>
      <c r="WQ153" s="145"/>
      <c r="WR153" s="145"/>
      <c r="WS153" s="145"/>
      <c r="WT153" s="145"/>
      <c r="WU153" s="145"/>
      <c r="WV153" s="145"/>
      <c r="WW153" s="145"/>
      <c r="WX153" s="145"/>
      <c r="WY153" s="145"/>
      <c r="WZ153" s="145"/>
      <c r="XA153" s="145"/>
      <c r="XB153" s="145"/>
      <c r="XC153" s="145"/>
      <c r="XD153" s="145"/>
      <c r="XE153" s="145"/>
      <c r="XF153" s="145"/>
      <c r="XG153" s="145"/>
      <c r="XH153" s="145"/>
      <c r="XI153" s="145"/>
      <c r="XJ153" s="145"/>
      <c r="XK153" s="145"/>
      <c r="XL153" s="145"/>
      <c r="XM153" s="145"/>
      <c r="XN153" s="145"/>
      <c r="XO153" s="145"/>
      <c r="XP153" s="145"/>
      <c r="XQ153" s="145"/>
      <c r="XR153" s="145"/>
      <c r="XS153" s="145"/>
      <c r="XT153" s="145"/>
      <c r="XU153" s="145"/>
      <c r="XV153" s="145"/>
      <c r="XW153" s="145"/>
      <c r="XX153" s="145"/>
      <c r="XY153" s="145"/>
      <c r="XZ153" s="145"/>
      <c r="YA153" s="145"/>
      <c r="YB153" s="145"/>
      <c r="YC153" s="145"/>
      <c r="YD153" s="145"/>
      <c r="YE153" s="145"/>
      <c r="YF153" s="145"/>
      <c r="YG153" s="145"/>
      <c r="YH153" s="145"/>
      <c r="YI153" s="145"/>
      <c r="YJ153" s="145"/>
      <c r="YK153" s="145"/>
      <c r="YL153" s="145"/>
      <c r="YM153" s="145"/>
      <c r="YN153" s="145"/>
      <c r="YO153" s="145"/>
      <c r="YP153" s="145"/>
      <c r="YQ153" s="145"/>
      <c r="YR153" s="145"/>
      <c r="YS153" s="145"/>
      <c r="YT153" s="145"/>
      <c r="YU153" s="145"/>
      <c r="YV153" s="145"/>
      <c r="YW153" s="145"/>
      <c r="YX153" s="145"/>
      <c r="YY153" s="145"/>
      <c r="YZ153" s="145"/>
      <c r="ZA153" s="145"/>
      <c r="ZB153" s="145"/>
      <c r="ZC153" s="145"/>
      <c r="ZD153" s="145"/>
      <c r="ZE153" s="145"/>
      <c r="ZF153" s="145"/>
      <c r="ZG153" s="145"/>
      <c r="ZH153" s="145"/>
      <c r="ZI153" s="145"/>
      <c r="ZJ153" s="145"/>
      <c r="ZK153" s="145"/>
      <c r="ZL153" s="145"/>
      <c r="ZM153" s="145"/>
      <c r="ZN153" s="145"/>
      <c r="ZO153" s="145"/>
      <c r="ZP153" s="145"/>
      <c r="ZQ153" s="145"/>
      <c r="ZR153" s="145"/>
      <c r="ZS153" s="145"/>
      <c r="ZT153" s="145"/>
      <c r="ZU153" s="145"/>
      <c r="ZV153" s="145"/>
      <c r="ZW153" s="145"/>
      <c r="ZX153" s="145"/>
      <c r="ZY153" s="145"/>
      <c r="ZZ153" s="145"/>
      <c r="AAA153" s="145"/>
      <c r="AAB153" s="145"/>
      <c r="AAC153" s="145"/>
      <c r="AAD153" s="145"/>
      <c r="AAE153" s="145"/>
      <c r="AAF153" s="145"/>
      <c r="AAG153" s="145"/>
      <c r="AAH153" s="145"/>
      <c r="AAI153" s="145"/>
      <c r="AAJ153" s="145"/>
      <c r="AAK153" s="145"/>
      <c r="AAL153" s="145"/>
      <c r="AAM153" s="145"/>
      <c r="AAN153" s="145"/>
      <c r="AAO153" s="145"/>
      <c r="AAP153" s="145"/>
      <c r="AAQ153" s="145"/>
      <c r="AAR153" s="145"/>
      <c r="AAS153" s="145"/>
      <c r="AAT153" s="145"/>
      <c r="AAU153" s="145"/>
      <c r="AAV153" s="145"/>
      <c r="AAW153" s="145"/>
      <c r="AAX153" s="145"/>
      <c r="AAY153" s="145"/>
      <c r="AAZ153" s="145"/>
      <c r="ABA153" s="145"/>
      <c r="ABB153" s="145"/>
      <c r="ABC153" s="145"/>
      <c r="ABD153" s="145"/>
      <c r="ABE153" s="145"/>
      <c r="ABF153" s="145"/>
      <c r="ABG153" s="145"/>
      <c r="ABH153" s="145"/>
      <c r="ABI153" s="145"/>
      <c r="ABJ153" s="145"/>
      <c r="ABK153" s="145"/>
      <c r="ABL153" s="145"/>
      <c r="ABM153" s="145"/>
      <c r="ABN153" s="145"/>
      <c r="ABO153" s="145"/>
      <c r="ABP153" s="145"/>
      <c r="ABQ153" s="145"/>
      <c r="ABR153" s="145"/>
      <c r="ABS153" s="145"/>
      <c r="ABT153" s="145"/>
      <c r="ABU153" s="145"/>
      <c r="ABV153" s="145"/>
      <c r="ABW153" s="145"/>
      <c r="ABX153" s="145"/>
      <c r="ABY153" s="145"/>
      <c r="ABZ153" s="145"/>
      <c r="ACA153" s="145"/>
      <c r="ACB153" s="145"/>
      <c r="ACC153" s="145"/>
      <c r="ACD153" s="145"/>
      <c r="ACE153" s="145"/>
      <c r="ACF153" s="145"/>
      <c r="ACG153" s="145"/>
      <c r="ACH153" s="145"/>
      <c r="ACI153" s="145"/>
      <c r="ACJ153" s="145"/>
      <c r="ACK153" s="145"/>
      <c r="ACL153" s="145"/>
      <c r="ACM153" s="145"/>
      <c r="ACN153" s="145"/>
      <c r="ACO153" s="145"/>
      <c r="ACP153" s="145"/>
      <c r="ACQ153" s="145"/>
      <c r="ACR153" s="145"/>
      <c r="ACS153" s="145"/>
      <c r="ACT153" s="145"/>
      <c r="ACU153" s="145"/>
      <c r="ACV153" s="145"/>
      <c r="ACW153" s="145"/>
      <c r="ACX153" s="145"/>
      <c r="ACY153" s="145"/>
      <c r="ACZ153" s="145"/>
      <c r="ADA153" s="145"/>
      <c r="ADB153" s="145"/>
      <c r="ADC153" s="145"/>
      <c r="ADD153" s="145"/>
      <c r="ADE153" s="145"/>
      <c r="ADF153" s="145"/>
      <c r="ADG153" s="145"/>
      <c r="ADH153" s="145"/>
      <c r="ADI153" s="145"/>
      <c r="ADJ153" s="145"/>
      <c r="ADK153" s="145"/>
      <c r="ADL153" s="145"/>
      <c r="ADM153" s="145"/>
      <c r="ADN153" s="145"/>
      <c r="ADO153" s="145"/>
      <c r="ADP153" s="145"/>
      <c r="ADQ153" s="145"/>
      <c r="ADR153" s="145"/>
      <c r="ADS153" s="145"/>
      <c r="ADT153" s="145"/>
      <c r="ADU153" s="145"/>
      <c r="ADV153" s="145"/>
      <c r="ADW153" s="145"/>
      <c r="ADX153" s="145"/>
      <c r="ADY153" s="145"/>
      <c r="ADZ153" s="145"/>
      <c r="AEA153" s="145"/>
      <c r="AEB153" s="145"/>
      <c r="AEC153" s="145"/>
      <c r="AED153" s="145"/>
      <c r="AEE153" s="145"/>
      <c r="AEF153" s="145"/>
      <c r="AEG153" s="145"/>
      <c r="AEH153" s="145"/>
      <c r="AEI153" s="145"/>
      <c r="AEJ153" s="145"/>
      <c r="AEK153" s="145"/>
      <c r="AEL153" s="145"/>
      <c r="AEM153" s="145"/>
      <c r="AEN153" s="145"/>
      <c r="AEO153" s="145"/>
      <c r="AEP153" s="145"/>
      <c r="AEQ153" s="145"/>
      <c r="AER153" s="145"/>
      <c r="AES153" s="145"/>
      <c r="AET153" s="145"/>
      <c r="AEU153" s="145"/>
      <c r="AEV153" s="145"/>
      <c r="AEW153" s="145"/>
      <c r="AEX153" s="145"/>
      <c r="AEY153" s="145"/>
      <c r="AEZ153" s="145"/>
      <c r="AFA153" s="145"/>
      <c r="AFB153" s="145"/>
      <c r="AFC153" s="145"/>
      <c r="AFD153" s="145"/>
      <c r="AFE153" s="145"/>
      <c r="AFF153" s="145"/>
      <c r="AFG153" s="145"/>
      <c r="AFH153" s="145"/>
      <c r="AFI153" s="145"/>
      <c r="AFJ153" s="145"/>
      <c r="AFK153" s="145"/>
      <c r="AFL153" s="145"/>
      <c r="AFM153" s="145"/>
      <c r="AFN153" s="145"/>
      <c r="AFO153" s="145"/>
      <c r="AFP153" s="145"/>
      <c r="AFQ153" s="145"/>
      <c r="AFR153" s="145"/>
      <c r="AFS153" s="145"/>
      <c r="AFT153" s="145"/>
      <c r="AFU153" s="145"/>
      <c r="AFV153" s="145"/>
      <c r="AFW153" s="145"/>
      <c r="AFX153" s="145"/>
      <c r="AFY153" s="145"/>
      <c r="AFZ153" s="145"/>
      <c r="AGA153" s="145"/>
      <c r="AGB153" s="145"/>
      <c r="AGC153" s="145"/>
      <c r="AGD153" s="145"/>
      <c r="AGE153" s="145"/>
      <c r="AGF153" s="145"/>
      <c r="AGG153" s="145"/>
      <c r="AGH153" s="145"/>
      <c r="AGI153" s="145"/>
      <c r="AGJ153" s="145"/>
      <c r="AGK153" s="145"/>
      <c r="AGL153" s="145"/>
      <c r="AGM153" s="145"/>
      <c r="AGN153" s="145"/>
      <c r="AGO153" s="145"/>
      <c r="AGP153" s="145"/>
      <c r="AGQ153" s="145"/>
      <c r="AGR153" s="145"/>
      <c r="AGS153" s="145"/>
      <c r="AGT153" s="145"/>
      <c r="AGU153" s="145"/>
      <c r="AGV153" s="145"/>
      <c r="AGW153" s="145"/>
      <c r="AGX153" s="145"/>
      <c r="AGY153" s="145"/>
      <c r="AGZ153" s="145"/>
      <c r="AHA153" s="145"/>
      <c r="AHB153" s="145"/>
      <c r="AHC153" s="145"/>
      <c r="AHD153" s="145"/>
      <c r="AHE153" s="145"/>
      <c r="AHF153" s="145"/>
      <c r="AHG153" s="145"/>
      <c r="AHH153" s="145"/>
      <c r="AHI153" s="145"/>
      <c r="AHJ153" s="145"/>
      <c r="AHK153" s="145"/>
      <c r="AHL153" s="145"/>
      <c r="AHM153" s="145"/>
      <c r="AHN153" s="145"/>
      <c r="AHO153" s="145"/>
      <c r="AHP153" s="145"/>
      <c r="AHQ153" s="145"/>
      <c r="AHR153" s="145"/>
      <c r="AHS153" s="145"/>
      <c r="AHT153" s="145"/>
      <c r="AHU153" s="145"/>
      <c r="AHV153" s="145"/>
      <c r="AHW153" s="145"/>
      <c r="AHX153" s="145"/>
      <c r="AHY153" s="145"/>
      <c r="AHZ153" s="145"/>
      <c r="AIA153" s="145"/>
      <c r="AIB153" s="145"/>
      <c r="AIC153" s="145"/>
      <c r="AID153" s="145"/>
      <c r="AIE153" s="145"/>
      <c r="AIF153" s="145"/>
      <c r="AIG153" s="145"/>
      <c r="AIH153" s="145"/>
      <c r="AII153" s="145"/>
      <c r="AIJ153" s="145"/>
      <c r="AIK153" s="145"/>
      <c r="AIL153" s="145"/>
      <c r="AIM153" s="145"/>
      <c r="AIN153" s="145"/>
      <c r="AIO153" s="145"/>
      <c r="AIP153" s="145"/>
      <c r="AIQ153" s="145"/>
      <c r="AIR153" s="145"/>
      <c r="AIS153" s="145"/>
      <c r="AIT153" s="145"/>
      <c r="AIU153" s="145"/>
      <c r="AIV153" s="145"/>
      <c r="AIW153" s="145"/>
      <c r="AIX153" s="145"/>
      <c r="AIY153" s="145"/>
      <c r="AIZ153" s="145"/>
      <c r="AJA153" s="145"/>
      <c r="AJB153" s="145"/>
      <c r="AJC153" s="145"/>
      <c r="AJD153" s="145"/>
      <c r="AJE153" s="145"/>
      <c r="AJF153" s="145"/>
      <c r="AJG153" s="145"/>
      <c r="AJH153" s="145"/>
      <c r="AJI153" s="145"/>
    </row>
    <row r="154" spans="1:945" s="73" customFormat="1" ht="13.55" customHeight="1">
      <c r="A154" s="439"/>
      <c r="B154" s="95" t="s">
        <v>11</v>
      </c>
      <c r="C154" s="251">
        <v>2086068</v>
      </c>
      <c r="D154" s="358">
        <f t="shared" si="40"/>
        <v>0.24516692810738405</v>
      </c>
      <c r="E154" s="403"/>
      <c r="F154" s="358"/>
      <c r="G154" s="356">
        <v>37460</v>
      </c>
      <c r="H154" s="358">
        <f t="shared" si="36"/>
        <v>2.7963008698992819E-2</v>
      </c>
      <c r="I154" s="138">
        <v>34470</v>
      </c>
      <c r="J154" s="137">
        <f t="shared" si="25"/>
        <v>-2.0460358056266004E-2</v>
      </c>
      <c r="K154" s="450">
        <v>98075</v>
      </c>
      <c r="L154" s="461">
        <f>IFERROR((K154-K142)/K142,"")</f>
        <v>-0.10473851883631982</v>
      </c>
      <c r="M154" s="138">
        <v>11864</v>
      </c>
      <c r="N154" s="358">
        <f t="shared" si="26"/>
        <v>0.54178037686809621</v>
      </c>
      <c r="O154" s="483"/>
      <c r="P154" s="464"/>
      <c r="Q154" s="138">
        <v>5252</v>
      </c>
      <c r="R154" s="358">
        <f t="shared" si="27"/>
        <v>0.94230769230769229</v>
      </c>
      <c r="S154" s="373">
        <v>3306</v>
      </c>
      <c r="T154" s="379">
        <f t="shared" si="35"/>
        <v>0.14911366006256518</v>
      </c>
      <c r="U154" s="403">
        <f>15312-U151-U148</f>
        <v>6064</v>
      </c>
      <c r="V154" s="464">
        <f>U154/U142-1</f>
        <v>0.13049962714392249</v>
      </c>
      <c r="W154" s="250">
        <v>285</v>
      </c>
      <c r="X154" s="358">
        <f t="shared" si="34"/>
        <v>-7.4675324675324672E-2</v>
      </c>
      <c r="Y154" s="138">
        <v>462</v>
      </c>
      <c r="Z154" s="358">
        <f t="shared" si="38"/>
        <v>0.88571428571428568</v>
      </c>
      <c r="AA154" s="138"/>
      <c r="AB154" s="358"/>
      <c r="AC154" s="138">
        <v>44</v>
      </c>
      <c r="AD154" s="358">
        <f t="shared" si="39"/>
        <v>10</v>
      </c>
      <c r="AE154" s="463"/>
      <c r="AF154" s="473"/>
      <c r="AG154" s="138"/>
      <c r="AH154" s="358"/>
      <c r="AI154" s="145"/>
      <c r="AJ154" s="145"/>
      <c r="AK154" s="145"/>
      <c r="AL154" s="145"/>
      <c r="AM154" s="145"/>
      <c r="AN154" s="145"/>
      <c r="AO154" s="145"/>
      <c r="AP154" s="145"/>
      <c r="AQ154" s="145"/>
      <c r="AR154" s="145"/>
      <c r="AS154" s="145"/>
      <c r="AT154" s="145"/>
      <c r="AU154" s="145"/>
      <c r="AV154" s="148"/>
      <c r="AW154" s="145"/>
      <c r="AX154" s="145"/>
      <c r="AY154" s="145"/>
      <c r="AZ154" s="145"/>
      <c r="BA154" s="145"/>
      <c r="BB154" s="145"/>
      <c r="BC154" s="145"/>
      <c r="BD154" s="145"/>
      <c r="BE154" s="145"/>
      <c r="BF154" s="145"/>
      <c r="BG154" s="145"/>
      <c r="BH154" s="145"/>
      <c r="BI154" s="145"/>
      <c r="BJ154" s="145"/>
      <c r="BK154" s="145"/>
      <c r="BL154" s="145"/>
      <c r="BM154" s="145"/>
      <c r="BN154" s="145"/>
      <c r="BO154" s="145"/>
      <c r="BP154" s="145"/>
      <c r="BQ154" s="145"/>
      <c r="BR154" s="145"/>
      <c r="BS154" s="145"/>
      <c r="BT154" s="145"/>
      <c r="BU154" s="145"/>
      <c r="BV154" s="145"/>
      <c r="BW154" s="145"/>
      <c r="BX154" s="145"/>
      <c r="BY154" s="145"/>
      <c r="BZ154" s="145"/>
      <c r="CA154" s="145"/>
      <c r="CB154" s="145"/>
      <c r="CC154" s="145"/>
      <c r="CD154" s="145"/>
      <c r="CE154" s="145"/>
      <c r="CF154" s="145"/>
      <c r="CG154" s="145"/>
      <c r="CH154" s="145"/>
      <c r="CI154" s="145"/>
      <c r="CJ154" s="145"/>
      <c r="CK154" s="145"/>
      <c r="CL154" s="145"/>
      <c r="CM154" s="145"/>
      <c r="CN154" s="145"/>
      <c r="CO154" s="145"/>
      <c r="CP154" s="145"/>
      <c r="CQ154" s="145"/>
      <c r="CR154" s="145"/>
      <c r="CS154" s="145"/>
      <c r="CT154" s="145"/>
      <c r="CU154" s="145"/>
      <c r="CV154" s="145"/>
      <c r="CW154" s="145"/>
      <c r="CX154" s="145"/>
      <c r="CY154" s="145"/>
      <c r="CZ154" s="145"/>
      <c r="DA154" s="145"/>
      <c r="DB154" s="145"/>
      <c r="DC154" s="145"/>
      <c r="DD154" s="145"/>
      <c r="DE154" s="145"/>
      <c r="DF154" s="145"/>
      <c r="DG154" s="145"/>
      <c r="DH154" s="145"/>
      <c r="DI154" s="145"/>
      <c r="DJ154" s="145"/>
      <c r="DK154" s="145"/>
      <c r="DL154" s="145"/>
      <c r="DM154" s="145"/>
      <c r="DN154" s="145"/>
      <c r="DO154" s="145"/>
      <c r="DP154" s="145"/>
      <c r="DQ154" s="145"/>
      <c r="DR154" s="145"/>
      <c r="DS154" s="145"/>
      <c r="DT154" s="145"/>
      <c r="DU154" s="145"/>
      <c r="DV154" s="145"/>
      <c r="DW154" s="145"/>
      <c r="DX154" s="145"/>
      <c r="DY154" s="145"/>
      <c r="DZ154" s="145"/>
      <c r="EA154" s="145"/>
      <c r="EB154" s="145"/>
      <c r="EC154" s="145"/>
      <c r="ED154" s="145"/>
      <c r="EE154" s="145"/>
      <c r="EF154" s="145"/>
      <c r="EG154" s="145"/>
      <c r="EH154" s="145"/>
      <c r="EI154" s="145"/>
      <c r="EJ154" s="145"/>
      <c r="EK154" s="145"/>
      <c r="EL154" s="145"/>
      <c r="EM154" s="145"/>
      <c r="EN154" s="145"/>
      <c r="EO154" s="145"/>
      <c r="EP154" s="145"/>
      <c r="EQ154" s="145"/>
      <c r="ER154" s="145"/>
      <c r="ES154" s="145"/>
      <c r="ET154" s="145"/>
      <c r="EU154" s="145"/>
      <c r="EV154" s="145"/>
      <c r="EW154" s="145"/>
      <c r="EX154" s="145"/>
      <c r="EY154" s="145"/>
      <c r="EZ154" s="145"/>
      <c r="FA154" s="145"/>
      <c r="FB154" s="145"/>
      <c r="FC154" s="145"/>
      <c r="FD154" s="145"/>
      <c r="FE154" s="145"/>
      <c r="FF154" s="145"/>
      <c r="FG154" s="145"/>
      <c r="FH154" s="145"/>
      <c r="FI154" s="145"/>
      <c r="FJ154" s="145"/>
      <c r="FK154" s="145"/>
      <c r="FL154" s="145"/>
      <c r="FM154" s="145"/>
      <c r="FN154" s="145"/>
      <c r="FO154" s="145"/>
      <c r="FP154" s="145"/>
      <c r="FQ154" s="145"/>
      <c r="FR154" s="145"/>
      <c r="FS154" s="145"/>
      <c r="FT154" s="145"/>
      <c r="FU154" s="145"/>
      <c r="FV154" s="145"/>
      <c r="FW154" s="145"/>
      <c r="FX154" s="145"/>
      <c r="FY154" s="145"/>
      <c r="FZ154" s="145"/>
      <c r="GA154" s="145"/>
      <c r="GB154" s="145"/>
      <c r="GC154" s="145"/>
      <c r="GD154" s="145"/>
      <c r="GE154" s="145"/>
      <c r="GF154" s="145"/>
      <c r="GG154" s="145"/>
      <c r="GH154" s="145"/>
      <c r="GI154" s="145"/>
      <c r="GJ154" s="145"/>
      <c r="GK154" s="145"/>
      <c r="GL154" s="145"/>
      <c r="GM154" s="145"/>
      <c r="GN154" s="145"/>
      <c r="GO154" s="145"/>
      <c r="GP154" s="145"/>
      <c r="GQ154" s="145"/>
      <c r="GR154" s="145"/>
      <c r="GS154" s="145"/>
      <c r="GT154" s="145"/>
      <c r="GU154" s="145"/>
      <c r="GV154" s="145"/>
      <c r="GW154" s="145"/>
      <c r="GX154" s="145"/>
      <c r="GY154" s="145"/>
      <c r="GZ154" s="145"/>
      <c r="HA154" s="145"/>
      <c r="HB154" s="145"/>
      <c r="HC154" s="145"/>
      <c r="HD154" s="145"/>
      <c r="HE154" s="145"/>
      <c r="HF154" s="145"/>
      <c r="HG154" s="145"/>
      <c r="HH154" s="145"/>
      <c r="HI154" s="145"/>
      <c r="HJ154" s="145"/>
      <c r="HK154" s="145"/>
      <c r="HL154" s="145"/>
      <c r="HM154" s="145"/>
      <c r="HN154" s="145"/>
      <c r="HO154" s="145"/>
      <c r="HP154" s="145"/>
      <c r="HQ154" s="145"/>
      <c r="HR154" s="145"/>
      <c r="HS154" s="145"/>
      <c r="HT154" s="145"/>
      <c r="HU154" s="145"/>
      <c r="HV154" s="145"/>
      <c r="HW154" s="145"/>
      <c r="HX154" s="145"/>
      <c r="HY154" s="145"/>
      <c r="HZ154" s="145"/>
      <c r="IA154" s="145"/>
      <c r="IB154" s="145"/>
      <c r="IC154" s="145"/>
      <c r="ID154" s="145"/>
      <c r="IE154" s="145"/>
      <c r="IF154" s="145"/>
      <c r="IG154" s="145"/>
      <c r="IH154" s="145"/>
      <c r="II154" s="145"/>
      <c r="IJ154" s="145"/>
      <c r="IK154" s="145"/>
      <c r="IL154" s="145"/>
      <c r="IM154" s="145"/>
      <c r="IN154" s="145"/>
      <c r="IO154" s="145"/>
      <c r="IP154" s="145"/>
      <c r="IQ154" s="145"/>
      <c r="IR154" s="145"/>
      <c r="IS154" s="145"/>
      <c r="IT154" s="145"/>
      <c r="IU154" s="145"/>
      <c r="IV154" s="145"/>
      <c r="IW154" s="145"/>
      <c r="IX154" s="145"/>
      <c r="IY154" s="145"/>
      <c r="IZ154" s="145"/>
      <c r="JA154" s="145"/>
      <c r="JB154" s="145"/>
      <c r="JC154" s="145"/>
      <c r="JD154" s="145"/>
      <c r="JE154" s="145"/>
      <c r="JF154" s="145"/>
      <c r="JG154" s="145"/>
      <c r="JH154" s="145"/>
      <c r="JI154" s="145"/>
      <c r="JJ154" s="145"/>
      <c r="JK154" s="145"/>
      <c r="JL154" s="145"/>
      <c r="JM154" s="145"/>
      <c r="JN154" s="145"/>
      <c r="JO154" s="145"/>
      <c r="JP154" s="145"/>
      <c r="JQ154" s="145"/>
      <c r="JR154" s="145"/>
      <c r="JS154" s="145"/>
      <c r="JT154" s="145"/>
      <c r="JU154" s="145"/>
      <c r="JV154" s="145"/>
      <c r="JW154" s="145"/>
      <c r="JX154" s="145"/>
      <c r="JY154" s="145"/>
      <c r="JZ154" s="145"/>
      <c r="KA154" s="145"/>
      <c r="KB154" s="145"/>
      <c r="KC154" s="145"/>
      <c r="KD154" s="145"/>
      <c r="KE154" s="145"/>
      <c r="KF154" s="145"/>
      <c r="KG154" s="145"/>
      <c r="KH154" s="145"/>
      <c r="KI154" s="145"/>
      <c r="KJ154" s="145"/>
      <c r="KK154" s="145"/>
      <c r="KL154" s="145"/>
      <c r="KM154" s="145"/>
      <c r="KN154" s="145"/>
      <c r="KO154" s="145"/>
      <c r="KP154" s="145"/>
      <c r="KQ154" s="145"/>
      <c r="KR154" s="145"/>
      <c r="KS154" s="145"/>
      <c r="KT154" s="145"/>
      <c r="KU154" s="145"/>
      <c r="KV154" s="145"/>
      <c r="KW154" s="145"/>
      <c r="KX154" s="145"/>
      <c r="KY154" s="145"/>
      <c r="KZ154" s="145"/>
      <c r="LA154" s="145"/>
      <c r="LB154" s="145"/>
      <c r="LC154" s="145"/>
      <c r="LD154" s="145"/>
      <c r="LE154" s="145"/>
      <c r="LF154" s="145"/>
      <c r="LG154" s="145"/>
      <c r="LH154" s="145"/>
      <c r="LI154" s="145"/>
      <c r="LJ154" s="145"/>
      <c r="LK154" s="145"/>
      <c r="LL154" s="145"/>
      <c r="LM154" s="145"/>
      <c r="LN154" s="145"/>
      <c r="LO154" s="145"/>
      <c r="LP154" s="145"/>
      <c r="LQ154" s="145"/>
      <c r="LR154" s="145"/>
      <c r="LS154" s="145"/>
      <c r="LT154" s="145"/>
      <c r="LU154" s="145"/>
      <c r="LV154" s="145"/>
      <c r="LW154" s="145"/>
      <c r="LX154" s="145"/>
      <c r="LY154" s="145"/>
      <c r="LZ154" s="145"/>
      <c r="MA154" s="145"/>
      <c r="MB154" s="145"/>
      <c r="MC154" s="145"/>
      <c r="MD154" s="145"/>
      <c r="ME154" s="145"/>
      <c r="MF154" s="145"/>
      <c r="MG154" s="145"/>
      <c r="MH154" s="145"/>
      <c r="MI154" s="145"/>
      <c r="MJ154" s="145"/>
      <c r="MK154" s="145"/>
      <c r="ML154" s="145"/>
      <c r="MM154" s="145"/>
      <c r="MN154" s="145"/>
      <c r="MO154" s="145"/>
      <c r="MP154" s="145"/>
      <c r="MQ154" s="145"/>
      <c r="MR154" s="145"/>
      <c r="MS154" s="145"/>
      <c r="MT154" s="145"/>
      <c r="MU154" s="145"/>
      <c r="MV154" s="145"/>
      <c r="MW154" s="145"/>
      <c r="MX154" s="145"/>
      <c r="MY154" s="145"/>
      <c r="MZ154" s="145"/>
      <c r="NA154" s="145"/>
      <c r="NB154" s="145"/>
      <c r="NC154" s="145"/>
      <c r="ND154" s="145"/>
      <c r="NE154" s="145"/>
      <c r="NF154" s="145"/>
      <c r="NG154" s="145"/>
      <c r="NH154" s="145"/>
      <c r="NI154" s="145"/>
      <c r="NJ154" s="145"/>
      <c r="NK154" s="145"/>
      <c r="NL154" s="145"/>
      <c r="NM154" s="145"/>
      <c r="NN154" s="145"/>
      <c r="NO154" s="145"/>
      <c r="NP154" s="145"/>
      <c r="NQ154" s="145"/>
      <c r="NR154" s="145"/>
      <c r="NS154" s="145"/>
      <c r="NT154" s="145"/>
      <c r="NU154" s="145"/>
      <c r="NV154" s="145"/>
      <c r="NW154" s="145"/>
      <c r="NX154" s="145"/>
      <c r="NY154" s="145"/>
      <c r="NZ154" s="145"/>
      <c r="OA154" s="145"/>
      <c r="OB154" s="145"/>
      <c r="OC154" s="145"/>
      <c r="OD154" s="145"/>
      <c r="OE154" s="145"/>
      <c r="OF154" s="145"/>
      <c r="OG154" s="145"/>
      <c r="OH154" s="145"/>
      <c r="OI154" s="145"/>
      <c r="OJ154" s="145"/>
      <c r="OK154" s="145"/>
      <c r="OL154" s="145"/>
      <c r="OM154" s="145"/>
      <c r="ON154" s="145"/>
      <c r="OO154" s="145"/>
      <c r="OP154" s="145"/>
      <c r="OQ154" s="145"/>
      <c r="OR154" s="145"/>
      <c r="OS154" s="145"/>
      <c r="OT154" s="145"/>
      <c r="OU154" s="145"/>
      <c r="OV154" s="145"/>
      <c r="OW154" s="145"/>
      <c r="OX154" s="145"/>
      <c r="OY154" s="145"/>
      <c r="OZ154" s="145"/>
      <c r="PA154" s="145"/>
      <c r="PB154" s="145"/>
      <c r="PC154" s="145"/>
      <c r="PD154" s="145"/>
      <c r="PE154" s="145"/>
      <c r="PF154" s="145"/>
      <c r="PG154" s="145"/>
      <c r="PH154" s="145"/>
      <c r="PI154" s="145"/>
      <c r="PJ154" s="145"/>
      <c r="PK154" s="145"/>
      <c r="PL154" s="145"/>
      <c r="PM154" s="145"/>
      <c r="PN154" s="145"/>
      <c r="PO154" s="145"/>
      <c r="PP154" s="145"/>
      <c r="PQ154" s="145"/>
      <c r="PR154" s="145"/>
      <c r="PS154" s="145"/>
      <c r="PT154" s="145"/>
      <c r="PU154" s="145"/>
      <c r="PV154" s="145"/>
      <c r="PW154" s="145"/>
      <c r="PX154" s="145"/>
      <c r="PY154" s="145"/>
      <c r="PZ154" s="145"/>
      <c r="QA154" s="145"/>
      <c r="QB154" s="145"/>
      <c r="QC154" s="145"/>
      <c r="QD154" s="145"/>
      <c r="QE154" s="145"/>
      <c r="QF154" s="145"/>
      <c r="QG154" s="145"/>
      <c r="QH154" s="145"/>
      <c r="QI154" s="145"/>
      <c r="QJ154" s="145"/>
      <c r="QK154" s="145"/>
      <c r="QL154" s="145"/>
      <c r="QM154" s="145"/>
      <c r="QN154" s="145"/>
      <c r="QO154" s="145"/>
      <c r="QP154" s="145"/>
      <c r="QQ154" s="145"/>
      <c r="QR154" s="145"/>
      <c r="QS154" s="145"/>
      <c r="QT154" s="145"/>
      <c r="QU154" s="145"/>
      <c r="QV154" s="145"/>
      <c r="QW154" s="145"/>
      <c r="QX154" s="145"/>
      <c r="QY154" s="145"/>
      <c r="QZ154" s="145"/>
      <c r="RA154" s="145"/>
      <c r="RB154" s="145"/>
      <c r="RC154" s="145"/>
      <c r="RD154" s="145"/>
      <c r="RE154" s="145"/>
      <c r="RF154" s="145"/>
      <c r="RG154" s="145"/>
      <c r="RH154" s="145"/>
      <c r="RI154" s="145"/>
      <c r="RJ154" s="145"/>
      <c r="RK154" s="145"/>
      <c r="RL154" s="145"/>
      <c r="RM154" s="145"/>
      <c r="RN154" s="145"/>
      <c r="RO154" s="145"/>
      <c r="RP154" s="145"/>
      <c r="RQ154" s="145"/>
      <c r="RR154" s="145"/>
      <c r="RS154" s="145"/>
      <c r="RT154" s="145"/>
      <c r="RU154" s="145"/>
      <c r="RV154" s="145"/>
      <c r="RW154" s="145"/>
      <c r="RX154" s="145"/>
      <c r="RY154" s="145"/>
      <c r="RZ154" s="145"/>
      <c r="SA154" s="145"/>
      <c r="SB154" s="145"/>
      <c r="SC154" s="145"/>
      <c r="SD154" s="145"/>
      <c r="SE154" s="145"/>
      <c r="SF154" s="145"/>
      <c r="SG154" s="145"/>
      <c r="SH154" s="145"/>
      <c r="SI154" s="145"/>
      <c r="SJ154" s="145"/>
      <c r="SK154" s="145"/>
      <c r="SL154" s="145"/>
      <c r="SM154" s="145"/>
      <c r="SN154" s="145"/>
      <c r="SO154" s="145"/>
      <c r="SP154" s="145"/>
      <c r="SQ154" s="145"/>
      <c r="SR154" s="145"/>
      <c r="SS154" s="145"/>
      <c r="ST154" s="145"/>
      <c r="SU154" s="145"/>
      <c r="SV154" s="145"/>
      <c r="SW154" s="145"/>
      <c r="SX154" s="145"/>
      <c r="SY154" s="145"/>
      <c r="SZ154" s="145"/>
      <c r="TA154" s="145"/>
      <c r="TB154" s="145"/>
      <c r="TC154" s="145"/>
      <c r="TD154" s="145"/>
      <c r="TE154" s="145"/>
      <c r="TF154" s="145"/>
      <c r="TG154" s="145"/>
      <c r="TH154" s="145"/>
      <c r="TI154" s="145"/>
      <c r="TJ154" s="145"/>
      <c r="TK154" s="145"/>
      <c r="TL154" s="145"/>
      <c r="TM154" s="145"/>
      <c r="TN154" s="145"/>
      <c r="TO154" s="145"/>
      <c r="TP154" s="145"/>
      <c r="TQ154" s="145"/>
      <c r="TR154" s="145"/>
      <c r="TS154" s="145"/>
      <c r="TT154" s="145"/>
      <c r="TU154" s="145"/>
      <c r="TV154" s="145"/>
      <c r="TW154" s="145"/>
      <c r="TX154" s="145"/>
      <c r="TY154" s="145"/>
      <c r="TZ154" s="145"/>
      <c r="UA154" s="145"/>
      <c r="UB154" s="145"/>
      <c r="UC154" s="145"/>
      <c r="UD154" s="145"/>
      <c r="UE154" s="145"/>
      <c r="UF154" s="145"/>
      <c r="UG154" s="145"/>
      <c r="UH154" s="145"/>
      <c r="UI154" s="145"/>
      <c r="UJ154" s="145"/>
      <c r="UK154" s="145"/>
      <c r="UL154" s="145"/>
      <c r="UM154" s="145"/>
      <c r="UN154" s="145"/>
      <c r="UO154" s="145"/>
      <c r="UP154" s="145"/>
      <c r="UQ154" s="145"/>
      <c r="UR154" s="145"/>
      <c r="US154" s="145"/>
      <c r="UT154" s="145"/>
      <c r="UU154" s="145"/>
      <c r="UV154" s="145"/>
      <c r="UW154" s="145"/>
      <c r="UX154" s="145"/>
      <c r="UY154" s="145"/>
      <c r="UZ154" s="145"/>
      <c r="VA154" s="145"/>
      <c r="VB154" s="145"/>
      <c r="VC154" s="145"/>
      <c r="VD154" s="145"/>
      <c r="VE154" s="145"/>
      <c r="VF154" s="145"/>
      <c r="VG154" s="145"/>
      <c r="VH154" s="145"/>
      <c r="VI154" s="145"/>
      <c r="VJ154" s="145"/>
      <c r="VK154" s="145"/>
      <c r="VL154" s="145"/>
      <c r="VM154" s="145"/>
      <c r="VN154" s="145"/>
      <c r="VO154" s="145"/>
      <c r="VP154" s="145"/>
      <c r="VQ154" s="145"/>
      <c r="VR154" s="145"/>
      <c r="VS154" s="145"/>
      <c r="VT154" s="145"/>
      <c r="VU154" s="145"/>
      <c r="VV154" s="145"/>
      <c r="VW154" s="145"/>
      <c r="VX154" s="145"/>
      <c r="VY154" s="145"/>
      <c r="VZ154" s="145"/>
      <c r="WA154" s="145"/>
      <c r="WB154" s="145"/>
      <c r="WC154" s="145"/>
      <c r="WD154" s="145"/>
      <c r="WE154" s="145"/>
      <c r="WF154" s="145"/>
      <c r="WG154" s="145"/>
      <c r="WH154" s="145"/>
      <c r="WI154" s="145"/>
      <c r="WJ154" s="145"/>
      <c r="WK154" s="145"/>
      <c r="WL154" s="145"/>
      <c r="WM154" s="145"/>
      <c r="WN154" s="145"/>
      <c r="WO154" s="145"/>
      <c r="WP154" s="145"/>
      <c r="WQ154" s="145"/>
      <c r="WR154" s="145"/>
      <c r="WS154" s="145"/>
      <c r="WT154" s="145"/>
      <c r="WU154" s="145"/>
      <c r="WV154" s="145"/>
      <c r="WW154" s="145"/>
      <c r="WX154" s="145"/>
      <c r="WY154" s="145"/>
      <c r="WZ154" s="145"/>
      <c r="XA154" s="145"/>
      <c r="XB154" s="145"/>
      <c r="XC154" s="145"/>
      <c r="XD154" s="145"/>
      <c r="XE154" s="145"/>
      <c r="XF154" s="145"/>
      <c r="XG154" s="145"/>
      <c r="XH154" s="145"/>
      <c r="XI154" s="145"/>
      <c r="XJ154" s="145"/>
      <c r="XK154" s="145"/>
      <c r="XL154" s="145"/>
      <c r="XM154" s="145"/>
      <c r="XN154" s="145"/>
      <c r="XO154" s="145"/>
      <c r="XP154" s="145"/>
      <c r="XQ154" s="145"/>
      <c r="XR154" s="145"/>
      <c r="XS154" s="145"/>
      <c r="XT154" s="145"/>
      <c r="XU154" s="145"/>
      <c r="XV154" s="145"/>
      <c r="XW154" s="145"/>
      <c r="XX154" s="145"/>
      <c r="XY154" s="145"/>
      <c r="XZ154" s="145"/>
      <c r="YA154" s="145"/>
      <c r="YB154" s="145"/>
      <c r="YC154" s="145"/>
      <c r="YD154" s="145"/>
      <c r="YE154" s="145"/>
      <c r="YF154" s="145"/>
      <c r="YG154" s="145"/>
      <c r="YH154" s="145"/>
      <c r="YI154" s="145"/>
      <c r="YJ154" s="145"/>
      <c r="YK154" s="145"/>
      <c r="YL154" s="145"/>
      <c r="YM154" s="145"/>
      <c r="YN154" s="145"/>
      <c r="YO154" s="145"/>
      <c r="YP154" s="145"/>
      <c r="YQ154" s="145"/>
      <c r="YR154" s="145"/>
      <c r="YS154" s="145"/>
      <c r="YT154" s="145"/>
      <c r="YU154" s="145"/>
      <c r="YV154" s="145"/>
      <c r="YW154" s="145"/>
      <c r="YX154" s="145"/>
      <c r="YY154" s="145"/>
      <c r="YZ154" s="145"/>
      <c r="ZA154" s="145"/>
      <c r="ZB154" s="145"/>
      <c r="ZC154" s="145"/>
      <c r="ZD154" s="145"/>
      <c r="ZE154" s="145"/>
      <c r="ZF154" s="145"/>
      <c r="ZG154" s="145"/>
      <c r="ZH154" s="145"/>
      <c r="ZI154" s="145"/>
      <c r="ZJ154" s="145"/>
      <c r="ZK154" s="145"/>
      <c r="ZL154" s="145"/>
      <c r="ZM154" s="145"/>
      <c r="ZN154" s="145"/>
      <c r="ZO154" s="145"/>
      <c r="ZP154" s="145"/>
      <c r="ZQ154" s="145"/>
      <c r="ZR154" s="145"/>
      <c r="ZS154" s="145"/>
      <c r="ZT154" s="145"/>
      <c r="ZU154" s="145"/>
      <c r="ZV154" s="145"/>
      <c r="ZW154" s="145"/>
      <c r="ZX154" s="145"/>
      <c r="ZY154" s="145"/>
      <c r="ZZ154" s="145"/>
      <c r="AAA154" s="145"/>
      <c r="AAB154" s="145"/>
      <c r="AAC154" s="145"/>
      <c r="AAD154" s="145"/>
      <c r="AAE154" s="145"/>
      <c r="AAF154" s="145"/>
      <c r="AAG154" s="145"/>
      <c r="AAH154" s="145"/>
      <c r="AAI154" s="145"/>
      <c r="AAJ154" s="145"/>
      <c r="AAK154" s="145"/>
      <c r="AAL154" s="145"/>
      <c r="AAM154" s="145"/>
      <c r="AAN154" s="145"/>
      <c r="AAO154" s="145"/>
      <c r="AAP154" s="145"/>
      <c r="AAQ154" s="145"/>
      <c r="AAR154" s="145"/>
      <c r="AAS154" s="145"/>
      <c r="AAT154" s="145"/>
      <c r="AAU154" s="145"/>
      <c r="AAV154" s="145"/>
      <c r="AAW154" s="145"/>
      <c r="AAX154" s="145"/>
      <c r="AAY154" s="145"/>
      <c r="AAZ154" s="145"/>
      <c r="ABA154" s="145"/>
      <c r="ABB154" s="145"/>
      <c r="ABC154" s="145"/>
      <c r="ABD154" s="145"/>
      <c r="ABE154" s="145"/>
      <c r="ABF154" s="145"/>
      <c r="ABG154" s="145"/>
      <c r="ABH154" s="145"/>
      <c r="ABI154" s="145"/>
      <c r="ABJ154" s="145"/>
      <c r="ABK154" s="145"/>
      <c r="ABL154" s="145"/>
      <c r="ABM154" s="145"/>
      <c r="ABN154" s="145"/>
      <c r="ABO154" s="145"/>
      <c r="ABP154" s="145"/>
      <c r="ABQ154" s="145"/>
      <c r="ABR154" s="145"/>
      <c r="ABS154" s="145"/>
      <c r="ABT154" s="145"/>
      <c r="ABU154" s="145"/>
      <c r="ABV154" s="145"/>
      <c r="ABW154" s="145"/>
      <c r="ABX154" s="145"/>
      <c r="ABY154" s="145"/>
      <c r="ABZ154" s="145"/>
      <c r="ACA154" s="145"/>
      <c r="ACB154" s="145"/>
      <c r="ACC154" s="145"/>
      <c r="ACD154" s="145"/>
      <c r="ACE154" s="145"/>
      <c r="ACF154" s="145"/>
      <c r="ACG154" s="145"/>
      <c r="ACH154" s="145"/>
      <c r="ACI154" s="145"/>
      <c r="ACJ154" s="145"/>
      <c r="ACK154" s="145"/>
      <c r="ACL154" s="145"/>
      <c r="ACM154" s="145"/>
      <c r="ACN154" s="145"/>
      <c r="ACO154" s="145"/>
      <c r="ACP154" s="145"/>
      <c r="ACQ154" s="145"/>
      <c r="ACR154" s="145"/>
      <c r="ACS154" s="145"/>
      <c r="ACT154" s="145"/>
      <c r="ACU154" s="145"/>
      <c r="ACV154" s="145"/>
      <c r="ACW154" s="145"/>
      <c r="ACX154" s="145"/>
      <c r="ACY154" s="145"/>
      <c r="ACZ154" s="145"/>
      <c r="ADA154" s="145"/>
      <c r="ADB154" s="145"/>
      <c r="ADC154" s="145"/>
      <c r="ADD154" s="145"/>
      <c r="ADE154" s="145"/>
      <c r="ADF154" s="145"/>
      <c r="ADG154" s="145"/>
      <c r="ADH154" s="145"/>
      <c r="ADI154" s="145"/>
      <c r="ADJ154" s="145"/>
      <c r="ADK154" s="145"/>
      <c r="ADL154" s="145"/>
      <c r="ADM154" s="145"/>
      <c r="ADN154" s="145"/>
      <c r="ADO154" s="145"/>
      <c r="ADP154" s="145"/>
      <c r="ADQ154" s="145"/>
      <c r="ADR154" s="145"/>
      <c r="ADS154" s="145"/>
      <c r="ADT154" s="145"/>
      <c r="ADU154" s="145"/>
      <c r="ADV154" s="145"/>
      <c r="ADW154" s="145"/>
      <c r="ADX154" s="145"/>
      <c r="ADY154" s="145"/>
      <c r="ADZ154" s="145"/>
      <c r="AEA154" s="145"/>
      <c r="AEB154" s="145"/>
      <c r="AEC154" s="145"/>
      <c r="AED154" s="145"/>
      <c r="AEE154" s="145"/>
      <c r="AEF154" s="145"/>
      <c r="AEG154" s="145"/>
      <c r="AEH154" s="145"/>
      <c r="AEI154" s="145"/>
      <c r="AEJ154" s="145"/>
      <c r="AEK154" s="145"/>
      <c r="AEL154" s="145"/>
      <c r="AEM154" s="145"/>
      <c r="AEN154" s="145"/>
      <c r="AEO154" s="145"/>
      <c r="AEP154" s="145"/>
      <c r="AEQ154" s="145"/>
      <c r="AER154" s="145"/>
      <c r="AES154" s="145"/>
      <c r="AET154" s="145"/>
      <c r="AEU154" s="145"/>
      <c r="AEV154" s="145"/>
      <c r="AEW154" s="145"/>
      <c r="AEX154" s="145"/>
      <c r="AEY154" s="145"/>
      <c r="AEZ154" s="145"/>
      <c r="AFA154" s="145"/>
      <c r="AFB154" s="145"/>
      <c r="AFC154" s="145"/>
      <c r="AFD154" s="145"/>
      <c r="AFE154" s="145"/>
      <c r="AFF154" s="145"/>
      <c r="AFG154" s="145"/>
      <c r="AFH154" s="145"/>
      <c r="AFI154" s="145"/>
      <c r="AFJ154" s="145"/>
      <c r="AFK154" s="145"/>
      <c r="AFL154" s="145"/>
      <c r="AFM154" s="145"/>
      <c r="AFN154" s="145"/>
      <c r="AFO154" s="145"/>
      <c r="AFP154" s="145"/>
      <c r="AFQ154" s="145"/>
      <c r="AFR154" s="145"/>
      <c r="AFS154" s="145"/>
      <c r="AFT154" s="145"/>
      <c r="AFU154" s="145"/>
      <c r="AFV154" s="145"/>
      <c r="AFW154" s="145"/>
      <c r="AFX154" s="145"/>
      <c r="AFY154" s="145"/>
      <c r="AFZ154" s="145"/>
      <c r="AGA154" s="145"/>
      <c r="AGB154" s="145"/>
      <c r="AGC154" s="145"/>
      <c r="AGD154" s="145"/>
      <c r="AGE154" s="145"/>
      <c r="AGF154" s="145"/>
      <c r="AGG154" s="145"/>
      <c r="AGH154" s="145"/>
      <c r="AGI154" s="145"/>
      <c r="AGJ154" s="145"/>
      <c r="AGK154" s="145"/>
      <c r="AGL154" s="145"/>
      <c r="AGM154" s="145"/>
      <c r="AGN154" s="145"/>
      <c r="AGO154" s="145"/>
      <c r="AGP154" s="145"/>
      <c r="AGQ154" s="145"/>
      <c r="AGR154" s="145"/>
      <c r="AGS154" s="145"/>
      <c r="AGT154" s="145"/>
      <c r="AGU154" s="145"/>
      <c r="AGV154" s="145"/>
      <c r="AGW154" s="145"/>
      <c r="AGX154" s="145"/>
      <c r="AGY154" s="145"/>
      <c r="AGZ154" s="145"/>
      <c r="AHA154" s="145"/>
      <c r="AHB154" s="145"/>
      <c r="AHC154" s="145"/>
      <c r="AHD154" s="145"/>
      <c r="AHE154" s="145"/>
      <c r="AHF154" s="145"/>
      <c r="AHG154" s="145"/>
      <c r="AHH154" s="145"/>
      <c r="AHI154" s="145"/>
      <c r="AHJ154" s="145"/>
      <c r="AHK154" s="145"/>
      <c r="AHL154" s="145"/>
      <c r="AHM154" s="145"/>
      <c r="AHN154" s="145"/>
      <c r="AHO154" s="145"/>
      <c r="AHP154" s="145"/>
      <c r="AHQ154" s="145"/>
      <c r="AHR154" s="145"/>
      <c r="AHS154" s="145"/>
      <c r="AHT154" s="145"/>
      <c r="AHU154" s="145"/>
      <c r="AHV154" s="145"/>
      <c r="AHW154" s="145"/>
      <c r="AHX154" s="145"/>
      <c r="AHY154" s="145"/>
      <c r="AHZ154" s="145"/>
      <c r="AIA154" s="145"/>
      <c r="AIB154" s="145"/>
      <c r="AIC154" s="145"/>
      <c r="AID154" s="145"/>
      <c r="AIE154" s="145"/>
      <c r="AIF154" s="145"/>
      <c r="AIG154" s="145"/>
      <c r="AIH154" s="145"/>
      <c r="AII154" s="145"/>
      <c r="AIJ154" s="145"/>
      <c r="AIK154" s="145"/>
      <c r="AIL154" s="145"/>
      <c r="AIM154" s="145"/>
      <c r="AIN154" s="145"/>
      <c r="AIO154" s="145"/>
      <c r="AIP154" s="145"/>
      <c r="AIQ154" s="145"/>
      <c r="AIR154" s="145"/>
      <c r="AIS154" s="145"/>
      <c r="AIT154" s="145"/>
      <c r="AIU154" s="145"/>
      <c r="AIV154" s="145"/>
      <c r="AIW154" s="145"/>
      <c r="AIX154" s="145"/>
      <c r="AIY154" s="145"/>
      <c r="AIZ154" s="145"/>
      <c r="AJA154" s="145"/>
      <c r="AJB154" s="145"/>
      <c r="AJC154" s="145"/>
      <c r="AJD154" s="145"/>
      <c r="AJE154" s="145"/>
      <c r="AJF154" s="145"/>
      <c r="AJG154" s="145"/>
      <c r="AJH154" s="145"/>
      <c r="AJI154" s="145"/>
    </row>
    <row r="155" spans="1:945" s="106" customFormat="1" ht="13.55" customHeight="1">
      <c r="A155" s="439"/>
      <c r="B155" s="95" t="s">
        <v>242</v>
      </c>
      <c r="C155" s="251">
        <v>2064241</v>
      </c>
      <c r="D155" s="358">
        <f t="shared" si="40"/>
        <v>0.1247743494207052</v>
      </c>
      <c r="E155" s="403"/>
      <c r="F155" s="358"/>
      <c r="G155" s="356">
        <v>32807</v>
      </c>
      <c r="H155" s="358">
        <f t="shared" si="36"/>
        <v>7.7936586167241639E-2</v>
      </c>
      <c r="I155" s="138">
        <v>33031</v>
      </c>
      <c r="J155" s="137">
        <f t="shared" si="25"/>
        <v>9.4248989597826904E-2</v>
      </c>
      <c r="K155" s="450"/>
      <c r="L155" s="461"/>
      <c r="M155" s="138">
        <v>10794</v>
      </c>
      <c r="N155" s="358">
        <f t="shared" si="26"/>
        <v>0.20576407506702421</v>
      </c>
      <c r="O155" s="483"/>
      <c r="P155" s="464"/>
      <c r="Q155" s="138">
        <v>4796</v>
      </c>
      <c r="R155" s="358">
        <f t="shared" si="27"/>
        <v>0.55967479674796738</v>
      </c>
      <c r="S155" s="373">
        <v>3977</v>
      </c>
      <c r="T155" s="358">
        <f t="shared" si="35"/>
        <v>0.39446002805049091</v>
      </c>
      <c r="U155" s="403"/>
      <c r="V155" s="464"/>
      <c r="W155" s="250">
        <v>180</v>
      </c>
      <c r="X155" s="358">
        <f t="shared" si="34"/>
        <v>-0.40594059405940597</v>
      </c>
      <c r="Y155" s="250">
        <v>321</v>
      </c>
      <c r="Z155" s="358">
        <f t="shared" si="38"/>
        <v>0.34309623430962333</v>
      </c>
      <c r="AA155" s="138"/>
      <c r="AB155" s="358"/>
      <c r="AC155" s="138">
        <v>36</v>
      </c>
      <c r="AD155" s="358">
        <f t="shared" si="39"/>
        <v>2.6</v>
      </c>
      <c r="AE155" s="463"/>
      <c r="AF155" s="473"/>
      <c r="AG155" s="138"/>
      <c r="AH155" s="358"/>
      <c r="AI155" s="143"/>
      <c r="AJ155" s="143"/>
      <c r="AK155" s="143"/>
      <c r="AL155" s="143"/>
      <c r="AM155" s="143"/>
      <c r="AN155" s="143"/>
      <c r="AO155" s="143"/>
      <c r="AP155" s="143"/>
      <c r="AQ155" s="143"/>
      <c r="AR155" s="143"/>
      <c r="AS155" s="143"/>
      <c r="AT155" s="143"/>
      <c r="AU155" s="143"/>
      <c r="AV155" s="144"/>
      <c r="AW155" s="143"/>
      <c r="AX155" s="143"/>
      <c r="AY155" s="143"/>
      <c r="AZ155" s="143"/>
      <c r="BA155" s="143"/>
      <c r="BB155" s="143"/>
      <c r="BC155" s="143"/>
      <c r="BD155" s="143"/>
      <c r="BE155" s="143"/>
      <c r="BF155" s="143"/>
      <c r="BG155" s="143"/>
      <c r="BH155" s="143"/>
      <c r="BI155" s="143"/>
      <c r="BJ155" s="143"/>
      <c r="BK155" s="143"/>
      <c r="BL155" s="143"/>
      <c r="BM155" s="143"/>
      <c r="BN155" s="143"/>
      <c r="BO155" s="143"/>
      <c r="BP155" s="143"/>
      <c r="BQ155" s="143"/>
      <c r="BR155" s="143"/>
      <c r="BS155" s="143"/>
      <c r="BT155" s="143"/>
      <c r="BU155" s="143"/>
      <c r="BV155" s="143"/>
      <c r="BW155" s="143"/>
      <c r="BX155" s="143"/>
      <c r="BY155" s="143"/>
      <c r="BZ155" s="143"/>
      <c r="CA155" s="143"/>
      <c r="CB155" s="143"/>
      <c r="CC155" s="143"/>
      <c r="CD155" s="143"/>
      <c r="CE155" s="143"/>
      <c r="CF155" s="143"/>
      <c r="CG155" s="143"/>
      <c r="CH155" s="143"/>
      <c r="CI155" s="143"/>
      <c r="CJ155" s="143"/>
      <c r="CK155" s="143"/>
      <c r="CL155" s="143"/>
      <c r="CM155" s="143"/>
      <c r="CN155" s="143"/>
      <c r="CO155" s="143"/>
      <c r="CP155" s="143"/>
      <c r="CQ155" s="143"/>
      <c r="CR155" s="143"/>
      <c r="CS155" s="143"/>
      <c r="CT155" s="143"/>
      <c r="CU155" s="143"/>
      <c r="CV155" s="143"/>
      <c r="CW155" s="143"/>
      <c r="CX155" s="143"/>
      <c r="CY155" s="143"/>
      <c r="CZ155" s="143"/>
      <c r="DA155" s="143"/>
      <c r="DB155" s="143"/>
      <c r="DC155" s="143"/>
      <c r="DD155" s="143"/>
      <c r="DE155" s="143"/>
      <c r="DF155" s="143"/>
      <c r="DG155" s="143"/>
      <c r="DH155" s="143"/>
      <c r="DI155" s="143"/>
      <c r="DJ155" s="143"/>
      <c r="DK155" s="143"/>
      <c r="DL155" s="143"/>
      <c r="DM155" s="143"/>
      <c r="DN155" s="143"/>
      <c r="DO155" s="143"/>
      <c r="DP155" s="143"/>
      <c r="DQ155" s="143"/>
      <c r="DR155" s="143"/>
      <c r="DS155" s="143"/>
      <c r="DT155" s="143"/>
      <c r="DU155" s="143"/>
      <c r="DV155" s="143"/>
      <c r="DW155" s="143"/>
      <c r="DX155" s="143"/>
      <c r="DY155" s="143"/>
      <c r="DZ155" s="143"/>
      <c r="EA155" s="143"/>
      <c r="EB155" s="143"/>
      <c r="EC155" s="143"/>
      <c r="ED155" s="143"/>
      <c r="EE155" s="143"/>
      <c r="EF155" s="143"/>
      <c r="EG155" s="143"/>
      <c r="EH155" s="143"/>
      <c r="EI155" s="143"/>
      <c r="EJ155" s="143"/>
      <c r="EK155" s="143"/>
      <c r="EL155" s="143"/>
      <c r="EM155" s="143"/>
      <c r="EN155" s="143"/>
      <c r="EO155" s="143"/>
      <c r="EP155" s="143"/>
      <c r="EQ155" s="143"/>
      <c r="ER155" s="143"/>
      <c r="ES155" s="143"/>
      <c r="ET155" s="143"/>
      <c r="EU155" s="143"/>
      <c r="EV155" s="143"/>
      <c r="EW155" s="143"/>
      <c r="EX155" s="143"/>
      <c r="EY155" s="143"/>
      <c r="EZ155" s="143"/>
      <c r="FA155" s="143"/>
      <c r="FB155" s="143"/>
      <c r="FC155" s="143"/>
      <c r="FD155" s="143"/>
      <c r="FE155" s="143"/>
      <c r="FF155" s="143"/>
      <c r="FG155" s="143"/>
      <c r="FH155" s="143"/>
      <c r="FI155" s="143"/>
      <c r="FJ155" s="143"/>
      <c r="FK155" s="143"/>
      <c r="FL155" s="143"/>
      <c r="FM155" s="143"/>
      <c r="FN155" s="143"/>
      <c r="FO155" s="143"/>
      <c r="FP155" s="143"/>
      <c r="FQ155" s="143"/>
      <c r="FR155" s="143"/>
      <c r="FS155" s="143"/>
      <c r="FT155" s="143"/>
      <c r="FU155" s="143"/>
      <c r="FV155" s="143"/>
      <c r="FW155" s="143"/>
      <c r="FX155" s="143"/>
      <c r="FY155" s="143"/>
      <c r="FZ155" s="143"/>
      <c r="GA155" s="143"/>
      <c r="GB155" s="143"/>
      <c r="GC155" s="143"/>
      <c r="GD155" s="143"/>
      <c r="GE155" s="143"/>
      <c r="GF155" s="143"/>
      <c r="GG155" s="143"/>
      <c r="GH155" s="143"/>
      <c r="GI155" s="143"/>
      <c r="GJ155" s="143"/>
      <c r="GK155" s="143"/>
      <c r="GL155" s="143"/>
      <c r="GM155" s="143"/>
      <c r="GN155" s="143"/>
      <c r="GO155" s="143"/>
      <c r="GP155" s="143"/>
      <c r="GQ155" s="143"/>
      <c r="GR155" s="143"/>
      <c r="GS155" s="143"/>
      <c r="GT155" s="143"/>
      <c r="GU155" s="143"/>
      <c r="GV155" s="143"/>
      <c r="GW155" s="143"/>
      <c r="GX155" s="143"/>
      <c r="GY155" s="143"/>
      <c r="GZ155" s="143"/>
      <c r="HA155" s="143"/>
      <c r="HB155" s="143"/>
      <c r="HC155" s="143"/>
      <c r="HD155" s="143"/>
      <c r="HE155" s="143"/>
      <c r="HF155" s="143"/>
      <c r="HG155" s="143"/>
      <c r="HH155" s="143"/>
      <c r="HI155" s="143"/>
      <c r="HJ155" s="143"/>
      <c r="HK155" s="143"/>
      <c r="HL155" s="143"/>
      <c r="HM155" s="143"/>
      <c r="HN155" s="143"/>
      <c r="HO155" s="143"/>
      <c r="HP155" s="143"/>
      <c r="HQ155" s="143"/>
      <c r="HR155" s="143"/>
      <c r="HS155" s="143"/>
      <c r="HT155" s="143"/>
      <c r="HU155" s="143"/>
      <c r="HV155" s="143"/>
      <c r="HW155" s="143"/>
      <c r="HX155" s="143"/>
      <c r="HY155" s="143"/>
      <c r="HZ155" s="143"/>
      <c r="IA155" s="143"/>
      <c r="IB155" s="143"/>
      <c r="IC155" s="143"/>
      <c r="ID155" s="143"/>
      <c r="IE155" s="143"/>
      <c r="IF155" s="143"/>
      <c r="IG155" s="143"/>
      <c r="IH155" s="143"/>
      <c r="II155" s="143"/>
      <c r="IJ155" s="143"/>
      <c r="IK155" s="143"/>
      <c r="IL155" s="143"/>
      <c r="IM155" s="143"/>
      <c r="IN155" s="143"/>
      <c r="IO155" s="143"/>
      <c r="IP155" s="143"/>
      <c r="IQ155" s="143"/>
      <c r="IR155" s="143"/>
      <c r="IS155" s="143"/>
      <c r="IT155" s="143"/>
      <c r="IU155" s="143"/>
      <c r="IV155" s="143"/>
      <c r="IW155" s="143"/>
      <c r="IX155" s="143"/>
      <c r="IY155" s="143"/>
      <c r="IZ155" s="143"/>
      <c r="JA155" s="143"/>
      <c r="JB155" s="143"/>
      <c r="JC155" s="143"/>
      <c r="JD155" s="143"/>
      <c r="JE155" s="143"/>
      <c r="JF155" s="143"/>
      <c r="JG155" s="143"/>
      <c r="JH155" s="143"/>
      <c r="JI155" s="143"/>
      <c r="JJ155" s="143"/>
      <c r="JK155" s="143"/>
      <c r="JL155" s="143"/>
      <c r="JM155" s="143"/>
      <c r="JN155" s="143"/>
      <c r="JO155" s="143"/>
      <c r="JP155" s="143"/>
      <c r="JQ155" s="143"/>
      <c r="JR155" s="143"/>
      <c r="JS155" s="143"/>
      <c r="JT155" s="143"/>
      <c r="JU155" s="143"/>
      <c r="JV155" s="143"/>
      <c r="JW155" s="143"/>
      <c r="JX155" s="143"/>
      <c r="JY155" s="143"/>
      <c r="JZ155" s="143"/>
      <c r="KA155" s="143"/>
      <c r="KB155" s="143"/>
      <c r="KC155" s="143"/>
      <c r="KD155" s="143"/>
      <c r="KE155" s="143"/>
      <c r="KF155" s="143"/>
      <c r="KG155" s="143"/>
      <c r="KH155" s="143"/>
      <c r="KI155" s="143"/>
      <c r="KJ155" s="143"/>
      <c r="KK155" s="143"/>
      <c r="KL155" s="143"/>
      <c r="KM155" s="143"/>
      <c r="KN155" s="143"/>
      <c r="KO155" s="143"/>
      <c r="KP155" s="143"/>
      <c r="KQ155" s="143"/>
      <c r="KR155" s="143"/>
      <c r="KS155" s="143"/>
      <c r="KT155" s="143"/>
      <c r="KU155" s="143"/>
      <c r="KV155" s="143"/>
      <c r="KW155" s="143"/>
      <c r="KX155" s="143"/>
      <c r="KY155" s="143"/>
      <c r="KZ155" s="143"/>
      <c r="LA155" s="143"/>
      <c r="LB155" s="143"/>
      <c r="LC155" s="143"/>
      <c r="LD155" s="143"/>
      <c r="LE155" s="143"/>
      <c r="LF155" s="143"/>
      <c r="LG155" s="143"/>
      <c r="LH155" s="143"/>
      <c r="LI155" s="143"/>
      <c r="LJ155" s="143"/>
      <c r="LK155" s="143"/>
      <c r="LL155" s="143"/>
      <c r="LM155" s="143"/>
      <c r="LN155" s="143"/>
      <c r="LO155" s="143"/>
      <c r="LP155" s="143"/>
      <c r="LQ155" s="143"/>
      <c r="LR155" s="143"/>
      <c r="LS155" s="143"/>
      <c r="LT155" s="143"/>
      <c r="LU155" s="143"/>
      <c r="LV155" s="143"/>
      <c r="LW155" s="143"/>
      <c r="LX155" s="143"/>
      <c r="LY155" s="143"/>
      <c r="LZ155" s="143"/>
      <c r="MA155" s="143"/>
      <c r="MB155" s="143"/>
      <c r="MC155" s="143"/>
      <c r="MD155" s="143"/>
      <c r="ME155" s="143"/>
      <c r="MF155" s="143"/>
      <c r="MG155" s="143"/>
      <c r="MH155" s="143"/>
      <c r="MI155" s="143"/>
      <c r="MJ155" s="143"/>
      <c r="MK155" s="143"/>
      <c r="ML155" s="143"/>
      <c r="MM155" s="143"/>
      <c r="MN155" s="143"/>
      <c r="MO155" s="143"/>
      <c r="MP155" s="143"/>
      <c r="MQ155" s="143"/>
      <c r="MR155" s="143"/>
      <c r="MS155" s="143"/>
      <c r="MT155" s="143"/>
      <c r="MU155" s="143"/>
      <c r="MV155" s="143"/>
      <c r="MW155" s="143"/>
      <c r="MX155" s="143"/>
      <c r="MY155" s="143"/>
      <c r="MZ155" s="143"/>
      <c r="NA155" s="143"/>
      <c r="NB155" s="143"/>
      <c r="NC155" s="143"/>
      <c r="ND155" s="143"/>
      <c r="NE155" s="143"/>
      <c r="NF155" s="143"/>
      <c r="NG155" s="143"/>
      <c r="NH155" s="143"/>
      <c r="NI155" s="143"/>
      <c r="NJ155" s="143"/>
      <c r="NK155" s="143"/>
      <c r="NL155" s="143"/>
      <c r="NM155" s="143"/>
      <c r="NN155" s="143"/>
      <c r="NO155" s="143"/>
      <c r="NP155" s="143"/>
      <c r="NQ155" s="143"/>
      <c r="NR155" s="143"/>
      <c r="NS155" s="143"/>
      <c r="NT155" s="143"/>
      <c r="NU155" s="143"/>
      <c r="NV155" s="143"/>
      <c r="NW155" s="143"/>
      <c r="NX155" s="143"/>
      <c r="NY155" s="143"/>
      <c r="NZ155" s="143"/>
      <c r="OA155" s="143"/>
      <c r="OB155" s="143"/>
      <c r="OC155" s="143"/>
      <c r="OD155" s="143"/>
      <c r="OE155" s="143"/>
      <c r="OF155" s="143"/>
      <c r="OG155" s="143"/>
      <c r="OH155" s="143"/>
      <c r="OI155" s="143"/>
      <c r="OJ155" s="143"/>
      <c r="OK155" s="143"/>
      <c r="OL155" s="143"/>
      <c r="OM155" s="143"/>
      <c r="ON155" s="143"/>
      <c r="OO155" s="143"/>
      <c r="OP155" s="143"/>
      <c r="OQ155" s="143"/>
      <c r="OR155" s="143"/>
      <c r="OS155" s="143"/>
      <c r="OT155" s="143"/>
      <c r="OU155" s="143"/>
      <c r="OV155" s="143"/>
      <c r="OW155" s="143"/>
      <c r="OX155" s="143"/>
      <c r="OY155" s="143"/>
      <c r="OZ155" s="143"/>
      <c r="PA155" s="143"/>
      <c r="PB155" s="143"/>
      <c r="PC155" s="143"/>
      <c r="PD155" s="143"/>
      <c r="PE155" s="143"/>
      <c r="PF155" s="143"/>
      <c r="PG155" s="143"/>
      <c r="PH155" s="143"/>
      <c r="PI155" s="143"/>
      <c r="PJ155" s="143"/>
      <c r="PK155" s="143"/>
      <c r="PL155" s="143"/>
      <c r="PM155" s="143"/>
      <c r="PN155" s="143"/>
      <c r="PO155" s="143"/>
      <c r="PP155" s="143"/>
      <c r="PQ155" s="143"/>
      <c r="PR155" s="143"/>
      <c r="PS155" s="143"/>
      <c r="PT155" s="143"/>
      <c r="PU155" s="143"/>
      <c r="PV155" s="143"/>
      <c r="PW155" s="143"/>
      <c r="PX155" s="143"/>
      <c r="PY155" s="143"/>
      <c r="PZ155" s="143"/>
      <c r="QA155" s="143"/>
      <c r="QB155" s="143"/>
      <c r="QC155" s="143"/>
      <c r="QD155" s="143"/>
      <c r="QE155" s="143"/>
      <c r="QF155" s="143"/>
      <c r="QG155" s="143"/>
      <c r="QH155" s="143"/>
      <c r="QI155" s="143"/>
      <c r="QJ155" s="143"/>
      <c r="QK155" s="143"/>
      <c r="QL155" s="143"/>
      <c r="QM155" s="143"/>
      <c r="QN155" s="143"/>
      <c r="QO155" s="143"/>
      <c r="QP155" s="143"/>
      <c r="QQ155" s="143"/>
      <c r="QR155" s="143"/>
      <c r="QS155" s="143"/>
      <c r="QT155" s="143"/>
      <c r="QU155" s="143"/>
      <c r="QV155" s="143"/>
      <c r="QW155" s="143"/>
      <c r="QX155" s="143"/>
      <c r="QY155" s="143"/>
      <c r="QZ155" s="143"/>
      <c r="RA155" s="143"/>
      <c r="RB155" s="143"/>
      <c r="RC155" s="143"/>
      <c r="RD155" s="143"/>
      <c r="RE155" s="143"/>
      <c r="RF155" s="143"/>
      <c r="RG155" s="143"/>
      <c r="RH155" s="143"/>
      <c r="RI155" s="143"/>
      <c r="RJ155" s="143"/>
      <c r="RK155" s="143"/>
      <c r="RL155" s="143"/>
      <c r="RM155" s="143"/>
      <c r="RN155" s="143"/>
      <c r="RO155" s="143"/>
      <c r="RP155" s="143"/>
      <c r="RQ155" s="143"/>
      <c r="RR155" s="143"/>
      <c r="RS155" s="143"/>
      <c r="RT155" s="143"/>
      <c r="RU155" s="143"/>
      <c r="RV155" s="143"/>
      <c r="RW155" s="143"/>
      <c r="RX155" s="143"/>
      <c r="RY155" s="143"/>
      <c r="RZ155" s="143"/>
      <c r="SA155" s="143"/>
      <c r="SB155" s="143"/>
      <c r="SC155" s="143"/>
      <c r="SD155" s="143"/>
      <c r="SE155" s="143"/>
      <c r="SF155" s="143"/>
      <c r="SG155" s="143"/>
      <c r="SH155" s="143"/>
      <c r="SI155" s="143"/>
      <c r="SJ155" s="143"/>
      <c r="SK155" s="143"/>
      <c r="SL155" s="143"/>
      <c r="SM155" s="143"/>
      <c r="SN155" s="143"/>
      <c r="SO155" s="143"/>
      <c r="SP155" s="143"/>
      <c r="SQ155" s="143"/>
      <c r="SR155" s="143"/>
      <c r="SS155" s="143"/>
      <c r="ST155" s="143"/>
      <c r="SU155" s="143"/>
      <c r="SV155" s="143"/>
      <c r="SW155" s="143"/>
      <c r="SX155" s="143"/>
      <c r="SY155" s="143"/>
      <c r="SZ155" s="143"/>
      <c r="TA155" s="143"/>
      <c r="TB155" s="143"/>
      <c r="TC155" s="143"/>
      <c r="TD155" s="143"/>
      <c r="TE155" s="143"/>
      <c r="TF155" s="143"/>
      <c r="TG155" s="143"/>
      <c r="TH155" s="143"/>
      <c r="TI155" s="143"/>
      <c r="TJ155" s="143"/>
      <c r="TK155" s="143"/>
      <c r="TL155" s="143"/>
      <c r="TM155" s="143"/>
      <c r="TN155" s="143"/>
      <c r="TO155" s="143"/>
      <c r="TP155" s="143"/>
      <c r="TQ155" s="143"/>
      <c r="TR155" s="143"/>
      <c r="TS155" s="143"/>
      <c r="TT155" s="143"/>
      <c r="TU155" s="143"/>
      <c r="TV155" s="143"/>
      <c r="TW155" s="143"/>
      <c r="TX155" s="143"/>
      <c r="TY155" s="143"/>
      <c r="TZ155" s="143"/>
      <c r="UA155" s="143"/>
      <c r="UB155" s="143"/>
      <c r="UC155" s="143"/>
      <c r="UD155" s="143"/>
      <c r="UE155" s="143"/>
      <c r="UF155" s="143"/>
      <c r="UG155" s="143"/>
      <c r="UH155" s="143"/>
      <c r="UI155" s="143"/>
      <c r="UJ155" s="143"/>
      <c r="UK155" s="143"/>
      <c r="UL155" s="143"/>
      <c r="UM155" s="143"/>
      <c r="UN155" s="143"/>
      <c r="UO155" s="143"/>
      <c r="UP155" s="143"/>
      <c r="UQ155" s="143"/>
      <c r="UR155" s="143"/>
      <c r="US155" s="143"/>
      <c r="UT155" s="143"/>
      <c r="UU155" s="143"/>
      <c r="UV155" s="143"/>
      <c r="UW155" s="143"/>
      <c r="UX155" s="143"/>
      <c r="UY155" s="143"/>
      <c r="UZ155" s="143"/>
      <c r="VA155" s="143"/>
      <c r="VB155" s="143"/>
      <c r="VC155" s="143"/>
      <c r="VD155" s="143"/>
      <c r="VE155" s="143"/>
      <c r="VF155" s="143"/>
      <c r="VG155" s="143"/>
      <c r="VH155" s="143"/>
      <c r="VI155" s="143"/>
      <c r="VJ155" s="143"/>
      <c r="VK155" s="143"/>
      <c r="VL155" s="143"/>
      <c r="VM155" s="143"/>
      <c r="VN155" s="143"/>
      <c r="VO155" s="143"/>
      <c r="VP155" s="143"/>
      <c r="VQ155" s="143"/>
      <c r="VR155" s="143"/>
      <c r="VS155" s="143"/>
      <c r="VT155" s="143"/>
      <c r="VU155" s="143"/>
      <c r="VV155" s="143"/>
      <c r="VW155" s="143"/>
      <c r="VX155" s="143"/>
      <c r="VY155" s="143"/>
      <c r="VZ155" s="143"/>
      <c r="WA155" s="143"/>
      <c r="WB155" s="143"/>
      <c r="WC155" s="143"/>
      <c r="WD155" s="143"/>
      <c r="WE155" s="143"/>
      <c r="WF155" s="143"/>
      <c r="WG155" s="143"/>
      <c r="WH155" s="143"/>
      <c r="WI155" s="143"/>
      <c r="WJ155" s="143"/>
      <c r="WK155" s="143"/>
      <c r="WL155" s="143"/>
      <c r="WM155" s="143"/>
      <c r="WN155" s="143"/>
      <c r="WO155" s="143"/>
      <c r="WP155" s="143"/>
      <c r="WQ155" s="143"/>
      <c r="WR155" s="143"/>
      <c r="WS155" s="143"/>
      <c r="WT155" s="143"/>
      <c r="WU155" s="143"/>
      <c r="WV155" s="143"/>
      <c r="WW155" s="143"/>
      <c r="WX155" s="143"/>
      <c r="WY155" s="143"/>
      <c r="WZ155" s="143"/>
      <c r="XA155" s="143"/>
      <c r="XB155" s="143"/>
      <c r="XC155" s="143"/>
      <c r="XD155" s="143"/>
      <c r="XE155" s="143"/>
      <c r="XF155" s="143"/>
      <c r="XG155" s="143"/>
      <c r="XH155" s="143"/>
      <c r="XI155" s="143"/>
      <c r="XJ155" s="143"/>
      <c r="XK155" s="143"/>
      <c r="XL155" s="143"/>
      <c r="XM155" s="143"/>
      <c r="XN155" s="143"/>
      <c r="XO155" s="143"/>
      <c r="XP155" s="143"/>
      <c r="XQ155" s="143"/>
      <c r="XR155" s="143"/>
      <c r="XS155" s="143"/>
      <c r="XT155" s="143"/>
      <c r="XU155" s="143"/>
      <c r="XV155" s="143"/>
      <c r="XW155" s="143"/>
      <c r="XX155" s="143"/>
      <c r="XY155" s="143"/>
      <c r="XZ155" s="143"/>
      <c r="YA155" s="143"/>
      <c r="YB155" s="143"/>
      <c r="YC155" s="143"/>
      <c r="YD155" s="143"/>
      <c r="YE155" s="143"/>
      <c r="YF155" s="143"/>
      <c r="YG155" s="143"/>
      <c r="YH155" s="143"/>
      <c r="YI155" s="143"/>
      <c r="YJ155" s="143"/>
      <c r="YK155" s="143"/>
      <c r="YL155" s="143"/>
      <c r="YM155" s="143"/>
      <c r="YN155" s="143"/>
      <c r="YO155" s="143"/>
      <c r="YP155" s="143"/>
      <c r="YQ155" s="143"/>
      <c r="YR155" s="143"/>
      <c r="YS155" s="143"/>
      <c r="YT155" s="143"/>
      <c r="YU155" s="143"/>
      <c r="YV155" s="143"/>
      <c r="YW155" s="143"/>
      <c r="YX155" s="143"/>
      <c r="YY155" s="143"/>
      <c r="YZ155" s="143"/>
      <c r="ZA155" s="143"/>
      <c r="ZB155" s="143"/>
      <c r="ZC155" s="143"/>
      <c r="ZD155" s="143"/>
      <c r="ZE155" s="143"/>
      <c r="ZF155" s="143"/>
      <c r="ZG155" s="143"/>
      <c r="ZH155" s="143"/>
      <c r="ZI155" s="143"/>
      <c r="ZJ155" s="143"/>
      <c r="ZK155" s="143"/>
      <c r="ZL155" s="143"/>
      <c r="ZM155" s="143"/>
      <c r="ZN155" s="143"/>
      <c r="ZO155" s="143"/>
      <c r="ZP155" s="143"/>
      <c r="ZQ155" s="143"/>
      <c r="ZR155" s="143"/>
      <c r="ZS155" s="143"/>
      <c r="ZT155" s="143"/>
      <c r="ZU155" s="143"/>
      <c r="ZV155" s="143"/>
      <c r="ZW155" s="143"/>
      <c r="ZX155" s="143"/>
      <c r="ZY155" s="143"/>
      <c r="ZZ155" s="143"/>
      <c r="AAA155" s="143"/>
      <c r="AAB155" s="143"/>
      <c r="AAC155" s="143"/>
      <c r="AAD155" s="143"/>
      <c r="AAE155" s="143"/>
      <c r="AAF155" s="143"/>
      <c r="AAG155" s="143"/>
      <c r="AAH155" s="143"/>
      <c r="AAI155" s="143"/>
      <c r="AAJ155" s="143"/>
      <c r="AAK155" s="143"/>
      <c r="AAL155" s="143"/>
      <c r="AAM155" s="143"/>
      <c r="AAN155" s="143"/>
      <c r="AAO155" s="143"/>
      <c r="AAP155" s="143"/>
      <c r="AAQ155" s="143"/>
      <c r="AAR155" s="143"/>
      <c r="AAS155" s="143"/>
      <c r="AAT155" s="143"/>
      <c r="AAU155" s="143"/>
      <c r="AAV155" s="143"/>
      <c r="AAW155" s="143"/>
      <c r="AAX155" s="143"/>
      <c r="AAY155" s="143"/>
      <c r="AAZ155" s="143"/>
      <c r="ABA155" s="143"/>
      <c r="ABB155" s="143"/>
      <c r="ABC155" s="143"/>
      <c r="ABD155" s="143"/>
      <c r="ABE155" s="143"/>
      <c r="ABF155" s="143"/>
      <c r="ABG155" s="143"/>
      <c r="ABH155" s="143"/>
      <c r="ABI155" s="143"/>
      <c r="ABJ155" s="143"/>
      <c r="ABK155" s="143"/>
      <c r="ABL155" s="143"/>
      <c r="ABM155" s="143"/>
      <c r="ABN155" s="143"/>
      <c r="ABO155" s="143"/>
      <c r="ABP155" s="143"/>
      <c r="ABQ155" s="143"/>
      <c r="ABR155" s="143"/>
      <c r="ABS155" s="143"/>
      <c r="ABT155" s="143"/>
      <c r="ABU155" s="143"/>
      <c r="ABV155" s="143"/>
      <c r="ABW155" s="143"/>
      <c r="ABX155" s="143"/>
      <c r="ABY155" s="143"/>
      <c r="ABZ155" s="143"/>
      <c r="ACA155" s="143"/>
      <c r="ACB155" s="143"/>
      <c r="ACC155" s="143"/>
      <c r="ACD155" s="143"/>
      <c r="ACE155" s="143"/>
      <c r="ACF155" s="143"/>
      <c r="ACG155" s="143"/>
      <c r="ACH155" s="143"/>
      <c r="ACI155" s="143"/>
      <c r="ACJ155" s="143"/>
      <c r="ACK155" s="143"/>
      <c r="ACL155" s="143"/>
      <c r="ACM155" s="143"/>
      <c r="ACN155" s="143"/>
      <c r="ACO155" s="143"/>
      <c r="ACP155" s="143"/>
      <c r="ACQ155" s="143"/>
      <c r="ACR155" s="143"/>
      <c r="ACS155" s="143"/>
      <c r="ACT155" s="143"/>
      <c r="ACU155" s="143"/>
      <c r="ACV155" s="143"/>
      <c r="ACW155" s="143"/>
      <c r="ACX155" s="143"/>
      <c r="ACY155" s="143"/>
      <c r="ACZ155" s="143"/>
      <c r="ADA155" s="143"/>
      <c r="ADB155" s="143"/>
      <c r="ADC155" s="143"/>
      <c r="ADD155" s="143"/>
      <c r="ADE155" s="143"/>
      <c r="ADF155" s="143"/>
      <c r="ADG155" s="143"/>
      <c r="ADH155" s="143"/>
      <c r="ADI155" s="143"/>
      <c r="ADJ155" s="143"/>
      <c r="ADK155" s="143"/>
      <c r="ADL155" s="143"/>
      <c r="ADM155" s="143"/>
      <c r="ADN155" s="143"/>
      <c r="ADO155" s="143"/>
      <c r="ADP155" s="143"/>
      <c r="ADQ155" s="143"/>
      <c r="ADR155" s="143"/>
      <c r="ADS155" s="143"/>
      <c r="ADT155" s="143"/>
      <c r="ADU155" s="143"/>
      <c r="ADV155" s="143"/>
      <c r="ADW155" s="143"/>
      <c r="ADX155" s="143"/>
      <c r="ADY155" s="143"/>
      <c r="ADZ155" s="143"/>
      <c r="AEA155" s="143"/>
      <c r="AEB155" s="143"/>
      <c r="AEC155" s="143"/>
      <c r="AED155" s="143"/>
      <c r="AEE155" s="143"/>
      <c r="AEF155" s="143"/>
      <c r="AEG155" s="143"/>
      <c r="AEH155" s="143"/>
      <c r="AEI155" s="143"/>
      <c r="AEJ155" s="143"/>
      <c r="AEK155" s="143"/>
      <c r="AEL155" s="143"/>
      <c r="AEM155" s="143"/>
      <c r="AEN155" s="143"/>
      <c r="AEO155" s="143"/>
      <c r="AEP155" s="143"/>
      <c r="AEQ155" s="143"/>
      <c r="AER155" s="143"/>
      <c r="AES155" s="143"/>
      <c r="AET155" s="143"/>
      <c r="AEU155" s="143"/>
      <c r="AEV155" s="143"/>
      <c r="AEW155" s="143"/>
      <c r="AEX155" s="143"/>
      <c r="AEY155" s="143"/>
      <c r="AEZ155" s="143"/>
      <c r="AFA155" s="143"/>
      <c r="AFB155" s="143"/>
      <c r="AFC155" s="143"/>
      <c r="AFD155" s="143"/>
      <c r="AFE155" s="143"/>
      <c r="AFF155" s="143"/>
      <c r="AFG155" s="143"/>
      <c r="AFH155" s="143"/>
      <c r="AFI155" s="143"/>
      <c r="AFJ155" s="143"/>
      <c r="AFK155" s="143"/>
      <c r="AFL155" s="143"/>
      <c r="AFM155" s="143"/>
      <c r="AFN155" s="143"/>
      <c r="AFO155" s="143"/>
      <c r="AFP155" s="143"/>
      <c r="AFQ155" s="143"/>
      <c r="AFR155" s="143"/>
      <c r="AFS155" s="143"/>
      <c r="AFT155" s="143"/>
      <c r="AFU155" s="143"/>
      <c r="AFV155" s="143"/>
      <c r="AFW155" s="143"/>
      <c r="AFX155" s="143"/>
      <c r="AFY155" s="143"/>
      <c r="AFZ155" s="143"/>
      <c r="AGA155" s="143"/>
      <c r="AGB155" s="143"/>
      <c r="AGC155" s="143"/>
      <c r="AGD155" s="143"/>
      <c r="AGE155" s="143"/>
      <c r="AGF155" s="143"/>
      <c r="AGG155" s="143"/>
      <c r="AGH155" s="143"/>
      <c r="AGI155" s="143"/>
      <c r="AGJ155" s="143"/>
      <c r="AGK155" s="143"/>
      <c r="AGL155" s="143"/>
      <c r="AGM155" s="143"/>
      <c r="AGN155" s="143"/>
      <c r="AGO155" s="143"/>
      <c r="AGP155" s="143"/>
      <c r="AGQ155" s="143"/>
      <c r="AGR155" s="143"/>
      <c r="AGS155" s="143"/>
      <c r="AGT155" s="143"/>
      <c r="AGU155" s="143"/>
      <c r="AGV155" s="143"/>
      <c r="AGW155" s="143"/>
      <c r="AGX155" s="143"/>
      <c r="AGY155" s="143"/>
      <c r="AGZ155" s="143"/>
      <c r="AHA155" s="143"/>
      <c r="AHB155" s="143"/>
      <c r="AHC155" s="143"/>
      <c r="AHD155" s="143"/>
      <c r="AHE155" s="143"/>
      <c r="AHF155" s="143"/>
      <c r="AHG155" s="143"/>
      <c r="AHH155" s="143"/>
      <c r="AHI155" s="143"/>
      <c r="AHJ155" s="143"/>
      <c r="AHK155" s="143"/>
      <c r="AHL155" s="143"/>
      <c r="AHM155" s="143"/>
      <c r="AHN155" s="143"/>
      <c r="AHO155" s="143"/>
      <c r="AHP155" s="143"/>
      <c r="AHQ155" s="143"/>
      <c r="AHR155" s="143"/>
      <c r="AHS155" s="143"/>
      <c r="AHT155" s="143"/>
      <c r="AHU155" s="143"/>
      <c r="AHV155" s="143"/>
      <c r="AHW155" s="143"/>
      <c r="AHX155" s="143"/>
      <c r="AHY155" s="143"/>
      <c r="AHZ155" s="143"/>
      <c r="AIA155" s="143"/>
      <c r="AIB155" s="143"/>
      <c r="AIC155" s="143"/>
      <c r="AID155" s="143"/>
      <c r="AIE155" s="143"/>
      <c r="AIF155" s="143"/>
      <c r="AIG155" s="143"/>
      <c r="AIH155" s="143"/>
      <c r="AII155" s="143"/>
      <c r="AIJ155" s="143"/>
      <c r="AIK155" s="143"/>
      <c r="AIL155" s="143"/>
      <c r="AIM155" s="143"/>
      <c r="AIN155" s="143"/>
      <c r="AIO155" s="143"/>
      <c r="AIP155" s="143"/>
      <c r="AIQ155" s="143"/>
      <c r="AIR155" s="143"/>
      <c r="AIS155" s="143"/>
      <c r="AIT155" s="143"/>
      <c r="AIU155" s="143"/>
      <c r="AIV155" s="143"/>
      <c r="AIW155" s="143"/>
      <c r="AIX155" s="143"/>
      <c r="AIY155" s="143"/>
      <c r="AIZ155" s="143"/>
      <c r="AJA155" s="143"/>
      <c r="AJB155" s="143"/>
      <c r="AJC155" s="143"/>
      <c r="AJD155" s="143"/>
      <c r="AJE155" s="143"/>
      <c r="AJF155" s="143"/>
      <c r="AJG155" s="143"/>
      <c r="AJH155" s="143"/>
      <c r="AJI155" s="143"/>
    </row>
    <row r="156" spans="1:945" s="106" customFormat="1" ht="13.55" customHeight="1">
      <c r="A156" s="439"/>
      <c r="B156" s="95" t="s">
        <v>13</v>
      </c>
      <c r="C156" s="251">
        <v>1904524</v>
      </c>
      <c r="D156" s="358">
        <f t="shared" si="40"/>
        <v>0.25989162885495842</v>
      </c>
      <c r="E156" s="403"/>
      <c r="F156" s="358"/>
      <c r="G156" s="356">
        <v>29564</v>
      </c>
      <c r="H156" s="358">
        <f t="shared" si="36"/>
        <v>0.11347971827803094</v>
      </c>
      <c r="I156" s="138">
        <v>25437</v>
      </c>
      <c r="J156" s="137">
        <f t="shared" si="25"/>
        <v>0.16501786205001379</v>
      </c>
      <c r="K156" s="450"/>
      <c r="L156" s="461"/>
      <c r="M156" s="138">
        <v>11300</v>
      </c>
      <c r="N156" s="358">
        <f t="shared" si="26"/>
        <v>0.36953096594352197</v>
      </c>
      <c r="O156" s="483"/>
      <c r="P156" s="464"/>
      <c r="Q156" s="138">
        <v>4341</v>
      </c>
      <c r="R156" s="358">
        <f t="shared" si="27"/>
        <v>0.45378432685867387</v>
      </c>
      <c r="S156" s="373">
        <v>1924</v>
      </c>
      <c r="T156" s="358">
        <f t="shared" si="35"/>
        <v>0.18036809815950922</v>
      </c>
      <c r="U156" s="403"/>
      <c r="V156" s="464"/>
      <c r="W156" s="250">
        <v>234</v>
      </c>
      <c r="X156" s="358">
        <f t="shared" si="34"/>
        <v>3.539823008849563E-2</v>
      </c>
      <c r="Y156" s="250">
        <v>306</v>
      </c>
      <c r="Z156" s="358">
        <f t="shared" si="38"/>
        <v>0.57731958762886593</v>
      </c>
      <c r="AA156" s="138"/>
      <c r="AB156" s="358"/>
      <c r="AC156" s="138">
        <v>18</v>
      </c>
      <c r="AD156" s="358">
        <f t="shared" si="39"/>
        <v>-5.2631578947368418E-2</v>
      </c>
      <c r="AE156" s="463"/>
      <c r="AF156" s="473"/>
      <c r="AG156" s="138"/>
      <c r="AH156" s="358"/>
      <c r="AI156" s="143"/>
      <c r="AJ156" s="143"/>
      <c r="AK156" s="143"/>
      <c r="AL156" s="143"/>
      <c r="AM156" s="143"/>
      <c r="AN156" s="143"/>
      <c r="AO156" s="143"/>
      <c r="AP156" s="143"/>
      <c r="AQ156" s="143"/>
      <c r="AR156" s="143"/>
      <c r="AS156" s="143"/>
      <c r="AT156" s="143"/>
      <c r="AU156" s="143"/>
      <c r="AV156" s="144"/>
      <c r="AW156" s="143"/>
      <c r="AX156" s="143"/>
      <c r="AY156" s="143"/>
      <c r="AZ156" s="143"/>
      <c r="BA156" s="143"/>
      <c r="BB156" s="143"/>
      <c r="BC156" s="143"/>
      <c r="BD156" s="143"/>
      <c r="BE156" s="143"/>
      <c r="BF156" s="143"/>
      <c r="BG156" s="143"/>
      <c r="BH156" s="143"/>
      <c r="BI156" s="143"/>
      <c r="BJ156" s="143"/>
      <c r="BK156" s="143"/>
      <c r="BL156" s="143"/>
      <c r="BM156" s="143"/>
      <c r="BN156" s="143"/>
      <c r="BO156" s="143"/>
      <c r="BP156" s="143"/>
      <c r="BQ156" s="143"/>
      <c r="BR156" s="143"/>
      <c r="BS156" s="143"/>
      <c r="BT156" s="143"/>
      <c r="BU156" s="143"/>
      <c r="BV156" s="143"/>
      <c r="BW156" s="143"/>
      <c r="BX156" s="143"/>
      <c r="BY156" s="143"/>
      <c r="BZ156" s="143"/>
      <c r="CA156" s="143"/>
      <c r="CB156" s="143"/>
      <c r="CC156" s="143"/>
      <c r="CD156" s="143"/>
      <c r="CE156" s="143"/>
      <c r="CF156" s="143"/>
      <c r="CG156" s="143"/>
      <c r="CH156" s="143"/>
      <c r="CI156" s="143"/>
      <c r="CJ156" s="143"/>
      <c r="CK156" s="143"/>
      <c r="CL156" s="143"/>
      <c r="CM156" s="143"/>
      <c r="CN156" s="143"/>
      <c r="CO156" s="143"/>
      <c r="CP156" s="143"/>
      <c r="CQ156" s="143"/>
      <c r="CR156" s="143"/>
      <c r="CS156" s="143"/>
      <c r="CT156" s="143"/>
      <c r="CU156" s="143"/>
      <c r="CV156" s="143"/>
      <c r="CW156" s="143"/>
      <c r="CX156" s="143"/>
      <c r="CY156" s="143"/>
      <c r="CZ156" s="143"/>
      <c r="DA156" s="143"/>
      <c r="DB156" s="143"/>
      <c r="DC156" s="143"/>
      <c r="DD156" s="143"/>
      <c r="DE156" s="143"/>
      <c r="DF156" s="143"/>
      <c r="DG156" s="143"/>
      <c r="DH156" s="143"/>
      <c r="DI156" s="143"/>
      <c r="DJ156" s="143"/>
      <c r="DK156" s="143"/>
      <c r="DL156" s="143"/>
      <c r="DM156" s="143"/>
      <c r="DN156" s="143"/>
      <c r="DO156" s="143"/>
      <c r="DP156" s="143"/>
      <c r="DQ156" s="143"/>
      <c r="DR156" s="143"/>
      <c r="DS156" s="143"/>
      <c r="DT156" s="143"/>
      <c r="DU156" s="143"/>
      <c r="DV156" s="143"/>
      <c r="DW156" s="143"/>
      <c r="DX156" s="143"/>
      <c r="DY156" s="143"/>
      <c r="DZ156" s="143"/>
      <c r="EA156" s="143"/>
      <c r="EB156" s="143"/>
      <c r="EC156" s="143"/>
      <c r="ED156" s="143"/>
      <c r="EE156" s="143"/>
      <c r="EF156" s="143"/>
      <c r="EG156" s="143"/>
      <c r="EH156" s="143"/>
      <c r="EI156" s="143"/>
      <c r="EJ156" s="143"/>
      <c r="EK156" s="143"/>
      <c r="EL156" s="143"/>
      <c r="EM156" s="143"/>
      <c r="EN156" s="143"/>
      <c r="EO156" s="143"/>
      <c r="EP156" s="143"/>
      <c r="EQ156" s="143"/>
      <c r="ER156" s="143"/>
      <c r="ES156" s="143"/>
      <c r="ET156" s="143"/>
      <c r="EU156" s="143"/>
      <c r="EV156" s="143"/>
      <c r="EW156" s="143"/>
      <c r="EX156" s="143"/>
      <c r="EY156" s="143"/>
      <c r="EZ156" s="143"/>
      <c r="FA156" s="143"/>
      <c r="FB156" s="143"/>
      <c r="FC156" s="143"/>
      <c r="FD156" s="143"/>
      <c r="FE156" s="143"/>
      <c r="FF156" s="143"/>
      <c r="FG156" s="143"/>
      <c r="FH156" s="143"/>
      <c r="FI156" s="143"/>
      <c r="FJ156" s="143"/>
      <c r="FK156" s="143"/>
      <c r="FL156" s="143"/>
      <c r="FM156" s="143"/>
      <c r="FN156" s="143"/>
      <c r="FO156" s="143"/>
      <c r="FP156" s="143"/>
      <c r="FQ156" s="143"/>
      <c r="FR156" s="143"/>
      <c r="FS156" s="143"/>
      <c r="FT156" s="143"/>
      <c r="FU156" s="143"/>
      <c r="FV156" s="143"/>
      <c r="FW156" s="143"/>
      <c r="FX156" s="143"/>
      <c r="FY156" s="143"/>
      <c r="FZ156" s="143"/>
      <c r="GA156" s="143"/>
      <c r="GB156" s="143"/>
      <c r="GC156" s="143"/>
      <c r="GD156" s="143"/>
      <c r="GE156" s="143"/>
      <c r="GF156" s="143"/>
      <c r="GG156" s="143"/>
      <c r="GH156" s="143"/>
      <c r="GI156" s="143"/>
      <c r="GJ156" s="143"/>
      <c r="GK156" s="143"/>
      <c r="GL156" s="143"/>
      <c r="GM156" s="143"/>
      <c r="GN156" s="143"/>
      <c r="GO156" s="143"/>
      <c r="GP156" s="143"/>
      <c r="GQ156" s="143"/>
      <c r="GR156" s="143"/>
      <c r="GS156" s="143"/>
      <c r="GT156" s="143"/>
      <c r="GU156" s="143"/>
      <c r="GV156" s="143"/>
      <c r="GW156" s="143"/>
      <c r="GX156" s="143"/>
      <c r="GY156" s="143"/>
      <c r="GZ156" s="143"/>
      <c r="HA156" s="143"/>
      <c r="HB156" s="143"/>
      <c r="HC156" s="143"/>
      <c r="HD156" s="143"/>
      <c r="HE156" s="143"/>
      <c r="HF156" s="143"/>
      <c r="HG156" s="143"/>
      <c r="HH156" s="143"/>
      <c r="HI156" s="143"/>
      <c r="HJ156" s="143"/>
      <c r="HK156" s="143"/>
      <c r="HL156" s="143"/>
      <c r="HM156" s="143"/>
      <c r="HN156" s="143"/>
      <c r="HO156" s="143"/>
      <c r="HP156" s="143"/>
      <c r="HQ156" s="143"/>
      <c r="HR156" s="143"/>
      <c r="HS156" s="143"/>
      <c r="HT156" s="143"/>
      <c r="HU156" s="143"/>
      <c r="HV156" s="143"/>
      <c r="HW156" s="143"/>
      <c r="HX156" s="143"/>
      <c r="HY156" s="143"/>
      <c r="HZ156" s="143"/>
      <c r="IA156" s="143"/>
      <c r="IB156" s="143"/>
      <c r="IC156" s="143"/>
      <c r="ID156" s="143"/>
      <c r="IE156" s="143"/>
      <c r="IF156" s="143"/>
      <c r="IG156" s="143"/>
      <c r="IH156" s="143"/>
      <c r="II156" s="143"/>
      <c r="IJ156" s="143"/>
      <c r="IK156" s="143"/>
      <c r="IL156" s="143"/>
      <c r="IM156" s="143"/>
      <c r="IN156" s="143"/>
      <c r="IO156" s="143"/>
      <c r="IP156" s="143"/>
      <c r="IQ156" s="143"/>
      <c r="IR156" s="143"/>
      <c r="IS156" s="143"/>
      <c r="IT156" s="143"/>
      <c r="IU156" s="143"/>
      <c r="IV156" s="143"/>
      <c r="IW156" s="143"/>
      <c r="IX156" s="143"/>
      <c r="IY156" s="143"/>
      <c r="IZ156" s="143"/>
      <c r="JA156" s="143"/>
      <c r="JB156" s="143"/>
      <c r="JC156" s="143"/>
      <c r="JD156" s="143"/>
      <c r="JE156" s="143"/>
      <c r="JF156" s="143"/>
      <c r="JG156" s="143"/>
      <c r="JH156" s="143"/>
      <c r="JI156" s="143"/>
      <c r="JJ156" s="143"/>
      <c r="JK156" s="143"/>
      <c r="JL156" s="143"/>
      <c r="JM156" s="143"/>
      <c r="JN156" s="143"/>
      <c r="JO156" s="143"/>
      <c r="JP156" s="143"/>
      <c r="JQ156" s="143"/>
      <c r="JR156" s="143"/>
      <c r="JS156" s="143"/>
      <c r="JT156" s="143"/>
      <c r="JU156" s="143"/>
      <c r="JV156" s="143"/>
      <c r="JW156" s="143"/>
      <c r="JX156" s="143"/>
      <c r="JY156" s="143"/>
      <c r="JZ156" s="143"/>
      <c r="KA156" s="143"/>
      <c r="KB156" s="143"/>
      <c r="KC156" s="143"/>
      <c r="KD156" s="143"/>
      <c r="KE156" s="143"/>
      <c r="KF156" s="143"/>
      <c r="KG156" s="143"/>
      <c r="KH156" s="143"/>
      <c r="KI156" s="143"/>
      <c r="KJ156" s="143"/>
      <c r="KK156" s="143"/>
      <c r="KL156" s="143"/>
      <c r="KM156" s="143"/>
      <c r="KN156" s="143"/>
      <c r="KO156" s="143"/>
      <c r="KP156" s="143"/>
      <c r="KQ156" s="143"/>
      <c r="KR156" s="143"/>
      <c r="KS156" s="143"/>
      <c r="KT156" s="143"/>
      <c r="KU156" s="143"/>
      <c r="KV156" s="143"/>
      <c r="KW156" s="143"/>
      <c r="KX156" s="143"/>
      <c r="KY156" s="143"/>
      <c r="KZ156" s="143"/>
      <c r="LA156" s="143"/>
      <c r="LB156" s="143"/>
      <c r="LC156" s="143"/>
      <c r="LD156" s="143"/>
      <c r="LE156" s="143"/>
      <c r="LF156" s="143"/>
      <c r="LG156" s="143"/>
      <c r="LH156" s="143"/>
      <c r="LI156" s="143"/>
      <c r="LJ156" s="143"/>
      <c r="LK156" s="143"/>
      <c r="LL156" s="143"/>
      <c r="LM156" s="143"/>
      <c r="LN156" s="143"/>
      <c r="LO156" s="143"/>
      <c r="LP156" s="143"/>
      <c r="LQ156" s="143"/>
      <c r="LR156" s="143"/>
      <c r="LS156" s="143"/>
      <c r="LT156" s="143"/>
      <c r="LU156" s="143"/>
      <c r="LV156" s="143"/>
      <c r="LW156" s="143"/>
      <c r="LX156" s="143"/>
      <c r="LY156" s="143"/>
      <c r="LZ156" s="143"/>
      <c r="MA156" s="143"/>
      <c r="MB156" s="143"/>
      <c r="MC156" s="143"/>
      <c r="MD156" s="143"/>
      <c r="ME156" s="143"/>
      <c r="MF156" s="143"/>
      <c r="MG156" s="143"/>
      <c r="MH156" s="143"/>
      <c r="MI156" s="143"/>
      <c r="MJ156" s="143"/>
      <c r="MK156" s="143"/>
      <c r="ML156" s="143"/>
      <c r="MM156" s="143"/>
      <c r="MN156" s="143"/>
      <c r="MO156" s="143"/>
      <c r="MP156" s="143"/>
      <c r="MQ156" s="143"/>
      <c r="MR156" s="143"/>
      <c r="MS156" s="143"/>
      <c r="MT156" s="143"/>
      <c r="MU156" s="143"/>
      <c r="MV156" s="143"/>
      <c r="MW156" s="143"/>
      <c r="MX156" s="143"/>
      <c r="MY156" s="143"/>
      <c r="MZ156" s="143"/>
      <c r="NA156" s="143"/>
      <c r="NB156" s="143"/>
      <c r="NC156" s="143"/>
      <c r="ND156" s="143"/>
      <c r="NE156" s="143"/>
      <c r="NF156" s="143"/>
      <c r="NG156" s="143"/>
      <c r="NH156" s="143"/>
      <c r="NI156" s="143"/>
      <c r="NJ156" s="143"/>
      <c r="NK156" s="143"/>
      <c r="NL156" s="143"/>
      <c r="NM156" s="143"/>
      <c r="NN156" s="143"/>
      <c r="NO156" s="143"/>
      <c r="NP156" s="143"/>
      <c r="NQ156" s="143"/>
      <c r="NR156" s="143"/>
      <c r="NS156" s="143"/>
      <c r="NT156" s="143"/>
      <c r="NU156" s="143"/>
      <c r="NV156" s="143"/>
      <c r="NW156" s="143"/>
      <c r="NX156" s="143"/>
      <c r="NY156" s="143"/>
      <c r="NZ156" s="143"/>
      <c r="OA156" s="143"/>
      <c r="OB156" s="143"/>
      <c r="OC156" s="143"/>
      <c r="OD156" s="143"/>
      <c r="OE156" s="143"/>
      <c r="OF156" s="143"/>
      <c r="OG156" s="143"/>
      <c r="OH156" s="143"/>
      <c r="OI156" s="143"/>
      <c r="OJ156" s="143"/>
      <c r="OK156" s="143"/>
      <c r="OL156" s="143"/>
      <c r="OM156" s="143"/>
      <c r="ON156" s="143"/>
      <c r="OO156" s="143"/>
      <c r="OP156" s="143"/>
      <c r="OQ156" s="143"/>
      <c r="OR156" s="143"/>
      <c r="OS156" s="143"/>
      <c r="OT156" s="143"/>
      <c r="OU156" s="143"/>
      <c r="OV156" s="143"/>
      <c r="OW156" s="143"/>
      <c r="OX156" s="143"/>
      <c r="OY156" s="143"/>
      <c r="OZ156" s="143"/>
      <c r="PA156" s="143"/>
      <c r="PB156" s="143"/>
      <c r="PC156" s="143"/>
      <c r="PD156" s="143"/>
      <c r="PE156" s="143"/>
      <c r="PF156" s="143"/>
      <c r="PG156" s="143"/>
      <c r="PH156" s="143"/>
      <c r="PI156" s="143"/>
      <c r="PJ156" s="143"/>
      <c r="PK156" s="143"/>
      <c r="PL156" s="143"/>
      <c r="PM156" s="143"/>
      <c r="PN156" s="143"/>
      <c r="PO156" s="143"/>
      <c r="PP156" s="143"/>
      <c r="PQ156" s="143"/>
      <c r="PR156" s="143"/>
      <c r="PS156" s="143"/>
      <c r="PT156" s="143"/>
      <c r="PU156" s="143"/>
      <c r="PV156" s="143"/>
      <c r="PW156" s="143"/>
      <c r="PX156" s="143"/>
      <c r="PY156" s="143"/>
      <c r="PZ156" s="143"/>
      <c r="QA156" s="143"/>
      <c r="QB156" s="143"/>
      <c r="QC156" s="143"/>
      <c r="QD156" s="143"/>
      <c r="QE156" s="143"/>
      <c r="QF156" s="143"/>
      <c r="QG156" s="143"/>
      <c r="QH156" s="143"/>
      <c r="QI156" s="143"/>
      <c r="QJ156" s="143"/>
      <c r="QK156" s="143"/>
      <c r="QL156" s="143"/>
      <c r="QM156" s="143"/>
      <c r="QN156" s="143"/>
      <c r="QO156" s="143"/>
      <c r="QP156" s="143"/>
      <c r="QQ156" s="143"/>
      <c r="QR156" s="143"/>
      <c r="QS156" s="143"/>
      <c r="QT156" s="143"/>
      <c r="QU156" s="143"/>
      <c r="QV156" s="143"/>
      <c r="QW156" s="143"/>
      <c r="QX156" s="143"/>
      <c r="QY156" s="143"/>
      <c r="QZ156" s="143"/>
      <c r="RA156" s="143"/>
      <c r="RB156" s="143"/>
      <c r="RC156" s="143"/>
      <c r="RD156" s="143"/>
      <c r="RE156" s="143"/>
      <c r="RF156" s="143"/>
      <c r="RG156" s="143"/>
      <c r="RH156" s="143"/>
      <c r="RI156" s="143"/>
      <c r="RJ156" s="143"/>
      <c r="RK156" s="143"/>
      <c r="RL156" s="143"/>
      <c r="RM156" s="143"/>
      <c r="RN156" s="143"/>
      <c r="RO156" s="143"/>
      <c r="RP156" s="143"/>
      <c r="RQ156" s="143"/>
      <c r="RR156" s="143"/>
      <c r="RS156" s="143"/>
      <c r="RT156" s="143"/>
      <c r="RU156" s="143"/>
      <c r="RV156" s="143"/>
      <c r="RW156" s="143"/>
      <c r="RX156" s="143"/>
      <c r="RY156" s="143"/>
      <c r="RZ156" s="143"/>
      <c r="SA156" s="143"/>
      <c r="SB156" s="143"/>
      <c r="SC156" s="143"/>
      <c r="SD156" s="143"/>
      <c r="SE156" s="143"/>
      <c r="SF156" s="143"/>
      <c r="SG156" s="143"/>
      <c r="SH156" s="143"/>
      <c r="SI156" s="143"/>
      <c r="SJ156" s="143"/>
      <c r="SK156" s="143"/>
      <c r="SL156" s="143"/>
      <c r="SM156" s="143"/>
      <c r="SN156" s="143"/>
      <c r="SO156" s="143"/>
      <c r="SP156" s="143"/>
      <c r="SQ156" s="143"/>
      <c r="SR156" s="143"/>
      <c r="SS156" s="143"/>
      <c r="ST156" s="143"/>
      <c r="SU156" s="143"/>
      <c r="SV156" s="143"/>
      <c r="SW156" s="143"/>
      <c r="SX156" s="143"/>
      <c r="SY156" s="143"/>
      <c r="SZ156" s="143"/>
      <c r="TA156" s="143"/>
      <c r="TB156" s="143"/>
      <c r="TC156" s="143"/>
      <c r="TD156" s="143"/>
      <c r="TE156" s="143"/>
      <c r="TF156" s="143"/>
      <c r="TG156" s="143"/>
      <c r="TH156" s="143"/>
      <c r="TI156" s="143"/>
      <c r="TJ156" s="143"/>
      <c r="TK156" s="143"/>
      <c r="TL156" s="143"/>
      <c r="TM156" s="143"/>
      <c r="TN156" s="143"/>
      <c r="TO156" s="143"/>
      <c r="TP156" s="143"/>
      <c r="TQ156" s="143"/>
      <c r="TR156" s="143"/>
      <c r="TS156" s="143"/>
      <c r="TT156" s="143"/>
      <c r="TU156" s="143"/>
      <c r="TV156" s="143"/>
      <c r="TW156" s="143"/>
      <c r="TX156" s="143"/>
      <c r="TY156" s="143"/>
      <c r="TZ156" s="143"/>
      <c r="UA156" s="143"/>
      <c r="UB156" s="143"/>
      <c r="UC156" s="143"/>
      <c r="UD156" s="143"/>
      <c r="UE156" s="143"/>
      <c r="UF156" s="143"/>
      <c r="UG156" s="143"/>
      <c r="UH156" s="143"/>
      <c r="UI156" s="143"/>
      <c r="UJ156" s="143"/>
      <c r="UK156" s="143"/>
      <c r="UL156" s="143"/>
      <c r="UM156" s="143"/>
      <c r="UN156" s="143"/>
      <c r="UO156" s="143"/>
      <c r="UP156" s="143"/>
      <c r="UQ156" s="143"/>
      <c r="UR156" s="143"/>
      <c r="US156" s="143"/>
      <c r="UT156" s="143"/>
      <c r="UU156" s="143"/>
      <c r="UV156" s="143"/>
      <c r="UW156" s="143"/>
      <c r="UX156" s="143"/>
      <c r="UY156" s="143"/>
      <c r="UZ156" s="143"/>
      <c r="VA156" s="143"/>
      <c r="VB156" s="143"/>
      <c r="VC156" s="143"/>
      <c r="VD156" s="143"/>
      <c r="VE156" s="143"/>
      <c r="VF156" s="143"/>
      <c r="VG156" s="143"/>
      <c r="VH156" s="143"/>
      <c r="VI156" s="143"/>
      <c r="VJ156" s="143"/>
      <c r="VK156" s="143"/>
      <c r="VL156" s="143"/>
      <c r="VM156" s="143"/>
      <c r="VN156" s="143"/>
      <c r="VO156" s="143"/>
      <c r="VP156" s="143"/>
      <c r="VQ156" s="143"/>
      <c r="VR156" s="143"/>
      <c r="VS156" s="143"/>
      <c r="VT156" s="143"/>
      <c r="VU156" s="143"/>
      <c r="VV156" s="143"/>
      <c r="VW156" s="143"/>
      <c r="VX156" s="143"/>
      <c r="VY156" s="143"/>
      <c r="VZ156" s="143"/>
      <c r="WA156" s="143"/>
      <c r="WB156" s="143"/>
      <c r="WC156" s="143"/>
      <c r="WD156" s="143"/>
      <c r="WE156" s="143"/>
      <c r="WF156" s="143"/>
      <c r="WG156" s="143"/>
      <c r="WH156" s="143"/>
      <c r="WI156" s="143"/>
      <c r="WJ156" s="143"/>
      <c r="WK156" s="143"/>
      <c r="WL156" s="143"/>
      <c r="WM156" s="143"/>
      <c r="WN156" s="143"/>
      <c r="WO156" s="143"/>
      <c r="WP156" s="143"/>
      <c r="WQ156" s="143"/>
      <c r="WR156" s="143"/>
      <c r="WS156" s="143"/>
      <c r="WT156" s="143"/>
      <c r="WU156" s="143"/>
      <c r="WV156" s="143"/>
      <c r="WW156" s="143"/>
      <c r="WX156" s="143"/>
      <c r="WY156" s="143"/>
      <c r="WZ156" s="143"/>
      <c r="XA156" s="143"/>
      <c r="XB156" s="143"/>
      <c r="XC156" s="143"/>
      <c r="XD156" s="143"/>
      <c r="XE156" s="143"/>
      <c r="XF156" s="143"/>
      <c r="XG156" s="143"/>
      <c r="XH156" s="143"/>
      <c r="XI156" s="143"/>
      <c r="XJ156" s="143"/>
      <c r="XK156" s="143"/>
      <c r="XL156" s="143"/>
      <c r="XM156" s="143"/>
      <c r="XN156" s="143"/>
      <c r="XO156" s="143"/>
      <c r="XP156" s="143"/>
      <c r="XQ156" s="143"/>
      <c r="XR156" s="143"/>
      <c r="XS156" s="143"/>
      <c r="XT156" s="143"/>
      <c r="XU156" s="143"/>
      <c r="XV156" s="143"/>
      <c r="XW156" s="143"/>
      <c r="XX156" s="143"/>
      <c r="XY156" s="143"/>
      <c r="XZ156" s="143"/>
      <c r="YA156" s="143"/>
      <c r="YB156" s="143"/>
      <c r="YC156" s="143"/>
      <c r="YD156" s="143"/>
      <c r="YE156" s="143"/>
      <c r="YF156" s="143"/>
      <c r="YG156" s="143"/>
      <c r="YH156" s="143"/>
      <c r="YI156" s="143"/>
      <c r="YJ156" s="143"/>
      <c r="YK156" s="143"/>
      <c r="YL156" s="143"/>
      <c r="YM156" s="143"/>
      <c r="YN156" s="143"/>
      <c r="YO156" s="143"/>
      <c r="YP156" s="143"/>
      <c r="YQ156" s="143"/>
      <c r="YR156" s="143"/>
      <c r="YS156" s="143"/>
      <c r="YT156" s="143"/>
      <c r="YU156" s="143"/>
      <c r="YV156" s="143"/>
      <c r="YW156" s="143"/>
      <c r="YX156" s="143"/>
      <c r="YY156" s="143"/>
      <c r="YZ156" s="143"/>
      <c r="ZA156" s="143"/>
      <c r="ZB156" s="143"/>
      <c r="ZC156" s="143"/>
      <c r="ZD156" s="143"/>
      <c r="ZE156" s="143"/>
      <c r="ZF156" s="143"/>
      <c r="ZG156" s="143"/>
      <c r="ZH156" s="143"/>
      <c r="ZI156" s="143"/>
      <c r="ZJ156" s="143"/>
      <c r="ZK156" s="143"/>
      <c r="ZL156" s="143"/>
      <c r="ZM156" s="143"/>
      <c r="ZN156" s="143"/>
      <c r="ZO156" s="143"/>
      <c r="ZP156" s="143"/>
      <c r="ZQ156" s="143"/>
      <c r="ZR156" s="143"/>
      <c r="ZS156" s="143"/>
      <c r="ZT156" s="143"/>
      <c r="ZU156" s="143"/>
      <c r="ZV156" s="143"/>
      <c r="ZW156" s="143"/>
      <c r="ZX156" s="143"/>
      <c r="ZY156" s="143"/>
      <c r="ZZ156" s="143"/>
      <c r="AAA156" s="143"/>
      <c r="AAB156" s="143"/>
      <c r="AAC156" s="143"/>
      <c r="AAD156" s="143"/>
      <c r="AAE156" s="143"/>
      <c r="AAF156" s="143"/>
      <c r="AAG156" s="143"/>
      <c r="AAH156" s="143"/>
      <c r="AAI156" s="143"/>
      <c r="AAJ156" s="143"/>
      <c r="AAK156" s="143"/>
      <c r="AAL156" s="143"/>
      <c r="AAM156" s="143"/>
      <c r="AAN156" s="143"/>
      <c r="AAO156" s="143"/>
      <c r="AAP156" s="143"/>
      <c r="AAQ156" s="143"/>
      <c r="AAR156" s="143"/>
      <c r="AAS156" s="143"/>
      <c r="AAT156" s="143"/>
      <c r="AAU156" s="143"/>
      <c r="AAV156" s="143"/>
      <c r="AAW156" s="143"/>
      <c r="AAX156" s="143"/>
      <c r="AAY156" s="143"/>
      <c r="AAZ156" s="143"/>
      <c r="ABA156" s="143"/>
      <c r="ABB156" s="143"/>
      <c r="ABC156" s="143"/>
      <c r="ABD156" s="143"/>
      <c r="ABE156" s="143"/>
      <c r="ABF156" s="143"/>
      <c r="ABG156" s="143"/>
      <c r="ABH156" s="143"/>
      <c r="ABI156" s="143"/>
      <c r="ABJ156" s="143"/>
      <c r="ABK156" s="143"/>
      <c r="ABL156" s="143"/>
      <c r="ABM156" s="143"/>
      <c r="ABN156" s="143"/>
      <c r="ABO156" s="143"/>
      <c r="ABP156" s="143"/>
      <c r="ABQ156" s="143"/>
      <c r="ABR156" s="143"/>
      <c r="ABS156" s="143"/>
      <c r="ABT156" s="143"/>
      <c r="ABU156" s="143"/>
      <c r="ABV156" s="143"/>
      <c r="ABW156" s="143"/>
      <c r="ABX156" s="143"/>
      <c r="ABY156" s="143"/>
      <c r="ABZ156" s="143"/>
      <c r="ACA156" s="143"/>
      <c r="ACB156" s="143"/>
      <c r="ACC156" s="143"/>
      <c r="ACD156" s="143"/>
      <c r="ACE156" s="143"/>
      <c r="ACF156" s="143"/>
      <c r="ACG156" s="143"/>
      <c r="ACH156" s="143"/>
      <c r="ACI156" s="143"/>
      <c r="ACJ156" s="143"/>
      <c r="ACK156" s="143"/>
      <c r="ACL156" s="143"/>
      <c r="ACM156" s="143"/>
      <c r="ACN156" s="143"/>
      <c r="ACO156" s="143"/>
      <c r="ACP156" s="143"/>
      <c r="ACQ156" s="143"/>
      <c r="ACR156" s="143"/>
      <c r="ACS156" s="143"/>
      <c r="ACT156" s="143"/>
      <c r="ACU156" s="143"/>
      <c r="ACV156" s="143"/>
      <c r="ACW156" s="143"/>
      <c r="ACX156" s="143"/>
      <c r="ACY156" s="143"/>
      <c r="ACZ156" s="143"/>
      <c r="ADA156" s="143"/>
      <c r="ADB156" s="143"/>
      <c r="ADC156" s="143"/>
      <c r="ADD156" s="143"/>
      <c r="ADE156" s="143"/>
      <c r="ADF156" s="143"/>
      <c r="ADG156" s="143"/>
      <c r="ADH156" s="143"/>
      <c r="ADI156" s="143"/>
      <c r="ADJ156" s="143"/>
      <c r="ADK156" s="143"/>
      <c r="ADL156" s="143"/>
      <c r="ADM156" s="143"/>
      <c r="ADN156" s="143"/>
      <c r="ADO156" s="143"/>
      <c r="ADP156" s="143"/>
      <c r="ADQ156" s="143"/>
      <c r="ADR156" s="143"/>
      <c r="ADS156" s="143"/>
      <c r="ADT156" s="143"/>
      <c r="ADU156" s="143"/>
      <c r="ADV156" s="143"/>
      <c r="ADW156" s="143"/>
      <c r="ADX156" s="143"/>
      <c r="ADY156" s="143"/>
      <c r="ADZ156" s="143"/>
      <c r="AEA156" s="143"/>
      <c r="AEB156" s="143"/>
      <c r="AEC156" s="143"/>
      <c r="AED156" s="143"/>
      <c r="AEE156" s="143"/>
      <c r="AEF156" s="143"/>
      <c r="AEG156" s="143"/>
      <c r="AEH156" s="143"/>
      <c r="AEI156" s="143"/>
      <c r="AEJ156" s="143"/>
      <c r="AEK156" s="143"/>
      <c r="AEL156" s="143"/>
      <c r="AEM156" s="143"/>
      <c r="AEN156" s="143"/>
      <c r="AEO156" s="143"/>
      <c r="AEP156" s="143"/>
      <c r="AEQ156" s="143"/>
      <c r="AER156" s="143"/>
      <c r="AES156" s="143"/>
      <c r="AET156" s="143"/>
      <c r="AEU156" s="143"/>
      <c r="AEV156" s="143"/>
      <c r="AEW156" s="143"/>
      <c r="AEX156" s="143"/>
      <c r="AEY156" s="143"/>
      <c r="AEZ156" s="143"/>
      <c r="AFA156" s="143"/>
      <c r="AFB156" s="143"/>
      <c r="AFC156" s="143"/>
      <c r="AFD156" s="143"/>
      <c r="AFE156" s="143"/>
      <c r="AFF156" s="143"/>
      <c r="AFG156" s="143"/>
      <c r="AFH156" s="143"/>
      <c r="AFI156" s="143"/>
      <c r="AFJ156" s="143"/>
      <c r="AFK156" s="143"/>
      <c r="AFL156" s="143"/>
      <c r="AFM156" s="143"/>
      <c r="AFN156" s="143"/>
      <c r="AFO156" s="143"/>
      <c r="AFP156" s="143"/>
      <c r="AFQ156" s="143"/>
      <c r="AFR156" s="143"/>
      <c r="AFS156" s="143"/>
      <c r="AFT156" s="143"/>
      <c r="AFU156" s="143"/>
      <c r="AFV156" s="143"/>
      <c r="AFW156" s="143"/>
      <c r="AFX156" s="143"/>
      <c r="AFY156" s="143"/>
      <c r="AFZ156" s="143"/>
      <c r="AGA156" s="143"/>
      <c r="AGB156" s="143"/>
      <c r="AGC156" s="143"/>
      <c r="AGD156" s="143"/>
      <c r="AGE156" s="143"/>
      <c r="AGF156" s="143"/>
      <c r="AGG156" s="143"/>
      <c r="AGH156" s="143"/>
      <c r="AGI156" s="143"/>
      <c r="AGJ156" s="143"/>
      <c r="AGK156" s="143"/>
      <c r="AGL156" s="143"/>
      <c r="AGM156" s="143"/>
      <c r="AGN156" s="143"/>
      <c r="AGO156" s="143"/>
      <c r="AGP156" s="143"/>
      <c r="AGQ156" s="143"/>
      <c r="AGR156" s="143"/>
      <c r="AGS156" s="143"/>
      <c r="AGT156" s="143"/>
      <c r="AGU156" s="143"/>
      <c r="AGV156" s="143"/>
      <c r="AGW156" s="143"/>
      <c r="AGX156" s="143"/>
      <c r="AGY156" s="143"/>
      <c r="AGZ156" s="143"/>
      <c r="AHA156" s="143"/>
      <c r="AHB156" s="143"/>
      <c r="AHC156" s="143"/>
      <c r="AHD156" s="143"/>
      <c r="AHE156" s="143"/>
      <c r="AHF156" s="143"/>
      <c r="AHG156" s="143"/>
      <c r="AHH156" s="143"/>
      <c r="AHI156" s="143"/>
      <c r="AHJ156" s="143"/>
      <c r="AHK156" s="143"/>
      <c r="AHL156" s="143"/>
      <c r="AHM156" s="143"/>
      <c r="AHN156" s="143"/>
      <c r="AHO156" s="143"/>
      <c r="AHP156" s="143"/>
      <c r="AHQ156" s="143"/>
      <c r="AHR156" s="143"/>
      <c r="AHS156" s="143"/>
      <c r="AHT156" s="143"/>
      <c r="AHU156" s="143"/>
      <c r="AHV156" s="143"/>
      <c r="AHW156" s="143"/>
      <c r="AHX156" s="143"/>
      <c r="AHY156" s="143"/>
      <c r="AHZ156" s="143"/>
      <c r="AIA156" s="143"/>
      <c r="AIB156" s="143"/>
      <c r="AIC156" s="143"/>
      <c r="AID156" s="143"/>
      <c r="AIE156" s="143"/>
      <c r="AIF156" s="143"/>
      <c r="AIG156" s="143"/>
      <c r="AIH156" s="143"/>
      <c r="AII156" s="143"/>
      <c r="AIJ156" s="143"/>
      <c r="AIK156" s="143"/>
      <c r="AIL156" s="143"/>
      <c r="AIM156" s="143"/>
      <c r="AIN156" s="143"/>
      <c r="AIO156" s="143"/>
      <c r="AIP156" s="143"/>
      <c r="AIQ156" s="143"/>
      <c r="AIR156" s="143"/>
      <c r="AIS156" s="143"/>
      <c r="AIT156" s="143"/>
      <c r="AIU156" s="143"/>
      <c r="AIV156" s="143"/>
      <c r="AIW156" s="143"/>
      <c r="AIX156" s="143"/>
      <c r="AIY156" s="143"/>
      <c r="AIZ156" s="143"/>
      <c r="AJA156" s="143"/>
      <c r="AJB156" s="143"/>
      <c r="AJC156" s="143"/>
      <c r="AJD156" s="143"/>
      <c r="AJE156" s="143"/>
      <c r="AJF156" s="143"/>
      <c r="AJG156" s="143"/>
      <c r="AJH156" s="143"/>
      <c r="AJI156" s="143"/>
    </row>
    <row r="157" spans="1:945" s="106" customFormat="1" ht="13.55" customHeight="1">
      <c r="A157" s="439"/>
      <c r="B157" s="95" t="s">
        <v>14</v>
      </c>
      <c r="C157" s="251">
        <v>1865552</v>
      </c>
      <c r="D157" s="358">
        <f t="shared" si="40"/>
        <v>7.5055263964667995E-2</v>
      </c>
      <c r="E157" s="403"/>
      <c r="F157" s="358"/>
      <c r="G157" s="356">
        <v>25960</v>
      </c>
      <c r="H157" s="358">
        <f t="shared" si="36"/>
        <v>-3.0547464336395547E-2</v>
      </c>
      <c r="I157" s="138">
        <v>23179</v>
      </c>
      <c r="J157" s="137">
        <f t="shared" si="25"/>
        <v>-0.12887101623571862</v>
      </c>
      <c r="K157" s="450">
        <v>66493</v>
      </c>
      <c r="L157" s="461">
        <f>IFERROR((K157-K145)/K145,"")</f>
        <v>0.21951801041743085</v>
      </c>
      <c r="M157" s="138">
        <v>12442</v>
      </c>
      <c r="N157" s="358">
        <f t="shared" si="26"/>
        <v>0.17577017577017573</v>
      </c>
      <c r="O157" s="483"/>
      <c r="P157" s="464"/>
      <c r="Q157" s="138">
        <v>5365</v>
      </c>
      <c r="R157" s="358">
        <f t="shared" si="27"/>
        <v>0.44999999999999996</v>
      </c>
      <c r="S157" s="373">
        <v>1559</v>
      </c>
      <c r="T157" s="379">
        <f t="shared" si="35"/>
        <v>-9.5298602287166457E-3</v>
      </c>
      <c r="U157" s="403">
        <f>19394-U154-U151-U148</f>
        <v>4082</v>
      </c>
      <c r="V157" s="406">
        <f>U157/U145-1</f>
        <v>5.124903425186722E-2</v>
      </c>
      <c r="W157" s="250">
        <v>241</v>
      </c>
      <c r="X157" s="358">
        <f t="shared" si="34"/>
        <v>-0.16896551724137931</v>
      </c>
      <c r="Y157" s="250">
        <v>529</v>
      </c>
      <c r="Z157" s="358">
        <f t="shared" si="38"/>
        <v>3.0075757575757578</v>
      </c>
      <c r="AA157" s="138"/>
      <c r="AB157" s="358"/>
      <c r="AC157" s="138">
        <v>7</v>
      </c>
      <c r="AD157" s="358">
        <f>(AC157-AC145)/AC145</f>
        <v>-0.125</v>
      </c>
      <c r="AE157" s="463"/>
      <c r="AF157" s="473"/>
      <c r="AG157" s="138"/>
      <c r="AH157" s="358"/>
      <c r="AI157" s="143"/>
      <c r="AJ157" s="143"/>
      <c r="AK157" s="143"/>
      <c r="AL157" s="143"/>
      <c r="AM157" s="143"/>
      <c r="AN157" s="143"/>
      <c r="AO157" s="143"/>
      <c r="AP157" s="143"/>
      <c r="AQ157" s="143"/>
      <c r="AR157" s="143"/>
      <c r="AS157" s="143"/>
      <c r="AT157" s="143"/>
      <c r="AU157" s="143"/>
      <c r="AV157" s="144"/>
      <c r="AW157" s="143"/>
      <c r="AX157" s="143"/>
      <c r="AY157" s="143"/>
      <c r="AZ157" s="143"/>
      <c r="BA157" s="143"/>
      <c r="BB157" s="143"/>
      <c r="BC157" s="143"/>
      <c r="BD157" s="143"/>
      <c r="BE157" s="143"/>
      <c r="BF157" s="143"/>
      <c r="BG157" s="143"/>
      <c r="BH157" s="143"/>
      <c r="BI157" s="143"/>
      <c r="BJ157" s="143"/>
      <c r="BK157" s="143"/>
      <c r="BL157" s="143"/>
      <c r="BM157" s="143"/>
      <c r="BN157" s="143"/>
      <c r="BO157" s="143"/>
      <c r="BP157" s="143"/>
      <c r="BQ157" s="143"/>
      <c r="BR157" s="143"/>
      <c r="BS157" s="143"/>
      <c r="BT157" s="143"/>
      <c r="BU157" s="143"/>
      <c r="BV157" s="143"/>
      <c r="BW157" s="143"/>
      <c r="BX157" s="143"/>
      <c r="BY157" s="143"/>
      <c r="BZ157" s="143"/>
      <c r="CA157" s="143"/>
      <c r="CB157" s="143"/>
      <c r="CC157" s="143"/>
      <c r="CD157" s="143"/>
      <c r="CE157" s="143"/>
      <c r="CF157" s="143"/>
      <c r="CG157" s="143"/>
      <c r="CH157" s="143"/>
      <c r="CI157" s="143"/>
      <c r="CJ157" s="143"/>
      <c r="CK157" s="143"/>
      <c r="CL157" s="143"/>
      <c r="CM157" s="143"/>
      <c r="CN157" s="143"/>
      <c r="CO157" s="143"/>
      <c r="CP157" s="143"/>
      <c r="CQ157" s="143"/>
      <c r="CR157" s="143"/>
      <c r="CS157" s="143"/>
      <c r="CT157" s="143"/>
      <c r="CU157" s="143"/>
      <c r="CV157" s="143"/>
      <c r="CW157" s="143"/>
      <c r="CX157" s="143"/>
      <c r="CY157" s="143"/>
      <c r="CZ157" s="143"/>
      <c r="DA157" s="143"/>
      <c r="DB157" s="143"/>
      <c r="DC157" s="143"/>
      <c r="DD157" s="143"/>
      <c r="DE157" s="143"/>
      <c r="DF157" s="143"/>
      <c r="DG157" s="143"/>
      <c r="DH157" s="143"/>
      <c r="DI157" s="143"/>
      <c r="DJ157" s="143"/>
      <c r="DK157" s="143"/>
      <c r="DL157" s="143"/>
      <c r="DM157" s="143"/>
      <c r="DN157" s="143"/>
      <c r="DO157" s="143"/>
      <c r="DP157" s="143"/>
      <c r="DQ157" s="143"/>
      <c r="DR157" s="143"/>
      <c r="DS157" s="143"/>
      <c r="DT157" s="143"/>
      <c r="DU157" s="143"/>
      <c r="DV157" s="143"/>
      <c r="DW157" s="143"/>
      <c r="DX157" s="143"/>
      <c r="DY157" s="143"/>
      <c r="DZ157" s="143"/>
      <c r="EA157" s="143"/>
      <c r="EB157" s="143"/>
      <c r="EC157" s="143"/>
      <c r="ED157" s="143"/>
      <c r="EE157" s="143"/>
      <c r="EF157" s="143"/>
      <c r="EG157" s="143"/>
      <c r="EH157" s="143"/>
      <c r="EI157" s="143"/>
      <c r="EJ157" s="143"/>
      <c r="EK157" s="143"/>
      <c r="EL157" s="143"/>
      <c r="EM157" s="143"/>
      <c r="EN157" s="143"/>
      <c r="EO157" s="143"/>
      <c r="EP157" s="143"/>
      <c r="EQ157" s="143"/>
      <c r="ER157" s="143"/>
      <c r="ES157" s="143"/>
      <c r="ET157" s="143"/>
      <c r="EU157" s="143"/>
      <c r="EV157" s="143"/>
      <c r="EW157" s="143"/>
      <c r="EX157" s="143"/>
      <c r="EY157" s="143"/>
      <c r="EZ157" s="143"/>
      <c r="FA157" s="143"/>
      <c r="FB157" s="143"/>
      <c r="FC157" s="143"/>
      <c r="FD157" s="143"/>
      <c r="FE157" s="143"/>
      <c r="FF157" s="143"/>
      <c r="FG157" s="143"/>
      <c r="FH157" s="143"/>
      <c r="FI157" s="143"/>
      <c r="FJ157" s="143"/>
      <c r="FK157" s="143"/>
      <c r="FL157" s="143"/>
      <c r="FM157" s="143"/>
      <c r="FN157" s="143"/>
      <c r="FO157" s="143"/>
      <c r="FP157" s="143"/>
      <c r="FQ157" s="143"/>
      <c r="FR157" s="143"/>
      <c r="FS157" s="143"/>
      <c r="FT157" s="143"/>
      <c r="FU157" s="143"/>
      <c r="FV157" s="143"/>
      <c r="FW157" s="143"/>
      <c r="FX157" s="143"/>
      <c r="FY157" s="143"/>
      <c r="FZ157" s="143"/>
      <c r="GA157" s="143"/>
      <c r="GB157" s="143"/>
      <c r="GC157" s="143"/>
      <c r="GD157" s="143"/>
      <c r="GE157" s="143"/>
      <c r="GF157" s="143"/>
      <c r="GG157" s="143"/>
      <c r="GH157" s="143"/>
      <c r="GI157" s="143"/>
      <c r="GJ157" s="143"/>
      <c r="GK157" s="143"/>
      <c r="GL157" s="143"/>
      <c r="GM157" s="143"/>
      <c r="GN157" s="143"/>
      <c r="GO157" s="143"/>
      <c r="GP157" s="143"/>
      <c r="GQ157" s="143"/>
      <c r="GR157" s="143"/>
      <c r="GS157" s="143"/>
      <c r="GT157" s="143"/>
      <c r="GU157" s="143"/>
      <c r="GV157" s="143"/>
      <c r="GW157" s="143"/>
      <c r="GX157" s="143"/>
      <c r="GY157" s="143"/>
      <c r="GZ157" s="143"/>
      <c r="HA157" s="143"/>
      <c r="HB157" s="143"/>
      <c r="HC157" s="143"/>
      <c r="HD157" s="143"/>
      <c r="HE157" s="143"/>
      <c r="HF157" s="143"/>
      <c r="HG157" s="143"/>
      <c r="HH157" s="143"/>
      <c r="HI157" s="143"/>
      <c r="HJ157" s="143"/>
      <c r="HK157" s="143"/>
      <c r="HL157" s="143"/>
      <c r="HM157" s="143"/>
      <c r="HN157" s="143"/>
      <c r="HO157" s="143"/>
      <c r="HP157" s="143"/>
      <c r="HQ157" s="143"/>
      <c r="HR157" s="143"/>
      <c r="HS157" s="143"/>
      <c r="HT157" s="143"/>
      <c r="HU157" s="143"/>
      <c r="HV157" s="143"/>
      <c r="HW157" s="143"/>
      <c r="HX157" s="143"/>
      <c r="HY157" s="143"/>
      <c r="HZ157" s="143"/>
      <c r="IA157" s="143"/>
      <c r="IB157" s="143"/>
      <c r="IC157" s="143"/>
      <c r="ID157" s="143"/>
      <c r="IE157" s="143"/>
      <c r="IF157" s="143"/>
      <c r="IG157" s="143"/>
      <c r="IH157" s="143"/>
      <c r="II157" s="143"/>
      <c r="IJ157" s="143"/>
      <c r="IK157" s="143"/>
      <c r="IL157" s="143"/>
      <c r="IM157" s="143"/>
      <c r="IN157" s="143"/>
      <c r="IO157" s="143"/>
      <c r="IP157" s="143"/>
      <c r="IQ157" s="143"/>
      <c r="IR157" s="143"/>
      <c r="IS157" s="143"/>
      <c r="IT157" s="143"/>
      <c r="IU157" s="143"/>
      <c r="IV157" s="143"/>
      <c r="IW157" s="143"/>
      <c r="IX157" s="143"/>
      <c r="IY157" s="143"/>
      <c r="IZ157" s="143"/>
      <c r="JA157" s="143"/>
      <c r="JB157" s="143"/>
      <c r="JC157" s="143"/>
      <c r="JD157" s="143"/>
      <c r="JE157" s="143"/>
      <c r="JF157" s="143"/>
      <c r="JG157" s="143"/>
      <c r="JH157" s="143"/>
      <c r="JI157" s="143"/>
      <c r="JJ157" s="143"/>
      <c r="JK157" s="143"/>
      <c r="JL157" s="143"/>
      <c r="JM157" s="143"/>
      <c r="JN157" s="143"/>
      <c r="JO157" s="143"/>
      <c r="JP157" s="143"/>
      <c r="JQ157" s="143"/>
      <c r="JR157" s="143"/>
      <c r="JS157" s="143"/>
      <c r="JT157" s="143"/>
      <c r="JU157" s="143"/>
      <c r="JV157" s="143"/>
      <c r="JW157" s="143"/>
      <c r="JX157" s="143"/>
      <c r="JY157" s="143"/>
      <c r="JZ157" s="143"/>
      <c r="KA157" s="143"/>
      <c r="KB157" s="143"/>
      <c r="KC157" s="143"/>
      <c r="KD157" s="143"/>
      <c r="KE157" s="143"/>
      <c r="KF157" s="143"/>
      <c r="KG157" s="143"/>
      <c r="KH157" s="143"/>
      <c r="KI157" s="143"/>
      <c r="KJ157" s="143"/>
      <c r="KK157" s="143"/>
      <c r="KL157" s="143"/>
      <c r="KM157" s="143"/>
      <c r="KN157" s="143"/>
      <c r="KO157" s="143"/>
      <c r="KP157" s="143"/>
      <c r="KQ157" s="143"/>
      <c r="KR157" s="143"/>
      <c r="KS157" s="143"/>
      <c r="KT157" s="143"/>
      <c r="KU157" s="143"/>
      <c r="KV157" s="143"/>
      <c r="KW157" s="143"/>
      <c r="KX157" s="143"/>
      <c r="KY157" s="143"/>
      <c r="KZ157" s="143"/>
      <c r="LA157" s="143"/>
      <c r="LB157" s="143"/>
      <c r="LC157" s="143"/>
      <c r="LD157" s="143"/>
      <c r="LE157" s="143"/>
      <c r="LF157" s="143"/>
      <c r="LG157" s="143"/>
      <c r="LH157" s="143"/>
      <c r="LI157" s="143"/>
      <c r="LJ157" s="143"/>
      <c r="LK157" s="143"/>
      <c r="LL157" s="143"/>
      <c r="LM157" s="143"/>
      <c r="LN157" s="143"/>
      <c r="LO157" s="143"/>
      <c r="LP157" s="143"/>
      <c r="LQ157" s="143"/>
      <c r="LR157" s="143"/>
      <c r="LS157" s="143"/>
      <c r="LT157" s="143"/>
      <c r="LU157" s="143"/>
      <c r="LV157" s="143"/>
      <c r="LW157" s="143"/>
      <c r="LX157" s="143"/>
      <c r="LY157" s="143"/>
      <c r="LZ157" s="143"/>
      <c r="MA157" s="143"/>
      <c r="MB157" s="143"/>
      <c r="MC157" s="143"/>
      <c r="MD157" s="143"/>
      <c r="ME157" s="143"/>
      <c r="MF157" s="143"/>
      <c r="MG157" s="143"/>
      <c r="MH157" s="143"/>
      <c r="MI157" s="143"/>
      <c r="MJ157" s="143"/>
      <c r="MK157" s="143"/>
      <c r="ML157" s="143"/>
      <c r="MM157" s="143"/>
      <c r="MN157" s="143"/>
      <c r="MO157" s="143"/>
      <c r="MP157" s="143"/>
      <c r="MQ157" s="143"/>
      <c r="MR157" s="143"/>
      <c r="MS157" s="143"/>
      <c r="MT157" s="143"/>
      <c r="MU157" s="143"/>
      <c r="MV157" s="143"/>
      <c r="MW157" s="143"/>
      <c r="MX157" s="143"/>
      <c r="MY157" s="143"/>
      <c r="MZ157" s="143"/>
      <c r="NA157" s="143"/>
      <c r="NB157" s="143"/>
      <c r="NC157" s="143"/>
      <c r="ND157" s="143"/>
      <c r="NE157" s="143"/>
      <c r="NF157" s="143"/>
      <c r="NG157" s="143"/>
      <c r="NH157" s="143"/>
      <c r="NI157" s="143"/>
      <c r="NJ157" s="143"/>
      <c r="NK157" s="143"/>
      <c r="NL157" s="143"/>
      <c r="NM157" s="143"/>
      <c r="NN157" s="143"/>
      <c r="NO157" s="143"/>
      <c r="NP157" s="143"/>
      <c r="NQ157" s="143"/>
      <c r="NR157" s="143"/>
      <c r="NS157" s="143"/>
      <c r="NT157" s="143"/>
      <c r="NU157" s="143"/>
      <c r="NV157" s="143"/>
      <c r="NW157" s="143"/>
      <c r="NX157" s="143"/>
      <c r="NY157" s="143"/>
      <c r="NZ157" s="143"/>
      <c r="OA157" s="143"/>
      <c r="OB157" s="143"/>
      <c r="OC157" s="143"/>
      <c r="OD157" s="143"/>
      <c r="OE157" s="143"/>
      <c r="OF157" s="143"/>
      <c r="OG157" s="143"/>
      <c r="OH157" s="143"/>
      <c r="OI157" s="143"/>
      <c r="OJ157" s="143"/>
      <c r="OK157" s="143"/>
      <c r="OL157" s="143"/>
      <c r="OM157" s="143"/>
      <c r="ON157" s="143"/>
      <c r="OO157" s="143"/>
      <c r="OP157" s="143"/>
      <c r="OQ157" s="143"/>
      <c r="OR157" s="143"/>
      <c r="OS157" s="143"/>
      <c r="OT157" s="143"/>
      <c r="OU157" s="143"/>
      <c r="OV157" s="143"/>
      <c r="OW157" s="143"/>
      <c r="OX157" s="143"/>
      <c r="OY157" s="143"/>
      <c r="OZ157" s="143"/>
      <c r="PA157" s="143"/>
      <c r="PB157" s="143"/>
      <c r="PC157" s="143"/>
      <c r="PD157" s="143"/>
      <c r="PE157" s="143"/>
      <c r="PF157" s="143"/>
      <c r="PG157" s="143"/>
      <c r="PH157" s="143"/>
      <c r="PI157" s="143"/>
      <c r="PJ157" s="143"/>
      <c r="PK157" s="143"/>
      <c r="PL157" s="143"/>
      <c r="PM157" s="143"/>
      <c r="PN157" s="143"/>
      <c r="PO157" s="143"/>
      <c r="PP157" s="143"/>
      <c r="PQ157" s="143"/>
      <c r="PR157" s="143"/>
      <c r="PS157" s="143"/>
      <c r="PT157" s="143"/>
      <c r="PU157" s="143"/>
      <c r="PV157" s="143"/>
      <c r="PW157" s="143"/>
      <c r="PX157" s="143"/>
      <c r="PY157" s="143"/>
      <c r="PZ157" s="143"/>
      <c r="QA157" s="143"/>
      <c r="QB157" s="143"/>
      <c r="QC157" s="143"/>
      <c r="QD157" s="143"/>
      <c r="QE157" s="143"/>
      <c r="QF157" s="143"/>
      <c r="QG157" s="143"/>
      <c r="QH157" s="143"/>
      <c r="QI157" s="143"/>
      <c r="QJ157" s="143"/>
      <c r="QK157" s="143"/>
      <c r="QL157" s="143"/>
      <c r="QM157" s="143"/>
      <c r="QN157" s="143"/>
      <c r="QO157" s="143"/>
      <c r="QP157" s="143"/>
      <c r="QQ157" s="143"/>
      <c r="QR157" s="143"/>
      <c r="QS157" s="143"/>
      <c r="QT157" s="143"/>
      <c r="QU157" s="143"/>
      <c r="QV157" s="143"/>
      <c r="QW157" s="143"/>
      <c r="QX157" s="143"/>
      <c r="QY157" s="143"/>
      <c r="QZ157" s="143"/>
      <c r="RA157" s="143"/>
      <c r="RB157" s="143"/>
      <c r="RC157" s="143"/>
      <c r="RD157" s="143"/>
      <c r="RE157" s="143"/>
      <c r="RF157" s="143"/>
      <c r="RG157" s="143"/>
      <c r="RH157" s="143"/>
      <c r="RI157" s="143"/>
      <c r="RJ157" s="143"/>
      <c r="RK157" s="143"/>
      <c r="RL157" s="143"/>
      <c r="RM157" s="143"/>
      <c r="RN157" s="143"/>
      <c r="RO157" s="143"/>
      <c r="RP157" s="143"/>
      <c r="RQ157" s="143"/>
      <c r="RR157" s="143"/>
      <c r="RS157" s="143"/>
      <c r="RT157" s="143"/>
      <c r="RU157" s="143"/>
      <c r="RV157" s="143"/>
      <c r="RW157" s="143"/>
      <c r="RX157" s="143"/>
      <c r="RY157" s="143"/>
      <c r="RZ157" s="143"/>
      <c r="SA157" s="143"/>
      <c r="SB157" s="143"/>
      <c r="SC157" s="143"/>
      <c r="SD157" s="143"/>
      <c r="SE157" s="143"/>
      <c r="SF157" s="143"/>
      <c r="SG157" s="143"/>
      <c r="SH157" s="143"/>
      <c r="SI157" s="143"/>
      <c r="SJ157" s="143"/>
      <c r="SK157" s="143"/>
      <c r="SL157" s="143"/>
      <c r="SM157" s="143"/>
      <c r="SN157" s="143"/>
      <c r="SO157" s="143"/>
      <c r="SP157" s="143"/>
      <c r="SQ157" s="143"/>
      <c r="SR157" s="143"/>
      <c r="SS157" s="143"/>
      <c r="ST157" s="143"/>
      <c r="SU157" s="143"/>
      <c r="SV157" s="143"/>
      <c r="SW157" s="143"/>
      <c r="SX157" s="143"/>
      <c r="SY157" s="143"/>
      <c r="SZ157" s="143"/>
      <c r="TA157" s="143"/>
      <c r="TB157" s="143"/>
      <c r="TC157" s="143"/>
      <c r="TD157" s="143"/>
      <c r="TE157" s="143"/>
      <c r="TF157" s="143"/>
      <c r="TG157" s="143"/>
      <c r="TH157" s="143"/>
      <c r="TI157" s="143"/>
      <c r="TJ157" s="143"/>
      <c r="TK157" s="143"/>
      <c r="TL157" s="143"/>
      <c r="TM157" s="143"/>
      <c r="TN157" s="143"/>
      <c r="TO157" s="143"/>
      <c r="TP157" s="143"/>
      <c r="TQ157" s="143"/>
      <c r="TR157" s="143"/>
      <c r="TS157" s="143"/>
      <c r="TT157" s="143"/>
      <c r="TU157" s="143"/>
      <c r="TV157" s="143"/>
      <c r="TW157" s="143"/>
      <c r="TX157" s="143"/>
      <c r="TY157" s="143"/>
      <c r="TZ157" s="143"/>
      <c r="UA157" s="143"/>
      <c r="UB157" s="143"/>
      <c r="UC157" s="143"/>
      <c r="UD157" s="143"/>
      <c r="UE157" s="143"/>
      <c r="UF157" s="143"/>
      <c r="UG157" s="143"/>
      <c r="UH157" s="143"/>
      <c r="UI157" s="143"/>
      <c r="UJ157" s="143"/>
      <c r="UK157" s="143"/>
      <c r="UL157" s="143"/>
      <c r="UM157" s="143"/>
      <c r="UN157" s="143"/>
      <c r="UO157" s="143"/>
      <c r="UP157" s="143"/>
      <c r="UQ157" s="143"/>
      <c r="UR157" s="143"/>
      <c r="US157" s="143"/>
      <c r="UT157" s="143"/>
      <c r="UU157" s="143"/>
      <c r="UV157" s="143"/>
      <c r="UW157" s="143"/>
      <c r="UX157" s="143"/>
      <c r="UY157" s="143"/>
      <c r="UZ157" s="143"/>
      <c r="VA157" s="143"/>
      <c r="VB157" s="143"/>
      <c r="VC157" s="143"/>
      <c r="VD157" s="143"/>
      <c r="VE157" s="143"/>
      <c r="VF157" s="143"/>
      <c r="VG157" s="143"/>
      <c r="VH157" s="143"/>
      <c r="VI157" s="143"/>
      <c r="VJ157" s="143"/>
      <c r="VK157" s="143"/>
      <c r="VL157" s="143"/>
      <c r="VM157" s="143"/>
      <c r="VN157" s="143"/>
      <c r="VO157" s="143"/>
      <c r="VP157" s="143"/>
      <c r="VQ157" s="143"/>
      <c r="VR157" s="143"/>
      <c r="VS157" s="143"/>
      <c r="VT157" s="143"/>
      <c r="VU157" s="143"/>
      <c r="VV157" s="143"/>
      <c r="VW157" s="143"/>
      <c r="VX157" s="143"/>
      <c r="VY157" s="143"/>
      <c r="VZ157" s="143"/>
      <c r="WA157" s="143"/>
      <c r="WB157" s="143"/>
      <c r="WC157" s="143"/>
      <c r="WD157" s="143"/>
      <c r="WE157" s="143"/>
      <c r="WF157" s="143"/>
      <c r="WG157" s="143"/>
      <c r="WH157" s="143"/>
      <c r="WI157" s="143"/>
      <c r="WJ157" s="143"/>
      <c r="WK157" s="143"/>
      <c r="WL157" s="143"/>
      <c r="WM157" s="143"/>
      <c r="WN157" s="143"/>
      <c r="WO157" s="143"/>
      <c r="WP157" s="143"/>
      <c r="WQ157" s="143"/>
      <c r="WR157" s="143"/>
      <c r="WS157" s="143"/>
      <c r="WT157" s="143"/>
      <c r="WU157" s="143"/>
      <c r="WV157" s="143"/>
      <c r="WW157" s="143"/>
      <c r="WX157" s="143"/>
      <c r="WY157" s="143"/>
      <c r="WZ157" s="143"/>
      <c r="XA157" s="143"/>
      <c r="XB157" s="143"/>
      <c r="XC157" s="143"/>
      <c r="XD157" s="143"/>
      <c r="XE157" s="143"/>
      <c r="XF157" s="143"/>
      <c r="XG157" s="143"/>
      <c r="XH157" s="143"/>
      <c r="XI157" s="143"/>
      <c r="XJ157" s="143"/>
      <c r="XK157" s="143"/>
      <c r="XL157" s="143"/>
      <c r="XM157" s="143"/>
      <c r="XN157" s="143"/>
      <c r="XO157" s="143"/>
      <c r="XP157" s="143"/>
      <c r="XQ157" s="143"/>
      <c r="XR157" s="143"/>
      <c r="XS157" s="143"/>
      <c r="XT157" s="143"/>
      <c r="XU157" s="143"/>
      <c r="XV157" s="143"/>
      <c r="XW157" s="143"/>
      <c r="XX157" s="143"/>
      <c r="XY157" s="143"/>
      <c r="XZ157" s="143"/>
      <c r="YA157" s="143"/>
      <c r="YB157" s="143"/>
      <c r="YC157" s="143"/>
      <c r="YD157" s="143"/>
      <c r="YE157" s="143"/>
      <c r="YF157" s="143"/>
      <c r="YG157" s="143"/>
      <c r="YH157" s="143"/>
      <c r="YI157" s="143"/>
      <c r="YJ157" s="143"/>
      <c r="YK157" s="143"/>
      <c r="YL157" s="143"/>
      <c r="YM157" s="143"/>
      <c r="YN157" s="143"/>
      <c r="YO157" s="143"/>
      <c r="YP157" s="143"/>
      <c r="YQ157" s="143"/>
      <c r="YR157" s="143"/>
      <c r="YS157" s="143"/>
      <c r="YT157" s="143"/>
      <c r="YU157" s="143"/>
      <c r="YV157" s="143"/>
      <c r="YW157" s="143"/>
      <c r="YX157" s="143"/>
      <c r="YY157" s="143"/>
      <c r="YZ157" s="143"/>
      <c r="ZA157" s="143"/>
      <c r="ZB157" s="143"/>
      <c r="ZC157" s="143"/>
      <c r="ZD157" s="143"/>
      <c r="ZE157" s="143"/>
      <c r="ZF157" s="143"/>
      <c r="ZG157" s="143"/>
      <c r="ZH157" s="143"/>
      <c r="ZI157" s="143"/>
      <c r="ZJ157" s="143"/>
      <c r="ZK157" s="143"/>
      <c r="ZL157" s="143"/>
      <c r="ZM157" s="143"/>
      <c r="ZN157" s="143"/>
      <c r="ZO157" s="143"/>
      <c r="ZP157" s="143"/>
      <c r="ZQ157" s="143"/>
      <c r="ZR157" s="143"/>
      <c r="ZS157" s="143"/>
      <c r="ZT157" s="143"/>
      <c r="ZU157" s="143"/>
      <c r="ZV157" s="143"/>
      <c r="ZW157" s="143"/>
      <c r="ZX157" s="143"/>
      <c r="ZY157" s="143"/>
      <c r="ZZ157" s="143"/>
      <c r="AAA157" s="143"/>
      <c r="AAB157" s="143"/>
      <c r="AAC157" s="143"/>
      <c r="AAD157" s="143"/>
      <c r="AAE157" s="143"/>
      <c r="AAF157" s="143"/>
      <c r="AAG157" s="143"/>
      <c r="AAH157" s="143"/>
      <c r="AAI157" s="143"/>
      <c r="AAJ157" s="143"/>
      <c r="AAK157" s="143"/>
      <c r="AAL157" s="143"/>
      <c r="AAM157" s="143"/>
      <c r="AAN157" s="143"/>
      <c r="AAO157" s="143"/>
      <c r="AAP157" s="143"/>
      <c r="AAQ157" s="143"/>
      <c r="AAR157" s="143"/>
      <c r="AAS157" s="143"/>
      <c r="AAT157" s="143"/>
      <c r="AAU157" s="143"/>
      <c r="AAV157" s="143"/>
      <c r="AAW157" s="143"/>
      <c r="AAX157" s="143"/>
      <c r="AAY157" s="143"/>
      <c r="AAZ157" s="143"/>
      <c r="ABA157" s="143"/>
      <c r="ABB157" s="143"/>
      <c r="ABC157" s="143"/>
      <c r="ABD157" s="143"/>
      <c r="ABE157" s="143"/>
      <c r="ABF157" s="143"/>
      <c r="ABG157" s="143"/>
      <c r="ABH157" s="143"/>
      <c r="ABI157" s="143"/>
      <c r="ABJ157" s="143"/>
      <c r="ABK157" s="143"/>
      <c r="ABL157" s="143"/>
      <c r="ABM157" s="143"/>
      <c r="ABN157" s="143"/>
      <c r="ABO157" s="143"/>
      <c r="ABP157" s="143"/>
      <c r="ABQ157" s="143"/>
      <c r="ABR157" s="143"/>
      <c r="ABS157" s="143"/>
      <c r="ABT157" s="143"/>
      <c r="ABU157" s="143"/>
      <c r="ABV157" s="143"/>
      <c r="ABW157" s="143"/>
      <c r="ABX157" s="143"/>
      <c r="ABY157" s="143"/>
      <c r="ABZ157" s="143"/>
      <c r="ACA157" s="143"/>
      <c r="ACB157" s="143"/>
      <c r="ACC157" s="143"/>
      <c r="ACD157" s="143"/>
      <c r="ACE157" s="143"/>
      <c r="ACF157" s="143"/>
      <c r="ACG157" s="143"/>
      <c r="ACH157" s="143"/>
      <c r="ACI157" s="143"/>
      <c r="ACJ157" s="143"/>
      <c r="ACK157" s="143"/>
      <c r="ACL157" s="143"/>
      <c r="ACM157" s="143"/>
      <c r="ACN157" s="143"/>
      <c r="ACO157" s="143"/>
      <c r="ACP157" s="143"/>
      <c r="ACQ157" s="143"/>
      <c r="ACR157" s="143"/>
      <c r="ACS157" s="143"/>
      <c r="ACT157" s="143"/>
      <c r="ACU157" s="143"/>
      <c r="ACV157" s="143"/>
      <c r="ACW157" s="143"/>
      <c r="ACX157" s="143"/>
      <c r="ACY157" s="143"/>
      <c r="ACZ157" s="143"/>
      <c r="ADA157" s="143"/>
      <c r="ADB157" s="143"/>
      <c r="ADC157" s="143"/>
      <c r="ADD157" s="143"/>
      <c r="ADE157" s="143"/>
      <c r="ADF157" s="143"/>
      <c r="ADG157" s="143"/>
      <c r="ADH157" s="143"/>
      <c r="ADI157" s="143"/>
      <c r="ADJ157" s="143"/>
      <c r="ADK157" s="143"/>
      <c r="ADL157" s="143"/>
      <c r="ADM157" s="143"/>
      <c r="ADN157" s="143"/>
      <c r="ADO157" s="143"/>
      <c r="ADP157" s="143"/>
      <c r="ADQ157" s="143"/>
      <c r="ADR157" s="143"/>
      <c r="ADS157" s="143"/>
      <c r="ADT157" s="143"/>
      <c r="ADU157" s="143"/>
      <c r="ADV157" s="143"/>
      <c r="ADW157" s="143"/>
      <c r="ADX157" s="143"/>
      <c r="ADY157" s="143"/>
      <c r="ADZ157" s="143"/>
      <c r="AEA157" s="143"/>
      <c r="AEB157" s="143"/>
      <c r="AEC157" s="143"/>
      <c r="AED157" s="143"/>
      <c r="AEE157" s="143"/>
      <c r="AEF157" s="143"/>
      <c r="AEG157" s="143"/>
      <c r="AEH157" s="143"/>
      <c r="AEI157" s="143"/>
      <c r="AEJ157" s="143"/>
      <c r="AEK157" s="143"/>
      <c r="AEL157" s="143"/>
      <c r="AEM157" s="143"/>
      <c r="AEN157" s="143"/>
      <c r="AEO157" s="143"/>
      <c r="AEP157" s="143"/>
      <c r="AEQ157" s="143"/>
      <c r="AER157" s="143"/>
      <c r="AES157" s="143"/>
      <c r="AET157" s="143"/>
      <c r="AEU157" s="143"/>
      <c r="AEV157" s="143"/>
      <c r="AEW157" s="143"/>
      <c r="AEX157" s="143"/>
      <c r="AEY157" s="143"/>
      <c r="AEZ157" s="143"/>
      <c r="AFA157" s="143"/>
      <c r="AFB157" s="143"/>
      <c r="AFC157" s="143"/>
      <c r="AFD157" s="143"/>
      <c r="AFE157" s="143"/>
      <c r="AFF157" s="143"/>
      <c r="AFG157" s="143"/>
      <c r="AFH157" s="143"/>
      <c r="AFI157" s="143"/>
      <c r="AFJ157" s="143"/>
      <c r="AFK157" s="143"/>
      <c r="AFL157" s="143"/>
      <c r="AFM157" s="143"/>
      <c r="AFN157" s="143"/>
      <c r="AFO157" s="143"/>
      <c r="AFP157" s="143"/>
      <c r="AFQ157" s="143"/>
      <c r="AFR157" s="143"/>
      <c r="AFS157" s="143"/>
      <c r="AFT157" s="143"/>
      <c r="AFU157" s="143"/>
      <c r="AFV157" s="143"/>
      <c r="AFW157" s="143"/>
      <c r="AFX157" s="143"/>
      <c r="AFY157" s="143"/>
      <c r="AFZ157" s="143"/>
      <c r="AGA157" s="143"/>
      <c r="AGB157" s="143"/>
      <c r="AGC157" s="143"/>
      <c r="AGD157" s="143"/>
      <c r="AGE157" s="143"/>
      <c r="AGF157" s="143"/>
      <c r="AGG157" s="143"/>
      <c r="AGH157" s="143"/>
      <c r="AGI157" s="143"/>
      <c r="AGJ157" s="143"/>
      <c r="AGK157" s="143"/>
      <c r="AGL157" s="143"/>
      <c r="AGM157" s="143"/>
      <c r="AGN157" s="143"/>
      <c r="AGO157" s="143"/>
      <c r="AGP157" s="143"/>
      <c r="AGQ157" s="143"/>
      <c r="AGR157" s="143"/>
      <c r="AGS157" s="143"/>
      <c r="AGT157" s="143"/>
      <c r="AGU157" s="143"/>
      <c r="AGV157" s="143"/>
      <c r="AGW157" s="143"/>
      <c r="AGX157" s="143"/>
      <c r="AGY157" s="143"/>
      <c r="AGZ157" s="143"/>
      <c r="AHA157" s="143"/>
      <c r="AHB157" s="143"/>
      <c r="AHC157" s="143"/>
      <c r="AHD157" s="143"/>
      <c r="AHE157" s="143"/>
      <c r="AHF157" s="143"/>
      <c r="AHG157" s="143"/>
      <c r="AHH157" s="143"/>
      <c r="AHI157" s="143"/>
      <c r="AHJ157" s="143"/>
      <c r="AHK157" s="143"/>
      <c r="AHL157" s="143"/>
      <c r="AHM157" s="143"/>
      <c r="AHN157" s="143"/>
      <c r="AHO157" s="143"/>
      <c r="AHP157" s="143"/>
      <c r="AHQ157" s="143"/>
      <c r="AHR157" s="143"/>
      <c r="AHS157" s="143"/>
      <c r="AHT157" s="143"/>
      <c r="AHU157" s="143"/>
      <c r="AHV157" s="143"/>
      <c r="AHW157" s="143"/>
      <c r="AHX157" s="143"/>
      <c r="AHY157" s="143"/>
      <c r="AHZ157" s="143"/>
      <c r="AIA157" s="143"/>
      <c r="AIB157" s="143"/>
      <c r="AIC157" s="143"/>
      <c r="AID157" s="143"/>
      <c r="AIE157" s="143"/>
      <c r="AIF157" s="143"/>
      <c r="AIG157" s="143"/>
      <c r="AIH157" s="143"/>
      <c r="AII157" s="143"/>
      <c r="AIJ157" s="143"/>
      <c r="AIK157" s="143"/>
      <c r="AIL157" s="143"/>
      <c r="AIM157" s="143"/>
      <c r="AIN157" s="143"/>
      <c r="AIO157" s="143"/>
      <c r="AIP157" s="143"/>
      <c r="AIQ157" s="143"/>
      <c r="AIR157" s="143"/>
      <c r="AIS157" s="143"/>
      <c r="AIT157" s="143"/>
      <c r="AIU157" s="143"/>
      <c r="AIV157" s="143"/>
      <c r="AIW157" s="143"/>
      <c r="AIX157" s="143"/>
      <c r="AIY157" s="143"/>
      <c r="AIZ157" s="143"/>
      <c r="AJA157" s="143"/>
      <c r="AJB157" s="143"/>
      <c r="AJC157" s="143"/>
      <c r="AJD157" s="143"/>
      <c r="AJE157" s="143"/>
      <c r="AJF157" s="143"/>
      <c r="AJG157" s="143"/>
      <c r="AJH157" s="143"/>
      <c r="AJI157" s="143"/>
    </row>
    <row r="158" spans="1:945" s="106" customFormat="1" ht="13.55" customHeight="1">
      <c r="A158" s="439"/>
      <c r="B158" s="95" t="s">
        <v>15</v>
      </c>
      <c r="C158" s="251">
        <v>1825701</v>
      </c>
      <c r="D158" s="358">
        <f t="shared" si="40"/>
        <v>0.12277384086594423</v>
      </c>
      <c r="E158" s="403"/>
      <c r="F158" s="358"/>
      <c r="G158" s="356">
        <v>20619</v>
      </c>
      <c r="H158" s="358">
        <f t="shared" si="36"/>
        <v>1.5514184397163122E-2</v>
      </c>
      <c r="I158" s="138">
        <v>17900</v>
      </c>
      <c r="J158" s="137">
        <f t="shared" si="25"/>
        <v>0.23832583881010039</v>
      </c>
      <c r="K158" s="450"/>
      <c r="L158" s="461"/>
      <c r="M158" s="138">
        <v>7490</v>
      </c>
      <c r="N158" s="358">
        <f t="shared" si="26"/>
        <v>6.3618290258449228E-2</v>
      </c>
      <c r="O158" s="483"/>
      <c r="P158" s="464"/>
      <c r="Q158" s="138">
        <v>1552</v>
      </c>
      <c r="R158" s="358">
        <f t="shared" si="27"/>
        <v>0.89963280293757641</v>
      </c>
      <c r="S158" s="373">
        <v>1428</v>
      </c>
      <c r="T158" s="379">
        <f t="shared" si="35"/>
        <v>0.30173199635369191</v>
      </c>
      <c r="U158" s="403"/>
      <c r="V158" s="406"/>
      <c r="W158" s="250">
        <v>127</v>
      </c>
      <c r="X158" s="358">
        <f t="shared" si="34"/>
        <v>1.5918367346938775</v>
      </c>
      <c r="Y158" s="250">
        <v>187</v>
      </c>
      <c r="Z158" s="358">
        <f t="shared" si="38"/>
        <v>30.166666666666668</v>
      </c>
      <c r="AA158" s="138"/>
      <c r="AB158" s="358"/>
      <c r="AC158" s="138">
        <v>15</v>
      </c>
      <c r="AD158" s="358">
        <f>AC158/AC146-1</f>
        <v>2.75</v>
      </c>
      <c r="AE158" s="463"/>
      <c r="AF158" s="473"/>
      <c r="AG158" s="138"/>
      <c r="AH158" s="358"/>
      <c r="AI158" s="143"/>
      <c r="AJ158" s="143"/>
      <c r="AK158" s="143"/>
      <c r="AL158" s="143"/>
      <c r="AM158" s="143"/>
      <c r="AN158" s="143"/>
      <c r="AO158" s="143"/>
      <c r="AP158" s="143"/>
      <c r="AQ158" s="143"/>
      <c r="AR158" s="143"/>
      <c r="AS158" s="143"/>
      <c r="AT158" s="143"/>
      <c r="AU158" s="143"/>
      <c r="AV158" s="144"/>
      <c r="AW158" s="143"/>
      <c r="AX158" s="143"/>
      <c r="AY158" s="143"/>
      <c r="AZ158" s="143"/>
      <c r="BA158" s="143"/>
      <c r="BB158" s="143"/>
      <c r="BC158" s="143"/>
      <c r="BD158" s="143"/>
      <c r="BE158" s="143"/>
      <c r="BF158" s="143"/>
      <c r="BG158" s="143"/>
      <c r="BH158" s="143"/>
      <c r="BI158" s="143"/>
      <c r="BJ158" s="143"/>
      <c r="BK158" s="143"/>
      <c r="BL158" s="143"/>
      <c r="BM158" s="143"/>
      <c r="BN158" s="143"/>
      <c r="BO158" s="143"/>
      <c r="BP158" s="143"/>
      <c r="BQ158" s="143"/>
      <c r="BR158" s="143"/>
      <c r="BS158" s="143"/>
      <c r="BT158" s="143"/>
      <c r="BU158" s="143"/>
      <c r="BV158" s="143"/>
      <c r="BW158" s="143"/>
      <c r="BX158" s="143"/>
      <c r="BY158" s="143"/>
      <c r="BZ158" s="143"/>
      <c r="CA158" s="143"/>
      <c r="CB158" s="143"/>
      <c r="CC158" s="143"/>
      <c r="CD158" s="143"/>
      <c r="CE158" s="143"/>
      <c r="CF158" s="143"/>
      <c r="CG158" s="143"/>
      <c r="CH158" s="143"/>
      <c r="CI158" s="143"/>
      <c r="CJ158" s="143"/>
      <c r="CK158" s="143"/>
      <c r="CL158" s="143"/>
      <c r="CM158" s="143"/>
      <c r="CN158" s="143"/>
      <c r="CO158" s="143"/>
      <c r="CP158" s="143"/>
      <c r="CQ158" s="143"/>
      <c r="CR158" s="143"/>
      <c r="CS158" s="143"/>
      <c r="CT158" s="143"/>
      <c r="CU158" s="143"/>
      <c r="CV158" s="143"/>
      <c r="CW158" s="143"/>
      <c r="CX158" s="143"/>
      <c r="CY158" s="143"/>
      <c r="CZ158" s="143"/>
      <c r="DA158" s="143"/>
      <c r="DB158" s="143"/>
      <c r="DC158" s="143"/>
      <c r="DD158" s="143"/>
      <c r="DE158" s="143"/>
      <c r="DF158" s="143"/>
      <c r="DG158" s="143"/>
      <c r="DH158" s="143"/>
      <c r="DI158" s="143"/>
      <c r="DJ158" s="143"/>
      <c r="DK158" s="143"/>
      <c r="DL158" s="143"/>
      <c r="DM158" s="143"/>
      <c r="DN158" s="143"/>
      <c r="DO158" s="143"/>
      <c r="DP158" s="143"/>
      <c r="DQ158" s="143"/>
      <c r="DR158" s="143"/>
      <c r="DS158" s="143"/>
      <c r="DT158" s="143"/>
      <c r="DU158" s="143"/>
      <c r="DV158" s="143"/>
      <c r="DW158" s="143"/>
      <c r="DX158" s="143"/>
      <c r="DY158" s="143"/>
      <c r="DZ158" s="143"/>
      <c r="EA158" s="143"/>
      <c r="EB158" s="143"/>
      <c r="EC158" s="143"/>
      <c r="ED158" s="143"/>
      <c r="EE158" s="143"/>
      <c r="EF158" s="143"/>
      <c r="EG158" s="143"/>
      <c r="EH158" s="143"/>
      <c r="EI158" s="143"/>
      <c r="EJ158" s="143"/>
      <c r="EK158" s="143"/>
      <c r="EL158" s="143"/>
      <c r="EM158" s="143"/>
      <c r="EN158" s="143"/>
      <c r="EO158" s="143"/>
      <c r="EP158" s="143"/>
      <c r="EQ158" s="143"/>
      <c r="ER158" s="143"/>
      <c r="ES158" s="143"/>
      <c r="ET158" s="143"/>
      <c r="EU158" s="143"/>
      <c r="EV158" s="143"/>
      <c r="EW158" s="143"/>
      <c r="EX158" s="143"/>
      <c r="EY158" s="143"/>
      <c r="EZ158" s="143"/>
      <c r="FA158" s="143"/>
      <c r="FB158" s="143"/>
      <c r="FC158" s="143"/>
      <c r="FD158" s="143"/>
      <c r="FE158" s="143"/>
      <c r="FF158" s="143"/>
      <c r="FG158" s="143"/>
      <c r="FH158" s="143"/>
      <c r="FI158" s="143"/>
      <c r="FJ158" s="143"/>
      <c r="FK158" s="143"/>
      <c r="FL158" s="143"/>
      <c r="FM158" s="143"/>
      <c r="FN158" s="143"/>
      <c r="FO158" s="143"/>
      <c r="FP158" s="143"/>
      <c r="FQ158" s="143"/>
      <c r="FR158" s="143"/>
      <c r="FS158" s="143"/>
      <c r="FT158" s="143"/>
      <c r="FU158" s="143"/>
      <c r="FV158" s="143"/>
      <c r="FW158" s="143"/>
      <c r="FX158" s="143"/>
      <c r="FY158" s="143"/>
      <c r="FZ158" s="143"/>
      <c r="GA158" s="143"/>
      <c r="GB158" s="143"/>
      <c r="GC158" s="143"/>
      <c r="GD158" s="143"/>
      <c r="GE158" s="143"/>
      <c r="GF158" s="143"/>
      <c r="GG158" s="143"/>
      <c r="GH158" s="143"/>
      <c r="GI158" s="143"/>
      <c r="GJ158" s="143"/>
      <c r="GK158" s="143"/>
      <c r="GL158" s="143"/>
      <c r="GM158" s="143"/>
      <c r="GN158" s="143"/>
      <c r="GO158" s="143"/>
      <c r="GP158" s="143"/>
      <c r="GQ158" s="143"/>
      <c r="GR158" s="143"/>
      <c r="GS158" s="143"/>
      <c r="GT158" s="143"/>
      <c r="GU158" s="143"/>
      <c r="GV158" s="143"/>
      <c r="GW158" s="143"/>
      <c r="GX158" s="143"/>
      <c r="GY158" s="143"/>
      <c r="GZ158" s="143"/>
      <c r="HA158" s="143"/>
      <c r="HB158" s="143"/>
      <c r="HC158" s="143"/>
      <c r="HD158" s="143"/>
      <c r="HE158" s="143"/>
      <c r="HF158" s="143"/>
      <c r="HG158" s="143"/>
      <c r="HH158" s="143"/>
      <c r="HI158" s="143"/>
      <c r="HJ158" s="143"/>
      <c r="HK158" s="143"/>
      <c r="HL158" s="143"/>
      <c r="HM158" s="143"/>
      <c r="HN158" s="143"/>
      <c r="HO158" s="143"/>
      <c r="HP158" s="143"/>
      <c r="HQ158" s="143"/>
      <c r="HR158" s="143"/>
      <c r="HS158" s="143"/>
      <c r="HT158" s="143"/>
      <c r="HU158" s="143"/>
      <c r="HV158" s="143"/>
      <c r="HW158" s="143"/>
      <c r="HX158" s="143"/>
      <c r="HY158" s="143"/>
      <c r="HZ158" s="143"/>
      <c r="IA158" s="143"/>
      <c r="IB158" s="143"/>
      <c r="IC158" s="143"/>
      <c r="ID158" s="143"/>
      <c r="IE158" s="143"/>
      <c r="IF158" s="143"/>
      <c r="IG158" s="143"/>
      <c r="IH158" s="143"/>
      <c r="II158" s="143"/>
      <c r="IJ158" s="143"/>
      <c r="IK158" s="143"/>
      <c r="IL158" s="143"/>
      <c r="IM158" s="143"/>
      <c r="IN158" s="143"/>
      <c r="IO158" s="143"/>
      <c r="IP158" s="143"/>
      <c r="IQ158" s="143"/>
      <c r="IR158" s="143"/>
      <c r="IS158" s="143"/>
      <c r="IT158" s="143"/>
      <c r="IU158" s="143"/>
      <c r="IV158" s="143"/>
      <c r="IW158" s="143"/>
      <c r="IX158" s="143"/>
      <c r="IY158" s="143"/>
      <c r="IZ158" s="143"/>
      <c r="JA158" s="143"/>
      <c r="JB158" s="143"/>
      <c r="JC158" s="143"/>
      <c r="JD158" s="143"/>
      <c r="JE158" s="143"/>
      <c r="JF158" s="143"/>
      <c r="JG158" s="143"/>
      <c r="JH158" s="143"/>
      <c r="JI158" s="143"/>
      <c r="JJ158" s="143"/>
      <c r="JK158" s="143"/>
      <c r="JL158" s="143"/>
      <c r="JM158" s="143"/>
      <c r="JN158" s="143"/>
      <c r="JO158" s="143"/>
      <c r="JP158" s="143"/>
      <c r="JQ158" s="143"/>
      <c r="JR158" s="143"/>
      <c r="JS158" s="143"/>
      <c r="JT158" s="143"/>
      <c r="JU158" s="143"/>
      <c r="JV158" s="143"/>
      <c r="JW158" s="143"/>
      <c r="JX158" s="143"/>
      <c r="JY158" s="143"/>
      <c r="JZ158" s="143"/>
      <c r="KA158" s="143"/>
      <c r="KB158" s="143"/>
      <c r="KC158" s="143"/>
      <c r="KD158" s="143"/>
      <c r="KE158" s="143"/>
      <c r="KF158" s="143"/>
      <c r="KG158" s="143"/>
      <c r="KH158" s="143"/>
      <c r="KI158" s="143"/>
      <c r="KJ158" s="143"/>
      <c r="KK158" s="143"/>
      <c r="KL158" s="143"/>
      <c r="KM158" s="143"/>
      <c r="KN158" s="143"/>
      <c r="KO158" s="143"/>
      <c r="KP158" s="143"/>
      <c r="KQ158" s="143"/>
      <c r="KR158" s="143"/>
      <c r="KS158" s="143"/>
      <c r="KT158" s="143"/>
      <c r="KU158" s="143"/>
      <c r="KV158" s="143"/>
      <c r="KW158" s="143"/>
      <c r="KX158" s="143"/>
      <c r="KY158" s="143"/>
      <c r="KZ158" s="143"/>
      <c r="LA158" s="143"/>
      <c r="LB158" s="143"/>
      <c r="LC158" s="143"/>
      <c r="LD158" s="143"/>
      <c r="LE158" s="143"/>
      <c r="LF158" s="143"/>
      <c r="LG158" s="143"/>
      <c r="LH158" s="143"/>
      <c r="LI158" s="143"/>
      <c r="LJ158" s="143"/>
      <c r="LK158" s="143"/>
      <c r="LL158" s="143"/>
      <c r="LM158" s="143"/>
      <c r="LN158" s="143"/>
      <c r="LO158" s="143"/>
      <c r="LP158" s="143"/>
      <c r="LQ158" s="143"/>
      <c r="LR158" s="143"/>
      <c r="LS158" s="143"/>
      <c r="LT158" s="143"/>
      <c r="LU158" s="143"/>
      <c r="LV158" s="143"/>
      <c r="LW158" s="143"/>
      <c r="LX158" s="143"/>
      <c r="LY158" s="143"/>
      <c r="LZ158" s="143"/>
      <c r="MA158" s="143"/>
      <c r="MB158" s="143"/>
      <c r="MC158" s="143"/>
      <c r="MD158" s="143"/>
      <c r="ME158" s="143"/>
      <c r="MF158" s="143"/>
      <c r="MG158" s="143"/>
      <c r="MH158" s="143"/>
      <c r="MI158" s="143"/>
      <c r="MJ158" s="143"/>
      <c r="MK158" s="143"/>
      <c r="ML158" s="143"/>
      <c r="MM158" s="143"/>
      <c r="MN158" s="143"/>
      <c r="MO158" s="143"/>
      <c r="MP158" s="143"/>
      <c r="MQ158" s="143"/>
      <c r="MR158" s="143"/>
      <c r="MS158" s="143"/>
      <c r="MT158" s="143"/>
      <c r="MU158" s="143"/>
      <c r="MV158" s="143"/>
      <c r="MW158" s="143"/>
      <c r="MX158" s="143"/>
      <c r="MY158" s="143"/>
      <c r="MZ158" s="143"/>
      <c r="NA158" s="143"/>
      <c r="NB158" s="143"/>
      <c r="NC158" s="143"/>
      <c r="ND158" s="143"/>
      <c r="NE158" s="143"/>
      <c r="NF158" s="143"/>
      <c r="NG158" s="143"/>
      <c r="NH158" s="143"/>
      <c r="NI158" s="143"/>
      <c r="NJ158" s="143"/>
      <c r="NK158" s="143"/>
      <c r="NL158" s="143"/>
      <c r="NM158" s="143"/>
      <c r="NN158" s="143"/>
      <c r="NO158" s="143"/>
      <c r="NP158" s="143"/>
      <c r="NQ158" s="143"/>
      <c r="NR158" s="143"/>
      <c r="NS158" s="143"/>
      <c r="NT158" s="143"/>
      <c r="NU158" s="143"/>
      <c r="NV158" s="143"/>
      <c r="NW158" s="143"/>
      <c r="NX158" s="143"/>
      <c r="NY158" s="143"/>
      <c r="NZ158" s="143"/>
      <c r="OA158" s="143"/>
      <c r="OB158" s="143"/>
      <c r="OC158" s="143"/>
      <c r="OD158" s="143"/>
      <c r="OE158" s="143"/>
      <c r="OF158" s="143"/>
      <c r="OG158" s="143"/>
      <c r="OH158" s="143"/>
      <c r="OI158" s="143"/>
      <c r="OJ158" s="143"/>
      <c r="OK158" s="143"/>
      <c r="OL158" s="143"/>
      <c r="OM158" s="143"/>
      <c r="ON158" s="143"/>
      <c r="OO158" s="143"/>
      <c r="OP158" s="143"/>
      <c r="OQ158" s="143"/>
      <c r="OR158" s="143"/>
      <c r="OS158" s="143"/>
      <c r="OT158" s="143"/>
      <c r="OU158" s="143"/>
      <c r="OV158" s="143"/>
      <c r="OW158" s="143"/>
      <c r="OX158" s="143"/>
      <c r="OY158" s="143"/>
      <c r="OZ158" s="143"/>
      <c r="PA158" s="143"/>
      <c r="PB158" s="143"/>
      <c r="PC158" s="143"/>
      <c r="PD158" s="143"/>
      <c r="PE158" s="143"/>
      <c r="PF158" s="143"/>
      <c r="PG158" s="143"/>
      <c r="PH158" s="143"/>
      <c r="PI158" s="143"/>
      <c r="PJ158" s="143"/>
      <c r="PK158" s="143"/>
      <c r="PL158" s="143"/>
      <c r="PM158" s="143"/>
      <c r="PN158" s="143"/>
      <c r="PO158" s="143"/>
      <c r="PP158" s="143"/>
      <c r="PQ158" s="143"/>
      <c r="PR158" s="143"/>
      <c r="PS158" s="143"/>
      <c r="PT158" s="143"/>
      <c r="PU158" s="143"/>
      <c r="PV158" s="143"/>
      <c r="PW158" s="143"/>
      <c r="PX158" s="143"/>
      <c r="PY158" s="143"/>
      <c r="PZ158" s="143"/>
      <c r="QA158" s="143"/>
      <c r="QB158" s="143"/>
      <c r="QC158" s="143"/>
      <c r="QD158" s="143"/>
      <c r="QE158" s="143"/>
      <c r="QF158" s="143"/>
      <c r="QG158" s="143"/>
      <c r="QH158" s="143"/>
      <c r="QI158" s="143"/>
      <c r="QJ158" s="143"/>
      <c r="QK158" s="143"/>
      <c r="QL158" s="143"/>
      <c r="QM158" s="143"/>
      <c r="QN158" s="143"/>
      <c r="QO158" s="143"/>
      <c r="QP158" s="143"/>
      <c r="QQ158" s="143"/>
      <c r="QR158" s="143"/>
      <c r="QS158" s="143"/>
      <c r="QT158" s="143"/>
      <c r="QU158" s="143"/>
      <c r="QV158" s="143"/>
      <c r="QW158" s="143"/>
      <c r="QX158" s="143"/>
      <c r="QY158" s="143"/>
      <c r="QZ158" s="143"/>
      <c r="RA158" s="143"/>
      <c r="RB158" s="143"/>
      <c r="RC158" s="143"/>
      <c r="RD158" s="143"/>
      <c r="RE158" s="143"/>
      <c r="RF158" s="143"/>
      <c r="RG158" s="143"/>
      <c r="RH158" s="143"/>
      <c r="RI158" s="143"/>
      <c r="RJ158" s="143"/>
      <c r="RK158" s="143"/>
      <c r="RL158" s="143"/>
      <c r="RM158" s="143"/>
      <c r="RN158" s="143"/>
      <c r="RO158" s="143"/>
      <c r="RP158" s="143"/>
      <c r="RQ158" s="143"/>
      <c r="RR158" s="143"/>
      <c r="RS158" s="143"/>
      <c r="RT158" s="143"/>
      <c r="RU158" s="143"/>
      <c r="RV158" s="143"/>
      <c r="RW158" s="143"/>
      <c r="RX158" s="143"/>
      <c r="RY158" s="143"/>
      <c r="RZ158" s="143"/>
      <c r="SA158" s="143"/>
      <c r="SB158" s="143"/>
      <c r="SC158" s="143"/>
      <c r="SD158" s="143"/>
      <c r="SE158" s="143"/>
      <c r="SF158" s="143"/>
      <c r="SG158" s="143"/>
      <c r="SH158" s="143"/>
      <c r="SI158" s="143"/>
      <c r="SJ158" s="143"/>
      <c r="SK158" s="143"/>
      <c r="SL158" s="143"/>
      <c r="SM158" s="143"/>
      <c r="SN158" s="143"/>
      <c r="SO158" s="143"/>
      <c r="SP158" s="143"/>
      <c r="SQ158" s="143"/>
      <c r="SR158" s="143"/>
      <c r="SS158" s="143"/>
      <c r="ST158" s="143"/>
      <c r="SU158" s="143"/>
      <c r="SV158" s="143"/>
      <c r="SW158" s="143"/>
      <c r="SX158" s="143"/>
      <c r="SY158" s="143"/>
      <c r="SZ158" s="143"/>
      <c r="TA158" s="143"/>
      <c r="TB158" s="143"/>
      <c r="TC158" s="143"/>
      <c r="TD158" s="143"/>
      <c r="TE158" s="143"/>
      <c r="TF158" s="143"/>
      <c r="TG158" s="143"/>
      <c r="TH158" s="143"/>
      <c r="TI158" s="143"/>
      <c r="TJ158" s="143"/>
      <c r="TK158" s="143"/>
      <c r="TL158" s="143"/>
      <c r="TM158" s="143"/>
      <c r="TN158" s="143"/>
      <c r="TO158" s="143"/>
      <c r="TP158" s="143"/>
      <c r="TQ158" s="143"/>
      <c r="TR158" s="143"/>
      <c r="TS158" s="143"/>
      <c r="TT158" s="143"/>
      <c r="TU158" s="143"/>
      <c r="TV158" s="143"/>
      <c r="TW158" s="143"/>
      <c r="TX158" s="143"/>
      <c r="TY158" s="143"/>
      <c r="TZ158" s="143"/>
      <c r="UA158" s="143"/>
      <c r="UB158" s="143"/>
      <c r="UC158" s="143"/>
      <c r="UD158" s="143"/>
      <c r="UE158" s="143"/>
      <c r="UF158" s="143"/>
      <c r="UG158" s="143"/>
      <c r="UH158" s="143"/>
      <c r="UI158" s="143"/>
      <c r="UJ158" s="143"/>
      <c r="UK158" s="143"/>
      <c r="UL158" s="143"/>
      <c r="UM158" s="143"/>
      <c r="UN158" s="143"/>
      <c r="UO158" s="143"/>
      <c r="UP158" s="143"/>
      <c r="UQ158" s="143"/>
      <c r="UR158" s="143"/>
      <c r="US158" s="143"/>
      <c r="UT158" s="143"/>
      <c r="UU158" s="143"/>
      <c r="UV158" s="143"/>
      <c r="UW158" s="143"/>
      <c r="UX158" s="143"/>
      <c r="UY158" s="143"/>
      <c r="UZ158" s="143"/>
      <c r="VA158" s="143"/>
      <c r="VB158" s="143"/>
      <c r="VC158" s="143"/>
      <c r="VD158" s="143"/>
      <c r="VE158" s="143"/>
      <c r="VF158" s="143"/>
      <c r="VG158" s="143"/>
      <c r="VH158" s="143"/>
      <c r="VI158" s="143"/>
      <c r="VJ158" s="143"/>
      <c r="VK158" s="143"/>
      <c r="VL158" s="143"/>
      <c r="VM158" s="143"/>
      <c r="VN158" s="143"/>
      <c r="VO158" s="143"/>
      <c r="VP158" s="143"/>
      <c r="VQ158" s="143"/>
      <c r="VR158" s="143"/>
      <c r="VS158" s="143"/>
      <c r="VT158" s="143"/>
      <c r="VU158" s="143"/>
      <c r="VV158" s="143"/>
      <c r="VW158" s="143"/>
      <c r="VX158" s="143"/>
      <c r="VY158" s="143"/>
      <c r="VZ158" s="143"/>
      <c r="WA158" s="143"/>
      <c r="WB158" s="143"/>
      <c r="WC158" s="143"/>
      <c r="WD158" s="143"/>
      <c r="WE158" s="143"/>
      <c r="WF158" s="143"/>
      <c r="WG158" s="143"/>
      <c r="WH158" s="143"/>
      <c r="WI158" s="143"/>
      <c r="WJ158" s="143"/>
      <c r="WK158" s="143"/>
      <c r="WL158" s="143"/>
      <c r="WM158" s="143"/>
      <c r="WN158" s="143"/>
      <c r="WO158" s="143"/>
      <c r="WP158" s="143"/>
      <c r="WQ158" s="143"/>
      <c r="WR158" s="143"/>
      <c r="WS158" s="143"/>
      <c r="WT158" s="143"/>
      <c r="WU158" s="143"/>
      <c r="WV158" s="143"/>
      <c r="WW158" s="143"/>
      <c r="WX158" s="143"/>
      <c r="WY158" s="143"/>
      <c r="WZ158" s="143"/>
      <c r="XA158" s="143"/>
      <c r="XB158" s="143"/>
      <c r="XC158" s="143"/>
      <c r="XD158" s="143"/>
      <c r="XE158" s="143"/>
      <c r="XF158" s="143"/>
      <c r="XG158" s="143"/>
      <c r="XH158" s="143"/>
      <c r="XI158" s="143"/>
      <c r="XJ158" s="143"/>
      <c r="XK158" s="143"/>
      <c r="XL158" s="143"/>
      <c r="XM158" s="143"/>
      <c r="XN158" s="143"/>
      <c r="XO158" s="143"/>
      <c r="XP158" s="143"/>
      <c r="XQ158" s="143"/>
      <c r="XR158" s="143"/>
      <c r="XS158" s="143"/>
      <c r="XT158" s="143"/>
      <c r="XU158" s="143"/>
      <c r="XV158" s="143"/>
      <c r="XW158" s="143"/>
      <c r="XX158" s="143"/>
      <c r="XY158" s="143"/>
      <c r="XZ158" s="143"/>
      <c r="YA158" s="143"/>
      <c r="YB158" s="143"/>
      <c r="YC158" s="143"/>
      <c r="YD158" s="143"/>
      <c r="YE158" s="143"/>
      <c r="YF158" s="143"/>
      <c r="YG158" s="143"/>
      <c r="YH158" s="143"/>
      <c r="YI158" s="143"/>
      <c r="YJ158" s="143"/>
      <c r="YK158" s="143"/>
      <c r="YL158" s="143"/>
      <c r="YM158" s="143"/>
      <c r="YN158" s="143"/>
      <c r="YO158" s="143"/>
      <c r="YP158" s="143"/>
      <c r="YQ158" s="143"/>
      <c r="YR158" s="143"/>
      <c r="YS158" s="143"/>
      <c r="YT158" s="143"/>
      <c r="YU158" s="143"/>
      <c r="YV158" s="143"/>
      <c r="YW158" s="143"/>
      <c r="YX158" s="143"/>
      <c r="YY158" s="143"/>
      <c r="YZ158" s="143"/>
      <c r="ZA158" s="143"/>
      <c r="ZB158" s="143"/>
      <c r="ZC158" s="143"/>
      <c r="ZD158" s="143"/>
      <c r="ZE158" s="143"/>
      <c r="ZF158" s="143"/>
      <c r="ZG158" s="143"/>
      <c r="ZH158" s="143"/>
      <c r="ZI158" s="143"/>
      <c r="ZJ158" s="143"/>
      <c r="ZK158" s="143"/>
      <c r="ZL158" s="143"/>
      <c r="ZM158" s="143"/>
      <c r="ZN158" s="143"/>
      <c r="ZO158" s="143"/>
      <c r="ZP158" s="143"/>
      <c r="ZQ158" s="143"/>
      <c r="ZR158" s="143"/>
      <c r="ZS158" s="143"/>
      <c r="ZT158" s="143"/>
      <c r="ZU158" s="143"/>
      <c r="ZV158" s="143"/>
      <c r="ZW158" s="143"/>
      <c r="ZX158" s="143"/>
      <c r="ZY158" s="143"/>
      <c r="ZZ158" s="143"/>
      <c r="AAA158" s="143"/>
      <c r="AAB158" s="143"/>
      <c r="AAC158" s="143"/>
      <c r="AAD158" s="143"/>
      <c r="AAE158" s="143"/>
      <c r="AAF158" s="143"/>
      <c r="AAG158" s="143"/>
      <c r="AAH158" s="143"/>
      <c r="AAI158" s="143"/>
      <c r="AAJ158" s="143"/>
      <c r="AAK158" s="143"/>
      <c r="AAL158" s="143"/>
      <c r="AAM158" s="143"/>
      <c r="AAN158" s="143"/>
      <c r="AAO158" s="143"/>
      <c r="AAP158" s="143"/>
      <c r="AAQ158" s="143"/>
      <c r="AAR158" s="143"/>
      <c r="AAS158" s="143"/>
      <c r="AAT158" s="143"/>
      <c r="AAU158" s="143"/>
      <c r="AAV158" s="143"/>
      <c r="AAW158" s="143"/>
      <c r="AAX158" s="143"/>
      <c r="AAY158" s="143"/>
      <c r="AAZ158" s="143"/>
      <c r="ABA158" s="143"/>
      <c r="ABB158" s="143"/>
      <c r="ABC158" s="143"/>
      <c r="ABD158" s="143"/>
      <c r="ABE158" s="143"/>
      <c r="ABF158" s="143"/>
      <c r="ABG158" s="143"/>
      <c r="ABH158" s="143"/>
      <c r="ABI158" s="143"/>
      <c r="ABJ158" s="143"/>
      <c r="ABK158" s="143"/>
      <c r="ABL158" s="143"/>
      <c r="ABM158" s="143"/>
      <c r="ABN158" s="143"/>
      <c r="ABO158" s="143"/>
      <c r="ABP158" s="143"/>
      <c r="ABQ158" s="143"/>
      <c r="ABR158" s="143"/>
      <c r="ABS158" s="143"/>
      <c r="ABT158" s="143"/>
      <c r="ABU158" s="143"/>
      <c r="ABV158" s="143"/>
      <c r="ABW158" s="143"/>
      <c r="ABX158" s="143"/>
      <c r="ABY158" s="143"/>
      <c r="ABZ158" s="143"/>
      <c r="ACA158" s="143"/>
      <c r="ACB158" s="143"/>
      <c r="ACC158" s="143"/>
      <c r="ACD158" s="143"/>
      <c r="ACE158" s="143"/>
      <c r="ACF158" s="143"/>
      <c r="ACG158" s="143"/>
      <c r="ACH158" s="143"/>
      <c r="ACI158" s="143"/>
      <c r="ACJ158" s="143"/>
      <c r="ACK158" s="143"/>
      <c r="ACL158" s="143"/>
      <c r="ACM158" s="143"/>
      <c r="ACN158" s="143"/>
      <c r="ACO158" s="143"/>
      <c r="ACP158" s="143"/>
      <c r="ACQ158" s="143"/>
      <c r="ACR158" s="143"/>
      <c r="ACS158" s="143"/>
      <c r="ACT158" s="143"/>
      <c r="ACU158" s="143"/>
      <c r="ACV158" s="143"/>
      <c r="ACW158" s="143"/>
      <c r="ACX158" s="143"/>
      <c r="ACY158" s="143"/>
      <c r="ACZ158" s="143"/>
      <c r="ADA158" s="143"/>
      <c r="ADB158" s="143"/>
      <c r="ADC158" s="143"/>
      <c r="ADD158" s="143"/>
      <c r="ADE158" s="143"/>
      <c r="ADF158" s="143"/>
      <c r="ADG158" s="143"/>
      <c r="ADH158" s="143"/>
      <c r="ADI158" s="143"/>
      <c r="ADJ158" s="143"/>
      <c r="ADK158" s="143"/>
      <c r="ADL158" s="143"/>
      <c r="ADM158" s="143"/>
      <c r="ADN158" s="143"/>
      <c r="ADO158" s="143"/>
      <c r="ADP158" s="143"/>
      <c r="ADQ158" s="143"/>
      <c r="ADR158" s="143"/>
      <c r="ADS158" s="143"/>
      <c r="ADT158" s="143"/>
      <c r="ADU158" s="143"/>
      <c r="ADV158" s="143"/>
      <c r="ADW158" s="143"/>
      <c r="ADX158" s="143"/>
      <c r="ADY158" s="143"/>
      <c r="ADZ158" s="143"/>
      <c r="AEA158" s="143"/>
      <c r="AEB158" s="143"/>
      <c r="AEC158" s="143"/>
      <c r="AED158" s="143"/>
      <c r="AEE158" s="143"/>
      <c r="AEF158" s="143"/>
      <c r="AEG158" s="143"/>
      <c r="AEH158" s="143"/>
      <c r="AEI158" s="143"/>
      <c r="AEJ158" s="143"/>
      <c r="AEK158" s="143"/>
      <c r="AEL158" s="143"/>
      <c r="AEM158" s="143"/>
      <c r="AEN158" s="143"/>
      <c r="AEO158" s="143"/>
      <c r="AEP158" s="143"/>
      <c r="AEQ158" s="143"/>
      <c r="AER158" s="143"/>
      <c r="AES158" s="143"/>
      <c r="AET158" s="143"/>
      <c r="AEU158" s="143"/>
      <c r="AEV158" s="143"/>
      <c r="AEW158" s="143"/>
      <c r="AEX158" s="143"/>
      <c r="AEY158" s="143"/>
      <c r="AEZ158" s="143"/>
      <c r="AFA158" s="143"/>
      <c r="AFB158" s="143"/>
      <c r="AFC158" s="143"/>
      <c r="AFD158" s="143"/>
      <c r="AFE158" s="143"/>
      <c r="AFF158" s="143"/>
      <c r="AFG158" s="143"/>
      <c r="AFH158" s="143"/>
      <c r="AFI158" s="143"/>
      <c r="AFJ158" s="143"/>
      <c r="AFK158" s="143"/>
      <c r="AFL158" s="143"/>
      <c r="AFM158" s="143"/>
      <c r="AFN158" s="143"/>
      <c r="AFO158" s="143"/>
      <c r="AFP158" s="143"/>
      <c r="AFQ158" s="143"/>
      <c r="AFR158" s="143"/>
      <c r="AFS158" s="143"/>
      <c r="AFT158" s="143"/>
      <c r="AFU158" s="143"/>
      <c r="AFV158" s="143"/>
      <c r="AFW158" s="143"/>
      <c r="AFX158" s="143"/>
      <c r="AFY158" s="143"/>
      <c r="AFZ158" s="143"/>
      <c r="AGA158" s="143"/>
      <c r="AGB158" s="143"/>
      <c r="AGC158" s="143"/>
      <c r="AGD158" s="143"/>
      <c r="AGE158" s="143"/>
      <c r="AGF158" s="143"/>
      <c r="AGG158" s="143"/>
      <c r="AGH158" s="143"/>
      <c r="AGI158" s="143"/>
      <c r="AGJ158" s="143"/>
      <c r="AGK158" s="143"/>
      <c r="AGL158" s="143"/>
      <c r="AGM158" s="143"/>
      <c r="AGN158" s="143"/>
      <c r="AGO158" s="143"/>
      <c r="AGP158" s="143"/>
      <c r="AGQ158" s="143"/>
      <c r="AGR158" s="143"/>
      <c r="AGS158" s="143"/>
      <c r="AGT158" s="143"/>
      <c r="AGU158" s="143"/>
      <c r="AGV158" s="143"/>
      <c r="AGW158" s="143"/>
      <c r="AGX158" s="143"/>
      <c r="AGY158" s="143"/>
      <c r="AGZ158" s="143"/>
      <c r="AHA158" s="143"/>
      <c r="AHB158" s="143"/>
      <c r="AHC158" s="143"/>
      <c r="AHD158" s="143"/>
      <c r="AHE158" s="143"/>
      <c r="AHF158" s="143"/>
      <c r="AHG158" s="143"/>
      <c r="AHH158" s="143"/>
      <c r="AHI158" s="143"/>
      <c r="AHJ158" s="143"/>
      <c r="AHK158" s="143"/>
      <c r="AHL158" s="143"/>
      <c r="AHM158" s="143"/>
      <c r="AHN158" s="143"/>
      <c r="AHO158" s="143"/>
      <c r="AHP158" s="143"/>
      <c r="AHQ158" s="143"/>
      <c r="AHR158" s="143"/>
      <c r="AHS158" s="143"/>
      <c r="AHT158" s="143"/>
      <c r="AHU158" s="143"/>
      <c r="AHV158" s="143"/>
      <c r="AHW158" s="143"/>
      <c r="AHX158" s="143"/>
      <c r="AHY158" s="143"/>
      <c r="AHZ158" s="143"/>
      <c r="AIA158" s="143"/>
      <c r="AIB158" s="143"/>
      <c r="AIC158" s="143"/>
      <c r="AID158" s="143"/>
      <c r="AIE158" s="143"/>
      <c r="AIF158" s="143"/>
      <c r="AIG158" s="143"/>
      <c r="AIH158" s="143"/>
      <c r="AII158" s="143"/>
      <c r="AIJ158" s="143"/>
      <c r="AIK158" s="143"/>
      <c r="AIL158" s="143"/>
      <c r="AIM158" s="143"/>
      <c r="AIN158" s="143"/>
      <c r="AIO158" s="143"/>
      <c r="AIP158" s="143"/>
      <c r="AIQ158" s="143"/>
      <c r="AIR158" s="143"/>
      <c r="AIS158" s="143"/>
      <c r="AIT158" s="143"/>
      <c r="AIU158" s="143"/>
      <c r="AIV158" s="143"/>
      <c r="AIW158" s="143"/>
      <c r="AIX158" s="143"/>
      <c r="AIY158" s="143"/>
      <c r="AIZ158" s="143"/>
      <c r="AJA158" s="143"/>
      <c r="AJB158" s="143"/>
      <c r="AJC158" s="143"/>
      <c r="AJD158" s="143"/>
      <c r="AJE158" s="143"/>
      <c r="AJF158" s="143"/>
      <c r="AJG158" s="143"/>
      <c r="AJH158" s="143"/>
      <c r="AJI158" s="143"/>
    </row>
    <row r="159" spans="1:945" s="106" customFormat="1" ht="13.55" customHeight="1">
      <c r="A159" s="439"/>
      <c r="B159" s="95" t="s">
        <v>16</v>
      </c>
      <c r="C159" s="251">
        <v>2007035</v>
      </c>
      <c r="D159" s="358">
        <f t="shared" si="40"/>
        <v>0.12646242524758455</v>
      </c>
      <c r="E159" s="404"/>
      <c r="F159" s="358"/>
      <c r="G159" s="356">
        <v>19327</v>
      </c>
      <c r="H159" s="358">
        <f t="shared" si="36"/>
        <v>1.7264066529817379E-2</v>
      </c>
      <c r="I159" s="138">
        <v>15082</v>
      </c>
      <c r="J159" s="358">
        <f>I159/I147-1</f>
        <v>0.16724711709619999</v>
      </c>
      <c r="K159" s="451"/>
      <c r="L159" s="462"/>
      <c r="M159" s="138">
        <v>5389</v>
      </c>
      <c r="N159" s="359">
        <f t="shared" si="26"/>
        <v>0.27219074598678006</v>
      </c>
      <c r="O159" s="484"/>
      <c r="P159" s="476"/>
      <c r="Q159" s="138">
        <v>1160</v>
      </c>
      <c r="R159" s="358">
        <f t="shared" si="27"/>
        <v>0.43742255266418839</v>
      </c>
      <c r="S159" s="374">
        <v>1703</v>
      </c>
      <c r="T159" s="379">
        <f t="shared" si="35"/>
        <v>0.83512931034482762</v>
      </c>
      <c r="U159" s="404"/>
      <c r="V159" s="407"/>
      <c r="W159" s="250">
        <v>638</v>
      </c>
      <c r="X159" s="358">
        <f t="shared" si="34"/>
        <v>41.533333333333331</v>
      </c>
      <c r="Y159" s="250">
        <v>135</v>
      </c>
      <c r="Z159" s="358">
        <f t="shared" si="38"/>
        <v>1.5961538461538463</v>
      </c>
      <c r="AA159" s="138"/>
      <c r="AB159" s="358"/>
      <c r="AC159" s="138">
        <v>7</v>
      </c>
      <c r="AD159" s="359" t="s">
        <v>249</v>
      </c>
      <c r="AE159" s="466"/>
      <c r="AF159" s="474"/>
      <c r="AG159" s="138"/>
      <c r="AH159" s="358"/>
      <c r="AI159" s="143"/>
      <c r="AJ159" s="143"/>
      <c r="AK159" s="143"/>
      <c r="AL159" s="143"/>
      <c r="AM159" s="143"/>
      <c r="AN159" s="143"/>
      <c r="AO159" s="143"/>
      <c r="AP159" s="143"/>
      <c r="AQ159" s="143"/>
      <c r="AR159" s="143"/>
      <c r="AS159" s="143"/>
      <c r="AT159" s="143"/>
      <c r="AU159" s="143"/>
      <c r="AV159" s="144"/>
      <c r="AW159" s="143"/>
      <c r="AX159" s="143"/>
      <c r="AY159" s="143"/>
      <c r="AZ159" s="143"/>
      <c r="BA159" s="143"/>
      <c r="BB159" s="143"/>
      <c r="BC159" s="143"/>
      <c r="BD159" s="143"/>
      <c r="BE159" s="143"/>
      <c r="BF159" s="143"/>
      <c r="BG159" s="143"/>
      <c r="BH159" s="143"/>
      <c r="BI159" s="143"/>
      <c r="BJ159" s="143"/>
      <c r="BK159" s="143"/>
      <c r="BL159" s="143"/>
      <c r="BM159" s="143"/>
      <c r="BN159" s="143"/>
      <c r="BO159" s="143"/>
      <c r="BP159" s="143"/>
      <c r="BQ159" s="143"/>
      <c r="BR159" s="143"/>
      <c r="BS159" s="143"/>
      <c r="BT159" s="143"/>
      <c r="BU159" s="143"/>
      <c r="BV159" s="143"/>
      <c r="BW159" s="143"/>
      <c r="BX159" s="143"/>
      <c r="BY159" s="143"/>
      <c r="BZ159" s="143"/>
      <c r="CA159" s="143"/>
      <c r="CB159" s="143"/>
      <c r="CC159" s="143"/>
      <c r="CD159" s="143"/>
      <c r="CE159" s="143"/>
      <c r="CF159" s="143"/>
      <c r="CG159" s="143"/>
      <c r="CH159" s="143"/>
      <c r="CI159" s="143"/>
      <c r="CJ159" s="143"/>
      <c r="CK159" s="143"/>
      <c r="CL159" s="143"/>
      <c r="CM159" s="143"/>
      <c r="CN159" s="143"/>
      <c r="CO159" s="143"/>
      <c r="CP159" s="143"/>
      <c r="CQ159" s="143"/>
      <c r="CR159" s="143"/>
      <c r="CS159" s="143"/>
      <c r="CT159" s="143"/>
      <c r="CU159" s="143"/>
      <c r="CV159" s="143"/>
      <c r="CW159" s="143"/>
      <c r="CX159" s="143"/>
      <c r="CY159" s="143"/>
      <c r="CZ159" s="143"/>
      <c r="DA159" s="143"/>
      <c r="DB159" s="143"/>
      <c r="DC159" s="143"/>
      <c r="DD159" s="143"/>
      <c r="DE159" s="143"/>
      <c r="DF159" s="143"/>
      <c r="DG159" s="143"/>
      <c r="DH159" s="143"/>
      <c r="DI159" s="143"/>
      <c r="DJ159" s="143"/>
      <c r="DK159" s="143"/>
      <c r="DL159" s="143"/>
      <c r="DM159" s="143"/>
      <c r="DN159" s="143"/>
      <c r="DO159" s="143"/>
      <c r="DP159" s="143"/>
      <c r="DQ159" s="143"/>
      <c r="DR159" s="143"/>
      <c r="DS159" s="143"/>
      <c r="DT159" s="143"/>
      <c r="DU159" s="143"/>
      <c r="DV159" s="143"/>
      <c r="DW159" s="143"/>
      <c r="DX159" s="143"/>
      <c r="DY159" s="143"/>
      <c r="DZ159" s="143"/>
      <c r="EA159" s="143"/>
      <c r="EB159" s="143"/>
      <c r="EC159" s="143"/>
      <c r="ED159" s="143"/>
      <c r="EE159" s="143"/>
      <c r="EF159" s="143"/>
      <c r="EG159" s="143"/>
      <c r="EH159" s="143"/>
      <c r="EI159" s="143"/>
      <c r="EJ159" s="143"/>
      <c r="EK159" s="143"/>
      <c r="EL159" s="143"/>
      <c r="EM159" s="143"/>
      <c r="EN159" s="143"/>
      <c r="EO159" s="143"/>
      <c r="EP159" s="143"/>
      <c r="EQ159" s="143"/>
      <c r="ER159" s="143"/>
      <c r="ES159" s="143"/>
      <c r="ET159" s="143"/>
      <c r="EU159" s="143"/>
      <c r="EV159" s="143"/>
      <c r="EW159" s="143"/>
      <c r="EX159" s="143"/>
      <c r="EY159" s="143"/>
      <c r="EZ159" s="143"/>
      <c r="FA159" s="143"/>
      <c r="FB159" s="143"/>
      <c r="FC159" s="143"/>
      <c r="FD159" s="143"/>
      <c r="FE159" s="143"/>
      <c r="FF159" s="143"/>
      <c r="FG159" s="143"/>
      <c r="FH159" s="143"/>
      <c r="FI159" s="143"/>
      <c r="FJ159" s="143"/>
      <c r="FK159" s="143"/>
      <c r="FL159" s="143"/>
      <c r="FM159" s="143"/>
      <c r="FN159" s="143"/>
      <c r="FO159" s="143"/>
      <c r="FP159" s="143"/>
      <c r="FQ159" s="143"/>
      <c r="FR159" s="143"/>
      <c r="FS159" s="143"/>
      <c r="FT159" s="143"/>
      <c r="FU159" s="143"/>
      <c r="FV159" s="143"/>
      <c r="FW159" s="143"/>
      <c r="FX159" s="143"/>
      <c r="FY159" s="143"/>
      <c r="FZ159" s="143"/>
      <c r="GA159" s="143"/>
      <c r="GB159" s="143"/>
      <c r="GC159" s="143"/>
      <c r="GD159" s="143"/>
      <c r="GE159" s="143"/>
      <c r="GF159" s="143"/>
      <c r="GG159" s="143"/>
      <c r="GH159" s="143"/>
      <c r="GI159" s="143"/>
      <c r="GJ159" s="143"/>
      <c r="GK159" s="143"/>
      <c r="GL159" s="143"/>
      <c r="GM159" s="143"/>
      <c r="GN159" s="143"/>
      <c r="GO159" s="143"/>
      <c r="GP159" s="143"/>
      <c r="GQ159" s="143"/>
      <c r="GR159" s="143"/>
      <c r="GS159" s="143"/>
      <c r="GT159" s="143"/>
      <c r="GU159" s="143"/>
      <c r="GV159" s="143"/>
      <c r="GW159" s="143"/>
      <c r="GX159" s="143"/>
      <c r="GY159" s="143"/>
      <c r="GZ159" s="143"/>
      <c r="HA159" s="143"/>
      <c r="HB159" s="143"/>
      <c r="HC159" s="143"/>
      <c r="HD159" s="143"/>
      <c r="HE159" s="143"/>
      <c r="HF159" s="143"/>
      <c r="HG159" s="143"/>
      <c r="HH159" s="143"/>
      <c r="HI159" s="143"/>
      <c r="HJ159" s="143"/>
      <c r="HK159" s="143"/>
      <c r="HL159" s="143"/>
      <c r="HM159" s="143"/>
      <c r="HN159" s="143"/>
      <c r="HO159" s="143"/>
      <c r="HP159" s="143"/>
      <c r="HQ159" s="143"/>
      <c r="HR159" s="143"/>
      <c r="HS159" s="143"/>
      <c r="HT159" s="143"/>
      <c r="HU159" s="143"/>
      <c r="HV159" s="143"/>
      <c r="HW159" s="143"/>
      <c r="HX159" s="143"/>
      <c r="HY159" s="143"/>
      <c r="HZ159" s="143"/>
      <c r="IA159" s="143"/>
      <c r="IB159" s="143"/>
      <c r="IC159" s="143"/>
      <c r="ID159" s="143"/>
      <c r="IE159" s="143"/>
      <c r="IF159" s="143"/>
      <c r="IG159" s="143"/>
      <c r="IH159" s="143"/>
      <c r="II159" s="143"/>
      <c r="IJ159" s="143"/>
      <c r="IK159" s="143"/>
      <c r="IL159" s="143"/>
      <c r="IM159" s="143"/>
      <c r="IN159" s="143"/>
      <c r="IO159" s="143"/>
      <c r="IP159" s="143"/>
      <c r="IQ159" s="143"/>
      <c r="IR159" s="143"/>
      <c r="IS159" s="143"/>
      <c r="IT159" s="143"/>
      <c r="IU159" s="143"/>
      <c r="IV159" s="143"/>
      <c r="IW159" s="143"/>
      <c r="IX159" s="143"/>
      <c r="IY159" s="143"/>
      <c r="IZ159" s="143"/>
      <c r="JA159" s="143"/>
      <c r="JB159" s="143"/>
      <c r="JC159" s="143"/>
      <c r="JD159" s="143"/>
      <c r="JE159" s="143"/>
      <c r="JF159" s="143"/>
      <c r="JG159" s="143"/>
      <c r="JH159" s="143"/>
      <c r="JI159" s="143"/>
      <c r="JJ159" s="143"/>
      <c r="JK159" s="143"/>
      <c r="JL159" s="143"/>
      <c r="JM159" s="143"/>
      <c r="JN159" s="143"/>
      <c r="JO159" s="143"/>
      <c r="JP159" s="143"/>
      <c r="JQ159" s="143"/>
      <c r="JR159" s="143"/>
      <c r="JS159" s="143"/>
      <c r="JT159" s="143"/>
      <c r="JU159" s="143"/>
      <c r="JV159" s="143"/>
      <c r="JW159" s="143"/>
      <c r="JX159" s="143"/>
      <c r="JY159" s="143"/>
      <c r="JZ159" s="143"/>
      <c r="KA159" s="143"/>
      <c r="KB159" s="143"/>
      <c r="KC159" s="143"/>
      <c r="KD159" s="143"/>
      <c r="KE159" s="143"/>
      <c r="KF159" s="143"/>
      <c r="KG159" s="143"/>
      <c r="KH159" s="143"/>
      <c r="KI159" s="143"/>
      <c r="KJ159" s="143"/>
      <c r="KK159" s="143"/>
      <c r="KL159" s="143"/>
      <c r="KM159" s="143"/>
      <c r="KN159" s="143"/>
      <c r="KO159" s="143"/>
      <c r="KP159" s="143"/>
      <c r="KQ159" s="143"/>
      <c r="KR159" s="143"/>
      <c r="KS159" s="143"/>
      <c r="KT159" s="143"/>
      <c r="KU159" s="143"/>
      <c r="KV159" s="143"/>
      <c r="KW159" s="143"/>
      <c r="KX159" s="143"/>
      <c r="KY159" s="143"/>
      <c r="KZ159" s="143"/>
      <c r="LA159" s="143"/>
      <c r="LB159" s="143"/>
      <c r="LC159" s="143"/>
      <c r="LD159" s="143"/>
      <c r="LE159" s="143"/>
      <c r="LF159" s="143"/>
      <c r="LG159" s="143"/>
      <c r="LH159" s="143"/>
      <c r="LI159" s="143"/>
      <c r="LJ159" s="143"/>
      <c r="LK159" s="143"/>
      <c r="LL159" s="143"/>
      <c r="LM159" s="143"/>
      <c r="LN159" s="143"/>
      <c r="LO159" s="143"/>
      <c r="LP159" s="143"/>
      <c r="LQ159" s="143"/>
      <c r="LR159" s="143"/>
      <c r="LS159" s="143"/>
      <c r="LT159" s="143"/>
      <c r="LU159" s="143"/>
      <c r="LV159" s="143"/>
      <c r="LW159" s="143"/>
      <c r="LX159" s="143"/>
      <c r="LY159" s="143"/>
      <c r="LZ159" s="143"/>
      <c r="MA159" s="143"/>
      <c r="MB159" s="143"/>
      <c r="MC159" s="143"/>
      <c r="MD159" s="143"/>
      <c r="ME159" s="143"/>
      <c r="MF159" s="143"/>
      <c r="MG159" s="143"/>
      <c r="MH159" s="143"/>
      <c r="MI159" s="143"/>
      <c r="MJ159" s="143"/>
      <c r="MK159" s="143"/>
      <c r="ML159" s="143"/>
      <c r="MM159" s="143"/>
      <c r="MN159" s="143"/>
      <c r="MO159" s="143"/>
      <c r="MP159" s="143"/>
      <c r="MQ159" s="143"/>
      <c r="MR159" s="143"/>
      <c r="MS159" s="143"/>
      <c r="MT159" s="143"/>
      <c r="MU159" s="143"/>
      <c r="MV159" s="143"/>
      <c r="MW159" s="143"/>
      <c r="MX159" s="143"/>
      <c r="MY159" s="143"/>
      <c r="MZ159" s="143"/>
      <c r="NA159" s="143"/>
      <c r="NB159" s="143"/>
      <c r="NC159" s="143"/>
      <c r="ND159" s="143"/>
      <c r="NE159" s="143"/>
      <c r="NF159" s="143"/>
      <c r="NG159" s="143"/>
      <c r="NH159" s="143"/>
      <c r="NI159" s="143"/>
      <c r="NJ159" s="143"/>
      <c r="NK159" s="143"/>
      <c r="NL159" s="143"/>
      <c r="NM159" s="143"/>
      <c r="NN159" s="143"/>
      <c r="NO159" s="143"/>
      <c r="NP159" s="143"/>
      <c r="NQ159" s="143"/>
      <c r="NR159" s="143"/>
      <c r="NS159" s="143"/>
      <c r="NT159" s="143"/>
      <c r="NU159" s="143"/>
      <c r="NV159" s="143"/>
      <c r="NW159" s="143"/>
      <c r="NX159" s="143"/>
      <c r="NY159" s="143"/>
      <c r="NZ159" s="143"/>
      <c r="OA159" s="143"/>
      <c r="OB159" s="143"/>
      <c r="OC159" s="143"/>
      <c r="OD159" s="143"/>
      <c r="OE159" s="143"/>
      <c r="OF159" s="143"/>
      <c r="OG159" s="143"/>
      <c r="OH159" s="143"/>
      <c r="OI159" s="143"/>
      <c r="OJ159" s="143"/>
      <c r="OK159" s="143"/>
      <c r="OL159" s="143"/>
      <c r="OM159" s="143"/>
      <c r="ON159" s="143"/>
      <c r="OO159" s="143"/>
      <c r="OP159" s="143"/>
      <c r="OQ159" s="143"/>
      <c r="OR159" s="143"/>
      <c r="OS159" s="143"/>
      <c r="OT159" s="143"/>
      <c r="OU159" s="143"/>
      <c r="OV159" s="143"/>
      <c r="OW159" s="143"/>
      <c r="OX159" s="143"/>
      <c r="OY159" s="143"/>
      <c r="OZ159" s="143"/>
      <c r="PA159" s="143"/>
      <c r="PB159" s="143"/>
      <c r="PC159" s="143"/>
      <c r="PD159" s="143"/>
      <c r="PE159" s="143"/>
      <c r="PF159" s="143"/>
      <c r="PG159" s="143"/>
      <c r="PH159" s="143"/>
      <c r="PI159" s="143"/>
      <c r="PJ159" s="143"/>
      <c r="PK159" s="143"/>
      <c r="PL159" s="143"/>
      <c r="PM159" s="143"/>
      <c r="PN159" s="143"/>
      <c r="PO159" s="143"/>
      <c r="PP159" s="143"/>
      <c r="PQ159" s="143"/>
      <c r="PR159" s="143"/>
      <c r="PS159" s="143"/>
      <c r="PT159" s="143"/>
      <c r="PU159" s="143"/>
      <c r="PV159" s="143"/>
      <c r="PW159" s="143"/>
      <c r="PX159" s="143"/>
      <c r="PY159" s="143"/>
      <c r="PZ159" s="143"/>
      <c r="QA159" s="143"/>
      <c r="QB159" s="143"/>
      <c r="QC159" s="143"/>
      <c r="QD159" s="143"/>
      <c r="QE159" s="143"/>
      <c r="QF159" s="143"/>
      <c r="QG159" s="143"/>
      <c r="QH159" s="143"/>
      <c r="QI159" s="143"/>
      <c r="QJ159" s="143"/>
      <c r="QK159" s="143"/>
      <c r="QL159" s="143"/>
      <c r="QM159" s="143"/>
      <c r="QN159" s="143"/>
      <c r="QO159" s="143"/>
      <c r="QP159" s="143"/>
      <c r="QQ159" s="143"/>
      <c r="QR159" s="143"/>
      <c r="QS159" s="143"/>
      <c r="QT159" s="143"/>
      <c r="QU159" s="143"/>
      <c r="QV159" s="143"/>
      <c r="QW159" s="143"/>
      <c r="QX159" s="143"/>
      <c r="QY159" s="143"/>
      <c r="QZ159" s="143"/>
      <c r="RA159" s="143"/>
      <c r="RB159" s="143"/>
      <c r="RC159" s="143"/>
      <c r="RD159" s="143"/>
      <c r="RE159" s="143"/>
      <c r="RF159" s="143"/>
      <c r="RG159" s="143"/>
      <c r="RH159" s="143"/>
      <c r="RI159" s="143"/>
      <c r="RJ159" s="143"/>
      <c r="RK159" s="143"/>
      <c r="RL159" s="143"/>
      <c r="RM159" s="143"/>
      <c r="RN159" s="143"/>
      <c r="RO159" s="143"/>
      <c r="RP159" s="143"/>
      <c r="RQ159" s="143"/>
      <c r="RR159" s="143"/>
      <c r="RS159" s="143"/>
      <c r="RT159" s="143"/>
      <c r="RU159" s="143"/>
      <c r="RV159" s="143"/>
      <c r="RW159" s="143"/>
      <c r="RX159" s="143"/>
      <c r="RY159" s="143"/>
      <c r="RZ159" s="143"/>
      <c r="SA159" s="143"/>
      <c r="SB159" s="143"/>
      <c r="SC159" s="143"/>
      <c r="SD159" s="143"/>
      <c r="SE159" s="143"/>
      <c r="SF159" s="143"/>
      <c r="SG159" s="143"/>
      <c r="SH159" s="143"/>
      <c r="SI159" s="143"/>
      <c r="SJ159" s="143"/>
      <c r="SK159" s="143"/>
      <c r="SL159" s="143"/>
      <c r="SM159" s="143"/>
      <c r="SN159" s="143"/>
      <c r="SO159" s="143"/>
      <c r="SP159" s="143"/>
      <c r="SQ159" s="143"/>
      <c r="SR159" s="143"/>
      <c r="SS159" s="143"/>
      <c r="ST159" s="143"/>
      <c r="SU159" s="143"/>
      <c r="SV159" s="143"/>
      <c r="SW159" s="143"/>
      <c r="SX159" s="143"/>
      <c r="SY159" s="143"/>
      <c r="SZ159" s="143"/>
      <c r="TA159" s="143"/>
      <c r="TB159" s="143"/>
      <c r="TC159" s="143"/>
      <c r="TD159" s="143"/>
      <c r="TE159" s="143"/>
      <c r="TF159" s="143"/>
      <c r="TG159" s="143"/>
      <c r="TH159" s="143"/>
      <c r="TI159" s="143"/>
      <c r="TJ159" s="143"/>
      <c r="TK159" s="143"/>
      <c r="TL159" s="143"/>
      <c r="TM159" s="143"/>
      <c r="TN159" s="143"/>
      <c r="TO159" s="143"/>
      <c r="TP159" s="143"/>
      <c r="TQ159" s="143"/>
      <c r="TR159" s="143"/>
      <c r="TS159" s="143"/>
      <c r="TT159" s="143"/>
      <c r="TU159" s="143"/>
      <c r="TV159" s="143"/>
      <c r="TW159" s="143"/>
      <c r="TX159" s="143"/>
      <c r="TY159" s="143"/>
      <c r="TZ159" s="143"/>
      <c r="UA159" s="143"/>
      <c r="UB159" s="143"/>
      <c r="UC159" s="143"/>
      <c r="UD159" s="143"/>
      <c r="UE159" s="143"/>
      <c r="UF159" s="143"/>
      <c r="UG159" s="143"/>
      <c r="UH159" s="143"/>
      <c r="UI159" s="143"/>
      <c r="UJ159" s="143"/>
      <c r="UK159" s="143"/>
      <c r="UL159" s="143"/>
      <c r="UM159" s="143"/>
      <c r="UN159" s="143"/>
      <c r="UO159" s="143"/>
      <c r="UP159" s="143"/>
      <c r="UQ159" s="143"/>
      <c r="UR159" s="143"/>
      <c r="US159" s="143"/>
      <c r="UT159" s="143"/>
      <c r="UU159" s="143"/>
      <c r="UV159" s="143"/>
      <c r="UW159" s="143"/>
      <c r="UX159" s="143"/>
      <c r="UY159" s="143"/>
      <c r="UZ159" s="143"/>
      <c r="VA159" s="143"/>
      <c r="VB159" s="143"/>
      <c r="VC159" s="143"/>
      <c r="VD159" s="143"/>
      <c r="VE159" s="143"/>
      <c r="VF159" s="143"/>
      <c r="VG159" s="143"/>
      <c r="VH159" s="143"/>
      <c r="VI159" s="143"/>
      <c r="VJ159" s="143"/>
      <c r="VK159" s="143"/>
      <c r="VL159" s="143"/>
      <c r="VM159" s="143"/>
      <c r="VN159" s="143"/>
      <c r="VO159" s="143"/>
      <c r="VP159" s="143"/>
      <c r="VQ159" s="143"/>
      <c r="VR159" s="143"/>
      <c r="VS159" s="143"/>
      <c r="VT159" s="143"/>
      <c r="VU159" s="143"/>
      <c r="VV159" s="143"/>
      <c r="VW159" s="143"/>
      <c r="VX159" s="143"/>
      <c r="VY159" s="143"/>
      <c r="VZ159" s="143"/>
      <c r="WA159" s="143"/>
      <c r="WB159" s="143"/>
      <c r="WC159" s="143"/>
      <c r="WD159" s="143"/>
      <c r="WE159" s="143"/>
      <c r="WF159" s="143"/>
      <c r="WG159" s="143"/>
      <c r="WH159" s="143"/>
      <c r="WI159" s="143"/>
      <c r="WJ159" s="143"/>
      <c r="WK159" s="143"/>
      <c r="WL159" s="143"/>
      <c r="WM159" s="143"/>
      <c r="WN159" s="143"/>
      <c r="WO159" s="143"/>
      <c r="WP159" s="143"/>
      <c r="WQ159" s="143"/>
      <c r="WR159" s="143"/>
      <c r="WS159" s="143"/>
      <c r="WT159" s="143"/>
      <c r="WU159" s="143"/>
      <c r="WV159" s="143"/>
      <c r="WW159" s="143"/>
      <c r="WX159" s="143"/>
      <c r="WY159" s="143"/>
      <c r="WZ159" s="143"/>
      <c r="XA159" s="143"/>
      <c r="XB159" s="143"/>
      <c r="XC159" s="143"/>
      <c r="XD159" s="143"/>
      <c r="XE159" s="143"/>
      <c r="XF159" s="143"/>
      <c r="XG159" s="143"/>
      <c r="XH159" s="143"/>
      <c r="XI159" s="143"/>
      <c r="XJ159" s="143"/>
      <c r="XK159" s="143"/>
      <c r="XL159" s="143"/>
      <c r="XM159" s="143"/>
      <c r="XN159" s="143"/>
      <c r="XO159" s="143"/>
      <c r="XP159" s="143"/>
      <c r="XQ159" s="143"/>
      <c r="XR159" s="143"/>
      <c r="XS159" s="143"/>
      <c r="XT159" s="143"/>
      <c r="XU159" s="143"/>
      <c r="XV159" s="143"/>
      <c r="XW159" s="143"/>
      <c r="XX159" s="143"/>
      <c r="XY159" s="143"/>
      <c r="XZ159" s="143"/>
      <c r="YA159" s="143"/>
      <c r="YB159" s="143"/>
      <c r="YC159" s="143"/>
      <c r="YD159" s="143"/>
      <c r="YE159" s="143"/>
      <c r="YF159" s="143"/>
      <c r="YG159" s="143"/>
      <c r="YH159" s="143"/>
      <c r="YI159" s="143"/>
      <c r="YJ159" s="143"/>
      <c r="YK159" s="143"/>
      <c r="YL159" s="143"/>
      <c r="YM159" s="143"/>
      <c r="YN159" s="143"/>
      <c r="YO159" s="143"/>
      <c r="YP159" s="143"/>
      <c r="YQ159" s="143"/>
      <c r="YR159" s="143"/>
      <c r="YS159" s="143"/>
      <c r="YT159" s="143"/>
      <c r="YU159" s="143"/>
      <c r="YV159" s="143"/>
      <c r="YW159" s="143"/>
      <c r="YX159" s="143"/>
      <c r="YY159" s="143"/>
      <c r="YZ159" s="143"/>
      <c r="ZA159" s="143"/>
      <c r="ZB159" s="143"/>
      <c r="ZC159" s="143"/>
      <c r="ZD159" s="143"/>
      <c r="ZE159" s="143"/>
      <c r="ZF159" s="143"/>
      <c r="ZG159" s="143"/>
      <c r="ZH159" s="143"/>
      <c r="ZI159" s="143"/>
      <c r="ZJ159" s="143"/>
      <c r="ZK159" s="143"/>
      <c r="ZL159" s="143"/>
      <c r="ZM159" s="143"/>
      <c r="ZN159" s="143"/>
      <c r="ZO159" s="143"/>
      <c r="ZP159" s="143"/>
      <c r="ZQ159" s="143"/>
      <c r="ZR159" s="143"/>
      <c r="ZS159" s="143"/>
      <c r="ZT159" s="143"/>
      <c r="ZU159" s="143"/>
      <c r="ZV159" s="143"/>
      <c r="ZW159" s="143"/>
      <c r="ZX159" s="143"/>
      <c r="ZY159" s="143"/>
      <c r="ZZ159" s="143"/>
      <c r="AAA159" s="143"/>
      <c r="AAB159" s="143"/>
      <c r="AAC159" s="143"/>
      <c r="AAD159" s="143"/>
      <c r="AAE159" s="143"/>
      <c r="AAF159" s="143"/>
      <c r="AAG159" s="143"/>
      <c r="AAH159" s="143"/>
      <c r="AAI159" s="143"/>
      <c r="AAJ159" s="143"/>
      <c r="AAK159" s="143"/>
      <c r="AAL159" s="143"/>
      <c r="AAM159" s="143"/>
      <c r="AAN159" s="143"/>
      <c r="AAO159" s="143"/>
      <c r="AAP159" s="143"/>
      <c r="AAQ159" s="143"/>
      <c r="AAR159" s="143"/>
      <c r="AAS159" s="143"/>
      <c r="AAT159" s="143"/>
      <c r="AAU159" s="143"/>
      <c r="AAV159" s="143"/>
      <c r="AAW159" s="143"/>
      <c r="AAX159" s="143"/>
      <c r="AAY159" s="143"/>
      <c r="AAZ159" s="143"/>
      <c r="ABA159" s="143"/>
      <c r="ABB159" s="143"/>
      <c r="ABC159" s="143"/>
      <c r="ABD159" s="143"/>
      <c r="ABE159" s="143"/>
      <c r="ABF159" s="143"/>
      <c r="ABG159" s="143"/>
      <c r="ABH159" s="143"/>
      <c r="ABI159" s="143"/>
      <c r="ABJ159" s="143"/>
      <c r="ABK159" s="143"/>
      <c r="ABL159" s="143"/>
      <c r="ABM159" s="143"/>
      <c r="ABN159" s="143"/>
      <c r="ABO159" s="143"/>
      <c r="ABP159" s="143"/>
      <c r="ABQ159" s="143"/>
      <c r="ABR159" s="143"/>
      <c r="ABS159" s="143"/>
      <c r="ABT159" s="143"/>
      <c r="ABU159" s="143"/>
      <c r="ABV159" s="143"/>
      <c r="ABW159" s="143"/>
      <c r="ABX159" s="143"/>
      <c r="ABY159" s="143"/>
      <c r="ABZ159" s="143"/>
      <c r="ACA159" s="143"/>
      <c r="ACB159" s="143"/>
      <c r="ACC159" s="143"/>
      <c r="ACD159" s="143"/>
      <c r="ACE159" s="143"/>
      <c r="ACF159" s="143"/>
      <c r="ACG159" s="143"/>
      <c r="ACH159" s="143"/>
      <c r="ACI159" s="143"/>
      <c r="ACJ159" s="143"/>
      <c r="ACK159" s="143"/>
      <c r="ACL159" s="143"/>
      <c r="ACM159" s="143"/>
      <c r="ACN159" s="143"/>
      <c r="ACO159" s="143"/>
      <c r="ACP159" s="143"/>
      <c r="ACQ159" s="143"/>
      <c r="ACR159" s="143"/>
      <c r="ACS159" s="143"/>
      <c r="ACT159" s="143"/>
      <c r="ACU159" s="143"/>
      <c r="ACV159" s="143"/>
      <c r="ACW159" s="143"/>
      <c r="ACX159" s="143"/>
      <c r="ACY159" s="143"/>
      <c r="ACZ159" s="143"/>
      <c r="ADA159" s="143"/>
      <c r="ADB159" s="143"/>
      <c r="ADC159" s="143"/>
      <c r="ADD159" s="143"/>
      <c r="ADE159" s="143"/>
      <c r="ADF159" s="143"/>
      <c r="ADG159" s="143"/>
      <c r="ADH159" s="143"/>
      <c r="ADI159" s="143"/>
      <c r="ADJ159" s="143"/>
      <c r="ADK159" s="143"/>
      <c r="ADL159" s="143"/>
      <c r="ADM159" s="143"/>
      <c r="ADN159" s="143"/>
      <c r="ADO159" s="143"/>
      <c r="ADP159" s="143"/>
      <c r="ADQ159" s="143"/>
      <c r="ADR159" s="143"/>
      <c r="ADS159" s="143"/>
      <c r="ADT159" s="143"/>
      <c r="ADU159" s="143"/>
      <c r="ADV159" s="143"/>
      <c r="ADW159" s="143"/>
      <c r="ADX159" s="143"/>
      <c r="ADY159" s="143"/>
      <c r="ADZ159" s="143"/>
      <c r="AEA159" s="143"/>
      <c r="AEB159" s="143"/>
      <c r="AEC159" s="143"/>
      <c r="AED159" s="143"/>
      <c r="AEE159" s="143"/>
      <c r="AEF159" s="143"/>
      <c r="AEG159" s="143"/>
      <c r="AEH159" s="143"/>
      <c r="AEI159" s="143"/>
      <c r="AEJ159" s="143"/>
      <c r="AEK159" s="143"/>
      <c r="AEL159" s="143"/>
      <c r="AEM159" s="143"/>
      <c r="AEN159" s="143"/>
      <c r="AEO159" s="143"/>
      <c r="AEP159" s="143"/>
      <c r="AEQ159" s="143"/>
      <c r="AER159" s="143"/>
      <c r="AES159" s="143"/>
      <c r="AET159" s="143"/>
      <c r="AEU159" s="143"/>
      <c r="AEV159" s="143"/>
      <c r="AEW159" s="143"/>
      <c r="AEX159" s="143"/>
      <c r="AEY159" s="143"/>
      <c r="AEZ159" s="143"/>
      <c r="AFA159" s="143"/>
      <c r="AFB159" s="143"/>
      <c r="AFC159" s="143"/>
      <c r="AFD159" s="143"/>
      <c r="AFE159" s="143"/>
      <c r="AFF159" s="143"/>
      <c r="AFG159" s="143"/>
      <c r="AFH159" s="143"/>
      <c r="AFI159" s="143"/>
      <c r="AFJ159" s="143"/>
      <c r="AFK159" s="143"/>
      <c r="AFL159" s="143"/>
      <c r="AFM159" s="143"/>
      <c r="AFN159" s="143"/>
      <c r="AFO159" s="143"/>
      <c r="AFP159" s="143"/>
      <c r="AFQ159" s="143"/>
      <c r="AFR159" s="143"/>
      <c r="AFS159" s="143"/>
      <c r="AFT159" s="143"/>
      <c r="AFU159" s="143"/>
      <c r="AFV159" s="143"/>
      <c r="AFW159" s="143"/>
      <c r="AFX159" s="143"/>
      <c r="AFY159" s="143"/>
      <c r="AFZ159" s="143"/>
      <c r="AGA159" s="143"/>
      <c r="AGB159" s="143"/>
      <c r="AGC159" s="143"/>
      <c r="AGD159" s="143"/>
      <c r="AGE159" s="143"/>
      <c r="AGF159" s="143"/>
      <c r="AGG159" s="143"/>
      <c r="AGH159" s="143"/>
      <c r="AGI159" s="143"/>
      <c r="AGJ159" s="143"/>
      <c r="AGK159" s="143"/>
      <c r="AGL159" s="143"/>
      <c r="AGM159" s="143"/>
      <c r="AGN159" s="143"/>
      <c r="AGO159" s="143"/>
      <c r="AGP159" s="143"/>
      <c r="AGQ159" s="143"/>
      <c r="AGR159" s="143"/>
      <c r="AGS159" s="143"/>
      <c r="AGT159" s="143"/>
      <c r="AGU159" s="143"/>
      <c r="AGV159" s="143"/>
      <c r="AGW159" s="143"/>
      <c r="AGX159" s="143"/>
      <c r="AGY159" s="143"/>
      <c r="AGZ159" s="143"/>
      <c r="AHA159" s="143"/>
      <c r="AHB159" s="143"/>
      <c r="AHC159" s="143"/>
      <c r="AHD159" s="143"/>
      <c r="AHE159" s="143"/>
      <c r="AHF159" s="143"/>
      <c r="AHG159" s="143"/>
      <c r="AHH159" s="143"/>
      <c r="AHI159" s="143"/>
      <c r="AHJ159" s="143"/>
      <c r="AHK159" s="143"/>
      <c r="AHL159" s="143"/>
      <c r="AHM159" s="143"/>
      <c r="AHN159" s="143"/>
      <c r="AHO159" s="143"/>
      <c r="AHP159" s="143"/>
      <c r="AHQ159" s="143"/>
      <c r="AHR159" s="143"/>
      <c r="AHS159" s="143"/>
      <c r="AHT159" s="143"/>
      <c r="AHU159" s="143"/>
      <c r="AHV159" s="143"/>
      <c r="AHW159" s="143"/>
      <c r="AHX159" s="143"/>
      <c r="AHY159" s="143"/>
      <c r="AHZ159" s="143"/>
      <c r="AIA159" s="143"/>
      <c r="AIB159" s="143"/>
      <c r="AIC159" s="143"/>
      <c r="AID159" s="143"/>
      <c r="AIE159" s="143"/>
      <c r="AIF159" s="143"/>
      <c r="AIG159" s="143"/>
      <c r="AIH159" s="143"/>
      <c r="AII159" s="143"/>
      <c r="AIJ159" s="143"/>
      <c r="AIK159" s="143"/>
      <c r="AIL159" s="143"/>
      <c r="AIM159" s="143"/>
      <c r="AIN159" s="143"/>
      <c r="AIO159" s="143"/>
      <c r="AIP159" s="143"/>
      <c r="AIQ159" s="143"/>
      <c r="AIR159" s="143"/>
      <c r="AIS159" s="143"/>
      <c r="AIT159" s="143"/>
      <c r="AIU159" s="143"/>
      <c r="AIV159" s="143"/>
      <c r="AIW159" s="143"/>
      <c r="AIX159" s="143"/>
      <c r="AIY159" s="143"/>
      <c r="AIZ159" s="143"/>
      <c r="AJA159" s="143"/>
      <c r="AJB159" s="143"/>
      <c r="AJC159" s="143"/>
      <c r="AJD159" s="143"/>
      <c r="AJE159" s="143"/>
      <c r="AJF159" s="143"/>
      <c r="AJG159" s="143"/>
      <c r="AJH159" s="143"/>
      <c r="AJI159" s="143"/>
    </row>
    <row r="160" spans="1:945" s="106" customFormat="1" ht="13.55" customHeight="1">
      <c r="A160" s="443" t="s">
        <v>255</v>
      </c>
      <c r="B160" s="113" t="s">
        <v>233</v>
      </c>
      <c r="C160" s="245">
        <v>2343048</v>
      </c>
      <c r="D160" s="371">
        <f t="shared" ref="D160:D167" si="41">C160/C148-1</f>
        <v>0.10922073513837982</v>
      </c>
      <c r="E160" s="402">
        <v>446069</v>
      </c>
      <c r="F160" s="475">
        <f>(E160/E148)-1</f>
        <v>0.42773147436882275</v>
      </c>
      <c r="G160" s="362">
        <v>25272</v>
      </c>
      <c r="H160" s="371">
        <f t="shared" si="36"/>
        <v>-3.2206180829471909E-2</v>
      </c>
      <c r="I160" s="246">
        <v>18844</v>
      </c>
      <c r="J160" s="247">
        <f>I160/I148-1</f>
        <v>4.4857222068200642E-2</v>
      </c>
      <c r="K160" s="449">
        <v>87119</v>
      </c>
      <c r="L160" s="470">
        <f>IFERROR((K160-K148)/K148,"")</f>
        <v>0.34631967732463798</v>
      </c>
      <c r="M160" s="246">
        <v>6681</v>
      </c>
      <c r="N160" s="358">
        <f t="shared" si="26"/>
        <v>0.37215033887861981</v>
      </c>
      <c r="O160" s="402">
        <v>253764</v>
      </c>
      <c r="P160" s="475">
        <f>(O160/O148)-1</f>
        <v>0.57356433740318846</v>
      </c>
      <c r="Q160" s="246">
        <v>1148</v>
      </c>
      <c r="R160" s="371">
        <f t="shared" si="27"/>
        <v>0.68081991215226934</v>
      </c>
      <c r="S160" s="372">
        <v>1582</v>
      </c>
      <c r="T160" s="378">
        <f t="shared" si="35"/>
        <v>0.4024822695035461</v>
      </c>
      <c r="U160" s="402">
        <v>4214</v>
      </c>
      <c r="V160" s="405">
        <f>U160/U148-1</f>
        <v>0.25753506415995231</v>
      </c>
      <c r="W160" s="248">
        <v>47</v>
      </c>
      <c r="X160" s="371">
        <f t="shared" si="34"/>
        <v>3.7</v>
      </c>
      <c r="Y160" s="248">
        <v>97</v>
      </c>
      <c r="Z160" s="371">
        <f t="shared" si="38"/>
        <v>47.5</v>
      </c>
      <c r="AA160" s="246"/>
      <c r="AB160" s="371"/>
      <c r="AC160" s="246">
        <v>10</v>
      </c>
      <c r="AD160" s="358">
        <v>0</v>
      </c>
      <c r="AE160" s="471">
        <v>6257</v>
      </c>
      <c r="AF160" s="472">
        <f>AE160/SUM(AE148:AE159)-1</f>
        <v>1.0099582396402185</v>
      </c>
      <c r="AG160" s="246"/>
      <c r="AH160" s="371"/>
      <c r="AI160" s="143"/>
      <c r="AJ160" s="143"/>
      <c r="AK160" s="143"/>
      <c r="AL160" s="143"/>
      <c r="AM160" s="143"/>
      <c r="AN160" s="143"/>
      <c r="AO160" s="143"/>
      <c r="AP160" s="143"/>
      <c r="AQ160" s="143"/>
      <c r="AR160" s="143"/>
      <c r="AS160" s="143"/>
      <c r="AT160" s="143"/>
      <c r="AU160" s="143"/>
      <c r="AV160" s="144"/>
      <c r="AW160" s="143"/>
      <c r="AX160" s="143"/>
      <c r="AY160" s="143"/>
      <c r="AZ160" s="143"/>
      <c r="BA160" s="143"/>
      <c r="BB160" s="143"/>
      <c r="BC160" s="143"/>
      <c r="BD160" s="143"/>
      <c r="BE160" s="143"/>
      <c r="BF160" s="143"/>
      <c r="BG160" s="143"/>
      <c r="BH160" s="143"/>
      <c r="BI160" s="143"/>
      <c r="BJ160" s="143"/>
      <c r="BK160" s="143"/>
      <c r="BL160" s="143"/>
      <c r="BM160" s="143"/>
      <c r="BN160" s="143"/>
      <c r="BO160" s="143"/>
      <c r="BP160" s="143"/>
      <c r="BQ160" s="143"/>
      <c r="BR160" s="143"/>
      <c r="BS160" s="143"/>
      <c r="BT160" s="143"/>
      <c r="BU160" s="143"/>
      <c r="BV160" s="143"/>
      <c r="BW160" s="143"/>
      <c r="BX160" s="143"/>
      <c r="BY160" s="143"/>
      <c r="BZ160" s="143"/>
      <c r="CA160" s="143"/>
      <c r="CB160" s="143"/>
      <c r="CC160" s="143"/>
      <c r="CD160" s="143"/>
      <c r="CE160" s="143"/>
      <c r="CF160" s="143"/>
      <c r="CG160" s="143"/>
      <c r="CH160" s="143"/>
      <c r="CI160" s="143"/>
      <c r="CJ160" s="143"/>
      <c r="CK160" s="143"/>
      <c r="CL160" s="143"/>
      <c r="CM160" s="143"/>
      <c r="CN160" s="143"/>
      <c r="CO160" s="143"/>
      <c r="CP160" s="143"/>
      <c r="CQ160" s="143"/>
      <c r="CR160" s="143"/>
      <c r="CS160" s="143"/>
      <c r="CT160" s="143"/>
      <c r="CU160" s="143"/>
      <c r="CV160" s="143"/>
      <c r="CW160" s="143"/>
      <c r="CX160" s="143"/>
      <c r="CY160" s="143"/>
      <c r="CZ160" s="143"/>
      <c r="DA160" s="143"/>
      <c r="DB160" s="143"/>
      <c r="DC160" s="143"/>
      <c r="DD160" s="143"/>
      <c r="DE160" s="143"/>
      <c r="DF160" s="143"/>
      <c r="DG160" s="143"/>
      <c r="DH160" s="143"/>
      <c r="DI160" s="143"/>
      <c r="DJ160" s="143"/>
      <c r="DK160" s="143"/>
      <c r="DL160" s="143"/>
      <c r="DM160" s="143"/>
      <c r="DN160" s="143"/>
      <c r="DO160" s="143"/>
      <c r="DP160" s="143"/>
      <c r="DQ160" s="143"/>
      <c r="DR160" s="143"/>
      <c r="DS160" s="143"/>
      <c r="DT160" s="143"/>
      <c r="DU160" s="143"/>
      <c r="DV160" s="143"/>
      <c r="DW160" s="143"/>
      <c r="DX160" s="143"/>
      <c r="DY160" s="143"/>
      <c r="DZ160" s="143"/>
      <c r="EA160" s="143"/>
      <c r="EB160" s="143"/>
      <c r="EC160" s="143"/>
      <c r="ED160" s="143"/>
      <c r="EE160" s="143"/>
      <c r="EF160" s="143"/>
      <c r="EG160" s="143"/>
      <c r="EH160" s="143"/>
      <c r="EI160" s="143"/>
      <c r="EJ160" s="143"/>
      <c r="EK160" s="143"/>
      <c r="EL160" s="143"/>
      <c r="EM160" s="143"/>
      <c r="EN160" s="143"/>
      <c r="EO160" s="143"/>
      <c r="EP160" s="143"/>
      <c r="EQ160" s="143"/>
      <c r="ER160" s="143"/>
      <c r="ES160" s="143"/>
      <c r="ET160" s="143"/>
      <c r="EU160" s="143"/>
      <c r="EV160" s="143"/>
      <c r="EW160" s="143"/>
      <c r="EX160" s="143"/>
      <c r="EY160" s="143"/>
      <c r="EZ160" s="143"/>
      <c r="FA160" s="143"/>
      <c r="FB160" s="143"/>
      <c r="FC160" s="143"/>
      <c r="FD160" s="143"/>
      <c r="FE160" s="143"/>
      <c r="FF160" s="143"/>
      <c r="FG160" s="143"/>
      <c r="FH160" s="143"/>
      <c r="FI160" s="143"/>
      <c r="FJ160" s="143"/>
      <c r="FK160" s="143"/>
      <c r="FL160" s="143"/>
      <c r="FM160" s="143"/>
      <c r="FN160" s="143"/>
      <c r="FO160" s="143"/>
      <c r="FP160" s="143"/>
      <c r="FQ160" s="143"/>
      <c r="FR160" s="143"/>
      <c r="FS160" s="143"/>
      <c r="FT160" s="143"/>
      <c r="FU160" s="143"/>
      <c r="FV160" s="143"/>
      <c r="FW160" s="143"/>
      <c r="FX160" s="143"/>
      <c r="FY160" s="143"/>
      <c r="FZ160" s="143"/>
      <c r="GA160" s="143"/>
      <c r="GB160" s="143"/>
      <c r="GC160" s="143"/>
      <c r="GD160" s="143"/>
      <c r="GE160" s="143"/>
      <c r="GF160" s="143"/>
      <c r="GG160" s="143"/>
      <c r="GH160" s="143"/>
      <c r="GI160" s="143"/>
      <c r="GJ160" s="143"/>
      <c r="GK160" s="143"/>
      <c r="GL160" s="143"/>
      <c r="GM160" s="143"/>
      <c r="GN160" s="143"/>
      <c r="GO160" s="143"/>
      <c r="GP160" s="143"/>
      <c r="GQ160" s="143"/>
      <c r="GR160" s="143"/>
      <c r="GS160" s="143"/>
      <c r="GT160" s="143"/>
      <c r="GU160" s="143"/>
      <c r="GV160" s="143"/>
      <c r="GW160" s="143"/>
      <c r="GX160" s="143"/>
      <c r="GY160" s="143"/>
      <c r="GZ160" s="143"/>
      <c r="HA160" s="143"/>
      <c r="HB160" s="143"/>
      <c r="HC160" s="143"/>
      <c r="HD160" s="143"/>
      <c r="HE160" s="143"/>
      <c r="HF160" s="143"/>
      <c r="HG160" s="143"/>
      <c r="HH160" s="143"/>
      <c r="HI160" s="143"/>
      <c r="HJ160" s="143"/>
      <c r="HK160" s="143"/>
      <c r="HL160" s="143"/>
      <c r="HM160" s="143"/>
      <c r="HN160" s="143"/>
      <c r="HO160" s="143"/>
      <c r="HP160" s="143"/>
      <c r="HQ160" s="143"/>
      <c r="HR160" s="143"/>
      <c r="HS160" s="143"/>
      <c r="HT160" s="143"/>
      <c r="HU160" s="143"/>
      <c r="HV160" s="143"/>
      <c r="HW160" s="143"/>
      <c r="HX160" s="143"/>
      <c r="HY160" s="143"/>
      <c r="HZ160" s="143"/>
      <c r="IA160" s="143"/>
      <c r="IB160" s="143"/>
      <c r="IC160" s="143"/>
      <c r="ID160" s="143"/>
      <c r="IE160" s="143"/>
      <c r="IF160" s="143"/>
      <c r="IG160" s="143"/>
      <c r="IH160" s="143"/>
      <c r="II160" s="143"/>
      <c r="IJ160" s="143"/>
      <c r="IK160" s="143"/>
      <c r="IL160" s="143"/>
      <c r="IM160" s="143"/>
      <c r="IN160" s="143"/>
      <c r="IO160" s="143"/>
      <c r="IP160" s="143"/>
      <c r="IQ160" s="143"/>
      <c r="IR160" s="143"/>
      <c r="IS160" s="143"/>
      <c r="IT160" s="143"/>
      <c r="IU160" s="143"/>
      <c r="IV160" s="143"/>
      <c r="IW160" s="143"/>
      <c r="IX160" s="143"/>
      <c r="IY160" s="143"/>
      <c r="IZ160" s="143"/>
      <c r="JA160" s="143"/>
      <c r="JB160" s="143"/>
      <c r="JC160" s="143"/>
      <c r="JD160" s="143"/>
      <c r="JE160" s="143"/>
      <c r="JF160" s="143"/>
      <c r="JG160" s="143"/>
      <c r="JH160" s="143"/>
      <c r="JI160" s="143"/>
      <c r="JJ160" s="143"/>
      <c r="JK160" s="143"/>
      <c r="JL160" s="143"/>
      <c r="JM160" s="143"/>
      <c r="JN160" s="143"/>
      <c r="JO160" s="143"/>
      <c r="JP160" s="143"/>
      <c r="JQ160" s="143"/>
      <c r="JR160" s="143"/>
      <c r="JS160" s="143"/>
      <c r="JT160" s="143"/>
      <c r="JU160" s="143"/>
      <c r="JV160" s="143"/>
      <c r="JW160" s="143"/>
      <c r="JX160" s="143"/>
      <c r="JY160" s="143"/>
      <c r="JZ160" s="143"/>
      <c r="KA160" s="143"/>
      <c r="KB160" s="143"/>
      <c r="KC160" s="143"/>
      <c r="KD160" s="143"/>
      <c r="KE160" s="143"/>
      <c r="KF160" s="143"/>
      <c r="KG160" s="143"/>
      <c r="KH160" s="143"/>
      <c r="KI160" s="143"/>
      <c r="KJ160" s="143"/>
      <c r="KK160" s="143"/>
      <c r="KL160" s="143"/>
      <c r="KM160" s="143"/>
      <c r="KN160" s="143"/>
      <c r="KO160" s="143"/>
      <c r="KP160" s="143"/>
      <c r="KQ160" s="143"/>
      <c r="KR160" s="143"/>
      <c r="KS160" s="143"/>
      <c r="KT160" s="143"/>
      <c r="KU160" s="143"/>
      <c r="KV160" s="143"/>
      <c r="KW160" s="143"/>
      <c r="KX160" s="143"/>
      <c r="KY160" s="143"/>
      <c r="KZ160" s="143"/>
      <c r="LA160" s="143"/>
      <c r="LB160" s="143"/>
      <c r="LC160" s="143"/>
      <c r="LD160" s="143"/>
      <c r="LE160" s="143"/>
      <c r="LF160" s="143"/>
      <c r="LG160" s="143"/>
      <c r="LH160" s="143"/>
      <c r="LI160" s="143"/>
      <c r="LJ160" s="143"/>
      <c r="LK160" s="143"/>
      <c r="LL160" s="143"/>
      <c r="LM160" s="143"/>
      <c r="LN160" s="143"/>
      <c r="LO160" s="143"/>
      <c r="LP160" s="143"/>
      <c r="LQ160" s="143"/>
      <c r="LR160" s="143"/>
      <c r="LS160" s="143"/>
      <c r="LT160" s="143"/>
      <c r="LU160" s="143"/>
      <c r="LV160" s="143"/>
      <c r="LW160" s="143"/>
      <c r="LX160" s="143"/>
      <c r="LY160" s="143"/>
      <c r="LZ160" s="143"/>
      <c r="MA160" s="143"/>
      <c r="MB160" s="143"/>
      <c r="MC160" s="143"/>
      <c r="MD160" s="143"/>
      <c r="ME160" s="143"/>
      <c r="MF160" s="143"/>
      <c r="MG160" s="143"/>
      <c r="MH160" s="143"/>
      <c r="MI160" s="143"/>
      <c r="MJ160" s="143"/>
      <c r="MK160" s="143"/>
      <c r="ML160" s="143"/>
      <c r="MM160" s="143"/>
      <c r="MN160" s="143"/>
      <c r="MO160" s="143"/>
      <c r="MP160" s="143"/>
      <c r="MQ160" s="143"/>
      <c r="MR160" s="143"/>
      <c r="MS160" s="143"/>
      <c r="MT160" s="143"/>
      <c r="MU160" s="143"/>
      <c r="MV160" s="143"/>
      <c r="MW160" s="143"/>
      <c r="MX160" s="143"/>
      <c r="MY160" s="143"/>
      <c r="MZ160" s="143"/>
      <c r="NA160" s="143"/>
      <c r="NB160" s="143"/>
      <c r="NC160" s="143"/>
      <c r="ND160" s="143"/>
      <c r="NE160" s="143"/>
      <c r="NF160" s="143"/>
      <c r="NG160" s="143"/>
      <c r="NH160" s="143"/>
      <c r="NI160" s="143"/>
      <c r="NJ160" s="143"/>
      <c r="NK160" s="143"/>
      <c r="NL160" s="143"/>
      <c r="NM160" s="143"/>
      <c r="NN160" s="143"/>
      <c r="NO160" s="143"/>
      <c r="NP160" s="143"/>
      <c r="NQ160" s="143"/>
      <c r="NR160" s="143"/>
      <c r="NS160" s="143"/>
      <c r="NT160" s="143"/>
      <c r="NU160" s="143"/>
      <c r="NV160" s="143"/>
      <c r="NW160" s="143"/>
      <c r="NX160" s="143"/>
      <c r="NY160" s="143"/>
      <c r="NZ160" s="143"/>
      <c r="OA160" s="143"/>
      <c r="OB160" s="143"/>
      <c r="OC160" s="143"/>
      <c r="OD160" s="143"/>
      <c r="OE160" s="143"/>
      <c r="OF160" s="143"/>
      <c r="OG160" s="143"/>
      <c r="OH160" s="143"/>
      <c r="OI160" s="143"/>
      <c r="OJ160" s="143"/>
      <c r="OK160" s="143"/>
      <c r="OL160" s="143"/>
      <c r="OM160" s="143"/>
      <c r="ON160" s="143"/>
      <c r="OO160" s="143"/>
      <c r="OP160" s="143"/>
      <c r="OQ160" s="143"/>
      <c r="OR160" s="143"/>
      <c r="OS160" s="143"/>
      <c r="OT160" s="143"/>
      <c r="OU160" s="143"/>
      <c r="OV160" s="143"/>
      <c r="OW160" s="143"/>
      <c r="OX160" s="143"/>
      <c r="OY160" s="143"/>
      <c r="OZ160" s="143"/>
      <c r="PA160" s="143"/>
      <c r="PB160" s="143"/>
      <c r="PC160" s="143"/>
      <c r="PD160" s="143"/>
      <c r="PE160" s="143"/>
      <c r="PF160" s="143"/>
      <c r="PG160" s="143"/>
      <c r="PH160" s="143"/>
      <c r="PI160" s="143"/>
      <c r="PJ160" s="143"/>
      <c r="PK160" s="143"/>
      <c r="PL160" s="143"/>
      <c r="PM160" s="143"/>
      <c r="PN160" s="143"/>
      <c r="PO160" s="143"/>
      <c r="PP160" s="143"/>
      <c r="PQ160" s="143"/>
      <c r="PR160" s="143"/>
      <c r="PS160" s="143"/>
      <c r="PT160" s="143"/>
      <c r="PU160" s="143"/>
      <c r="PV160" s="143"/>
      <c r="PW160" s="143"/>
      <c r="PX160" s="143"/>
      <c r="PY160" s="143"/>
      <c r="PZ160" s="143"/>
      <c r="QA160" s="143"/>
      <c r="QB160" s="143"/>
      <c r="QC160" s="143"/>
      <c r="QD160" s="143"/>
      <c r="QE160" s="143"/>
      <c r="QF160" s="143"/>
      <c r="QG160" s="143"/>
      <c r="QH160" s="143"/>
      <c r="QI160" s="143"/>
      <c r="QJ160" s="143"/>
      <c r="QK160" s="143"/>
      <c r="QL160" s="143"/>
      <c r="QM160" s="143"/>
      <c r="QN160" s="143"/>
      <c r="QO160" s="143"/>
      <c r="QP160" s="143"/>
      <c r="QQ160" s="143"/>
      <c r="QR160" s="143"/>
      <c r="QS160" s="143"/>
      <c r="QT160" s="143"/>
      <c r="QU160" s="143"/>
      <c r="QV160" s="143"/>
      <c r="QW160" s="143"/>
      <c r="QX160" s="143"/>
      <c r="QY160" s="143"/>
      <c r="QZ160" s="143"/>
      <c r="RA160" s="143"/>
      <c r="RB160" s="143"/>
      <c r="RC160" s="143"/>
      <c r="RD160" s="143"/>
      <c r="RE160" s="143"/>
      <c r="RF160" s="143"/>
      <c r="RG160" s="143"/>
      <c r="RH160" s="143"/>
      <c r="RI160" s="143"/>
      <c r="RJ160" s="143"/>
      <c r="RK160" s="143"/>
      <c r="RL160" s="143"/>
      <c r="RM160" s="143"/>
      <c r="RN160" s="143"/>
      <c r="RO160" s="143"/>
      <c r="RP160" s="143"/>
      <c r="RQ160" s="143"/>
      <c r="RR160" s="143"/>
      <c r="RS160" s="143"/>
      <c r="RT160" s="143"/>
      <c r="RU160" s="143"/>
      <c r="RV160" s="143"/>
      <c r="RW160" s="143"/>
      <c r="RX160" s="143"/>
      <c r="RY160" s="143"/>
      <c r="RZ160" s="143"/>
      <c r="SA160" s="143"/>
      <c r="SB160" s="143"/>
      <c r="SC160" s="143"/>
      <c r="SD160" s="143"/>
      <c r="SE160" s="143"/>
      <c r="SF160" s="143"/>
      <c r="SG160" s="143"/>
      <c r="SH160" s="143"/>
      <c r="SI160" s="143"/>
      <c r="SJ160" s="143"/>
      <c r="SK160" s="143"/>
      <c r="SL160" s="143"/>
      <c r="SM160" s="143"/>
      <c r="SN160" s="143"/>
      <c r="SO160" s="143"/>
      <c r="SP160" s="143"/>
      <c r="SQ160" s="143"/>
      <c r="SR160" s="143"/>
      <c r="SS160" s="143"/>
      <c r="ST160" s="143"/>
      <c r="SU160" s="143"/>
      <c r="SV160" s="143"/>
      <c r="SW160" s="143"/>
      <c r="SX160" s="143"/>
      <c r="SY160" s="143"/>
      <c r="SZ160" s="143"/>
      <c r="TA160" s="143"/>
      <c r="TB160" s="143"/>
      <c r="TC160" s="143"/>
      <c r="TD160" s="143"/>
      <c r="TE160" s="143"/>
      <c r="TF160" s="143"/>
      <c r="TG160" s="143"/>
      <c r="TH160" s="143"/>
      <c r="TI160" s="143"/>
      <c r="TJ160" s="143"/>
      <c r="TK160" s="143"/>
      <c r="TL160" s="143"/>
      <c r="TM160" s="143"/>
      <c r="TN160" s="143"/>
      <c r="TO160" s="143"/>
      <c r="TP160" s="143"/>
      <c r="TQ160" s="143"/>
      <c r="TR160" s="143"/>
      <c r="TS160" s="143"/>
      <c r="TT160" s="143"/>
      <c r="TU160" s="143"/>
      <c r="TV160" s="143"/>
      <c r="TW160" s="143"/>
      <c r="TX160" s="143"/>
      <c r="TY160" s="143"/>
      <c r="TZ160" s="143"/>
      <c r="UA160" s="143"/>
      <c r="UB160" s="143"/>
      <c r="UC160" s="143"/>
      <c r="UD160" s="143"/>
      <c r="UE160" s="143"/>
      <c r="UF160" s="143"/>
      <c r="UG160" s="143"/>
      <c r="UH160" s="143"/>
      <c r="UI160" s="143"/>
      <c r="UJ160" s="143"/>
      <c r="UK160" s="143"/>
      <c r="UL160" s="143"/>
      <c r="UM160" s="143"/>
      <c r="UN160" s="143"/>
      <c r="UO160" s="143"/>
      <c r="UP160" s="143"/>
      <c r="UQ160" s="143"/>
      <c r="UR160" s="143"/>
      <c r="US160" s="143"/>
      <c r="UT160" s="143"/>
      <c r="UU160" s="143"/>
      <c r="UV160" s="143"/>
      <c r="UW160" s="143"/>
      <c r="UX160" s="143"/>
      <c r="UY160" s="143"/>
      <c r="UZ160" s="143"/>
      <c r="VA160" s="143"/>
      <c r="VB160" s="143"/>
      <c r="VC160" s="143"/>
      <c r="VD160" s="143"/>
      <c r="VE160" s="143"/>
      <c r="VF160" s="143"/>
      <c r="VG160" s="143"/>
      <c r="VH160" s="143"/>
      <c r="VI160" s="143"/>
      <c r="VJ160" s="143"/>
      <c r="VK160" s="143"/>
      <c r="VL160" s="143"/>
      <c r="VM160" s="143"/>
      <c r="VN160" s="143"/>
      <c r="VO160" s="143"/>
      <c r="VP160" s="143"/>
      <c r="VQ160" s="143"/>
      <c r="VR160" s="143"/>
      <c r="VS160" s="143"/>
      <c r="VT160" s="143"/>
      <c r="VU160" s="143"/>
      <c r="VV160" s="143"/>
      <c r="VW160" s="143"/>
      <c r="VX160" s="143"/>
      <c r="VY160" s="143"/>
      <c r="VZ160" s="143"/>
      <c r="WA160" s="143"/>
      <c r="WB160" s="143"/>
      <c r="WC160" s="143"/>
      <c r="WD160" s="143"/>
      <c r="WE160" s="143"/>
      <c r="WF160" s="143"/>
      <c r="WG160" s="143"/>
      <c r="WH160" s="143"/>
      <c r="WI160" s="143"/>
      <c r="WJ160" s="143"/>
      <c r="WK160" s="143"/>
      <c r="WL160" s="143"/>
      <c r="WM160" s="143"/>
      <c r="WN160" s="143"/>
      <c r="WO160" s="143"/>
      <c r="WP160" s="143"/>
      <c r="WQ160" s="143"/>
      <c r="WR160" s="143"/>
      <c r="WS160" s="143"/>
      <c r="WT160" s="143"/>
      <c r="WU160" s="143"/>
      <c r="WV160" s="143"/>
      <c r="WW160" s="143"/>
      <c r="WX160" s="143"/>
      <c r="WY160" s="143"/>
      <c r="WZ160" s="143"/>
      <c r="XA160" s="143"/>
      <c r="XB160" s="143"/>
      <c r="XC160" s="143"/>
      <c r="XD160" s="143"/>
      <c r="XE160" s="143"/>
      <c r="XF160" s="143"/>
      <c r="XG160" s="143"/>
      <c r="XH160" s="143"/>
      <c r="XI160" s="143"/>
      <c r="XJ160" s="143"/>
      <c r="XK160" s="143"/>
      <c r="XL160" s="143"/>
      <c r="XM160" s="143"/>
      <c r="XN160" s="143"/>
      <c r="XO160" s="143"/>
      <c r="XP160" s="143"/>
      <c r="XQ160" s="143"/>
      <c r="XR160" s="143"/>
      <c r="XS160" s="143"/>
      <c r="XT160" s="143"/>
      <c r="XU160" s="143"/>
      <c r="XV160" s="143"/>
      <c r="XW160" s="143"/>
      <c r="XX160" s="143"/>
      <c r="XY160" s="143"/>
      <c r="XZ160" s="143"/>
      <c r="YA160" s="143"/>
      <c r="YB160" s="143"/>
      <c r="YC160" s="143"/>
      <c r="YD160" s="143"/>
      <c r="YE160" s="143"/>
      <c r="YF160" s="143"/>
      <c r="YG160" s="143"/>
      <c r="YH160" s="143"/>
      <c r="YI160" s="143"/>
      <c r="YJ160" s="143"/>
      <c r="YK160" s="143"/>
      <c r="YL160" s="143"/>
      <c r="YM160" s="143"/>
      <c r="YN160" s="143"/>
      <c r="YO160" s="143"/>
      <c r="YP160" s="143"/>
      <c r="YQ160" s="143"/>
      <c r="YR160" s="143"/>
      <c r="YS160" s="143"/>
      <c r="YT160" s="143"/>
      <c r="YU160" s="143"/>
      <c r="YV160" s="143"/>
      <c r="YW160" s="143"/>
      <c r="YX160" s="143"/>
      <c r="YY160" s="143"/>
      <c r="YZ160" s="143"/>
      <c r="ZA160" s="143"/>
      <c r="ZB160" s="143"/>
      <c r="ZC160" s="143"/>
      <c r="ZD160" s="143"/>
      <c r="ZE160" s="143"/>
      <c r="ZF160" s="143"/>
      <c r="ZG160" s="143"/>
      <c r="ZH160" s="143"/>
      <c r="ZI160" s="143"/>
      <c r="ZJ160" s="143"/>
      <c r="ZK160" s="143"/>
      <c r="ZL160" s="143"/>
      <c r="ZM160" s="143"/>
      <c r="ZN160" s="143"/>
      <c r="ZO160" s="143"/>
      <c r="ZP160" s="143"/>
      <c r="ZQ160" s="143"/>
      <c r="ZR160" s="143"/>
      <c r="ZS160" s="143"/>
      <c r="ZT160" s="143"/>
      <c r="ZU160" s="143"/>
      <c r="ZV160" s="143"/>
      <c r="ZW160" s="143"/>
      <c r="ZX160" s="143"/>
      <c r="ZY160" s="143"/>
      <c r="ZZ160" s="143"/>
      <c r="AAA160" s="143"/>
      <c r="AAB160" s="143"/>
      <c r="AAC160" s="143"/>
      <c r="AAD160" s="143"/>
      <c r="AAE160" s="143"/>
      <c r="AAF160" s="143"/>
      <c r="AAG160" s="143"/>
      <c r="AAH160" s="143"/>
      <c r="AAI160" s="143"/>
      <c r="AAJ160" s="143"/>
      <c r="AAK160" s="143"/>
      <c r="AAL160" s="143"/>
      <c r="AAM160" s="143"/>
      <c r="AAN160" s="143"/>
      <c r="AAO160" s="143"/>
      <c r="AAP160" s="143"/>
      <c r="AAQ160" s="143"/>
      <c r="AAR160" s="143"/>
      <c r="AAS160" s="143"/>
      <c r="AAT160" s="143"/>
      <c r="AAU160" s="143"/>
      <c r="AAV160" s="143"/>
      <c r="AAW160" s="143"/>
      <c r="AAX160" s="143"/>
      <c r="AAY160" s="143"/>
      <c r="AAZ160" s="143"/>
      <c r="ABA160" s="143"/>
      <c r="ABB160" s="143"/>
      <c r="ABC160" s="143"/>
      <c r="ABD160" s="143"/>
      <c r="ABE160" s="143"/>
      <c r="ABF160" s="143"/>
      <c r="ABG160" s="143"/>
      <c r="ABH160" s="143"/>
      <c r="ABI160" s="143"/>
      <c r="ABJ160" s="143"/>
      <c r="ABK160" s="143"/>
      <c r="ABL160" s="143"/>
      <c r="ABM160" s="143"/>
      <c r="ABN160" s="143"/>
      <c r="ABO160" s="143"/>
      <c r="ABP160" s="143"/>
      <c r="ABQ160" s="143"/>
      <c r="ABR160" s="143"/>
      <c r="ABS160" s="143"/>
      <c r="ABT160" s="143"/>
      <c r="ABU160" s="143"/>
      <c r="ABV160" s="143"/>
      <c r="ABW160" s="143"/>
      <c r="ABX160" s="143"/>
      <c r="ABY160" s="143"/>
      <c r="ABZ160" s="143"/>
      <c r="ACA160" s="143"/>
      <c r="ACB160" s="143"/>
      <c r="ACC160" s="143"/>
      <c r="ACD160" s="143"/>
      <c r="ACE160" s="143"/>
      <c r="ACF160" s="143"/>
      <c r="ACG160" s="143"/>
      <c r="ACH160" s="143"/>
      <c r="ACI160" s="143"/>
      <c r="ACJ160" s="143"/>
      <c r="ACK160" s="143"/>
      <c r="ACL160" s="143"/>
      <c r="ACM160" s="143"/>
      <c r="ACN160" s="143"/>
      <c r="ACO160" s="143"/>
      <c r="ACP160" s="143"/>
      <c r="ACQ160" s="143"/>
      <c r="ACR160" s="143"/>
      <c r="ACS160" s="143"/>
      <c r="ACT160" s="143"/>
      <c r="ACU160" s="143"/>
      <c r="ACV160" s="143"/>
      <c r="ACW160" s="143"/>
      <c r="ACX160" s="143"/>
      <c r="ACY160" s="143"/>
      <c r="ACZ160" s="143"/>
      <c r="ADA160" s="143"/>
      <c r="ADB160" s="143"/>
      <c r="ADC160" s="143"/>
      <c r="ADD160" s="143"/>
      <c r="ADE160" s="143"/>
      <c r="ADF160" s="143"/>
      <c r="ADG160" s="143"/>
      <c r="ADH160" s="143"/>
      <c r="ADI160" s="143"/>
      <c r="ADJ160" s="143"/>
      <c r="ADK160" s="143"/>
      <c r="ADL160" s="143"/>
      <c r="ADM160" s="143"/>
      <c r="ADN160" s="143"/>
      <c r="ADO160" s="143"/>
      <c r="ADP160" s="143"/>
      <c r="ADQ160" s="143"/>
      <c r="ADR160" s="143"/>
      <c r="ADS160" s="143"/>
      <c r="ADT160" s="143"/>
      <c r="ADU160" s="143"/>
      <c r="ADV160" s="143"/>
      <c r="ADW160" s="143"/>
      <c r="ADX160" s="143"/>
      <c r="ADY160" s="143"/>
      <c r="ADZ160" s="143"/>
      <c r="AEA160" s="143"/>
      <c r="AEB160" s="143"/>
      <c r="AEC160" s="143"/>
      <c r="AED160" s="143"/>
      <c r="AEE160" s="143"/>
      <c r="AEF160" s="143"/>
      <c r="AEG160" s="143"/>
      <c r="AEH160" s="143"/>
      <c r="AEI160" s="143"/>
      <c r="AEJ160" s="143"/>
      <c r="AEK160" s="143"/>
      <c r="AEL160" s="143"/>
      <c r="AEM160" s="143"/>
      <c r="AEN160" s="143"/>
      <c r="AEO160" s="143"/>
      <c r="AEP160" s="143"/>
      <c r="AEQ160" s="143"/>
      <c r="AER160" s="143"/>
      <c r="AES160" s="143"/>
      <c r="AET160" s="143"/>
      <c r="AEU160" s="143"/>
      <c r="AEV160" s="143"/>
      <c r="AEW160" s="143"/>
      <c r="AEX160" s="143"/>
      <c r="AEY160" s="143"/>
      <c r="AEZ160" s="143"/>
      <c r="AFA160" s="143"/>
      <c r="AFB160" s="143"/>
      <c r="AFC160" s="143"/>
      <c r="AFD160" s="143"/>
      <c r="AFE160" s="143"/>
      <c r="AFF160" s="143"/>
      <c r="AFG160" s="143"/>
      <c r="AFH160" s="143"/>
      <c r="AFI160" s="143"/>
      <c r="AFJ160" s="143"/>
      <c r="AFK160" s="143"/>
      <c r="AFL160" s="143"/>
      <c r="AFM160" s="143"/>
      <c r="AFN160" s="143"/>
      <c r="AFO160" s="143"/>
      <c r="AFP160" s="143"/>
      <c r="AFQ160" s="143"/>
      <c r="AFR160" s="143"/>
      <c r="AFS160" s="143"/>
      <c r="AFT160" s="143"/>
      <c r="AFU160" s="143"/>
      <c r="AFV160" s="143"/>
      <c r="AFW160" s="143"/>
      <c r="AFX160" s="143"/>
      <c r="AFY160" s="143"/>
      <c r="AFZ160" s="143"/>
      <c r="AGA160" s="143"/>
      <c r="AGB160" s="143"/>
      <c r="AGC160" s="143"/>
      <c r="AGD160" s="143"/>
      <c r="AGE160" s="143"/>
      <c r="AGF160" s="143"/>
      <c r="AGG160" s="143"/>
      <c r="AGH160" s="143"/>
      <c r="AGI160" s="143"/>
      <c r="AGJ160" s="143"/>
      <c r="AGK160" s="143"/>
      <c r="AGL160" s="143"/>
      <c r="AGM160" s="143"/>
      <c r="AGN160" s="143"/>
      <c r="AGO160" s="143"/>
      <c r="AGP160" s="143"/>
      <c r="AGQ160" s="143"/>
      <c r="AGR160" s="143"/>
      <c r="AGS160" s="143"/>
      <c r="AGT160" s="143"/>
      <c r="AGU160" s="143"/>
      <c r="AGV160" s="143"/>
      <c r="AGW160" s="143"/>
      <c r="AGX160" s="143"/>
      <c r="AGY160" s="143"/>
      <c r="AGZ160" s="143"/>
      <c r="AHA160" s="143"/>
      <c r="AHB160" s="143"/>
      <c r="AHC160" s="143"/>
      <c r="AHD160" s="143"/>
      <c r="AHE160" s="143"/>
      <c r="AHF160" s="143"/>
      <c r="AHG160" s="143"/>
      <c r="AHH160" s="143"/>
      <c r="AHI160" s="143"/>
      <c r="AHJ160" s="143"/>
      <c r="AHK160" s="143"/>
      <c r="AHL160" s="143"/>
      <c r="AHM160" s="143"/>
      <c r="AHN160" s="143"/>
      <c r="AHO160" s="143"/>
      <c r="AHP160" s="143"/>
      <c r="AHQ160" s="143"/>
      <c r="AHR160" s="143"/>
      <c r="AHS160" s="143"/>
      <c r="AHT160" s="143"/>
      <c r="AHU160" s="143"/>
      <c r="AHV160" s="143"/>
      <c r="AHW160" s="143"/>
      <c r="AHX160" s="143"/>
      <c r="AHY160" s="143"/>
      <c r="AHZ160" s="143"/>
      <c r="AIA160" s="143"/>
      <c r="AIB160" s="143"/>
      <c r="AIC160" s="143"/>
      <c r="AID160" s="143"/>
      <c r="AIE160" s="143"/>
      <c r="AIF160" s="143"/>
      <c r="AIG160" s="143"/>
      <c r="AIH160" s="143"/>
      <c r="AII160" s="143"/>
      <c r="AIJ160" s="143"/>
      <c r="AIK160" s="143"/>
      <c r="AIL160" s="143"/>
      <c r="AIM160" s="143"/>
      <c r="AIN160" s="143"/>
      <c r="AIO160" s="143"/>
      <c r="AIP160" s="143"/>
      <c r="AIQ160" s="143"/>
      <c r="AIR160" s="143"/>
      <c r="AIS160" s="143"/>
      <c r="AIT160" s="143"/>
      <c r="AIU160" s="143"/>
      <c r="AIV160" s="143"/>
      <c r="AIW160" s="143"/>
      <c r="AIX160" s="143"/>
      <c r="AIY160" s="143"/>
      <c r="AIZ160" s="143"/>
      <c r="AJA160" s="143"/>
      <c r="AJB160" s="143"/>
      <c r="AJC160" s="143"/>
      <c r="AJD160" s="143"/>
      <c r="AJE160" s="143"/>
      <c r="AJF160" s="143"/>
      <c r="AJG160" s="143"/>
      <c r="AJH160" s="143"/>
      <c r="AJI160" s="143"/>
    </row>
    <row r="161" spans="1:945" s="106" customFormat="1" ht="13.55" customHeight="1">
      <c r="A161" s="439"/>
      <c r="B161" s="95" t="s">
        <v>234</v>
      </c>
      <c r="C161" s="251">
        <v>2231269</v>
      </c>
      <c r="D161" s="358">
        <f t="shared" si="41"/>
        <v>0.18878774252395414</v>
      </c>
      <c r="E161" s="403"/>
      <c r="F161" s="464"/>
      <c r="G161" s="356">
        <v>24140</v>
      </c>
      <c r="H161" s="358">
        <f t="shared" si="36"/>
        <v>6.78108550448977E-2</v>
      </c>
      <c r="I161" s="138">
        <v>15128</v>
      </c>
      <c r="J161" s="137">
        <f>I161/I149-1</f>
        <v>-4.3016194331983781E-2</v>
      </c>
      <c r="K161" s="450"/>
      <c r="L161" s="461"/>
      <c r="M161" s="138">
        <v>7084</v>
      </c>
      <c r="N161" s="358">
        <f t="shared" si="26"/>
        <v>0.62216624685138533</v>
      </c>
      <c r="O161" s="403"/>
      <c r="P161" s="464"/>
      <c r="Q161" s="138">
        <v>1377</v>
      </c>
      <c r="R161" s="358">
        <f t="shared" si="27"/>
        <v>0.25409836065573765</v>
      </c>
      <c r="S161" s="373">
        <v>1186</v>
      </c>
      <c r="T161" s="379">
        <f t="shared" si="35"/>
        <v>-2.7071369975389663E-2</v>
      </c>
      <c r="U161" s="403"/>
      <c r="V161" s="406"/>
      <c r="W161" s="250">
        <v>137</v>
      </c>
      <c r="X161" s="358">
        <f>W161/W149-1</f>
        <v>8.1333333333333329</v>
      </c>
      <c r="Y161" s="250">
        <v>173</v>
      </c>
      <c r="Z161" s="358">
        <f t="shared" ref="Z161:Z167" si="42">Y161/Y149-1</f>
        <v>1.4714285714285715</v>
      </c>
      <c r="AA161" s="138"/>
      <c r="AB161" s="358"/>
      <c r="AC161" s="138">
        <v>5</v>
      </c>
      <c r="AD161" s="358">
        <f t="shared" ref="AD161:AD168" si="43">(AC161-AC149)/AC149</f>
        <v>0.66666666666666663</v>
      </c>
      <c r="AE161" s="463"/>
      <c r="AF161" s="473"/>
      <c r="AG161" s="138"/>
      <c r="AH161" s="358"/>
      <c r="AI161" s="143"/>
      <c r="AJ161" s="143"/>
      <c r="AK161" s="143"/>
      <c r="AL161" s="143"/>
      <c r="AM161" s="143"/>
      <c r="AN161" s="143"/>
      <c r="AO161" s="143"/>
      <c r="AP161" s="143"/>
      <c r="AQ161" s="143"/>
      <c r="AR161" s="143"/>
      <c r="AS161" s="143"/>
      <c r="AT161" s="143"/>
      <c r="AU161" s="143"/>
      <c r="AV161" s="144"/>
      <c r="AW161" s="143"/>
      <c r="AX161" s="143"/>
      <c r="AY161" s="143"/>
      <c r="AZ161" s="143"/>
      <c r="BA161" s="143"/>
      <c r="BB161" s="143"/>
      <c r="BC161" s="143"/>
      <c r="BD161" s="143"/>
      <c r="BE161" s="143"/>
      <c r="BF161" s="143"/>
      <c r="BG161" s="143"/>
      <c r="BH161" s="143"/>
      <c r="BI161" s="143"/>
      <c r="BJ161" s="143"/>
      <c r="BK161" s="143"/>
      <c r="BL161" s="143"/>
      <c r="BM161" s="143"/>
      <c r="BN161" s="143"/>
      <c r="BO161" s="143"/>
      <c r="BP161" s="143"/>
      <c r="BQ161" s="143"/>
      <c r="BR161" s="143"/>
      <c r="BS161" s="143"/>
      <c r="BT161" s="143"/>
      <c r="BU161" s="143"/>
      <c r="BV161" s="143"/>
      <c r="BW161" s="143"/>
      <c r="BX161" s="143"/>
      <c r="BY161" s="143"/>
      <c r="BZ161" s="143"/>
      <c r="CA161" s="143"/>
      <c r="CB161" s="143"/>
      <c r="CC161" s="143"/>
      <c r="CD161" s="143"/>
      <c r="CE161" s="143"/>
      <c r="CF161" s="143"/>
      <c r="CG161" s="143"/>
      <c r="CH161" s="143"/>
      <c r="CI161" s="143"/>
      <c r="CJ161" s="143"/>
      <c r="CK161" s="143"/>
      <c r="CL161" s="143"/>
      <c r="CM161" s="143"/>
      <c r="CN161" s="143"/>
      <c r="CO161" s="143"/>
      <c r="CP161" s="143"/>
      <c r="CQ161" s="143"/>
      <c r="CR161" s="143"/>
      <c r="CS161" s="143"/>
      <c r="CT161" s="143"/>
      <c r="CU161" s="143"/>
      <c r="CV161" s="143"/>
      <c r="CW161" s="143"/>
      <c r="CX161" s="143"/>
      <c r="CY161" s="143"/>
      <c r="CZ161" s="143"/>
      <c r="DA161" s="143"/>
      <c r="DB161" s="143"/>
      <c r="DC161" s="143"/>
      <c r="DD161" s="143"/>
      <c r="DE161" s="143"/>
      <c r="DF161" s="143"/>
      <c r="DG161" s="143"/>
      <c r="DH161" s="143"/>
      <c r="DI161" s="143"/>
      <c r="DJ161" s="143"/>
      <c r="DK161" s="143"/>
      <c r="DL161" s="143"/>
      <c r="DM161" s="143"/>
      <c r="DN161" s="143"/>
      <c r="DO161" s="143"/>
      <c r="DP161" s="143"/>
      <c r="DQ161" s="143"/>
      <c r="DR161" s="143"/>
      <c r="DS161" s="143"/>
      <c r="DT161" s="143"/>
      <c r="DU161" s="143"/>
      <c r="DV161" s="143"/>
      <c r="DW161" s="143"/>
      <c r="DX161" s="143"/>
      <c r="DY161" s="143"/>
      <c r="DZ161" s="143"/>
      <c r="EA161" s="143"/>
      <c r="EB161" s="143"/>
      <c r="EC161" s="143"/>
      <c r="ED161" s="143"/>
      <c r="EE161" s="143"/>
      <c r="EF161" s="143"/>
      <c r="EG161" s="143"/>
      <c r="EH161" s="143"/>
      <c r="EI161" s="143"/>
      <c r="EJ161" s="143"/>
      <c r="EK161" s="143"/>
      <c r="EL161" s="143"/>
      <c r="EM161" s="143"/>
      <c r="EN161" s="143"/>
      <c r="EO161" s="143"/>
      <c r="EP161" s="143"/>
      <c r="EQ161" s="143"/>
      <c r="ER161" s="143"/>
      <c r="ES161" s="143"/>
      <c r="ET161" s="143"/>
      <c r="EU161" s="143"/>
      <c r="EV161" s="143"/>
      <c r="EW161" s="143"/>
      <c r="EX161" s="143"/>
      <c r="EY161" s="143"/>
      <c r="EZ161" s="143"/>
      <c r="FA161" s="143"/>
      <c r="FB161" s="143"/>
      <c r="FC161" s="143"/>
      <c r="FD161" s="143"/>
      <c r="FE161" s="143"/>
      <c r="FF161" s="143"/>
      <c r="FG161" s="143"/>
      <c r="FH161" s="143"/>
      <c r="FI161" s="143"/>
      <c r="FJ161" s="143"/>
      <c r="FK161" s="143"/>
      <c r="FL161" s="143"/>
      <c r="FM161" s="143"/>
      <c r="FN161" s="143"/>
      <c r="FO161" s="143"/>
      <c r="FP161" s="143"/>
      <c r="FQ161" s="143"/>
      <c r="FR161" s="143"/>
      <c r="FS161" s="143"/>
      <c r="FT161" s="143"/>
      <c r="FU161" s="143"/>
      <c r="FV161" s="143"/>
      <c r="FW161" s="143"/>
      <c r="FX161" s="143"/>
      <c r="FY161" s="143"/>
      <c r="FZ161" s="143"/>
      <c r="GA161" s="143"/>
      <c r="GB161" s="143"/>
      <c r="GC161" s="143"/>
      <c r="GD161" s="143"/>
      <c r="GE161" s="143"/>
      <c r="GF161" s="143"/>
      <c r="GG161" s="143"/>
      <c r="GH161" s="143"/>
      <c r="GI161" s="143"/>
      <c r="GJ161" s="143"/>
      <c r="GK161" s="143"/>
      <c r="GL161" s="143"/>
      <c r="GM161" s="143"/>
      <c r="GN161" s="143"/>
      <c r="GO161" s="143"/>
      <c r="GP161" s="143"/>
      <c r="GQ161" s="143"/>
      <c r="GR161" s="143"/>
      <c r="GS161" s="143"/>
      <c r="GT161" s="143"/>
      <c r="GU161" s="143"/>
      <c r="GV161" s="143"/>
      <c r="GW161" s="143"/>
      <c r="GX161" s="143"/>
      <c r="GY161" s="143"/>
      <c r="GZ161" s="143"/>
      <c r="HA161" s="143"/>
      <c r="HB161" s="143"/>
      <c r="HC161" s="143"/>
      <c r="HD161" s="143"/>
      <c r="HE161" s="143"/>
      <c r="HF161" s="143"/>
      <c r="HG161" s="143"/>
      <c r="HH161" s="143"/>
      <c r="HI161" s="143"/>
      <c r="HJ161" s="143"/>
      <c r="HK161" s="143"/>
      <c r="HL161" s="143"/>
      <c r="HM161" s="143"/>
      <c r="HN161" s="143"/>
      <c r="HO161" s="143"/>
      <c r="HP161" s="143"/>
      <c r="HQ161" s="143"/>
      <c r="HR161" s="143"/>
      <c r="HS161" s="143"/>
      <c r="HT161" s="143"/>
      <c r="HU161" s="143"/>
      <c r="HV161" s="143"/>
      <c r="HW161" s="143"/>
      <c r="HX161" s="143"/>
      <c r="HY161" s="143"/>
      <c r="HZ161" s="143"/>
      <c r="IA161" s="143"/>
      <c r="IB161" s="143"/>
      <c r="IC161" s="143"/>
      <c r="ID161" s="143"/>
      <c r="IE161" s="143"/>
      <c r="IF161" s="143"/>
      <c r="IG161" s="143"/>
      <c r="IH161" s="143"/>
      <c r="II161" s="143"/>
      <c r="IJ161" s="143"/>
      <c r="IK161" s="143"/>
      <c r="IL161" s="143"/>
      <c r="IM161" s="143"/>
      <c r="IN161" s="143"/>
      <c r="IO161" s="143"/>
      <c r="IP161" s="143"/>
      <c r="IQ161" s="143"/>
      <c r="IR161" s="143"/>
      <c r="IS161" s="143"/>
      <c r="IT161" s="143"/>
      <c r="IU161" s="143"/>
      <c r="IV161" s="143"/>
      <c r="IW161" s="143"/>
      <c r="IX161" s="143"/>
      <c r="IY161" s="143"/>
      <c r="IZ161" s="143"/>
      <c r="JA161" s="143"/>
      <c r="JB161" s="143"/>
      <c r="JC161" s="143"/>
      <c r="JD161" s="143"/>
      <c r="JE161" s="143"/>
      <c r="JF161" s="143"/>
      <c r="JG161" s="143"/>
      <c r="JH161" s="143"/>
      <c r="JI161" s="143"/>
      <c r="JJ161" s="143"/>
      <c r="JK161" s="143"/>
      <c r="JL161" s="143"/>
      <c r="JM161" s="143"/>
      <c r="JN161" s="143"/>
      <c r="JO161" s="143"/>
      <c r="JP161" s="143"/>
      <c r="JQ161" s="143"/>
      <c r="JR161" s="143"/>
      <c r="JS161" s="143"/>
      <c r="JT161" s="143"/>
      <c r="JU161" s="143"/>
      <c r="JV161" s="143"/>
      <c r="JW161" s="143"/>
      <c r="JX161" s="143"/>
      <c r="JY161" s="143"/>
      <c r="JZ161" s="143"/>
      <c r="KA161" s="143"/>
      <c r="KB161" s="143"/>
      <c r="KC161" s="143"/>
      <c r="KD161" s="143"/>
      <c r="KE161" s="143"/>
      <c r="KF161" s="143"/>
      <c r="KG161" s="143"/>
      <c r="KH161" s="143"/>
      <c r="KI161" s="143"/>
      <c r="KJ161" s="143"/>
      <c r="KK161" s="143"/>
      <c r="KL161" s="143"/>
      <c r="KM161" s="143"/>
      <c r="KN161" s="143"/>
      <c r="KO161" s="143"/>
      <c r="KP161" s="143"/>
      <c r="KQ161" s="143"/>
      <c r="KR161" s="143"/>
      <c r="KS161" s="143"/>
      <c r="KT161" s="143"/>
      <c r="KU161" s="143"/>
      <c r="KV161" s="143"/>
      <c r="KW161" s="143"/>
      <c r="KX161" s="143"/>
      <c r="KY161" s="143"/>
      <c r="KZ161" s="143"/>
      <c r="LA161" s="143"/>
      <c r="LB161" s="143"/>
      <c r="LC161" s="143"/>
      <c r="LD161" s="143"/>
      <c r="LE161" s="143"/>
      <c r="LF161" s="143"/>
      <c r="LG161" s="143"/>
      <c r="LH161" s="143"/>
      <c r="LI161" s="143"/>
      <c r="LJ161" s="143"/>
      <c r="LK161" s="143"/>
      <c r="LL161" s="143"/>
      <c r="LM161" s="143"/>
      <c r="LN161" s="143"/>
      <c r="LO161" s="143"/>
      <c r="LP161" s="143"/>
      <c r="LQ161" s="143"/>
      <c r="LR161" s="143"/>
      <c r="LS161" s="143"/>
      <c r="LT161" s="143"/>
      <c r="LU161" s="143"/>
      <c r="LV161" s="143"/>
      <c r="LW161" s="143"/>
      <c r="LX161" s="143"/>
      <c r="LY161" s="143"/>
      <c r="LZ161" s="143"/>
      <c r="MA161" s="143"/>
      <c r="MB161" s="143"/>
      <c r="MC161" s="143"/>
      <c r="MD161" s="143"/>
      <c r="ME161" s="143"/>
      <c r="MF161" s="143"/>
      <c r="MG161" s="143"/>
      <c r="MH161" s="143"/>
      <c r="MI161" s="143"/>
      <c r="MJ161" s="143"/>
      <c r="MK161" s="143"/>
      <c r="ML161" s="143"/>
      <c r="MM161" s="143"/>
      <c r="MN161" s="143"/>
      <c r="MO161" s="143"/>
      <c r="MP161" s="143"/>
      <c r="MQ161" s="143"/>
      <c r="MR161" s="143"/>
      <c r="MS161" s="143"/>
      <c r="MT161" s="143"/>
      <c r="MU161" s="143"/>
      <c r="MV161" s="143"/>
      <c r="MW161" s="143"/>
      <c r="MX161" s="143"/>
      <c r="MY161" s="143"/>
      <c r="MZ161" s="143"/>
      <c r="NA161" s="143"/>
      <c r="NB161" s="143"/>
      <c r="NC161" s="143"/>
      <c r="ND161" s="143"/>
      <c r="NE161" s="143"/>
      <c r="NF161" s="143"/>
      <c r="NG161" s="143"/>
      <c r="NH161" s="143"/>
      <c r="NI161" s="143"/>
      <c r="NJ161" s="143"/>
      <c r="NK161" s="143"/>
      <c r="NL161" s="143"/>
      <c r="NM161" s="143"/>
      <c r="NN161" s="143"/>
      <c r="NO161" s="143"/>
      <c r="NP161" s="143"/>
      <c r="NQ161" s="143"/>
      <c r="NR161" s="143"/>
      <c r="NS161" s="143"/>
      <c r="NT161" s="143"/>
      <c r="NU161" s="143"/>
      <c r="NV161" s="143"/>
      <c r="NW161" s="143"/>
      <c r="NX161" s="143"/>
      <c r="NY161" s="143"/>
      <c r="NZ161" s="143"/>
      <c r="OA161" s="143"/>
      <c r="OB161" s="143"/>
      <c r="OC161" s="143"/>
      <c r="OD161" s="143"/>
      <c r="OE161" s="143"/>
      <c r="OF161" s="143"/>
      <c r="OG161" s="143"/>
      <c r="OH161" s="143"/>
      <c r="OI161" s="143"/>
      <c r="OJ161" s="143"/>
      <c r="OK161" s="143"/>
      <c r="OL161" s="143"/>
      <c r="OM161" s="143"/>
      <c r="ON161" s="143"/>
      <c r="OO161" s="143"/>
      <c r="OP161" s="143"/>
      <c r="OQ161" s="143"/>
      <c r="OR161" s="143"/>
      <c r="OS161" s="143"/>
      <c r="OT161" s="143"/>
      <c r="OU161" s="143"/>
      <c r="OV161" s="143"/>
      <c r="OW161" s="143"/>
      <c r="OX161" s="143"/>
      <c r="OY161" s="143"/>
      <c r="OZ161" s="143"/>
      <c r="PA161" s="143"/>
      <c r="PB161" s="143"/>
      <c r="PC161" s="143"/>
      <c r="PD161" s="143"/>
      <c r="PE161" s="143"/>
      <c r="PF161" s="143"/>
      <c r="PG161" s="143"/>
      <c r="PH161" s="143"/>
      <c r="PI161" s="143"/>
      <c r="PJ161" s="143"/>
      <c r="PK161" s="143"/>
      <c r="PL161" s="143"/>
      <c r="PM161" s="143"/>
      <c r="PN161" s="143"/>
      <c r="PO161" s="143"/>
      <c r="PP161" s="143"/>
      <c r="PQ161" s="143"/>
      <c r="PR161" s="143"/>
      <c r="PS161" s="143"/>
      <c r="PT161" s="143"/>
      <c r="PU161" s="143"/>
      <c r="PV161" s="143"/>
      <c r="PW161" s="143"/>
      <c r="PX161" s="143"/>
      <c r="PY161" s="143"/>
      <c r="PZ161" s="143"/>
      <c r="QA161" s="143"/>
      <c r="QB161" s="143"/>
      <c r="QC161" s="143"/>
      <c r="QD161" s="143"/>
      <c r="QE161" s="143"/>
      <c r="QF161" s="143"/>
      <c r="QG161" s="143"/>
      <c r="QH161" s="143"/>
      <c r="QI161" s="143"/>
      <c r="QJ161" s="143"/>
      <c r="QK161" s="143"/>
      <c r="QL161" s="143"/>
      <c r="QM161" s="143"/>
      <c r="QN161" s="143"/>
      <c r="QO161" s="143"/>
      <c r="QP161" s="143"/>
      <c r="QQ161" s="143"/>
      <c r="QR161" s="143"/>
      <c r="QS161" s="143"/>
      <c r="QT161" s="143"/>
      <c r="QU161" s="143"/>
      <c r="QV161" s="143"/>
      <c r="QW161" s="143"/>
      <c r="QX161" s="143"/>
      <c r="QY161" s="143"/>
      <c r="QZ161" s="143"/>
      <c r="RA161" s="143"/>
      <c r="RB161" s="143"/>
      <c r="RC161" s="143"/>
      <c r="RD161" s="143"/>
      <c r="RE161" s="143"/>
      <c r="RF161" s="143"/>
      <c r="RG161" s="143"/>
      <c r="RH161" s="143"/>
      <c r="RI161" s="143"/>
      <c r="RJ161" s="143"/>
      <c r="RK161" s="143"/>
      <c r="RL161" s="143"/>
      <c r="RM161" s="143"/>
      <c r="RN161" s="143"/>
      <c r="RO161" s="143"/>
      <c r="RP161" s="143"/>
      <c r="RQ161" s="143"/>
      <c r="RR161" s="143"/>
      <c r="RS161" s="143"/>
      <c r="RT161" s="143"/>
      <c r="RU161" s="143"/>
      <c r="RV161" s="143"/>
      <c r="RW161" s="143"/>
      <c r="RX161" s="143"/>
      <c r="RY161" s="143"/>
      <c r="RZ161" s="143"/>
      <c r="SA161" s="143"/>
      <c r="SB161" s="143"/>
      <c r="SC161" s="143"/>
      <c r="SD161" s="143"/>
      <c r="SE161" s="143"/>
      <c r="SF161" s="143"/>
      <c r="SG161" s="143"/>
      <c r="SH161" s="143"/>
      <c r="SI161" s="143"/>
      <c r="SJ161" s="143"/>
      <c r="SK161" s="143"/>
      <c r="SL161" s="143"/>
      <c r="SM161" s="143"/>
      <c r="SN161" s="143"/>
      <c r="SO161" s="143"/>
      <c r="SP161" s="143"/>
      <c r="SQ161" s="143"/>
      <c r="SR161" s="143"/>
      <c r="SS161" s="143"/>
      <c r="ST161" s="143"/>
      <c r="SU161" s="143"/>
      <c r="SV161" s="143"/>
      <c r="SW161" s="143"/>
      <c r="SX161" s="143"/>
      <c r="SY161" s="143"/>
      <c r="SZ161" s="143"/>
      <c r="TA161" s="143"/>
      <c r="TB161" s="143"/>
      <c r="TC161" s="143"/>
      <c r="TD161" s="143"/>
      <c r="TE161" s="143"/>
      <c r="TF161" s="143"/>
      <c r="TG161" s="143"/>
      <c r="TH161" s="143"/>
      <c r="TI161" s="143"/>
      <c r="TJ161" s="143"/>
      <c r="TK161" s="143"/>
      <c r="TL161" s="143"/>
      <c r="TM161" s="143"/>
      <c r="TN161" s="143"/>
      <c r="TO161" s="143"/>
      <c r="TP161" s="143"/>
      <c r="TQ161" s="143"/>
      <c r="TR161" s="143"/>
      <c r="TS161" s="143"/>
      <c r="TT161" s="143"/>
      <c r="TU161" s="143"/>
      <c r="TV161" s="143"/>
      <c r="TW161" s="143"/>
      <c r="TX161" s="143"/>
      <c r="TY161" s="143"/>
      <c r="TZ161" s="143"/>
      <c r="UA161" s="143"/>
      <c r="UB161" s="143"/>
      <c r="UC161" s="143"/>
      <c r="UD161" s="143"/>
      <c r="UE161" s="143"/>
      <c r="UF161" s="143"/>
      <c r="UG161" s="143"/>
      <c r="UH161" s="143"/>
      <c r="UI161" s="143"/>
      <c r="UJ161" s="143"/>
      <c r="UK161" s="143"/>
      <c r="UL161" s="143"/>
      <c r="UM161" s="143"/>
      <c r="UN161" s="143"/>
      <c r="UO161" s="143"/>
      <c r="UP161" s="143"/>
      <c r="UQ161" s="143"/>
      <c r="UR161" s="143"/>
      <c r="US161" s="143"/>
      <c r="UT161" s="143"/>
      <c r="UU161" s="143"/>
      <c r="UV161" s="143"/>
      <c r="UW161" s="143"/>
      <c r="UX161" s="143"/>
      <c r="UY161" s="143"/>
      <c r="UZ161" s="143"/>
      <c r="VA161" s="143"/>
      <c r="VB161" s="143"/>
      <c r="VC161" s="143"/>
      <c r="VD161" s="143"/>
      <c r="VE161" s="143"/>
      <c r="VF161" s="143"/>
      <c r="VG161" s="143"/>
      <c r="VH161" s="143"/>
      <c r="VI161" s="143"/>
      <c r="VJ161" s="143"/>
      <c r="VK161" s="143"/>
      <c r="VL161" s="143"/>
      <c r="VM161" s="143"/>
      <c r="VN161" s="143"/>
      <c r="VO161" s="143"/>
      <c r="VP161" s="143"/>
      <c r="VQ161" s="143"/>
      <c r="VR161" s="143"/>
      <c r="VS161" s="143"/>
      <c r="VT161" s="143"/>
      <c r="VU161" s="143"/>
      <c r="VV161" s="143"/>
      <c r="VW161" s="143"/>
      <c r="VX161" s="143"/>
      <c r="VY161" s="143"/>
      <c r="VZ161" s="143"/>
      <c r="WA161" s="143"/>
      <c r="WB161" s="143"/>
      <c r="WC161" s="143"/>
      <c r="WD161" s="143"/>
      <c r="WE161" s="143"/>
      <c r="WF161" s="143"/>
      <c r="WG161" s="143"/>
      <c r="WH161" s="143"/>
      <c r="WI161" s="143"/>
      <c r="WJ161" s="143"/>
      <c r="WK161" s="143"/>
      <c r="WL161" s="143"/>
      <c r="WM161" s="143"/>
      <c r="WN161" s="143"/>
      <c r="WO161" s="143"/>
      <c r="WP161" s="143"/>
      <c r="WQ161" s="143"/>
      <c r="WR161" s="143"/>
      <c r="WS161" s="143"/>
      <c r="WT161" s="143"/>
      <c r="WU161" s="143"/>
      <c r="WV161" s="143"/>
      <c r="WW161" s="143"/>
      <c r="WX161" s="143"/>
      <c r="WY161" s="143"/>
      <c r="WZ161" s="143"/>
      <c r="XA161" s="143"/>
      <c r="XB161" s="143"/>
      <c r="XC161" s="143"/>
      <c r="XD161" s="143"/>
      <c r="XE161" s="143"/>
      <c r="XF161" s="143"/>
      <c r="XG161" s="143"/>
      <c r="XH161" s="143"/>
      <c r="XI161" s="143"/>
      <c r="XJ161" s="143"/>
      <c r="XK161" s="143"/>
      <c r="XL161" s="143"/>
      <c r="XM161" s="143"/>
      <c r="XN161" s="143"/>
      <c r="XO161" s="143"/>
      <c r="XP161" s="143"/>
      <c r="XQ161" s="143"/>
      <c r="XR161" s="143"/>
      <c r="XS161" s="143"/>
      <c r="XT161" s="143"/>
      <c r="XU161" s="143"/>
      <c r="XV161" s="143"/>
      <c r="XW161" s="143"/>
      <c r="XX161" s="143"/>
      <c r="XY161" s="143"/>
      <c r="XZ161" s="143"/>
      <c r="YA161" s="143"/>
      <c r="YB161" s="143"/>
      <c r="YC161" s="143"/>
      <c r="YD161" s="143"/>
      <c r="YE161" s="143"/>
      <c r="YF161" s="143"/>
      <c r="YG161" s="143"/>
      <c r="YH161" s="143"/>
      <c r="YI161" s="143"/>
      <c r="YJ161" s="143"/>
      <c r="YK161" s="143"/>
      <c r="YL161" s="143"/>
      <c r="YM161" s="143"/>
      <c r="YN161" s="143"/>
      <c r="YO161" s="143"/>
      <c r="YP161" s="143"/>
      <c r="YQ161" s="143"/>
      <c r="YR161" s="143"/>
      <c r="YS161" s="143"/>
      <c r="YT161" s="143"/>
      <c r="YU161" s="143"/>
      <c r="YV161" s="143"/>
      <c r="YW161" s="143"/>
      <c r="YX161" s="143"/>
      <c r="YY161" s="143"/>
      <c r="YZ161" s="143"/>
      <c r="ZA161" s="143"/>
      <c r="ZB161" s="143"/>
      <c r="ZC161" s="143"/>
      <c r="ZD161" s="143"/>
      <c r="ZE161" s="143"/>
      <c r="ZF161" s="143"/>
      <c r="ZG161" s="143"/>
      <c r="ZH161" s="143"/>
      <c r="ZI161" s="143"/>
      <c r="ZJ161" s="143"/>
      <c r="ZK161" s="143"/>
      <c r="ZL161" s="143"/>
      <c r="ZM161" s="143"/>
      <c r="ZN161" s="143"/>
      <c r="ZO161" s="143"/>
      <c r="ZP161" s="143"/>
      <c r="ZQ161" s="143"/>
      <c r="ZR161" s="143"/>
      <c r="ZS161" s="143"/>
      <c r="ZT161" s="143"/>
      <c r="ZU161" s="143"/>
      <c r="ZV161" s="143"/>
      <c r="ZW161" s="143"/>
      <c r="ZX161" s="143"/>
      <c r="ZY161" s="143"/>
      <c r="ZZ161" s="143"/>
      <c r="AAA161" s="143"/>
      <c r="AAB161" s="143"/>
      <c r="AAC161" s="143"/>
      <c r="AAD161" s="143"/>
      <c r="AAE161" s="143"/>
      <c r="AAF161" s="143"/>
      <c r="AAG161" s="143"/>
      <c r="AAH161" s="143"/>
      <c r="AAI161" s="143"/>
      <c r="AAJ161" s="143"/>
      <c r="AAK161" s="143"/>
      <c r="AAL161" s="143"/>
      <c r="AAM161" s="143"/>
      <c r="AAN161" s="143"/>
      <c r="AAO161" s="143"/>
      <c r="AAP161" s="143"/>
      <c r="AAQ161" s="143"/>
      <c r="AAR161" s="143"/>
      <c r="AAS161" s="143"/>
      <c r="AAT161" s="143"/>
      <c r="AAU161" s="143"/>
      <c r="AAV161" s="143"/>
      <c r="AAW161" s="143"/>
      <c r="AAX161" s="143"/>
      <c r="AAY161" s="143"/>
      <c r="AAZ161" s="143"/>
      <c r="ABA161" s="143"/>
      <c r="ABB161" s="143"/>
      <c r="ABC161" s="143"/>
      <c r="ABD161" s="143"/>
      <c r="ABE161" s="143"/>
      <c r="ABF161" s="143"/>
      <c r="ABG161" s="143"/>
      <c r="ABH161" s="143"/>
      <c r="ABI161" s="143"/>
      <c r="ABJ161" s="143"/>
      <c r="ABK161" s="143"/>
      <c r="ABL161" s="143"/>
      <c r="ABM161" s="143"/>
      <c r="ABN161" s="143"/>
      <c r="ABO161" s="143"/>
      <c r="ABP161" s="143"/>
      <c r="ABQ161" s="143"/>
      <c r="ABR161" s="143"/>
      <c r="ABS161" s="143"/>
      <c r="ABT161" s="143"/>
      <c r="ABU161" s="143"/>
      <c r="ABV161" s="143"/>
      <c r="ABW161" s="143"/>
      <c r="ABX161" s="143"/>
      <c r="ABY161" s="143"/>
      <c r="ABZ161" s="143"/>
      <c r="ACA161" s="143"/>
      <c r="ACB161" s="143"/>
      <c r="ACC161" s="143"/>
      <c r="ACD161" s="143"/>
      <c r="ACE161" s="143"/>
      <c r="ACF161" s="143"/>
      <c r="ACG161" s="143"/>
      <c r="ACH161" s="143"/>
      <c r="ACI161" s="143"/>
      <c r="ACJ161" s="143"/>
      <c r="ACK161" s="143"/>
      <c r="ACL161" s="143"/>
      <c r="ACM161" s="143"/>
      <c r="ACN161" s="143"/>
      <c r="ACO161" s="143"/>
      <c r="ACP161" s="143"/>
      <c r="ACQ161" s="143"/>
      <c r="ACR161" s="143"/>
      <c r="ACS161" s="143"/>
      <c r="ACT161" s="143"/>
      <c r="ACU161" s="143"/>
      <c r="ACV161" s="143"/>
      <c r="ACW161" s="143"/>
      <c r="ACX161" s="143"/>
      <c r="ACY161" s="143"/>
      <c r="ACZ161" s="143"/>
      <c r="ADA161" s="143"/>
      <c r="ADB161" s="143"/>
      <c r="ADC161" s="143"/>
      <c r="ADD161" s="143"/>
      <c r="ADE161" s="143"/>
      <c r="ADF161" s="143"/>
      <c r="ADG161" s="143"/>
      <c r="ADH161" s="143"/>
      <c r="ADI161" s="143"/>
      <c r="ADJ161" s="143"/>
      <c r="ADK161" s="143"/>
      <c r="ADL161" s="143"/>
      <c r="ADM161" s="143"/>
      <c r="ADN161" s="143"/>
      <c r="ADO161" s="143"/>
      <c r="ADP161" s="143"/>
      <c r="ADQ161" s="143"/>
      <c r="ADR161" s="143"/>
      <c r="ADS161" s="143"/>
      <c r="ADT161" s="143"/>
      <c r="ADU161" s="143"/>
      <c r="ADV161" s="143"/>
      <c r="ADW161" s="143"/>
      <c r="ADX161" s="143"/>
      <c r="ADY161" s="143"/>
      <c r="ADZ161" s="143"/>
      <c r="AEA161" s="143"/>
      <c r="AEB161" s="143"/>
      <c r="AEC161" s="143"/>
      <c r="AED161" s="143"/>
      <c r="AEE161" s="143"/>
      <c r="AEF161" s="143"/>
      <c r="AEG161" s="143"/>
      <c r="AEH161" s="143"/>
      <c r="AEI161" s="143"/>
      <c r="AEJ161" s="143"/>
      <c r="AEK161" s="143"/>
      <c r="AEL161" s="143"/>
      <c r="AEM161" s="143"/>
      <c r="AEN161" s="143"/>
      <c r="AEO161" s="143"/>
      <c r="AEP161" s="143"/>
      <c r="AEQ161" s="143"/>
      <c r="AER161" s="143"/>
      <c r="AES161" s="143"/>
      <c r="AET161" s="143"/>
      <c r="AEU161" s="143"/>
      <c r="AEV161" s="143"/>
      <c r="AEW161" s="143"/>
      <c r="AEX161" s="143"/>
      <c r="AEY161" s="143"/>
      <c r="AEZ161" s="143"/>
      <c r="AFA161" s="143"/>
      <c r="AFB161" s="143"/>
      <c r="AFC161" s="143"/>
      <c r="AFD161" s="143"/>
      <c r="AFE161" s="143"/>
      <c r="AFF161" s="143"/>
      <c r="AFG161" s="143"/>
      <c r="AFH161" s="143"/>
      <c r="AFI161" s="143"/>
      <c r="AFJ161" s="143"/>
      <c r="AFK161" s="143"/>
      <c r="AFL161" s="143"/>
      <c r="AFM161" s="143"/>
      <c r="AFN161" s="143"/>
      <c r="AFO161" s="143"/>
      <c r="AFP161" s="143"/>
      <c r="AFQ161" s="143"/>
      <c r="AFR161" s="143"/>
      <c r="AFS161" s="143"/>
      <c r="AFT161" s="143"/>
      <c r="AFU161" s="143"/>
      <c r="AFV161" s="143"/>
      <c r="AFW161" s="143"/>
      <c r="AFX161" s="143"/>
      <c r="AFY161" s="143"/>
      <c r="AFZ161" s="143"/>
      <c r="AGA161" s="143"/>
      <c r="AGB161" s="143"/>
      <c r="AGC161" s="143"/>
      <c r="AGD161" s="143"/>
      <c r="AGE161" s="143"/>
      <c r="AGF161" s="143"/>
      <c r="AGG161" s="143"/>
      <c r="AGH161" s="143"/>
      <c r="AGI161" s="143"/>
      <c r="AGJ161" s="143"/>
      <c r="AGK161" s="143"/>
      <c r="AGL161" s="143"/>
      <c r="AGM161" s="143"/>
      <c r="AGN161" s="143"/>
      <c r="AGO161" s="143"/>
      <c r="AGP161" s="143"/>
      <c r="AGQ161" s="143"/>
      <c r="AGR161" s="143"/>
      <c r="AGS161" s="143"/>
      <c r="AGT161" s="143"/>
      <c r="AGU161" s="143"/>
      <c r="AGV161" s="143"/>
      <c r="AGW161" s="143"/>
      <c r="AGX161" s="143"/>
      <c r="AGY161" s="143"/>
      <c r="AGZ161" s="143"/>
      <c r="AHA161" s="143"/>
      <c r="AHB161" s="143"/>
      <c r="AHC161" s="143"/>
      <c r="AHD161" s="143"/>
      <c r="AHE161" s="143"/>
      <c r="AHF161" s="143"/>
      <c r="AHG161" s="143"/>
      <c r="AHH161" s="143"/>
      <c r="AHI161" s="143"/>
      <c r="AHJ161" s="143"/>
      <c r="AHK161" s="143"/>
      <c r="AHL161" s="143"/>
      <c r="AHM161" s="143"/>
      <c r="AHN161" s="143"/>
      <c r="AHO161" s="143"/>
      <c r="AHP161" s="143"/>
      <c r="AHQ161" s="143"/>
      <c r="AHR161" s="143"/>
      <c r="AHS161" s="143"/>
      <c r="AHT161" s="143"/>
      <c r="AHU161" s="143"/>
      <c r="AHV161" s="143"/>
      <c r="AHW161" s="143"/>
      <c r="AHX161" s="143"/>
      <c r="AHY161" s="143"/>
      <c r="AHZ161" s="143"/>
      <c r="AIA161" s="143"/>
      <c r="AIB161" s="143"/>
      <c r="AIC161" s="143"/>
      <c r="AID161" s="143"/>
      <c r="AIE161" s="143"/>
      <c r="AIF161" s="143"/>
      <c r="AIG161" s="143"/>
      <c r="AIH161" s="143"/>
      <c r="AII161" s="143"/>
      <c r="AIJ161" s="143"/>
      <c r="AIK161" s="143"/>
      <c r="AIL161" s="143"/>
      <c r="AIM161" s="143"/>
      <c r="AIN161" s="143"/>
      <c r="AIO161" s="143"/>
      <c r="AIP161" s="143"/>
      <c r="AIQ161" s="143"/>
      <c r="AIR161" s="143"/>
      <c r="AIS161" s="143"/>
      <c r="AIT161" s="143"/>
      <c r="AIU161" s="143"/>
      <c r="AIV161" s="143"/>
      <c r="AIW161" s="143"/>
      <c r="AIX161" s="143"/>
      <c r="AIY161" s="143"/>
      <c r="AIZ161" s="143"/>
      <c r="AJA161" s="143"/>
      <c r="AJB161" s="143"/>
      <c r="AJC161" s="143"/>
      <c r="AJD161" s="143"/>
      <c r="AJE161" s="143"/>
      <c r="AJF161" s="143"/>
      <c r="AJG161" s="143"/>
      <c r="AJH161" s="143"/>
      <c r="AJI161" s="143"/>
    </row>
    <row r="162" spans="1:945" s="106" customFormat="1" ht="13.55" customHeight="1">
      <c r="A162" s="439"/>
      <c r="B162" s="95" t="s">
        <v>237</v>
      </c>
      <c r="C162" s="251">
        <v>1940542</v>
      </c>
      <c r="D162" s="358">
        <f t="shared" si="41"/>
        <v>0.23667409738446388</v>
      </c>
      <c r="E162" s="403"/>
      <c r="F162" s="464"/>
      <c r="G162" s="356">
        <v>25919</v>
      </c>
      <c r="H162" s="358">
        <f>G162/G150-1</f>
        <v>0.26464991461332033</v>
      </c>
      <c r="I162" s="138">
        <v>19655</v>
      </c>
      <c r="J162" s="137">
        <f>I162/I150-1</f>
        <v>-3.6519607843137236E-2</v>
      </c>
      <c r="K162" s="450"/>
      <c r="L162" s="461"/>
      <c r="M162" s="138">
        <v>12149</v>
      </c>
      <c r="N162" s="358">
        <f t="shared" ref="N162:N167" si="44">M162/M150-1</f>
        <v>0.55836326321190355</v>
      </c>
      <c r="O162" s="403"/>
      <c r="P162" s="464"/>
      <c r="Q162" s="138">
        <v>2793</v>
      </c>
      <c r="R162" s="358">
        <f t="shared" ref="R162:R167" si="45">Q162/Q150-1</f>
        <v>0.54908485856905154</v>
      </c>
      <c r="S162" s="373">
        <v>1008</v>
      </c>
      <c r="T162" s="379">
        <f t="shared" si="35"/>
        <v>-7.18232044198895E-2</v>
      </c>
      <c r="U162" s="403"/>
      <c r="V162" s="406"/>
      <c r="W162" s="250">
        <v>264</v>
      </c>
      <c r="X162" s="358">
        <f t="shared" si="34"/>
        <v>1.8085106382978724</v>
      </c>
      <c r="Y162" s="250">
        <v>251</v>
      </c>
      <c r="Z162" s="358">
        <f t="shared" si="42"/>
        <v>0.81884057971014501</v>
      </c>
      <c r="AA162" s="138"/>
      <c r="AB162" s="358"/>
      <c r="AC162" s="138">
        <v>10</v>
      </c>
      <c r="AD162" s="358">
        <f t="shared" si="43"/>
        <v>0.1111111111111111</v>
      </c>
      <c r="AE162" s="463"/>
      <c r="AF162" s="473"/>
      <c r="AG162" s="138"/>
      <c r="AH162" s="358"/>
      <c r="AI162" s="143"/>
      <c r="AJ162" s="143"/>
      <c r="AK162" s="143"/>
      <c r="AL162" s="143"/>
      <c r="AM162" s="143"/>
      <c r="AN162" s="143"/>
      <c r="AO162" s="143"/>
      <c r="AP162" s="143"/>
      <c r="AQ162" s="143"/>
      <c r="AR162" s="143"/>
      <c r="AS162" s="143"/>
      <c r="AT162" s="143"/>
      <c r="AU162" s="143"/>
      <c r="AV162" s="144"/>
      <c r="AW162" s="143"/>
      <c r="AX162" s="143"/>
      <c r="AY162" s="143"/>
      <c r="AZ162" s="143"/>
      <c r="BA162" s="143"/>
      <c r="BB162" s="143"/>
      <c r="BC162" s="143"/>
      <c r="BD162" s="143"/>
      <c r="BE162" s="143"/>
      <c r="BF162" s="143"/>
      <c r="BG162" s="143"/>
      <c r="BH162" s="143"/>
      <c r="BI162" s="143"/>
      <c r="BJ162" s="143"/>
      <c r="BK162" s="143"/>
      <c r="BL162" s="143"/>
      <c r="BM162" s="143"/>
      <c r="BN162" s="143"/>
      <c r="BO162" s="143"/>
      <c r="BP162" s="143"/>
      <c r="BQ162" s="143"/>
      <c r="BR162" s="143"/>
      <c r="BS162" s="143"/>
      <c r="BT162" s="143"/>
      <c r="BU162" s="143"/>
      <c r="BV162" s="143"/>
      <c r="BW162" s="143"/>
      <c r="BX162" s="143"/>
      <c r="BY162" s="143"/>
      <c r="BZ162" s="143"/>
      <c r="CA162" s="143"/>
      <c r="CB162" s="143"/>
      <c r="CC162" s="143"/>
      <c r="CD162" s="143"/>
      <c r="CE162" s="143"/>
      <c r="CF162" s="143"/>
      <c r="CG162" s="143"/>
      <c r="CH162" s="143"/>
      <c r="CI162" s="143"/>
      <c r="CJ162" s="143"/>
      <c r="CK162" s="143"/>
      <c r="CL162" s="143"/>
      <c r="CM162" s="143"/>
      <c r="CN162" s="143"/>
      <c r="CO162" s="143"/>
      <c r="CP162" s="143"/>
      <c r="CQ162" s="143"/>
      <c r="CR162" s="143"/>
      <c r="CS162" s="143"/>
      <c r="CT162" s="143"/>
      <c r="CU162" s="143"/>
      <c r="CV162" s="143"/>
      <c r="CW162" s="143"/>
      <c r="CX162" s="143"/>
      <c r="CY162" s="143"/>
      <c r="CZ162" s="143"/>
      <c r="DA162" s="143"/>
      <c r="DB162" s="143"/>
      <c r="DC162" s="143"/>
      <c r="DD162" s="143"/>
      <c r="DE162" s="143"/>
      <c r="DF162" s="143"/>
      <c r="DG162" s="143"/>
      <c r="DH162" s="143"/>
      <c r="DI162" s="143"/>
      <c r="DJ162" s="143"/>
      <c r="DK162" s="143"/>
      <c r="DL162" s="143"/>
      <c r="DM162" s="143"/>
      <c r="DN162" s="143"/>
      <c r="DO162" s="143"/>
      <c r="DP162" s="143"/>
      <c r="DQ162" s="143"/>
      <c r="DR162" s="143"/>
      <c r="DS162" s="143"/>
      <c r="DT162" s="143"/>
      <c r="DU162" s="143"/>
      <c r="DV162" s="143"/>
      <c r="DW162" s="143"/>
      <c r="DX162" s="143"/>
      <c r="DY162" s="143"/>
      <c r="DZ162" s="143"/>
      <c r="EA162" s="143"/>
      <c r="EB162" s="143"/>
      <c r="EC162" s="143"/>
      <c r="ED162" s="143"/>
      <c r="EE162" s="143"/>
      <c r="EF162" s="143"/>
      <c r="EG162" s="143"/>
      <c r="EH162" s="143"/>
      <c r="EI162" s="143"/>
      <c r="EJ162" s="143"/>
      <c r="EK162" s="143"/>
      <c r="EL162" s="143"/>
      <c r="EM162" s="143"/>
      <c r="EN162" s="143"/>
      <c r="EO162" s="143"/>
      <c r="EP162" s="143"/>
      <c r="EQ162" s="143"/>
      <c r="ER162" s="143"/>
      <c r="ES162" s="143"/>
      <c r="ET162" s="143"/>
      <c r="EU162" s="143"/>
      <c r="EV162" s="143"/>
      <c r="EW162" s="143"/>
      <c r="EX162" s="143"/>
      <c r="EY162" s="143"/>
      <c r="EZ162" s="143"/>
      <c r="FA162" s="143"/>
      <c r="FB162" s="143"/>
      <c r="FC162" s="143"/>
      <c r="FD162" s="143"/>
      <c r="FE162" s="143"/>
      <c r="FF162" s="143"/>
      <c r="FG162" s="143"/>
      <c r="FH162" s="143"/>
      <c r="FI162" s="143"/>
      <c r="FJ162" s="143"/>
      <c r="FK162" s="143"/>
      <c r="FL162" s="143"/>
      <c r="FM162" s="143"/>
      <c r="FN162" s="143"/>
      <c r="FO162" s="143"/>
      <c r="FP162" s="143"/>
      <c r="FQ162" s="143"/>
      <c r="FR162" s="143"/>
      <c r="FS162" s="143"/>
      <c r="FT162" s="143"/>
      <c r="FU162" s="143"/>
      <c r="FV162" s="143"/>
      <c r="FW162" s="143"/>
      <c r="FX162" s="143"/>
      <c r="FY162" s="143"/>
      <c r="FZ162" s="143"/>
      <c r="GA162" s="143"/>
      <c r="GB162" s="143"/>
      <c r="GC162" s="143"/>
      <c r="GD162" s="143"/>
      <c r="GE162" s="143"/>
      <c r="GF162" s="143"/>
      <c r="GG162" s="143"/>
      <c r="GH162" s="143"/>
      <c r="GI162" s="143"/>
      <c r="GJ162" s="143"/>
      <c r="GK162" s="143"/>
      <c r="GL162" s="143"/>
      <c r="GM162" s="143"/>
      <c r="GN162" s="143"/>
      <c r="GO162" s="143"/>
      <c r="GP162" s="143"/>
      <c r="GQ162" s="143"/>
      <c r="GR162" s="143"/>
      <c r="GS162" s="143"/>
      <c r="GT162" s="143"/>
      <c r="GU162" s="143"/>
      <c r="GV162" s="143"/>
      <c r="GW162" s="143"/>
      <c r="GX162" s="143"/>
      <c r="GY162" s="143"/>
      <c r="GZ162" s="143"/>
      <c r="HA162" s="143"/>
      <c r="HB162" s="143"/>
      <c r="HC162" s="143"/>
      <c r="HD162" s="143"/>
      <c r="HE162" s="143"/>
      <c r="HF162" s="143"/>
      <c r="HG162" s="143"/>
      <c r="HH162" s="143"/>
      <c r="HI162" s="143"/>
      <c r="HJ162" s="143"/>
      <c r="HK162" s="143"/>
      <c r="HL162" s="143"/>
      <c r="HM162" s="143"/>
      <c r="HN162" s="143"/>
      <c r="HO162" s="143"/>
      <c r="HP162" s="143"/>
      <c r="HQ162" s="143"/>
      <c r="HR162" s="143"/>
      <c r="HS162" s="143"/>
      <c r="HT162" s="143"/>
      <c r="HU162" s="143"/>
      <c r="HV162" s="143"/>
      <c r="HW162" s="143"/>
      <c r="HX162" s="143"/>
      <c r="HY162" s="143"/>
      <c r="HZ162" s="143"/>
      <c r="IA162" s="143"/>
      <c r="IB162" s="143"/>
      <c r="IC162" s="143"/>
      <c r="ID162" s="143"/>
      <c r="IE162" s="143"/>
      <c r="IF162" s="143"/>
      <c r="IG162" s="143"/>
      <c r="IH162" s="143"/>
      <c r="II162" s="143"/>
      <c r="IJ162" s="143"/>
      <c r="IK162" s="143"/>
      <c r="IL162" s="143"/>
      <c r="IM162" s="143"/>
      <c r="IN162" s="143"/>
      <c r="IO162" s="143"/>
      <c r="IP162" s="143"/>
      <c r="IQ162" s="143"/>
      <c r="IR162" s="143"/>
      <c r="IS162" s="143"/>
      <c r="IT162" s="143"/>
      <c r="IU162" s="143"/>
      <c r="IV162" s="143"/>
      <c r="IW162" s="143"/>
      <c r="IX162" s="143"/>
      <c r="IY162" s="143"/>
      <c r="IZ162" s="143"/>
      <c r="JA162" s="143"/>
      <c r="JB162" s="143"/>
      <c r="JC162" s="143"/>
      <c r="JD162" s="143"/>
      <c r="JE162" s="143"/>
      <c r="JF162" s="143"/>
      <c r="JG162" s="143"/>
      <c r="JH162" s="143"/>
      <c r="JI162" s="143"/>
      <c r="JJ162" s="143"/>
      <c r="JK162" s="143"/>
      <c r="JL162" s="143"/>
      <c r="JM162" s="143"/>
      <c r="JN162" s="143"/>
      <c r="JO162" s="143"/>
      <c r="JP162" s="143"/>
      <c r="JQ162" s="143"/>
      <c r="JR162" s="143"/>
      <c r="JS162" s="143"/>
      <c r="JT162" s="143"/>
      <c r="JU162" s="143"/>
      <c r="JV162" s="143"/>
      <c r="JW162" s="143"/>
      <c r="JX162" s="143"/>
      <c r="JY162" s="143"/>
      <c r="JZ162" s="143"/>
      <c r="KA162" s="143"/>
      <c r="KB162" s="143"/>
      <c r="KC162" s="143"/>
      <c r="KD162" s="143"/>
      <c r="KE162" s="143"/>
      <c r="KF162" s="143"/>
      <c r="KG162" s="143"/>
      <c r="KH162" s="143"/>
      <c r="KI162" s="143"/>
      <c r="KJ162" s="143"/>
      <c r="KK162" s="143"/>
      <c r="KL162" s="143"/>
      <c r="KM162" s="143"/>
      <c r="KN162" s="143"/>
      <c r="KO162" s="143"/>
      <c r="KP162" s="143"/>
      <c r="KQ162" s="143"/>
      <c r="KR162" s="143"/>
      <c r="KS162" s="143"/>
      <c r="KT162" s="143"/>
      <c r="KU162" s="143"/>
      <c r="KV162" s="143"/>
      <c r="KW162" s="143"/>
      <c r="KX162" s="143"/>
      <c r="KY162" s="143"/>
      <c r="KZ162" s="143"/>
      <c r="LA162" s="143"/>
      <c r="LB162" s="143"/>
      <c r="LC162" s="143"/>
      <c r="LD162" s="143"/>
      <c r="LE162" s="143"/>
      <c r="LF162" s="143"/>
      <c r="LG162" s="143"/>
      <c r="LH162" s="143"/>
      <c r="LI162" s="143"/>
      <c r="LJ162" s="143"/>
      <c r="LK162" s="143"/>
      <c r="LL162" s="143"/>
      <c r="LM162" s="143"/>
      <c r="LN162" s="143"/>
      <c r="LO162" s="143"/>
      <c r="LP162" s="143"/>
      <c r="LQ162" s="143"/>
      <c r="LR162" s="143"/>
      <c r="LS162" s="143"/>
      <c r="LT162" s="143"/>
      <c r="LU162" s="143"/>
      <c r="LV162" s="143"/>
      <c r="LW162" s="143"/>
      <c r="LX162" s="143"/>
      <c r="LY162" s="143"/>
      <c r="LZ162" s="143"/>
      <c r="MA162" s="143"/>
      <c r="MB162" s="143"/>
      <c r="MC162" s="143"/>
      <c r="MD162" s="143"/>
      <c r="ME162" s="143"/>
      <c r="MF162" s="143"/>
      <c r="MG162" s="143"/>
      <c r="MH162" s="143"/>
      <c r="MI162" s="143"/>
      <c r="MJ162" s="143"/>
      <c r="MK162" s="143"/>
      <c r="ML162" s="143"/>
      <c r="MM162" s="143"/>
      <c r="MN162" s="143"/>
      <c r="MO162" s="143"/>
      <c r="MP162" s="143"/>
      <c r="MQ162" s="143"/>
      <c r="MR162" s="143"/>
      <c r="MS162" s="143"/>
      <c r="MT162" s="143"/>
      <c r="MU162" s="143"/>
      <c r="MV162" s="143"/>
      <c r="MW162" s="143"/>
      <c r="MX162" s="143"/>
      <c r="MY162" s="143"/>
      <c r="MZ162" s="143"/>
      <c r="NA162" s="143"/>
      <c r="NB162" s="143"/>
      <c r="NC162" s="143"/>
      <c r="ND162" s="143"/>
      <c r="NE162" s="143"/>
      <c r="NF162" s="143"/>
      <c r="NG162" s="143"/>
      <c r="NH162" s="143"/>
      <c r="NI162" s="143"/>
      <c r="NJ162" s="143"/>
      <c r="NK162" s="143"/>
      <c r="NL162" s="143"/>
      <c r="NM162" s="143"/>
      <c r="NN162" s="143"/>
      <c r="NO162" s="143"/>
      <c r="NP162" s="143"/>
      <c r="NQ162" s="143"/>
      <c r="NR162" s="143"/>
      <c r="NS162" s="143"/>
      <c r="NT162" s="143"/>
      <c r="NU162" s="143"/>
      <c r="NV162" s="143"/>
      <c r="NW162" s="143"/>
      <c r="NX162" s="143"/>
      <c r="NY162" s="143"/>
      <c r="NZ162" s="143"/>
      <c r="OA162" s="143"/>
      <c r="OB162" s="143"/>
      <c r="OC162" s="143"/>
      <c r="OD162" s="143"/>
      <c r="OE162" s="143"/>
      <c r="OF162" s="143"/>
      <c r="OG162" s="143"/>
      <c r="OH162" s="143"/>
      <c r="OI162" s="143"/>
      <c r="OJ162" s="143"/>
      <c r="OK162" s="143"/>
      <c r="OL162" s="143"/>
      <c r="OM162" s="143"/>
      <c r="ON162" s="143"/>
      <c r="OO162" s="143"/>
      <c r="OP162" s="143"/>
      <c r="OQ162" s="143"/>
      <c r="OR162" s="143"/>
      <c r="OS162" s="143"/>
      <c r="OT162" s="143"/>
      <c r="OU162" s="143"/>
      <c r="OV162" s="143"/>
      <c r="OW162" s="143"/>
      <c r="OX162" s="143"/>
      <c r="OY162" s="143"/>
      <c r="OZ162" s="143"/>
      <c r="PA162" s="143"/>
      <c r="PB162" s="143"/>
      <c r="PC162" s="143"/>
      <c r="PD162" s="143"/>
      <c r="PE162" s="143"/>
      <c r="PF162" s="143"/>
      <c r="PG162" s="143"/>
      <c r="PH162" s="143"/>
      <c r="PI162" s="143"/>
      <c r="PJ162" s="143"/>
      <c r="PK162" s="143"/>
      <c r="PL162" s="143"/>
      <c r="PM162" s="143"/>
      <c r="PN162" s="143"/>
      <c r="PO162" s="143"/>
      <c r="PP162" s="143"/>
      <c r="PQ162" s="143"/>
      <c r="PR162" s="143"/>
      <c r="PS162" s="143"/>
      <c r="PT162" s="143"/>
      <c r="PU162" s="143"/>
      <c r="PV162" s="143"/>
      <c r="PW162" s="143"/>
      <c r="PX162" s="143"/>
      <c r="PY162" s="143"/>
      <c r="PZ162" s="143"/>
      <c r="QA162" s="143"/>
      <c r="QB162" s="143"/>
      <c r="QC162" s="143"/>
      <c r="QD162" s="143"/>
      <c r="QE162" s="143"/>
      <c r="QF162" s="143"/>
      <c r="QG162" s="143"/>
      <c r="QH162" s="143"/>
      <c r="QI162" s="143"/>
      <c r="QJ162" s="143"/>
      <c r="QK162" s="143"/>
      <c r="QL162" s="143"/>
      <c r="QM162" s="143"/>
      <c r="QN162" s="143"/>
      <c r="QO162" s="143"/>
      <c r="QP162" s="143"/>
      <c r="QQ162" s="143"/>
      <c r="QR162" s="143"/>
      <c r="QS162" s="143"/>
      <c r="QT162" s="143"/>
      <c r="QU162" s="143"/>
      <c r="QV162" s="143"/>
      <c r="QW162" s="143"/>
      <c r="QX162" s="143"/>
      <c r="QY162" s="143"/>
      <c r="QZ162" s="143"/>
      <c r="RA162" s="143"/>
      <c r="RB162" s="143"/>
      <c r="RC162" s="143"/>
      <c r="RD162" s="143"/>
      <c r="RE162" s="143"/>
      <c r="RF162" s="143"/>
      <c r="RG162" s="143"/>
      <c r="RH162" s="143"/>
      <c r="RI162" s="143"/>
      <c r="RJ162" s="143"/>
      <c r="RK162" s="143"/>
      <c r="RL162" s="143"/>
      <c r="RM162" s="143"/>
      <c r="RN162" s="143"/>
      <c r="RO162" s="143"/>
      <c r="RP162" s="143"/>
      <c r="RQ162" s="143"/>
      <c r="RR162" s="143"/>
      <c r="RS162" s="143"/>
      <c r="RT162" s="143"/>
      <c r="RU162" s="143"/>
      <c r="RV162" s="143"/>
      <c r="RW162" s="143"/>
      <c r="RX162" s="143"/>
      <c r="RY162" s="143"/>
      <c r="RZ162" s="143"/>
      <c r="SA162" s="143"/>
      <c r="SB162" s="143"/>
      <c r="SC162" s="143"/>
      <c r="SD162" s="143"/>
      <c r="SE162" s="143"/>
      <c r="SF162" s="143"/>
      <c r="SG162" s="143"/>
      <c r="SH162" s="143"/>
      <c r="SI162" s="143"/>
      <c r="SJ162" s="143"/>
      <c r="SK162" s="143"/>
      <c r="SL162" s="143"/>
      <c r="SM162" s="143"/>
      <c r="SN162" s="143"/>
      <c r="SO162" s="143"/>
      <c r="SP162" s="143"/>
      <c r="SQ162" s="143"/>
      <c r="SR162" s="143"/>
      <c r="SS162" s="143"/>
      <c r="ST162" s="143"/>
      <c r="SU162" s="143"/>
      <c r="SV162" s="143"/>
      <c r="SW162" s="143"/>
      <c r="SX162" s="143"/>
      <c r="SY162" s="143"/>
      <c r="SZ162" s="143"/>
      <c r="TA162" s="143"/>
      <c r="TB162" s="143"/>
      <c r="TC162" s="143"/>
      <c r="TD162" s="143"/>
      <c r="TE162" s="143"/>
      <c r="TF162" s="143"/>
      <c r="TG162" s="143"/>
      <c r="TH162" s="143"/>
      <c r="TI162" s="143"/>
      <c r="TJ162" s="143"/>
      <c r="TK162" s="143"/>
      <c r="TL162" s="143"/>
      <c r="TM162" s="143"/>
      <c r="TN162" s="143"/>
      <c r="TO162" s="143"/>
      <c r="TP162" s="143"/>
      <c r="TQ162" s="143"/>
      <c r="TR162" s="143"/>
      <c r="TS162" s="143"/>
      <c r="TT162" s="143"/>
      <c r="TU162" s="143"/>
      <c r="TV162" s="143"/>
      <c r="TW162" s="143"/>
      <c r="TX162" s="143"/>
      <c r="TY162" s="143"/>
      <c r="TZ162" s="143"/>
      <c r="UA162" s="143"/>
      <c r="UB162" s="143"/>
      <c r="UC162" s="143"/>
      <c r="UD162" s="143"/>
      <c r="UE162" s="143"/>
      <c r="UF162" s="143"/>
      <c r="UG162" s="143"/>
      <c r="UH162" s="143"/>
      <c r="UI162" s="143"/>
      <c r="UJ162" s="143"/>
      <c r="UK162" s="143"/>
      <c r="UL162" s="143"/>
      <c r="UM162" s="143"/>
      <c r="UN162" s="143"/>
      <c r="UO162" s="143"/>
      <c r="UP162" s="143"/>
      <c r="UQ162" s="143"/>
      <c r="UR162" s="143"/>
      <c r="US162" s="143"/>
      <c r="UT162" s="143"/>
      <c r="UU162" s="143"/>
      <c r="UV162" s="143"/>
      <c r="UW162" s="143"/>
      <c r="UX162" s="143"/>
      <c r="UY162" s="143"/>
      <c r="UZ162" s="143"/>
      <c r="VA162" s="143"/>
      <c r="VB162" s="143"/>
      <c r="VC162" s="143"/>
      <c r="VD162" s="143"/>
      <c r="VE162" s="143"/>
      <c r="VF162" s="143"/>
      <c r="VG162" s="143"/>
      <c r="VH162" s="143"/>
      <c r="VI162" s="143"/>
      <c r="VJ162" s="143"/>
      <c r="VK162" s="143"/>
      <c r="VL162" s="143"/>
      <c r="VM162" s="143"/>
      <c r="VN162" s="143"/>
      <c r="VO162" s="143"/>
      <c r="VP162" s="143"/>
      <c r="VQ162" s="143"/>
      <c r="VR162" s="143"/>
      <c r="VS162" s="143"/>
      <c r="VT162" s="143"/>
      <c r="VU162" s="143"/>
      <c r="VV162" s="143"/>
      <c r="VW162" s="143"/>
      <c r="VX162" s="143"/>
      <c r="VY162" s="143"/>
      <c r="VZ162" s="143"/>
      <c r="WA162" s="143"/>
      <c r="WB162" s="143"/>
      <c r="WC162" s="143"/>
      <c r="WD162" s="143"/>
      <c r="WE162" s="143"/>
      <c r="WF162" s="143"/>
      <c r="WG162" s="143"/>
      <c r="WH162" s="143"/>
      <c r="WI162" s="143"/>
      <c r="WJ162" s="143"/>
      <c r="WK162" s="143"/>
      <c r="WL162" s="143"/>
      <c r="WM162" s="143"/>
      <c r="WN162" s="143"/>
      <c r="WO162" s="143"/>
      <c r="WP162" s="143"/>
      <c r="WQ162" s="143"/>
      <c r="WR162" s="143"/>
      <c r="WS162" s="143"/>
      <c r="WT162" s="143"/>
      <c r="WU162" s="143"/>
      <c r="WV162" s="143"/>
      <c r="WW162" s="143"/>
      <c r="WX162" s="143"/>
      <c r="WY162" s="143"/>
      <c r="WZ162" s="143"/>
      <c r="XA162" s="143"/>
      <c r="XB162" s="143"/>
      <c r="XC162" s="143"/>
      <c r="XD162" s="143"/>
      <c r="XE162" s="143"/>
      <c r="XF162" s="143"/>
      <c r="XG162" s="143"/>
      <c r="XH162" s="143"/>
      <c r="XI162" s="143"/>
      <c r="XJ162" s="143"/>
      <c r="XK162" s="143"/>
      <c r="XL162" s="143"/>
      <c r="XM162" s="143"/>
      <c r="XN162" s="143"/>
      <c r="XO162" s="143"/>
      <c r="XP162" s="143"/>
      <c r="XQ162" s="143"/>
      <c r="XR162" s="143"/>
      <c r="XS162" s="143"/>
      <c r="XT162" s="143"/>
      <c r="XU162" s="143"/>
      <c r="XV162" s="143"/>
      <c r="XW162" s="143"/>
      <c r="XX162" s="143"/>
      <c r="XY162" s="143"/>
      <c r="XZ162" s="143"/>
      <c r="YA162" s="143"/>
      <c r="YB162" s="143"/>
      <c r="YC162" s="143"/>
      <c r="YD162" s="143"/>
      <c r="YE162" s="143"/>
      <c r="YF162" s="143"/>
      <c r="YG162" s="143"/>
      <c r="YH162" s="143"/>
      <c r="YI162" s="143"/>
      <c r="YJ162" s="143"/>
      <c r="YK162" s="143"/>
      <c r="YL162" s="143"/>
      <c r="YM162" s="143"/>
      <c r="YN162" s="143"/>
      <c r="YO162" s="143"/>
      <c r="YP162" s="143"/>
      <c r="YQ162" s="143"/>
      <c r="YR162" s="143"/>
      <c r="YS162" s="143"/>
      <c r="YT162" s="143"/>
      <c r="YU162" s="143"/>
      <c r="YV162" s="143"/>
      <c r="YW162" s="143"/>
      <c r="YX162" s="143"/>
      <c r="YY162" s="143"/>
      <c r="YZ162" s="143"/>
      <c r="ZA162" s="143"/>
      <c r="ZB162" s="143"/>
      <c r="ZC162" s="143"/>
      <c r="ZD162" s="143"/>
      <c r="ZE162" s="143"/>
      <c r="ZF162" s="143"/>
      <c r="ZG162" s="143"/>
      <c r="ZH162" s="143"/>
      <c r="ZI162" s="143"/>
      <c r="ZJ162" s="143"/>
      <c r="ZK162" s="143"/>
      <c r="ZL162" s="143"/>
      <c r="ZM162" s="143"/>
      <c r="ZN162" s="143"/>
      <c r="ZO162" s="143"/>
      <c r="ZP162" s="143"/>
      <c r="ZQ162" s="143"/>
      <c r="ZR162" s="143"/>
      <c r="ZS162" s="143"/>
      <c r="ZT162" s="143"/>
      <c r="ZU162" s="143"/>
      <c r="ZV162" s="143"/>
      <c r="ZW162" s="143"/>
      <c r="ZX162" s="143"/>
      <c r="ZY162" s="143"/>
      <c r="ZZ162" s="143"/>
      <c r="AAA162" s="143"/>
      <c r="AAB162" s="143"/>
      <c r="AAC162" s="143"/>
      <c r="AAD162" s="143"/>
      <c r="AAE162" s="143"/>
      <c r="AAF162" s="143"/>
      <c r="AAG162" s="143"/>
      <c r="AAH162" s="143"/>
      <c r="AAI162" s="143"/>
      <c r="AAJ162" s="143"/>
      <c r="AAK162" s="143"/>
      <c r="AAL162" s="143"/>
      <c r="AAM162" s="143"/>
      <c r="AAN162" s="143"/>
      <c r="AAO162" s="143"/>
      <c r="AAP162" s="143"/>
      <c r="AAQ162" s="143"/>
      <c r="AAR162" s="143"/>
      <c r="AAS162" s="143"/>
      <c r="AAT162" s="143"/>
      <c r="AAU162" s="143"/>
      <c r="AAV162" s="143"/>
      <c r="AAW162" s="143"/>
      <c r="AAX162" s="143"/>
      <c r="AAY162" s="143"/>
      <c r="AAZ162" s="143"/>
      <c r="ABA162" s="143"/>
      <c r="ABB162" s="143"/>
      <c r="ABC162" s="143"/>
      <c r="ABD162" s="143"/>
      <c r="ABE162" s="143"/>
      <c r="ABF162" s="143"/>
      <c r="ABG162" s="143"/>
      <c r="ABH162" s="143"/>
      <c r="ABI162" s="143"/>
      <c r="ABJ162" s="143"/>
      <c r="ABK162" s="143"/>
      <c r="ABL162" s="143"/>
      <c r="ABM162" s="143"/>
      <c r="ABN162" s="143"/>
      <c r="ABO162" s="143"/>
      <c r="ABP162" s="143"/>
      <c r="ABQ162" s="143"/>
      <c r="ABR162" s="143"/>
      <c r="ABS162" s="143"/>
      <c r="ABT162" s="143"/>
      <c r="ABU162" s="143"/>
      <c r="ABV162" s="143"/>
      <c r="ABW162" s="143"/>
      <c r="ABX162" s="143"/>
      <c r="ABY162" s="143"/>
      <c r="ABZ162" s="143"/>
      <c r="ACA162" s="143"/>
      <c r="ACB162" s="143"/>
      <c r="ACC162" s="143"/>
      <c r="ACD162" s="143"/>
      <c r="ACE162" s="143"/>
      <c r="ACF162" s="143"/>
      <c r="ACG162" s="143"/>
      <c r="ACH162" s="143"/>
      <c r="ACI162" s="143"/>
      <c r="ACJ162" s="143"/>
      <c r="ACK162" s="143"/>
      <c r="ACL162" s="143"/>
      <c r="ACM162" s="143"/>
      <c r="ACN162" s="143"/>
      <c r="ACO162" s="143"/>
      <c r="ACP162" s="143"/>
      <c r="ACQ162" s="143"/>
      <c r="ACR162" s="143"/>
      <c r="ACS162" s="143"/>
      <c r="ACT162" s="143"/>
      <c r="ACU162" s="143"/>
      <c r="ACV162" s="143"/>
      <c r="ACW162" s="143"/>
      <c r="ACX162" s="143"/>
      <c r="ACY162" s="143"/>
      <c r="ACZ162" s="143"/>
      <c r="ADA162" s="143"/>
      <c r="ADB162" s="143"/>
      <c r="ADC162" s="143"/>
      <c r="ADD162" s="143"/>
      <c r="ADE162" s="143"/>
      <c r="ADF162" s="143"/>
      <c r="ADG162" s="143"/>
      <c r="ADH162" s="143"/>
      <c r="ADI162" s="143"/>
      <c r="ADJ162" s="143"/>
      <c r="ADK162" s="143"/>
      <c r="ADL162" s="143"/>
      <c r="ADM162" s="143"/>
      <c r="ADN162" s="143"/>
      <c r="ADO162" s="143"/>
      <c r="ADP162" s="143"/>
      <c r="ADQ162" s="143"/>
      <c r="ADR162" s="143"/>
      <c r="ADS162" s="143"/>
      <c r="ADT162" s="143"/>
      <c r="ADU162" s="143"/>
      <c r="ADV162" s="143"/>
      <c r="ADW162" s="143"/>
      <c r="ADX162" s="143"/>
      <c r="ADY162" s="143"/>
      <c r="ADZ162" s="143"/>
      <c r="AEA162" s="143"/>
      <c r="AEB162" s="143"/>
      <c r="AEC162" s="143"/>
      <c r="AED162" s="143"/>
      <c r="AEE162" s="143"/>
      <c r="AEF162" s="143"/>
      <c r="AEG162" s="143"/>
      <c r="AEH162" s="143"/>
      <c r="AEI162" s="143"/>
      <c r="AEJ162" s="143"/>
      <c r="AEK162" s="143"/>
      <c r="AEL162" s="143"/>
      <c r="AEM162" s="143"/>
      <c r="AEN162" s="143"/>
      <c r="AEO162" s="143"/>
      <c r="AEP162" s="143"/>
      <c r="AEQ162" s="143"/>
      <c r="AER162" s="143"/>
      <c r="AES162" s="143"/>
      <c r="AET162" s="143"/>
      <c r="AEU162" s="143"/>
      <c r="AEV162" s="143"/>
      <c r="AEW162" s="143"/>
      <c r="AEX162" s="143"/>
      <c r="AEY162" s="143"/>
      <c r="AEZ162" s="143"/>
      <c r="AFA162" s="143"/>
      <c r="AFB162" s="143"/>
      <c r="AFC162" s="143"/>
      <c r="AFD162" s="143"/>
      <c r="AFE162" s="143"/>
      <c r="AFF162" s="143"/>
      <c r="AFG162" s="143"/>
      <c r="AFH162" s="143"/>
      <c r="AFI162" s="143"/>
      <c r="AFJ162" s="143"/>
      <c r="AFK162" s="143"/>
      <c r="AFL162" s="143"/>
      <c r="AFM162" s="143"/>
      <c r="AFN162" s="143"/>
      <c r="AFO162" s="143"/>
      <c r="AFP162" s="143"/>
      <c r="AFQ162" s="143"/>
      <c r="AFR162" s="143"/>
      <c r="AFS162" s="143"/>
      <c r="AFT162" s="143"/>
      <c r="AFU162" s="143"/>
      <c r="AFV162" s="143"/>
      <c r="AFW162" s="143"/>
      <c r="AFX162" s="143"/>
      <c r="AFY162" s="143"/>
      <c r="AFZ162" s="143"/>
      <c r="AGA162" s="143"/>
      <c r="AGB162" s="143"/>
      <c r="AGC162" s="143"/>
      <c r="AGD162" s="143"/>
      <c r="AGE162" s="143"/>
      <c r="AGF162" s="143"/>
      <c r="AGG162" s="143"/>
      <c r="AGH162" s="143"/>
      <c r="AGI162" s="143"/>
      <c r="AGJ162" s="143"/>
      <c r="AGK162" s="143"/>
      <c r="AGL162" s="143"/>
      <c r="AGM162" s="143"/>
      <c r="AGN162" s="143"/>
      <c r="AGO162" s="143"/>
      <c r="AGP162" s="143"/>
      <c r="AGQ162" s="143"/>
      <c r="AGR162" s="143"/>
      <c r="AGS162" s="143"/>
      <c r="AGT162" s="143"/>
      <c r="AGU162" s="143"/>
      <c r="AGV162" s="143"/>
      <c r="AGW162" s="143"/>
      <c r="AGX162" s="143"/>
      <c r="AGY162" s="143"/>
      <c r="AGZ162" s="143"/>
      <c r="AHA162" s="143"/>
      <c r="AHB162" s="143"/>
      <c r="AHC162" s="143"/>
      <c r="AHD162" s="143"/>
      <c r="AHE162" s="143"/>
      <c r="AHF162" s="143"/>
      <c r="AHG162" s="143"/>
      <c r="AHH162" s="143"/>
      <c r="AHI162" s="143"/>
      <c r="AHJ162" s="143"/>
      <c r="AHK162" s="143"/>
      <c r="AHL162" s="143"/>
      <c r="AHM162" s="143"/>
      <c r="AHN162" s="143"/>
      <c r="AHO162" s="143"/>
      <c r="AHP162" s="143"/>
      <c r="AHQ162" s="143"/>
      <c r="AHR162" s="143"/>
      <c r="AHS162" s="143"/>
      <c r="AHT162" s="143"/>
      <c r="AHU162" s="143"/>
      <c r="AHV162" s="143"/>
      <c r="AHW162" s="143"/>
      <c r="AHX162" s="143"/>
      <c r="AHY162" s="143"/>
      <c r="AHZ162" s="143"/>
      <c r="AIA162" s="143"/>
      <c r="AIB162" s="143"/>
      <c r="AIC162" s="143"/>
      <c r="AID162" s="143"/>
      <c r="AIE162" s="143"/>
      <c r="AIF162" s="143"/>
      <c r="AIG162" s="143"/>
      <c r="AIH162" s="143"/>
      <c r="AII162" s="143"/>
      <c r="AIJ162" s="143"/>
      <c r="AIK162" s="143"/>
      <c r="AIL162" s="143"/>
      <c r="AIM162" s="143"/>
      <c r="AIN162" s="143"/>
      <c r="AIO162" s="143"/>
      <c r="AIP162" s="143"/>
      <c r="AIQ162" s="143"/>
      <c r="AIR162" s="143"/>
      <c r="AIS162" s="143"/>
      <c r="AIT162" s="143"/>
      <c r="AIU162" s="143"/>
      <c r="AIV162" s="143"/>
      <c r="AIW162" s="143"/>
      <c r="AIX162" s="143"/>
      <c r="AIY162" s="143"/>
      <c r="AIZ162" s="143"/>
      <c r="AJA162" s="143"/>
      <c r="AJB162" s="143"/>
      <c r="AJC162" s="143"/>
      <c r="AJD162" s="143"/>
      <c r="AJE162" s="143"/>
      <c r="AJF162" s="143"/>
      <c r="AJG162" s="143"/>
      <c r="AJH162" s="143"/>
      <c r="AJI162" s="143"/>
    </row>
    <row r="163" spans="1:945" s="106" customFormat="1" ht="13.55" customHeight="1">
      <c r="A163" s="439"/>
      <c r="B163" s="95" t="s">
        <v>8</v>
      </c>
      <c r="C163" s="251">
        <v>2003943</v>
      </c>
      <c r="D163" s="358">
        <f t="shared" si="41"/>
        <v>0.22445721212980341</v>
      </c>
      <c r="E163" s="403"/>
      <c r="F163" s="464"/>
      <c r="G163" s="356">
        <v>28390</v>
      </c>
      <c r="H163" s="358">
        <f>G163/G151-1</f>
        <v>0.10415370255133793</v>
      </c>
      <c r="I163" s="138">
        <v>25437</v>
      </c>
      <c r="J163" s="358">
        <f t="shared" ref="J163:J195" si="46">I163/I151-1</f>
        <v>0.23588572539111841</v>
      </c>
      <c r="K163" s="450">
        <v>79202</v>
      </c>
      <c r="L163" s="461">
        <f>IFERROR((K163-K151)/K151,"")</f>
        <v>-9.3383699633699635E-2</v>
      </c>
      <c r="M163" s="138">
        <v>15970</v>
      </c>
      <c r="N163" s="358">
        <f t="shared" si="44"/>
        <v>0.46850574712643689</v>
      </c>
      <c r="O163" s="403"/>
      <c r="P163" s="464"/>
      <c r="Q163" s="138">
        <v>5171</v>
      </c>
      <c r="R163" s="358">
        <f t="shared" si="45"/>
        <v>0.21470519144937739</v>
      </c>
      <c r="S163" s="373">
        <v>1109</v>
      </c>
      <c r="T163" s="358">
        <f t="shared" si="35"/>
        <v>8.1951219512195125E-2</v>
      </c>
      <c r="U163" s="403">
        <v>6001</v>
      </c>
      <c r="V163" s="464">
        <f>U163/U151-1</f>
        <v>1.7636086145497609E-2</v>
      </c>
      <c r="W163" s="250">
        <v>546</v>
      </c>
      <c r="X163" s="358">
        <f>W163/W151-1</f>
        <v>0.27272727272727271</v>
      </c>
      <c r="Y163" s="250">
        <v>366</v>
      </c>
      <c r="Z163" s="358">
        <f t="shared" si="42"/>
        <v>-0.14485981308411211</v>
      </c>
      <c r="AA163" s="138"/>
      <c r="AB163" s="358"/>
      <c r="AC163" s="138">
        <v>21</v>
      </c>
      <c r="AD163" s="358">
        <f t="shared" si="43"/>
        <v>0.75</v>
      </c>
      <c r="AE163" s="463"/>
      <c r="AF163" s="473"/>
      <c r="AG163" s="138"/>
      <c r="AH163" s="358"/>
      <c r="AI163" s="143"/>
      <c r="AJ163" s="143"/>
      <c r="AK163" s="143"/>
      <c r="AL163" s="143"/>
      <c r="AM163" s="143"/>
      <c r="AN163" s="143"/>
      <c r="AO163" s="143"/>
      <c r="AP163" s="143"/>
      <c r="AQ163" s="143"/>
      <c r="AR163" s="143"/>
      <c r="AS163" s="143"/>
      <c r="AT163" s="143"/>
      <c r="AU163" s="143"/>
      <c r="AV163" s="144"/>
      <c r="AW163" s="143"/>
      <c r="AX163" s="143"/>
      <c r="AY163" s="143"/>
      <c r="AZ163" s="143"/>
      <c r="BA163" s="143"/>
      <c r="BB163" s="143"/>
      <c r="BC163" s="143"/>
      <c r="BD163" s="143"/>
      <c r="BE163" s="143"/>
      <c r="BF163" s="143"/>
      <c r="BG163" s="143"/>
      <c r="BH163" s="143"/>
      <c r="BI163" s="143"/>
      <c r="BJ163" s="143"/>
      <c r="BK163" s="143"/>
      <c r="BL163" s="143"/>
      <c r="BM163" s="143"/>
      <c r="BN163" s="143"/>
      <c r="BO163" s="143"/>
      <c r="BP163" s="143"/>
      <c r="BQ163" s="143"/>
      <c r="BR163" s="143"/>
      <c r="BS163" s="143"/>
      <c r="BT163" s="143"/>
      <c r="BU163" s="143"/>
      <c r="BV163" s="143"/>
      <c r="BW163" s="143"/>
      <c r="BX163" s="143"/>
      <c r="BY163" s="143"/>
      <c r="BZ163" s="143"/>
      <c r="CA163" s="143"/>
      <c r="CB163" s="143"/>
      <c r="CC163" s="143"/>
      <c r="CD163" s="143"/>
      <c r="CE163" s="143"/>
      <c r="CF163" s="143"/>
      <c r="CG163" s="143"/>
      <c r="CH163" s="143"/>
      <c r="CI163" s="143"/>
      <c r="CJ163" s="143"/>
      <c r="CK163" s="143"/>
      <c r="CL163" s="143"/>
      <c r="CM163" s="143"/>
      <c r="CN163" s="143"/>
      <c r="CO163" s="143"/>
      <c r="CP163" s="143"/>
      <c r="CQ163" s="143"/>
      <c r="CR163" s="143"/>
      <c r="CS163" s="143"/>
      <c r="CT163" s="143"/>
      <c r="CU163" s="143"/>
      <c r="CV163" s="143"/>
      <c r="CW163" s="143"/>
      <c r="CX163" s="143"/>
      <c r="CY163" s="143"/>
      <c r="CZ163" s="143"/>
      <c r="DA163" s="143"/>
      <c r="DB163" s="143"/>
      <c r="DC163" s="143"/>
      <c r="DD163" s="143"/>
      <c r="DE163" s="143"/>
      <c r="DF163" s="143"/>
      <c r="DG163" s="143"/>
      <c r="DH163" s="143"/>
      <c r="DI163" s="143"/>
      <c r="DJ163" s="143"/>
      <c r="DK163" s="143"/>
      <c r="DL163" s="143"/>
      <c r="DM163" s="143"/>
      <c r="DN163" s="143"/>
      <c r="DO163" s="143"/>
      <c r="DP163" s="143"/>
      <c r="DQ163" s="143"/>
      <c r="DR163" s="143"/>
      <c r="DS163" s="143"/>
      <c r="DT163" s="143"/>
      <c r="DU163" s="143"/>
      <c r="DV163" s="143"/>
      <c r="DW163" s="143"/>
      <c r="DX163" s="143"/>
      <c r="DY163" s="143"/>
      <c r="DZ163" s="143"/>
      <c r="EA163" s="143"/>
      <c r="EB163" s="143"/>
      <c r="EC163" s="143"/>
      <c r="ED163" s="143"/>
      <c r="EE163" s="143"/>
      <c r="EF163" s="143"/>
      <c r="EG163" s="143"/>
      <c r="EH163" s="143"/>
      <c r="EI163" s="143"/>
      <c r="EJ163" s="143"/>
      <c r="EK163" s="143"/>
      <c r="EL163" s="143"/>
      <c r="EM163" s="143"/>
      <c r="EN163" s="143"/>
      <c r="EO163" s="143"/>
      <c r="EP163" s="143"/>
      <c r="EQ163" s="143"/>
      <c r="ER163" s="143"/>
      <c r="ES163" s="143"/>
      <c r="ET163" s="143"/>
      <c r="EU163" s="143"/>
      <c r="EV163" s="143"/>
      <c r="EW163" s="143"/>
      <c r="EX163" s="143"/>
      <c r="EY163" s="143"/>
      <c r="EZ163" s="143"/>
      <c r="FA163" s="143"/>
      <c r="FB163" s="143"/>
      <c r="FC163" s="143"/>
      <c r="FD163" s="143"/>
      <c r="FE163" s="143"/>
      <c r="FF163" s="143"/>
      <c r="FG163" s="143"/>
      <c r="FH163" s="143"/>
      <c r="FI163" s="143"/>
      <c r="FJ163" s="143"/>
      <c r="FK163" s="143"/>
      <c r="FL163" s="143"/>
      <c r="FM163" s="143"/>
      <c r="FN163" s="143"/>
      <c r="FO163" s="143"/>
      <c r="FP163" s="143"/>
      <c r="FQ163" s="143"/>
      <c r="FR163" s="143"/>
      <c r="FS163" s="143"/>
      <c r="FT163" s="143"/>
      <c r="FU163" s="143"/>
      <c r="FV163" s="143"/>
      <c r="FW163" s="143"/>
      <c r="FX163" s="143"/>
      <c r="FY163" s="143"/>
      <c r="FZ163" s="143"/>
      <c r="GA163" s="143"/>
      <c r="GB163" s="143"/>
      <c r="GC163" s="143"/>
      <c r="GD163" s="143"/>
      <c r="GE163" s="143"/>
      <c r="GF163" s="143"/>
      <c r="GG163" s="143"/>
      <c r="GH163" s="143"/>
      <c r="GI163" s="143"/>
      <c r="GJ163" s="143"/>
      <c r="GK163" s="143"/>
      <c r="GL163" s="143"/>
      <c r="GM163" s="143"/>
      <c r="GN163" s="143"/>
      <c r="GO163" s="143"/>
      <c r="GP163" s="143"/>
      <c r="GQ163" s="143"/>
      <c r="GR163" s="143"/>
      <c r="GS163" s="143"/>
      <c r="GT163" s="143"/>
      <c r="GU163" s="143"/>
      <c r="GV163" s="143"/>
      <c r="GW163" s="143"/>
      <c r="GX163" s="143"/>
      <c r="GY163" s="143"/>
      <c r="GZ163" s="143"/>
      <c r="HA163" s="143"/>
      <c r="HB163" s="143"/>
      <c r="HC163" s="143"/>
      <c r="HD163" s="143"/>
      <c r="HE163" s="143"/>
      <c r="HF163" s="143"/>
      <c r="HG163" s="143"/>
      <c r="HH163" s="143"/>
      <c r="HI163" s="143"/>
      <c r="HJ163" s="143"/>
      <c r="HK163" s="143"/>
      <c r="HL163" s="143"/>
      <c r="HM163" s="143"/>
      <c r="HN163" s="143"/>
      <c r="HO163" s="143"/>
      <c r="HP163" s="143"/>
      <c r="HQ163" s="143"/>
      <c r="HR163" s="143"/>
      <c r="HS163" s="143"/>
      <c r="HT163" s="143"/>
      <c r="HU163" s="143"/>
      <c r="HV163" s="143"/>
      <c r="HW163" s="143"/>
      <c r="HX163" s="143"/>
      <c r="HY163" s="143"/>
      <c r="HZ163" s="143"/>
      <c r="IA163" s="143"/>
      <c r="IB163" s="143"/>
      <c r="IC163" s="143"/>
      <c r="ID163" s="143"/>
      <c r="IE163" s="143"/>
      <c r="IF163" s="143"/>
      <c r="IG163" s="143"/>
      <c r="IH163" s="143"/>
      <c r="II163" s="143"/>
      <c r="IJ163" s="143"/>
      <c r="IK163" s="143"/>
      <c r="IL163" s="143"/>
      <c r="IM163" s="143"/>
      <c r="IN163" s="143"/>
      <c r="IO163" s="143"/>
      <c r="IP163" s="143"/>
      <c r="IQ163" s="143"/>
      <c r="IR163" s="143"/>
      <c r="IS163" s="143"/>
      <c r="IT163" s="143"/>
      <c r="IU163" s="143"/>
      <c r="IV163" s="143"/>
      <c r="IW163" s="143"/>
      <c r="IX163" s="143"/>
      <c r="IY163" s="143"/>
      <c r="IZ163" s="143"/>
      <c r="JA163" s="143"/>
      <c r="JB163" s="143"/>
      <c r="JC163" s="143"/>
      <c r="JD163" s="143"/>
      <c r="JE163" s="143"/>
      <c r="JF163" s="143"/>
      <c r="JG163" s="143"/>
      <c r="JH163" s="143"/>
      <c r="JI163" s="143"/>
      <c r="JJ163" s="143"/>
      <c r="JK163" s="143"/>
      <c r="JL163" s="143"/>
      <c r="JM163" s="143"/>
      <c r="JN163" s="143"/>
      <c r="JO163" s="143"/>
      <c r="JP163" s="143"/>
      <c r="JQ163" s="143"/>
      <c r="JR163" s="143"/>
      <c r="JS163" s="143"/>
      <c r="JT163" s="143"/>
      <c r="JU163" s="143"/>
      <c r="JV163" s="143"/>
      <c r="JW163" s="143"/>
      <c r="JX163" s="143"/>
      <c r="JY163" s="143"/>
      <c r="JZ163" s="143"/>
      <c r="KA163" s="143"/>
      <c r="KB163" s="143"/>
      <c r="KC163" s="143"/>
      <c r="KD163" s="143"/>
      <c r="KE163" s="143"/>
      <c r="KF163" s="143"/>
      <c r="KG163" s="143"/>
      <c r="KH163" s="143"/>
      <c r="KI163" s="143"/>
      <c r="KJ163" s="143"/>
      <c r="KK163" s="143"/>
      <c r="KL163" s="143"/>
      <c r="KM163" s="143"/>
      <c r="KN163" s="143"/>
      <c r="KO163" s="143"/>
      <c r="KP163" s="143"/>
      <c r="KQ163" s="143"/>
      <c r="KR163" s="143"/>
      <c r="KS163" s="143"/>
      <c r="KT163" s="143"/>
      <c r="KU163" s="143"/>
      <c r="KV163" s="143"/>
      <c r="KW163" s="143"/>
      <c r="KX163" s="143"/>
      <c r="KY163" s="143"/>
      <c r="KZ163" s="143"/>
      <c r="LA163" s="143"/>
      <c r="LB163" s="143"/>
      <c r="LC163" s="143"/>
      <c r="LD163" s="143"/>
      <c r="LE163" s="143"/>
      <c r="LF163" s="143"/>
      <c r="LG163" s="143"/>
      <c r="LH163" s="143"/>
      <c r="LI163" s="143"/>
      <c r="LJ163" s="143"/>
      <c r="LK163" s="143"/>
      <c r="LL163" s="143"/>
      <c r="LM163" s="143"/>
      <c r="LN163" s="143"/>
      <c r="LO163" s="143"/>
      <c r="LP163" s="143"/>
      <c r="LQ163" s="143"/>
      <c r="LR163" s="143"/>
      <c r="LS163" s="143"/>
      <c r="LT163" s="143"/>
      <c r="LU163" s="143"/>
      <c r="LV163" s="143"/>
      <c r="LW163" s="143"/>
      <c r="LX163" s="143"/>
      <c r="LY163" s="143"/>
      <c r="LZ163" s="143"/>
      <c r="MA163" s="143"/>
      <c r="MB163" s="143"/>
      <c r="MC163" s="143"/>
      <c r="MD163" s="143"/>
      <c r="ME163" s="143"/>
      <c r="MF163" s="143"/>
      <c r="MG163" s="143"/>
      <c r="MH163" s="143"/>
      <c r="MI163" s="143"/>
      <c r="MJ163" s="143"/>
      <c r="MK163" s="143"/>
      <c r="ML163" s="143"/>
      <c r="MM163" s="143"/>
      <c r="MN163" s="143"/>
      <c r="MO163" s="143"/>
      <c r="MP163" s="143"/>
      <c r="MQ163" s="143"/>
      <c r="MR163" s="143"/>
      <c r="MS163" s="143"/>
      <c r="MT163" s="143"/>
      <c r="MU163" s="143"/>
      <c r="MV163" s="143"/>
      <c r="MW163" s="143"/>
      <c r="MX163" s="143"/>
      <c r="MY163" s="143"/>
      <c r="MZ163" s="143"/>
      <c r="NA163" s="143"/>
      <c r="NB163" s="143"/>
      <c r="NC163" s="143"/>
      <c r="ND163" s="143"/>
      <c r="NE163" s="143"/>
      <c r="NF163" s="143"/>
      <c r="NG163" s="143"/>
      <c r="NH163" s="143"/>
      <c r="NI163" s="143"/>
      <c r="NJ163" s="143"/>
      <c r="NK163" s="143"/>
      <c r="NL163" s="143"/>
      <c r="NM163" s="143"/>
      <c r="NN163" s="143"/>
      <c r="NO163" s="143"/>
      <c r="NP163" s="143"/>
      <c r="NQ163" s="143"/>
      <c r="NR163" s="143"/>
      <c r="NS163" s="143"/>
      <c r="NT163" s="143"/>
      <c r="NU163" s="143"/>
      <c r="NV163" s="143"/>
      <c r="NW163" s="143"/>
      <c r="NX163" s="143"/>
      <c r="NY163" s="143"/>
      <c r="NZ163" s="143"/>
      <c r="OA163" s="143"/>
      <c r="OB163" s="143"/>
      <c r="OC163" s="143"/>
      <c r="OD163" s="143"/>
      <c r="OE163" s="143"/>
      <c r="OF163" s="143"/>
      <c r="OG163" s="143"/>
      <c r="OH163" s="143"/>
      <c r="OI163" s="143"/>
      <c r="OJ163" s="143"/>
      <c r="OK163" s="143"/>
      <c r="OL163" s="143"/>
      <c r="OM163" s="143"/>
      <c r="ON163" s="143"/>
      <c r="OO163" s="143"/>
      <c r="OP163" s="143"/>
      <c r="OQ163" s="143"/>
      <c r="OR163" s="143"/>
      <c r="OS163" s="143"/>
      <c r="OT163" s="143"/>
      <c r="OU163" s="143"/>
      <c r="OV163" s="143"/>
      <c r="OW163" s="143"/>
      <c r="OX163" s="143"/>
      <c r="OY163" s="143"/>
      <c r="OZ163" s="143"/>
      <c r="PA163" s="143"/>
      <c r="PB163" s="143"/>
      <c r="PC163" s="143"/>
      <c r="PD163" s="143"/>
      <c r="PE163" s="143"/>
      <c r="PF163" s="143"/>
      <c r="PG163" s="143"/>
      <c r="PH163" s="143"/>
      <c r="PI163" s="143"/>
      <c r="PJ163" s="143"/>
      <c r="PK163" s="143"/>
      <c r="PL163" s="143"/>
      <c r="PM163" s="143"/>
      <c r="PN163" s="143"/>
      <c r="PO163" s="143"/>
      <c r="PP163" s="143"/>
      <c r="PQ163" s="143"/>
      <c r="PR163" s="143"/>
      <c r="PS163" s="143"/>
      <c r="PT163" s="143"/>
      <c r="PU163" s="143"/>
      <c r="PV163" s="143"/>
      <c r="PW163" s="143"/>
      <c r="PX163" s="143"/>
      <c r="PY163" s="143"/>
      <c r="PZ163" s="143"/>
      <c r="QA163" s="143"/>
      <c r="QB163" s="143"/>
      <c r="QC163" s="143"/>
      <c r="QD163" s="143"/>
      <c r="QE163" s="143"/>
      <c r="QF163" s="143"/>
      <c r="QG163" s="143"/>
      <c r="QH163" s="143"/>
      <c r="QI163" s="143"/>
      <c r="QJ163" s="143"/>
      <c r="QK163" s="143"/>
      <c r="QL163" s="143"/>
      <c r="QM163" s="143"/>
      <c r="QN163" s="143"/>
      <c r="QO163" s="143"/>
      <c r="QP163" s="143"/>
      <c r="QQ163" s="143"/>
      <c r="QR163" s="143"/>
      <c r="QS163" s="143"/>
      <c r="QT163" s="143"/>
      <c r="QU163" s="143"/>
      <c r="QV163" s="143"/>
      <c r="QW163" s="143"/>
      <c r="QX163" s="143"/>
      <c r="QY163" s="143"/>
      <c r="QZ163" s="143"/>
      <c r="RA163" s="143"/>
      <c r="RB163" s="143"/>
      <c r="RC163" s="143"/>
      <c r="RD163" s="143"/>
      <c r="RE163" s="143"/>
      <c r="RF163" s="143"/>
      <c r="RG163" s="143"/>
      <c r="RH163" s="143"/>
      <c r="RI163" s="143"/>
      <c r="RJ163" s="143"/>
      <c r="RK163" s="143"/>
      <c r="RL163" s="143"/>
      <c r="RM163" s="143"/>
      <c r="RN163" s="143"/>
      <c r="RO163" s="143"/>
      <c r="RP163" s="143"/>
      <c r="RQ163" s="143"/>
      <c r="RR163" s="143"/>
      <c r="RS163" s="143"/>
      <c r="RT163" s="143"/>
      <c r="RU163" s="143"/>
      <c r="RV163" s="143"/>
      <c r="RW163" s="143"/>
      <c r="RX163" s="143"/>
      <c r="RY163" s="143"/>
      <c r="RZ163" s="143"/>
      <c r="SA163" s="143"/>
      <c r="SB163" s="143"/>
      <c r="SC163" s="143"/>
      <c r="SD163" s="143"/>
      <c r="SE163" s="143"/>
      <c r="SF163" s="143"/>
      <c r="SG163" s="143"/>
      <c r="SH163" s="143"/>
      <c r="SI163" s="143"/>
      <c r="SJ163" s="143"/>
      <c r="SK163" s="143"/>
      <c r="SL163" s="143"/>
      <c r="SM163" s="143"/>
      <c r="SN163" s="143"/>
      <c r="SO163" s="143"/>
      <c r="SP163" s="143"/>
      <c r="SQ163" s="143"/>
      <c r="SR163" s="143"/>
      <c r="SS163" s="143"/>
      <c r="ST163" s="143"/>
      <c r="SU163" s="143"/>
      <c r="SV163" s="143"/>
      <c r="SW163" s="143"/>
      <c r="SX163" s="143"/>
      <c r="SY163" s="143"/>
      <c r="SZ163" s="143"/>
      <c r="TA163" s="143"/>
      <c r="TB163" s="143"/>
      <c r="TC163" s="143"/>
      <c r="TD163" s="143"/>
      <c r="TE163" s="143"/>
      <c r="TF163" s="143"/>
      <c r="TG163" s="143"/>
      <c r="TH163" s="143"/>
      <c r="TI163" s="143"/>
      <c r="TJ163" s="143"/>
      <c r="TK163" s="143"/>
      <c r="TL163" s="143"/>
      <c r="TM163" s="143"/>
      <c r="TN163" s="143"/>
      <c r="TO163" s="143"/>
      <c r="TP163" s="143"/>
      <c r="TQ163" s="143"/>
      <c r="TR163" s="143"/>
      <c r="TS163" s="143"/>
      <c r="TT163" s="143"/>
      <c r="TU163" s="143"/>
      <c r="TV163" s="143"/>
      <c r="TW163" s="143"/>
      <c r="TX163" s="143"/>
      <c r="TY163" s="143"/>
      <c r="TZ163" s="143"/>
      <c r="UA163" s="143"/>
      <c r="UB163" s="143"/>
      <c r="UC163" s="143"/>
      <c r="UD163" s="143"/>
      <c r="UE163" s="143"/>
      <c r="UF163" s="143"/>
      <c r="UG163" s="143"/>
      <c r="UH163" s="143"/>
      <c r="UI163" s="143"/>
      <c r="UJ163" s="143"/>
      <c r="UK163" s="143"/>
      <c r="UL163" s="143"/>
      <c r="UM163" s="143"/>
      <c r="UN163" s="143"/>
      <c r="UO163" s="143"/>
      <c r="UP163" s="143"/>
      <c r="UQ163" s="143"/>
      <c r="UR163" s="143"/>
      <c r="US163" s="143"/>
      <c r="UT163" s="143"/>
      <c r="UU163" s="143"/>
      <c r="UV163" s="143"/>
      <c r="UW163" s="143"/>
      <c r="UX163" s="143"/>
      <c r="UY163" s="143"/>
      <c r="UZ163" s="143"/>
      <c r="VA163" s="143"/>
      <c r="VB163" s="143"/>
      <c r="VC163" s="143"/>
      <c r="VD163" s="143"/>
      <c r="VE163" s="143"/>
      <c r="VF163" s="143"/>
      <c r="VG163" s="143"/>
      <c r="VH163" s="143"/>
      <c r="VI163" s="143"/>
      <c r="VJ163" s="143"/>
      <c r="VK163" s="143"/>
      <c r="VL163" s="143"/>
      <c r="VM163" s="143"/>
      <c r="VN163" s="143"/>
      <c r="VO163" s="143"/>
      <c r="VP163" s="143"/>
      <c r="VQ163" s="143"/>
      <c r="VR163" s="143"/>
      <c r="VS163" s="143"/>
      <c r="VT163" s="143"/>
      <c r="VU163" s="143"/>
      <c r="VV163" s="143"/>
      <c r="VW163" s="143"/>
      <c r="VX163" s="143"/>
      <c r="VY163" s="143"/>
      <c r="VZ163" s="143"/>
      <c r="WA163" s="143"/>
      <c r="WB163" s="143"/>
      <c r="WC163" s="143"/>
      <c r="WD163" s="143"/>
      <c r="WE163" s="143"/>
      <c r="WF163" s="143"/>
      <c r="WG163" s="143"/>
      <c r="WH163" s="143"/>
      <c r="WI163" s="143"/>
      <c r="WJ163" s="143"/>
      <c r="WK163" s="143"/>
      <c r="WL163" s="143"/>
      <c r="WM163" s="143"/>
      <c r="WN163" s="143"/>
      <c r="WO163" s="143"/>
      <c r="WP163" s="143"/>
      <c r="WQ163" s="143"/>
      <c r="WR163" s="143"/>
      <c r="WS163" s="143"/>
      <c r="WT163" s="143"/>
      <c r="WU163" s="143"/>
      <c r="WV163" s="143"/>
      <c r="WW163" s="143"/>
      <c r="WX163" s="143"/>
      <c r="WY163" s="143"/>
      <c r="WZ163" s="143"/>
      <c r="XA163" s="143"/>
      <c r="XB163" s="143"/>
      <c r="XC163" s="143"/>
      <c r="XD163" s="143"/>
      <c r="XE163" s="143"/>
      <c r="XF163" s="143"/>
      <c r="XG163" s="143"/>
      <c r="XH163" s="143"/>
      <c r="XI163" s="143"/>
      <c r="XJ163" s="143"/>
      <c r="XK163" s="143"/>
      <c r="XL163" s="143"/>
      <c r="XM163" s="143"/>
      <c r="XN163" s="143"/>
      <c r="XO163" s="143"/>
      <c r="XP163" s="143"/>
      <c r="XQ163" s="143"/>
      <c r="XR163" s="143"/>
      <c r="XS163" s="143"/>
      <c r="XT163" s="143"/>
      <c r="XU163" s="143"/>
      <c r="XV163" s="143"/>
      <c r="XW163" s="143"/>
      <c r="XX163" s="143"/>
      <c r="XY163" s="143"/>
      <c r="XZ163" s="143"/>
      <c r="YA163" s="143"/>
      <c r="YB163" s="143"/>
      <c r="YC163" s="143"/>
      <c r="YD163" s="143"/>
      <c r="YE163" s="143"/>
      <c r="YF163" s="143"/>
      <c r="YG163" s="143"/>
      <c r="YH163" s="143"/>
      <c r="YI163" s="143"/>
      <c r="YJ163" s="143"/>
      <c r="YK163" s="143"/>
      <c r="YL163" s="143"/>
      <c r="YM163" s="143"/>
      <c r="YN163" s="143"/>
      <c r="YO163" s="143"/>
      <c r="YP163" s="143"/>
      <c r="YQ163" s="143"/>
      <c r="YR163" s="143"/>
      <c r="YS163" s="143"/>
      <c r="YT163" s="143"/>
      <c r="YU163" s="143"/>
      <c r="YV163" s="143"/>
      <c r="YW163" s="143"/>
      <c r="YX163" s="143"/>
      <c r="YY163" s="143"/>
      <c r="YZ163" s="143"/>
      <c r="ZA163" s="143"/>
      <c r="ZB163" s="143"/>
      <c r="ZC163" s="143"/>
      <c r="ZD163" s="143"/>
      <c r="ZE163" s="143"/>
      <c r="ZF163" s="143"/>
      <c r="ZG163" s="143"/>
      <c r="ZH163" s="143"/>
      <c r="ZI163" s="143"/>
      <c r="ZJ163" s="143"/>
      <c r="ZK163" s="143"/>
      <c r="ZL163" s="143"/>
      <c r="ZM163" s="143"/>
      <c r="ZN163" s="143"/>
      <c r="ZO163" s="143"/>
      <c r="ZP163" s="143"/>
      <c r="ZQ163" s="143"/>
      <c r="ZR163" s="143"/>
      <c r="ZS163" s="143"/>
      <c r="ZT163" s="143"/>
      <c r="ZU163" s="143"/>
      <c r="ZV163" s="143"/>
      <c r="ZW163" s="143"/>
      <c r="ZX163" s="143"/>
      <c r="ZY163" s="143"/>
      <c r="ZZ163" s="143"/>
      <c r="AAA163" s="143"/>
      <c r="AAB163" s="143"/>
      <c r="AAC163" s="143"/>
      <c r="AAD163" s="143"/>
      <c r="AAE163" s="143"/>
      <c r="AAF163" s="143"/>
      <c r="AAG163" s="143"/>
      <c r="AAH163" s="143"/>
      <c r="AAI163" s="143"/>
      <c r="AAJ163" s="143"/>
      <c r="AAK163" s="143"/>
      <c r="AAL163" s="143"/>
      <c r="AAM163" s="143"/>
      <c r="AAN163" s="143"/>
      <c r="AAO163" s="143"/>
      <c r="AAP163" s="143"/>
      <c r="AAQ163" s="143"/>
      <c r="AAR163" s="143"/>
      <c r="AAS163" s="143"/>
      <c r="AAT163" s="143"/>
      <c r="AAU163" s="143"/>
      <c r="AAV163" s="143"/>
      <c r="AAW163" s="143"/>
      <c r="AAX163" s="143"/>
      <c r="AAY163" s="143"/>
      <c r="AAZ163" s="143"/>
      <c r="ABA163" s="143"/>
      <c r="ABB163" s="143"/>
      <c r="ABC163" s="143"/>
      <c r="ABD163" s="143"/>
      <c r="ABE163" s="143"/>
      <c r="ABF163" s="143"/>
      <c r="ABG163" s="143"/>
      <c r="ABH163" s="143"/>
      <c r="ABI163" s="143"/>
      <c r="ABJ163" s="143"/>
      <c r="ABK163" s="143"/>
      <c r="ABL163" s="143"/>
      <c r="ABM163" s="143"/>
      <c r="ABN163" s="143"/>
      <c r="ABO163" s="143"/>
      <c r="ABP163" s="143"/>
      <c r="ABQ163" s="143"/>
      <c r="ABR163" s="143"/>
      <c r="ABS163" s="143"/>
      <c r="ABT163" s="143"/>
      <c r="ABU163" s="143"/>
      <c r="ABV163" s="143"/>
      <c r="ABW163" s="143"/>
      <c r="ABX163" s="143"/>
      <c r="ABY163" s="143"/>
      <c r="ABZ163" s="143"/>
      <c r="ACA163" s="143"/>
      <c r="ACB163" s="143"/>
      <c r="ACC163" s="143"/>
      <c r="ACD163" s="143"/>
      <c r="ACE163" s="143"/>
      <c r="ACF163" s="143"/>
      <c r="ACG163" s="143"/>
      <c r="ACH163" s="143"/>
      <c r="ACI163" s="143"/>
      <c r="ACJ163" s="143"/>
      <c r="ACK163" s="143"/>
      <c r="ACL163" s="143"/>
      <c r="ACM163" s="143"/>
      <c r="ACN163" s="143"/>
      <c r="ACO163" s="143"/>
      <c r="ACP163" s="143"/>
      <c r="ACQ163" s="143"/>
      <c r="ACR163" s="143"/>
      <c r="ACS163" s="143"/>
      <c r="ACT163" s="143"/>
      <c r="ACU163" s="143"/>
      <c r="ACV163" s="143"/>
      <c r="ACW163" s="143"/>
      <c r="ACX163" s="143"/>
      <c r="ACY163" s="143"/>
      <c r="ACZ163" s="143"/>
      <c r="ADA163" s="143"/>
      <c r="ADB163" s="143"/>
      <c r="ADC163" s="143"/>
      <c r="ADD163" s="143"/>
      <c r="ADE163" s="143"/>
      <c r="ADF163" s="143"/>
      <c r="ADG163" s="143"/>
      <c r="ADH163" s="143"/>
      <c r="ADI163" s="143"/>
      <c r="ADJ163" s="143"/>
      <c r="ADK163" s="143"/>
      <c r="ADL163" s="143"/>
      <c r="ADM163" s="143"/>
      <c r="ADN163" s="143"/>
      <c r="ADO163" s="143"/>
      <c r="ADP163" s="143"/>
      <c r="ADQ163" s="143"/>
      <c r="ADR163" s="143"/>
      <c r="ADS163" s="143"/>
      <c r="ADT163" s="143"/>
      <c r="ADU163" s="143"/>
      <c r="ADV163" s="143"/>
      <c r="ADW163" s="143"/>
      <c r="ADX163" s="143"/>
      <c r="ADY163" s="143"/>
      <c r="ADZ163" s="143"/>
      <c r="AEA163" s="143"/>
      <c r="AEB163" s="143"/>
      <c r="AEC163" s="143"/>
      <c r="AED163" s="143"/>
      <c r="AEE163" s="143"/>
      <c r="AEF163" s="143"/>
      <c r="AEG163" s="143"/>
      <c r="AEH163" s="143"/>
      <c r="AEI163" s="143"/>
      <c r="AEJ163" s="143"/>
      <c r="AEK163" s="143"/>
      <c r="AEL163" s="143"/>
      <c r="AEM163" s="143"/>
      <c r="AEN163" s="143"/>
      <c r="AEO163" s="143"/>
      <c r="AEP163" s="143"/>
      <c r="AEQ163" s="143"/>
      <c r="AER163" s="143"/>
      <c r="AES163" s="143"/>
      <c r="AET163" s="143"/>
      <c r="AEU163" s="143"/>
      <c r="AEV163" s="143"/>
      <c r="AEW163" s="143"/>
      <c r="AEX163" s="143"/>
      <c r="AEY163" s="143"/>
      <c r="AEZ163" s="143"/>
      <c r="AFA163" s="143"/>
      <c r="AFB163" s="143"/>
      <c r="AFC163" s="143"/>
      <c r="AFD163" s="143"/>
      <c r="AFE163" s="143"/>
      <c r="AFF163" s="143"/>
      <c r="AFG163" s="143"/>
      <c r="AFH163" s="143"/>
      <c r="AFI163" s="143"/>
      <c r="AFJ163" s="143"/>
      <c r="AFK163" s="143"/>
      <c r="AFL163" s="143"/>
      <c r="AFM163" s="143"/>
      <c r="AFN163" s="143"/>
      <c r="AFO163" s="143"/>
      <c r="AFP163" s="143"/>
      <c r="AFQ163" s="143"/>
      <c r="AFR163" s="143"/>
      <c r="AFS163" s="143"/>
      <c r="AFT163" s="143"/>
      <c r="AFU163" s="143"/>
      <c r="AFV163" s="143"/>
      <c r="AFW163" s="143"/>
      <c r="AFX163" s="143"/>
      <c r="AFY163" s="143"/>
      <c r="AFZ163" s="143"/>
      <c r="AGA163" s="143"/>
      <c r="AGB163" s="143"/>
      <c r="AGC163" s="143"/>
      <c r="AGD163" s="143"/>
      <c r="AGE163" s="143"/>
      <c r="AGF163" s="143"/>
      <c r="AGG163" s="143"/>
      <c r="AGH163" s="143"/>
      <c r="AGI163" s="143"/>
      <c r="AGJ163" s="143"/>
      <c r="AGK163" s="143"/>
      <c r="AGL163" s="143"/>
      <c r="AGM163" s="143"/>
      <c r="AGN163" s="143"/>
      <c r="AGO163" s="143"/>
      <c r="AGP163" s="143"/>
      <c r="AGQ163" s="143"/>
      <c r="AGR163" s="143"/>
      <c r="AGS163" s="143"/>
      <c r="AGT163" s="143"/>
      <c r="AGU163" s="143"/>
      <c r="AGV163" s="143"/>
      <c r="AGW163" s="143"/>
      <c r="AGX163" s="143"/>
      <c r="AGY163" s="143"/>
      <c r="AGZ163" s="143"/>
      <c r="AHA163" s="143"/>
      <c r="AHB163" s="143"/>
      <c r="AHC163" s="143"/>
      <c r="AHD163" s="143"/>
      <c r="AHE163" s="143"/>
      <c r="AHF163" s="143"/>
      <c r="AHG163" s="143"/>
      <c r="AHH163" s="143"/>
      <c r="AHI163" s="143"/>
      <c r="AHJ163" s="143"/>
      <c r="AHK163" s="143"/>
      <c r="AHL163" s="143"/>
      <c r="AHM163" s="143"/>
      <c r="AHN163" s="143"/>
      <c r="AHO163" s="143"/>
      <c r="AHP163" s="143"/>
      <c r="AHQ163" s="143"/>
      <c r="AHR163" s="143"/>
      <c r="AHS163" s="143"/>
      <c r="AHT163" s="143"/>
      <c r="AHU163" s="143"/>
      <c r="AHV163" s="143"/>
      <c r="AHW163" s="143"/>
      <c r="AHX163" s="143"/>
      <c r="AHY163" s="143"/>
      <c r="AHZ163" s="143"/>
      <c r="AIA163" s="143"/>
      <c r="AIB163" s="143"/>
      <c r="AIC163" s="143"/>
      <c r="AID163" s="143"/>
      <c r="AIE163" s="143"/>
      <c r="AIF163" s="143"/>
      <c r="AIG163" s="143"/>
      <c r="AIH163" s="143"/>
      <c r="AII163" s="143"/>
      <c r="AIJ163" s="143"/>
      <c r="AIK163" s="143"/>
      <c r="AIL163" s="143"/>
      <c r="AIM163" s="143"/>
      <c r="AIN163" s="143"/>
      <c r="AIO163" s="143"/>
      <c r="AIP163" s="143"/>
      <c r="AIQ163" s="143"/>
      <c r="AIR163" s="143"/>
      <c r="AIS163" s="143"/>
      <c r="AIT163" s="143"/>
      <c r="AIU163" s="143"/>
      <c r="AIV163" s="143"/>
      <c r="AIW163" s="143"/>
      <c r="AIX163" s="143"/>
      <c r="AIY163" s="143"/>
      <c r="AIZ163" s="143"/>
      <c r="AJA163" s="143"/>
      <c r="AJB163" s="143"/>
      <c r="AJC163" s="143"/>
      <c r="AJD163" s="143"/>
      <c r="AJE163" s="143"/>
      <c r="AJF163" s="143"/>
      <c r="AJG163" s="143"/>
      <c r="AJH163" s="143"/>
      <c r="AJI163" s="143"/>
    </row>
    <row r="164" spans="1:945" s="106" customFormat="1" ht="13.55" customHeight="1">
      <c r="A164" s="439"/>
      <c r="B164" s="62" t="s">
        <v>9</v>
      </c>
      <c r="C164" s="251">
        <v>2003834</v>
      </c>
      <c r="D164" s="358">
        <f t="shared" si="41"/>
        <v>0.2095129677291625</v>
      </c>
      <c r="E164" s="403"/>
      <c r="F164" s="464"/>
      <c r="G164" s="356">
        <v>34051</v>
      </c>
      <c r="H164" s="358">
        <f>G164/G152-1</f>
        <v>0.26691967109424408</v>
      </c>
      <c r="I164" s="138">
        <v>31155</v>
      </c>
      <c r="J164" s="358">
        <f t="shared" si="46"/>
        <v>0.25005015447578538</v>
      </c>
      <c r="K164" s="450"/>
      <c r="L164" s="461"/>
      <c r="M164" s="138">
        <v>17117</v>
      </c>
      <c r="N164" s="358">
        <f t="shared" si="44"/>
        <v>0.27377585950290229</v>
      </c>
      <c r="O164" s="403"/>
      <c r="P164" s="464"/>
      <c r="Q164" s="138">
        <v>7264</v>
      </c>
      <c r="R164" s="358">
        <f t="shared" si="45"/>
        <v>0.3299157817649212</v>
      </c>
      <c r="S164" s="373">
        <v>2314</v>
      </c>
      <c r="T164" s="379">
        <f t="shared" si="35"/>
        <v>0.32912119471568063</v>
      </c>
      <c r="U164" s="403"/>
      <c r="V164" s="464"/>
      <c r="W164" s="250">
        <v>713</v>
      </c>
      <c r="X164" s="358">
        <f>W164/W152-1</f>
        <v>1.66044776119403</v>
      </c>
      <c r="Y164" s="250">
        <v>560</v>
      </c>
      <c r="Z164" s="358">
        <f t="shared" si="42"/>
        <v>0.84210526315789469</v>
      </c>
      <c r="AA164" s="138"/>
      <c r="AB164" s="358"/>
      <c r="AC164" s="138">
        <v>18</v>
      </c>
      <c r="AD164" s="358">
        <f t="shared" si="43"/>
        <v>0.2857142857142857</v>
      </c>
      <c r="AE164" s="463"/>
      <c r="AF164" s="473"/>
      <c r="AG164" s="138"/>
      <c r="AH164" s="358"/>
      <c r="AI164" s="143"/>
      <c r="AJ164" s="143"/>
      <c r="AK164" s="143"/>
      <c r="AL164" s="143"/>
      <c r="AM164" s="143"/>
      <c r="AN164" s="143"/>
      <c r="AO164" s="143"/>
      <c r="AP164" s="143"/>
      <c r="AQ164" s="143"/>
      <c r="AR164" s="143"/>
      <c r="AS164" s="143"/>
      <c r="AT164" s="143"/>
      <c r="AU164" s="143"/>
      <c r="AV164" s="144"/>
      <c r="AW164" s="143"/>
      <c r="AX164" s="143"/>
      <c r="AY164" s="143"/>
      <c r="AZ164" s="143"/>
      <c r="BA164" s="143"/>
      <c r="BB164" s="143"/>
      <c r="BC164" s="143"/>
      <c r="BD164" s="143"/>
      <c r="BE164" s="143"/>
      <c r="BF164" s="143"/>
      <c r="BG164" s="143"/>
      <c r="BH164" s="143"/>
      <c r="BI164" s="143"/>
      <c r="BJ164" s="143"/>
      <c r="BK164" s="143"/>
      <c r="BL164" s="143"/>
      <c r="BM164" s="143"/>
      <c r="BN164" s="143"/>
      <c r="BO164" s="143"/>
      <c r="BP164" s="143"/>
      <c r="BQ164" s="143"/>
      <c r="BR164" s="143"/>
      <c r="BS164" s="143"/>
      <c r="BT164" s="143"/>
      <c r="BU164" s="143"/>
      <c r="BV164" s="143"/>
      <c r="BW164" s="143"/>
      <c r="BX164" s="143"/>
      <c r="BY164" s="143"/>
      <c r="BZ164" s="143"/>
      <c r="CA164" s="143"/>
      <c r="CB164" s="143"/>
      <c r="CC164" s="143"/>
      <c r="CD164" s="143"/>
      <c r="CE164" s="143"/>
      <c r="CF164" s="143"/>
      <c r="CG164" s="143"/>
      <c r="CH164" s="143"/>
      <c r="CI164" s="143"/>
      <c r="CJ164" s="143"/>
      <c r="CK164" s="143"/>
      <c r="CL164" s="143"/>
      <c r="CM164" s="143"/>
      <c r="CN164" s="143"/>
      <c r="CO164" s="143"/>
      <c r="CP164" s="143"/>
      <c r="CQ164" s="143"/>
      <c r="CR164" s="143"/>
      <c r="CS164" s="143"/>
      <c r="CT164" s="143"/>
      <c r="CU164" s="143"/>
      <c r="CV164" s="143"/>
      <c r="CW164" s="143"/>
      <c r="CX164" s="143"/>
      <c r="CY164" s="143"/>
      <c r="CZ164" s="143"/>
      <c r="DA164" s="143"/>
      <c r="DB164" s="143"/>
      <c r="DC164" s="143"/>
      <c r="DD164" s="143"/>
      <c r="DE164" s="143"/>
      <c r="DF164" s="143"/>
      <c r="DG164" s="143"/>
      <c r="DH164" s="143"/>
      <c r="DI164" s="143"/>
      <c r="DJ164" s="143"/>
      <c r="DK164" s="143"/>
      <c r="DL164" s="143"/>
      <c r="DM164" s="143"/>
      <c r="DN164" s="143"/>
      <c r="DO164" s="143"/>
      <c r="DP164" s="143"/>
      <c r="DQ164" s="143"/>
      <c r="DR164" s="143"/>
      <c r="DS164" s="143"/>
      <c r="DT164" s="143"/>
      <c r="DU164" s="143"/>
      <c r="DV164" s="143"/>
      <c r="DW164" s="143"/>
      <c r="DX164" s="143"/>
      <c r="DY164" s="143"/>
      <c r="DZ164" s="143"/>
      <c r="EA164" s="143"/>
      <c r="EB164" s="143"/>
      <c r="EC164" s="143"/>
      <c r="ED164" s="143"/>
      <c r="EE164" s="143"/>
      <c r="EF164" s="143"/>
      <c r="EG164" s="143"/>
      <c r="EH164" s="143"/>
      <c r="EI164" s="143"/>
      <c r="EJ164" s="143"/>
      <c r="EK164" s="143"/>
      <c r="EL164" s="143"/>
      <c r="EM164" s="143"/>
      <c r="EN164" s="143"/>
      <c r="EO164" s="143"/>
      <c r="EP164" s="143"/>
      <c r="EQ164" s="143"/>
      <c r="ER164" s="143"/>
      <c r="ES164" s="143"/>
      <c r="ET164" s="143"/>
      <c r="EU164" s="143"/>
      <c r="EV164" s="143"/>
      <c r="EW164" s="143"/>
      <c r="EX164" s="143"/>
      <c r="EY164" s="143"/>
      <c r="EZ164" s="143"/>
      <c r="FA164" s="143"/>
      <c r="FB164" s="143"/>
      <c r="FC164" s="143"/>
      <c r="FD164" s="143"/>
      <c r="FE164" s="143"/>
      <c r="FF164" s="143"/>
      <c r="FG164" s="143"/>
      <c r="FH164" s="143"/>
      <c r="FI164" s="143"/>
      <c r="FJ164" s="143"/>
      <c r="FK164" s="143"/>
      <c r="FL164" s="143"/>
      <c r="FM164" s="143"/>
      <c r="FN164" s="143"/>
      <c r="FO164" s="143"/>
      <c r="FP164" s="143"/>
      <c r="FQ164" s="143"/>
      <c r="FR164" s="143"/>
      <c r="FS164" s="143"/>
      <c r="FT164" s="143"/>
      <c r="FU164" s="143"/>
      <c r="FV164" s="143"/>
      <c r="FW164" s="143"/>
      <c r="FX164" s="143"/>
      <c r="FY164" s="143"/>
      <c r="FZ164" s="143"/>
      <c r="GA164" s="143"/>
      <c r="GB164" s="143"/>
      <c r="GC164" s="143"/>
      <c r="GD164" s="143"/>
      <c r="GE164" s="143"/>
      <c r="GF164" s="143"/>
      <c r="GG164" s="143"/>
      <c r="GH164" s="143"/>
      <c r="GI164" s="143"/>
      <c r="GJ164" s="143"/>
      <c r="GK164" s="143"/>
      <c r="GL164" s="143"/>
      <c r="GM164" s="143"/>
      <c r="GN164" s="143"/>
      <c r="GO164" s="143"/>
      <c r="GP164" s="143"/>
      <c r="GQ164" s="143"/>
      <c r="GR164" s="143"/>
      <c r="GS164" s="143"/>
      <c r="GT164" s="143"/>
      <c r="GU164" s="143"/>
      <c r="GV164" s="143"/>
      <c r="GW164" s="143"/>
      <c r="GX164" s="143"/>
      <c r="GY164" s="143"/>
      <c r="GZ164" s="143"/>
      <c r="HA164" s="143"/>
      <c r="HB164" s="143"/>
      <c r="HC164" s="143"/>
      <c r="HD164" s="143"/>
      <c r="HE164" s="143"/>
      <c r="HF164" s="143"/>
      <c r="HG164" s="143"/>
      <c r="HH164" s="143"/>
      <c r="HI164" s="143"/>
      <c r="HJ164" s="143"/>
      <c r="HK164" s="143"/>
      <c r="HL164" s="143"/>
      <c r="HM164" s="143"/>
      <c r="HN164" s="143"/>
      <c r="HO164" s="143"/>
      <c r="HP164" s="143"/>
      <c r="HQ164" s="143"/>
      <c r="HR164" s="143"/>
      <c r="HS164" s="143"/>
      <c r="HT164" s="143"/>
      <c r="HU164" s="143"/>
      <c r="HV164" s="143"/>
      <c r="HW164" s="143"/>
      <c r="HX164" s="143"/>
      <c r="HY164" s="143"/>
      <c r="HZ164" s="143"/>
      <c r="IA164" s="143"/>
      <c r="IB164" s="143"/>
      <c r="IC164" s="143"/>
      <c r="ID164" s="143"/>
      <c r="IE164" s="143"/>
      <c r="IF164" s="143"/>
      <c r="IG164" s="143"/>
      <c r="IH164" s="143"/>
      <c r="II164" s="143"/>
      <c r="IJ164" s="143"/>
      <c r="IK164" s="143"/>
      <c r="IL164" s="143"/>
      <c r="IM164" s="143"/>
      <c r="IN164" s="143"/>
      <c r="IO164" s="143"/>
      <c r="IP164" s="143"/>
      <c r="IQ164" s="143"/>
      <c r="IR164" s="143"/>
      <c r="IS164" s="143"/>
      <c r="IT164" s="143"/>
      <c r="IU164" s="143"/>
      <c r="IV164" s="143"/>
      <c r="IW164" s="143"/>
      <c r="IX164" s="143"/>
      <c r="IY164" s="143"/>
      <c r="IZ164" s="143"/>
      <c r="JA164" s="143"/>
      <c r="JB164" s="143"/>
      <c r="JC164" s="143"/>
      <c r="JD164" s="143"/>
      <c r="JE164" s="143"/>
      <c r="JF164" s="143"/>
      <c r="JG164" s="143"/>
      <c r="JH164" s="143"/>
      <c r="JI164" s="143"/>
      <c r="JJ164" s="143"/>
      <c r="JK164" s="143"/>
      <c r="JL164" s="143"/>
      <c r="JM164" s="143"/>
      <c r="JN164" s="143"/>
      <c r="JO164" s="143"/>
      <c r="JP164" s="143"/>
      <c r="JQ164" s="143"/>
      <c r="JR164" s="143"/>
      <c r="JS164" s="143"/>
      <c r="JT164" s="143"/>
      <c r="JU164" s="143"/>
      <c r="JV164" s="143"/>
      <c r="JW164" s="143"/>
      <c r="JX164" s="143"/>
      <c r="JY164" s="143"/>
      <c r="JZ164" s="143"/>
      <c r="KA164" s="143"/>
      <c r="KB164" s="143"/>
      <c r="KC164" s="143"/>
      <c r="KD164" s="143"/>
      <c r="KE164" s="143"/>
      <c r="KF164" s="143"/>
      <c r="KG164" s="143"/>
      <c r="KH164" s="143"/>
      <c r="KI164" s="143"/>
      <c r="KJ164" s="143"/>
      <c r="KK164" s="143"/>
      <c r="KL164" s="143"/>
      <c r="KM164" s="143"/>
      <c r="KN164" s="143"/>
      <c r="KO164" s="143"/>
      <c r="KP164" s="143"/>
      <c r="KQ164" s="143"/>
      <c r="KR164" s="143"/>
      <c r="KS164" s="143"/>
      <c r="KT164" s="143"/>
      <c r="KU164" s="143"/>
      <c r="KV164" s="143"/>
      <c r="KW164" s="143"/>
      <c r="KX164" s="143"/>
      <c r="KY164" s="143"/>
      <c r="KZ164" s="143"/>
      <c r="LA164" s="143"/>
      <c r="LB164" s="143"/>
      <c r="LC164" s="143"/>
      <c r="LD164" s="143"/>
      <c r="LE164" s="143"/>
      <c r="LF164" s="143"/>
      <c r="LG164" s="143"/>
      <c r="LH164" s="143"/>
      <c r="LI164" s="143"/>
      <c r="LJ164" s="143"/>
      <c r="LK164" s="143"/>
      <c r="LL164" s="143"/>
      <c r="LM164" s="143"/>
      <c r="LN164" s="143"/>
      <c r="LO164" s="143"/>
      <c r="LP164" s="143"/>
      <c r="LQ164" s="143"/>
      <c r="LR164" s="143"/>
      <c r="LS164" s="143"/>
      <c r="LT164" s="143"/>
      <c r="LU164" s="143"/>
      <c r="LV164" s="143"/>
      <c r="LW164" s="143"/>
      <c r="LX164" s="143"/>
      <c r="LY164" s="143"/>
      <c r="LZ164" s="143"/>
      <c r="MA164" s="143"/>
      <c r="MB164" s="143"/>
      <c r="MC164" s="143"/>
      <c r="MD164" s="143"/>
      <c r="ME164" s="143"/>
      <c r="MF164" s="143"/>
      <c r="MG164" s="143"/>
      <c r="MH164" s="143"/>
      <c r="MI164" s="143"/>
      <c r="MJ164" s="143"/>
      <c r="MK164" s="143"/>
      <c r="ML164" s="143"/>
      <c r="MM164" s="143"/>
      <c r="MN164" s="143"/>
      <c r="MO164" s="143"/>
      <c r="MP164" s="143"/>
      <c r="MQ164" s="143"/>
      <c r="MR164" s="143"/>
      <c r="MS164" s="143"/>
      <c r="MT164" s="143"/>
      <c r="MU164" s="143"/>
      <c r="MV164" s="143"/>
      <c r="MW164" s="143"/>
      <c r="MX164" s="143"/>
      <c r="MY164" s="143"/>
      <c r="MZ164" s="143"/>
      <c r="NA164" s="143"/>
      <c r="NB164" s="143"/>
      <c r="NC164" s="143"/>
      <c r="ND164" s="143"/>
      <c r="NE164" s="143"/>
      <c r="NF164" s="143"/>
      <c r="NG164" s="143"/>
      <c r="NH164" s="143"/>
      <c r="NI164" s="143"/>
      <c r="NJ164" s="143"/>
      <c r="NK164" s="143"/>
      <c r="NL164" s="143"/>
      <c r="NM164" s="143"/>
      <c r="NN164" s="143"/>
      <c r="NO164" s="143"/>
      <c r="NP164" s="143"/>
      <c r="NQ164" s="143"/>
      <c r="NR164" s="143"/>
      <c r="NS164" s="143"/>
      <c r="NT164" s="143"/>
      <c r="NU164" s="143"/>
      <c r="NV164" s="143"/>
      <c r="NW164" s="143"/>
      <c r="NX164" s="143"/>
      <c r="NY164" s="143"/>
      <c r="NZ164" s="143"/>
      <c r="OA164" s="143"/>
      <c r="OB164" s="143"/>
      <c r="OC164" s="143"/>
      <c r="OD164" s="143"/>
      <c r="OE164" s="143"/>
      <c r="OF164" s="143"/>
      <c r="OG164" s="143"/>
      <c r="OH164" s="143"/>
      <c r="OI164" s="143"/>
      <c r="OJ164" s="143"/>
      <c r="OK164" s="143"/>
      <c r="OL164" s="143"/>
      <c r="OM164" s="143"/>
      <c r="ON164" s="143"/>
      <c r="OO164" s="143"/>
      <c r="OP164" s="143"/>
      <c r="OQ164" s="143"/>
      <c r="OR164" s="143"/>
      <c r="OS164" s="143"/>
      <c r="OT164" s="143"/>
      <c r="OU164" s="143"/>
      <c r="OV164" s="143"/>
      <c r="OW164" s="143"/>
      <c r="OX164" s="143"/>
      <c r="OY164" s="143"/>
      <c r="OZ164" s="143"/>
      <c r="PA164" s="143"/>
      <c r="PB164" s="143"/>
      <c r="PC164" s="143"/>
      <c r="PD164" s="143"/>
      <c r="PE164" s="143"/>
      <c r="PF164" s="143"/>
      <c r="PG164" s="143"/>
      <c r="PH164" s="143"/>
      <c r="PI164" s="143"/>
      <c r="PJ164" s="143"/>
      <c r="PK164" s="143"/>
      <c r="PL164" s="143"/>
      <c r="PM164" s="143"/>
      <c r="PN164" s="143"/>
      <c r="PO164" s="143"/>
      <c r="PP164" s="143"/>
      <c r="PQ164" s="143"/>
      <c r="PR164" s="143"/>
      <c r="PS164" s="143"/>
      <c r="PT164" s="143"/>
      <c r="PU164" s="143"/>
      <c r="PV164" s="143"/>
      <c r="PW164" s="143"/>
      <c r="PX164" s="143"/>
      <c r="PY164" s="143"/>
      <c r="PZ164" s="143"/>
      <c r="QA164" s="143"/>
      <c r="QB164" s="143"/>
      <c r="QC164" s="143"/>
      <c r="QD164" s="143"/>
      <c r="QE164" s="143"/>
      <c r="QF164" s="143"/>
      <c r="QG164" s="143"/>
      <c r="QH164" s="143"/>
      <c r="QI164" s="143"/>
      <c r="QJ164" s="143"/>
      <c r="QK164" s="143"/>
      <c r="QL164" s="143"/>
      <c r="QM164" s="143"/>
      <c r="QN164" s="143"/>
      <c r="QO164" s="143"/>
      <c r="QP164" s="143"/>
      <c r="QQ164" s="143"/>
      <c r="QR164" s="143"/>
      <c r="QS164" s="143"/>
      <c r="QT164" s="143"/>
      <c r="QU164" s="143"/>
      <c r="QV164" s="143"/>
      <c r="QW164" s="143"/>
      <c r="QX164" s="143"/>
      <c r="QY164" s="143"/>
      <c r="QZ164" s="143"/>
      <c r="RA164" s="143"/>
      <c r="RB164" s="143"/>
      <c r="RC164" s="143"/>
      <c r="RD164" s="143"/>
      <c r="RE164" s="143"/>
      <c r="RF164" s="143"/>
      <c r="RG164" s="143"/>
      <c r="RH164" s="143"/>
      <c r="RI164" s="143"/>
      <c r="RJ164" s="143"/>
      <c r="RK164" s="143"/>
      <c r="RL164" s="143"/>
      <c r="RM164" s="143"/>
      <c r="RN164" s="143"/>
      <c r="RO164" s="143"/>
      <c r="RP164" s="143"/>
      <c r="RQ164" s="143"/>
      <c r="RR164" s="143"/>
      <c r="RS164" s="143"/>
      <c r="RT164" s="143"/>
      <c r="RU164" s="143"/>
      <c r="RV164" s="143"/>
      <c r="RW164" s="143"/>
      <c r="RX164" s="143"/>
      <c r="RY164" s="143"/>
      <c r="RZ164" s="143"/>
      <c r="SA164" s="143"/>
      <c r="SB164" s="143"/>
      <c r="SC164" s="143"/>
      <c r="SD164" s="143"/>
      <c r="SE164" s="143"/>
      <c r="SF164" s="143"/>
      <c r="SG164" s="143"/>
      <c r="SH164" s="143"/>
      <c r="SI164" s="143"/>
      <c r="SJ164" s="143"/>
      <c r="SK164" s="143"/>
      <c r="SL164" s="143"/>
      <c r="SM164" s="143"/>
      <c r="SN164" s="143"/>
      <c r="SO164" s="143"/>
      <c r="SP164" s="143"/>
      <c r="SQ164" s="143"/>
      <c r="SR164" s="143"/>
      <c r="SS164" s="143"/>
      <c r="ST164" s="143"/>
      <c r="SU164" s="143"/>
      <c r="SV164" s="143"/>
      <c r="SW164" s="143"/>
      <c r="SX164" s="143"/>
      <c r="SY164" s="143"/>
      <c r="SZ164" s="143"/>
      <c r="TA164" s="143"/>
      <c r="TB164" s="143"/>
      <c r="TC164" s="143"/>
      <c r="TD164" s="143"/>
      <c r="TE164" s="143"/>
      <c r="TF164" s="143"/>
      <c r="TG164" s="143"/>
      <c r="TH164" s="143"/>
      <c r="TI164" s="143"/>
      <c r="TJ164" s="143"/>
      <c r="TK164" s="143"/>
      <c r="TL164" s="143"/>
      <c r="TM164" s="143"/>
      <c r="TN164" s="143"/>
      <c r="TO164" s="143"/>
      <c r="TP164" s="143"/>
      <c r="TQ164" s="143"/>
      <c r="TR164" s="143"/>
      <c r="TS164" s="143"/>
      <c r="TT164" s="143"/>
      <c r="TU164" s="143"/>
      <c r="TV164" s="143"/>
      <c r="TW164" s="143"/>
      <c r="TX164" s="143"/>
      <c r="TY164" s="143"/>
      <c r="TZ164" s="143"/>
      <c r="UA164" s="143"/>
      <c r="UB164" s="143"/>
      <c r="UC164" s="143"/>
      <c r="UD164" s="143"/>
      <c r="UE164" s="143"/>
      <c r="UF164" s="143"/>
      <c r="UG164" s="143"/>
      <c r="UH164" s="143"/>
      <c r="UI164" s="143"/>
      <c r="UJ164" s="143"/>
      <c r="UK164" s="143"/>
      <c r="UL164" s="143"/>
      <c r="UM164" s="143"/>
      <c r="UN164" s="143"/>
      <c r="UO164" s="143"/>
      <c r="UP164" s="143"/>
      <c r="UQ164" s="143"/>
      <c r="UR164" s="143"/>
      <c r="US164" s="143"/>
      <c r="UT164" s="143"/>
      <c r="UU164" s="143"/>
      <c r="UV164" s="143"/>
      <c r="UW164" s="143"/>
      <c r="UX164" s="143"/>
      <c r="UY164" s="143"/>
      <c r="UZ164" s="143"/>
      <c r="VA164" s="143"/>
      <c r="VB164" s="143"/>
      <c r="VC164" s="143"/>
      <c r="VD164" s="143"/>
      <c r="VE164" s="143"/>
      <c r="VF164" s="143"/>
      <c r="VG164" s="143"/>
      <c r="VH164" s="143"/>
      <c r="VI164" s="143"/>
      <c r="VJ164" s="143"/>
      <c r="VK164" s="143"/>
      <c r="VL164" s="143"/>
      <c r="VM164" s="143"/>
      <c r="VN164" s="143"/>
      <c r="VO164" s="143"/>
      <c r="VP164" s="143"/>
      <c r="VQ164" s="143"/>
      <c r="VR164" s="143"/>
      <c r="VS164" s="143"/>
      <c r="VT164" s="143"/>
      <c r="VU164" s="143"/>
      <c r="VV164" s="143"/>
      <c r="VW164" s="143"/>
      <c r="VX164" s="143"/>
      <c r="VY164" s="143"/>
      <c r="VZ164" s="143"/>
      <c r="WA164" s="143"/>
      <c r="WB164" s="143"/>
      <c r="WC164" s="143"/>
      <c r="WD164" s="143"/>
      <c r="WE164" s="143"/>
      <c r="WF164" s="143"/>
      <c r="WG164" s="143"/>
      <c r="WH164" s="143"/>
      <c r="WI164" s="143"/>
      <c r="WJ164" s="143"/>
      <c r="WK164" s="143"/>
      <c r="WL164" s="143"/>
      <c r="WM164" s="143"/>
      <c r="WN164" s="143"/>
      <c r="WO164" s="143"/>
      <c r="WP164" s="143"/>
      <c r="WQ164" s="143"/>
      <c r="WR164" s="143"/>
      <c r="WS164" s="143"/>
      <c r="WT164" s="143"/>
      <c r="WU164" s="143"/>
      <c r="WV164" s="143"/>
      <c r="WW164" s="143"/>
      <c r="WX164" s="143"/>
      <c r="WY164" s="143"/>
      <c r="WZ164" s="143"/>
      <c r="XA164" s="143"/>
      <c r="XB164" s="143"/>
      <c r="XC164" s="143"/>
      <c r="XD164" s="143"/>
      <c r="XE164" s="143"/>
      <c r="XF164" s="143"/>
      <c r="XG164" s="143"/>
      <c r="XH164" s="143"/>
      <c r="XI164" s="143"/>
      <c r="XJ164" s="143"/>
      <c r="XK164" s="143"/>
      <c r="XL164" s="143"/>
      <c r="XM164" s="143"/>
      <c r="XN164" s="143"/>
      <c r="XO164" s="143"/>
      <c r="XP164" s="143"/>
      <c r="XQ164" s="143"/>
      <c r="XR164" s="143"/>
      <c r="XS164" s="143"/>
      <c r="XT164" s="143"/>
      <c r="XU164" s="143"/>
      <c r="XV164" s="143"/>
      <c r="XW164" s="143"/>
      <c r="XX164" s="143"/>
      <c r="XY164" s="143"/>
      <c r="XZ164" s="143"/>
      <c r="YA164" s="143"/>
      <c r="YB164" s="143"/>
      <c r="YC164" s="143"/>
      <c r="YD164" s="143"/>
      <c r="YE164" s="143"/>
      <c r="YF164" s="143"/>
      <c r="YG164" s="143"/>
      <c r="YH164" s="143"/>
      <c r="YI164" s="143"/>
      <c r="YJ164" s="143"/>
      <c r="YK164" s="143"/>
      <c r="YL164" s="143"/>
      <c r="YM164" s="143"/>
      <c r="YN164" s="143"/>
      <c r="YO164" s="143"/>
      <c r="YP164" s="143"/>
      <c r="YQ164" s="143"/>
      <c r="YR164" s="143"/>
      <c r="YS164" s="143"/>
      <c r="YT164" s="143"/>
      <c r="YU164" s="143"/>
      <c r="YV164" s="143"/>
      <c r="YW164" s="143"/>
      <c r="YX164" s="143"/>
      <c r="YY164" s="143"/>
      <c r="YZ164" s="143"/>
      <c r="ZA164" s="143"/>
      <c r="ZB164" s="143"/>
      <c r="ZC164" s="143"/>
      <c r="ZD164" s="143"/>
      <c r="ZE164" s="143"/>
      <c r="ZF164" s="143"/>
      <c r="ZG164" s="143"/>
      <c r="ZH164" s="143"/>
      <c r="ZI164" s="143"/>
      <c r="ZJ164" s="143"/>
      <c r="ZK164" s="143"/>
      <c r="ZL164" s="143"/>
      <c r="ZM164" s="143"/>
      <c r="ZN164" s="143"/>
      <c r="ZO164" s="143"/>
      <c r="ZP164" s="143"/>
      <c r="ZQ164" s="143"/>
      <c r="ZR164" s="143"/>
      <c r="ZS164" s="143"/>
      <c r="ZT164" s="143"/>
      <c r="ZU164" s="143"/>
      <c r="ZV164" s="143"/>
      <c r="ZW164" s="143"/>
      <c r="ZX164" s="143"/>
      <c r="ZY164" s="143"/>
      <c r="ZZ164" s="143"/>
      <c r="AAA164" s="143"/>
      <c r="AAB164" s="143"/>
      <c r="AAC164" s="143"/>
      <c r="AAD164" s="143"/>
      <c r="AAE164" s="143"/>
      <c r="AAF164" s="143"/>
      <c r="AAG164" s="143"/>
      <c r="AAH164" s="143"/>
      <c r="AAI164" s="143"/>
      <c r="AAJ164" s="143"/>
      <c r="AAK164" s="143"/>
      <c r="AAL164" s="143"/>
      <c r="AAM164" s="143"/>
      <c r="AAN164" s="143"/>
      <c r="AAO164" s="143"/>
      <c r="AAP164" s="143"/>
      <c r="AAQ164" s="143"/>
      <c r="AAR164" s="143"/>
      <c r="AAS164" s="143"/>
      <c r="AAT164" s="143"/>
      <c r="AAU164" s="143"/>
      <c r="AAV164" s="143"/>
      <c r="AAW164" s="143"/>
      <c r="AAX164" s="143"/>
      <c r="AAY164" s="143"/>
      <c r="AAZ164" s="143"/>
      <c r="ABA164" s="143"/>
      <c r="ABB164" s="143"/>
      <c r="ABC164" s="143"/>
      <c r="ABD164" s="143"/>
      <c r="ABE164" s="143"/>
      <c r="ABF164" s="143"/>
      <c r="ABG164" s="143"/>
      <c r="ABH164" s="143"/>
      <c r="ABI164" s="143"/>
      <c r="ABJ164" s="143"/>
      <c r="ABK164" s="143"/>
      <c r="ABL164" s="143"/>
      <c r="ABM164" s="143"/>
      <c r="ABN164" s="143"/>
      <c r="ABO164" s="143"/>
      <c r="ABP164" s="143"/>
      <c r="ABQ164" s="143"/>
      <c r="ABR164" s="143"/>
      <c r="ABS164" s="143"/>
      <c r="ABT164" s="143"/>
      <c r="ABU164" s="143"/>
      <c r="ABV164" s="143"/>
      <c r="ABW164" s="143"/>
      <c r="ABX164" s="143"/>
      <c r="ABY164" s="143"/>
      <c r="ABZ164" s="143"/>
      <c r="ACA164" s="143"/>
      <c r="ACB164" s="143"/>
      <c r="ACC164" s="143"/>
      <c r="ACD164" s="143"/>
      <c r="ACE164" s="143"/>
      <c r="ACF164" s="143"/>
      <c r="ACG164" s="143"/>
      <c r="ACH164" s="143"/>
      <c r="ACI164" s="143"/>
      <c r="ACJ164" s="143"/>
      <c r="ACK164" s="143"/>
      <c r="ACL164" s="143"/>
      <c r="ACM164" s="143"/>
      <c r="ACN164" s="143"/>
      <c r="ACO164" s="143"/>
      <c r="ACP164" s="143"/>
      <c r="ACQ164" s="143"/>
      <c r="ACR164" s="143"/>
      <c r="ACS164" s="143"/>
      <c r="ACT164" s="143"/>
      <c r="ACU164" s="143"/>
      <c r="ACV164" s="143"/>
      <c r="ACW164" s="143"/>
      <c r="ACX164" s="143"/>
      <c r="ACY164" s="143"/>
      <c r="ACZ164" s="143"/>
      <c r="ADA164" s="143"/>
      <c r="ADB164" s="143"/>
      <c r="ADC164" s="143"/>
      <c r="ADD164" s="143"/>
      <c r="ADE164" s="143"/>
      <c r="ADF164" s="143"/>
      <c r="ADG164" s="143"/>
      <c r="ADH164" s="143"/>
      <c r="ADI164" s="143"/>
      <c r="ADJ164" s="143"/>
      <c r="ADK164" s="143"/>
      <c r="ADL164" s="143"/>
      <c r="ADM164" s="143"/>
      <c r="ADN164" s="143"/>
      <c r="ADO164" s="143"/>
      <c r="ADP164" s="143"/>
      <c r="ADQ164" s="143"/>
      <c r="ADR164" s="143"/>
      <c r="ADS164" s="143"/>
      <c r="ADT164" s="143"/>
      <c r="ADU164" s="143"/>
      <c r="ADV164" s="143"/>
      <c r="ADW164" s="143"/>
      <c r="ADX164" s="143"/>
      <c r="ADY164" s="143"/>
      <c r="ADZ164" s="143"/>
      <c r="AEA164" s="143"/>
      <c r="AEB164" s="143"/>
      <c r="AEC164" s="143"/>
      <c r="AED164" s="143"/>
      <c r="AEE164" s="143"/>
      <c r="AEF164" s="143"/>
      <c r="AEG164" s="143"/>
      <c r="AEH164" s="143"/>
      <c r="AEI164" s="143"/>
      <c r="AEJ164" s="143"/>
      <c r="AEK164" s="143"/>
      <c r="AEL164" s="143"/>
      <c r="AEM164" s="143"/>
      <c r="AEN164" s="143"/>
      <c r="AEO164" s="143"/>
      <c r="AEP164" s="143"/>
      <c r="AEQ164" s="143"/>
      <c r="AER164" s="143"/>
      <c r="AES164" s="143"/>
      <c r="AET164" s="143"/>
      <c r="AEU164" s="143"/>
      <c r="AEV164" s="143"/>
      <c r="AEW164" s="143"/>
      <c r="AEX164" s="143"/>
      <c r="AEY164" s="143"/>
      <c r="AEZ164" s="143"/>
      <c r="AFA164" s="143"/>
      <c r="AFB164" s="143"/>
      <c r="AFC164" s="143"/>
      <c r="AFD164" s="143"/>
      <c r="AFE164" s="143"/>
      <c r="AFF164" s="143"/>
      <c r="AFG164" s="143"/>
      <c r="AFH164" s="143"/>
      <c r="AFI164" s="143"/>
      <c r="AFJ164" s="143"/>
      <c r="AFK164" s="143"/>
      <c r="AFL164" s="143"/>
      <c r="AFM164" s="143"/>
      <c r="AFN164" s="143"/>
      <c r="AFO164" s="143"/>
      <c r="AFP164" s="143"/>
      <c r="AFQ164" s="143"/>
      <c r="AFR164" s="143"/>
      <c r="AFS164" s="143"/>
      <c r="AFT164" s="143"/>
      <c r="AFU164" s="143"/>
      <c r="AFV164" s="143"/>
      <c r="AFW164" s="143"/>
      <c r="AFX164" s="143"/>
      <c r="AFY164" s="143"/>
      <c r="AFZ164" s="143"/>
      <c r="AGA164" s="143"/>
      <c r="AGB164" s="143"/>
      <c r="AGC164" s="143"/>
      <c r="AGD164" s="143"/>
      <c r="AGE164" s="143"/>
      <c r="AGF164" s="143"/>
      <c r="AGG164" s="143"/>
      <c r="AGH164" s="143"/>
      <c r="AGI164" s="143"/>
      <c r="AGJ164" s="143"/>
      <c r="AGK164" s="143"/>
      <c r="AGL164" s="143"/>
      <c r="AGM164" s="143"/>
      <c r="AGN164" s="143"/>
      <c r="AGO164" s="143"/>
      <c r="AGP164" s="143"/>
      <c r="AGQ164" s="143"/>
      <c r="AGR164" s="143"/>
      <c r="AGS164" s="143"/>
      <c r="AGT164" s="143"/>
      <c r="AGU164" s="143"/>
      <c r="AGV164" s="143"/>
      <c r="AGW164" s="143"/>
      <c r="AGX164" s="143"/>
      <c r="AGY164" s="143"/>
      <c r="AGZ164" s="143"/>
      <c r="AHA164" s="143"/>
      <c r="AHB164" s="143"/>
      <c r="AHC164" s="143"/>
      <c r="AHD164" s="143"/>
      <c r="AHE164" s="143"/>
      <c r="AHF164" s="143"/>
      <c r="AHG164" s="143"/>
      <c r="AHH164" s="143"/>
      <c r="AHI164" s="143"/>
      <c r="AHJ164" s="143"/>
      <c r="AHK164" s="143"/>
      <c r="AHL164" s="143"/>
      <c r="AHM164" s="143"/>
      <c r="AHN164" s="143"/>
      <c r="AHO164" s="143"/>
      <c r="AHP164" s="143"/>
      <c r="AHQ164" s="143"/>
      <c r="AHR164" s="143"/>
      <c r="AHS164" s="143"/>
      <c r="AHT164" s="143"/>
      <c r="AHU164" s="143"/>
      <c r="AHV164" s="143"/>
      <c r="AHW164" s="143"/>
      <c r="AHX164" s="143"/>
      <c r="AHY164" s="143"/>
      <c r="AHZ164" s="143"/>
      <c r="AIA164" s="143"/>
      <c r="AIB164" s="143"/>
      <c r="AIC164" s="143"/>
      <c r="AID164" s="143"/>
      <c r="AIE164" s="143"/>
      <c r="AIF164" s="143"/>
      <c r="AIG164" s="143"/>
      <c r="AIH164" s="143"/>
      <c r="AII164" s="143"/>
      <c r="AIJ164" s="143"/>
      <c r="AIK164" s="143"/>
      <c r="AIL164" s="143"/>
      <c r="AIM164" s="143"/>
      <c r="AIN164" s="143"/>
      <c r="AIO164" s="143"/>
      <c r="AIP164" s="143"/>
      <c r="AIQ164" s="143"/>
      <c r="AIR164" s="143"/>
      <c r="AIS164" s="143"/>
      <c r="AIT164" s="143"/>
      <c r="AIU164" s="143"/>
      <c r="AIV164" s="143"/>
      <c r="AIW164" s="143"/>
      <c r="AIX164" s="143"/>
      <c r="AIY164" s="143"/>
      <c r="AIZ164" s="143"/>
      <c r="AJA164" s="143"/>
      <c r="AJB164" s="143"/>
      <c r="AJC164" s="143"/>
      <c r="AJD164" s="143"/>
      <c r="AJE164" s="143"/>
      <c r="AJF164" s="143"/>
      <c r="AJG164" s="143"/>
      <c r="AJH164" s="143"/>
      <c r="AJI164" s="143"/>
    </row>
    <row r="165" spans="1:945" s="106" customFormat="1" ht="13.55" customHeight="1">
      <c r="A165" s="439"/>
      <c r="B165" s="62" t="s">
        <v>240</v>
      </c>
      <c r="C165" s="251">
        <v>2098126</v>
      </c>
      <c r="D165" s="358">
        <f t="shared" si="41"/>
        <v>0.17983801538195943</v>
      </c>
      <c r="E165" s="403"/>
      <c r="F165" s="464"/>
      <c r="G165" s="356">
        <v>34838</v>
      </c>
      <c r="H165" s="358">
        <f t="shared" ref="H165:H172" si="47">G165/G153-1</f>
        <v>0.13150800610607694</v>
      </c>
      <c r="I165" s="138">
        <v>28284</v>
      </c>
      <c r="J165" s="358">
        <f t="shared" si="46"/>
        <v>0.14835566382460419</v>
      </c>
      <c r="K165" s="450"/>
      <c r="L165" s="461"/>
      <c r="M165" s="138">
        <v>17391</v>
      </c>
      <c r="N165" s="358">
        <f t="shared" si="44"/>
        <v>0.4143623942745609</v>
      </c>
      <c r="O165" s="403"/>
      <c r="P165" s="464"/>
      <c r="Q165" s="138">
        <v>7530</v>
      </c>
      <c r="R165" s="358">
        <f t="shared" si="45"/>
        <v>0.23685939553219448</v>
      </c>
      <c r="S165" s="373">
        <v>3856</v>
      </c>
      <c r="T165" s="358">
        <f t="shared" si="35"/>
        <v>0.35203366058906033</v>
      </c>
      <c r="U165" s="403"/>
      <c r="V165" s="464"/>
      <c r="W165" s="250">
        <v>658</v>
      </c>
      <c r="X165" s="358">
        <f>W165/W153-1</f>
        <v>0.6009732360097324</v>
      </c>
      <c r="Y165" s="250">
        <v>848</v>
      </c>
      <c r="Z165" s="358">
        <f t="shared" si="42"/>
        <v>1.5313432835820895</v>
      </c>
      <c r="AA165" s="138"/>
      <c r="AB165" s="358"/>
      <c r="AC165" s="138">
        <v>40</v>
      </c>
      <c r="AD165" s="358">
        <f t="shared" si="43"/>
        <v>5.2631578947368418E-2</v>
      </c>
      <c r="AE165" s="463"/>
      <c r="AF165" s="473"/>
      <c r="AG165" s="138"/>
      <c r="AH165" s="358"/>
      <c r="AI165" s="143"/>
      <c r="AJ165" s="143"/>
      <c r="AK165" s="143"/>
      <c r="AL165" s="143"/>
      <c r="AM165" s="143"/>
      <c r="AN165" s="143"/>
      <c r="AO165" s="143"/>
      <c r="AP165" s="143"/>
      <c r="AQ165" s="143"/>
      <c r="AR165" s="143"/>
      <c r="AS165" s="143"/>
      <c r="AT165" s="143"/>
      <c r="AU165" s="143"/>
      <c r="AV165" s="144"/>
      <c r="AW165" s="143"/>
      <c r="AX165" s="143"/>
      <c r="AY165" s="143"/>
      <c r="AZ165" s="143"/>
      <c r="BA165" s="143"/>
      <c r="BB165" s="143"/>
      <c r="BC165" s="143"/>
      <c r="BD165" s="143"/>
      <c r="BE165" s="143"/>
      <c r="BF165" s="143"/>
      <c r="BG165" s="143"/>
      <c r="BH165" s="143"/>
      <c r="BI165" s="143"/>
      <c r="BJ165" s="143"/>
      <c r="BK165" s="143"/>
      <c r="BL165" s="143"/>
      <c r="BM165" s="143"/>
      <c r="BN165" s="143"/>
      <c r="BO165" s="143"/>
      <c r="BP165" s="143"/>
      <c r="BQ165" s="143"/>
      <c r="BR165" s="143"/>
      <c r="BS165" s="143"/>
      <c r="BT165" s="143"/>
      <c r="BU165" s="143"/>
      <c r="BV165" s="143"/>
      <c r="BW165" s="143"/>
      <c r="BX165" s="143"/>
      <c r="BY165" s="143"/>
      <c r="BZ165" s="143"/>
      <c r="CA165" s="143"/>
      <c r="CB165" s="143"/>
      <c r="CC165" s="143"/>
      <c r="CD165" s="143"/>
      <c r="CE165" s="143"/>
      <c r="CF165" s="143"/>
      <c r="CG165" s="143"/>
      <c r="CH165" s="143"/>
      <c r="CI165" s="143"/>
      <c r="CJ165" s="143"/>
      <c r="CK165" s="143"/>
      <c r="CL165" s="143"/>
      <c r="CM165" s="143"/>
      <c r="CN165" s="143"/>
      <c r="CO165" s="143"/>
      <c r="CP165" s="143"/>
      <c r="CQ165" s="143"/>
      <c r="CR165" s="143"/>
      <c r="CS165" s="143"/>
      <c r="CT165" s="143"/>
      <c r="CU165" s="143"/>
      <c r="CV165" s="143"/>
      <c r="CW165" s="143"/>
      <c r="CX165" s="143"/>
      <c r="CY165" s="143"/>
      <c r="CZ165" s="143"/>
      <c r="DA165" s="143"/>
      <c r="DB165" s="143"/>
      <c r="DC165" s="143"/>
      <c r="DD165" s="143"/>
      <c r="DE165" s="143"/>
      <c r="DF165" s="143"/>
      <c r="DG165" s="143"/>
      <c r="DH165" s="143"/>
      <c r="DI165" s="143"/>
      <c r="DJ165" s="143"/>
      <c r="DK165" s="143"/>
      <c r="DL165" s="143"/>
      <c r="DM165" s="143"/>
      <c r="DN165" s="143"/>
      <c r="DO165" s="143"/>
      <c r="DP165" s="143"/>
      <c r="DQ165" s="143"/>
      <c r="DR165" s="143"/>
      <c r="DS165" s="143"/>
      <c r="DT165" s="143"/>
      <c r="DU165" s="143"/>
      <c r="DV165" s="143"/>
      <c r="DW165" s="143"/>
      <c r="DX165" s="143"/>
      <c r="DY165" s="143"/>
      <c r="DZ165" s="143"/>
      <c r="EA165" s="143"/>
      <c r="EB165" s="143"/>
      <c r="EC165" s="143"/>
      <c r="ED165" s="143"/>
      <c r="EE165" s="143"/>
      <c r="EF165" s="143"/>
      <c r="EG165" s="143"/>
      <c r="EH165" s="143"/>
      <c r="EI165" s="143"/>
      <c r="EJ165" s="143"/>
      <c r="EK165" s="143"/>
      <c r="EL165" s="143"/>
      <c r="EM165" s="143"/>
      <c r="EN165" s="143"/>
      <c r="EO165" s="143"/>
      <c r="EP165" s="143"/>
      <c r="EQ165" s="143"/>
      <c r="ER165" s="143"/>
      <c r="ES165" s="143"/>
      <c r="ET165" s="143"/>
      <c r="EU165" s="143"/>
      <c r="EV165" s="143"/>
      <c r="EW165" s="143"/>
      <c r="EX165" s="143"/>
      <c r="EY165" s="143"/>
      <c r="EZ165" s="143"/>
      <c r="FA165" s="143"/>
      <c r="FB165" s="143"/>
      <c r="FC165" s="143"/>
      <c r="FD165" s="143"/>
      <c r="FE165" s="143"/>
      <c r="FF165" s="143"/>
      <c r="FG165" s="143"/>
      <c r="FH165" s="143"/>
      <c r="FI165" s="143"/>
      <c r="FJ165" s="143"/>
      <c r="FK165" s="143"/>
      <c r="FL165" s="143"/>
      <c r="FM165" s="143"/>
      <c r="FN165" s="143"/>
      <c r="FO165" s="143"/>
      <c r="FP165" s="143"/>
      <c r="FQ165" s="143"/>
      <c r="FR165" s="143"/>
      <c r="FS165" s="143"/>
      <c r="FT165" s="143"/>
      <c r="FU165" s="143"/>
      <c r="FV165" s="143"/>
      <c r="FW165" s="143"/>
      <c r="FX165" s="143"/>
      <c r="FY165" s="143"/>
      <c r="FZ165" s="143"/>
      <c r="GA165" s="143"/>
      <c r="GB165" s="143"/>
      <c r="GC165" s="143"/>
      <c r="GD165" s="143"/>
      <c r="GE165" s="143"/>
      <c r="GF165" s="143"/>
      <c r="GG165" s="143"/>
      <c r="GH165" s="143"/>
      <c r="GI165" s="143"/>
      <c r="GJ165" s="143"/>
      <c r="GK165" s="143"/>
      <c r="GL165" s="143"/>
      <c r="GM165" s="143"/>
      <c r="GN165" s="143"/>
      <c r="GO165" s="143"/>
      <c r="GP165" s="143"/>
      <c r="GQ165" s="143"/>
      <c r="GR165" s="143"/>
      <c r="GS165" s="143"/>
      <c r="GT165" s="143"/>
      <c r="GU165" s="143"/>
      <c r="GV165" s="143"/>
      <c r="GW165" s="143"/>
      <c r="GX165" s="143"/>
      <c r="GY165" s="143"/>
      <c r="GZ165" s="143"/>
      <c r="HA165" s="143"/>
      <c r="HB165" s="143"/>
      <c r="HC165" s="143"/>
      <c r="HD165" s="143"/>
      <c r="HE165" s="143"/>
      <c r="HF165" s="143"/>
      <c r="HG165" s="143"/>
      <c r="HH165" s="143"/>
      <c r="HI165" s="143"/>
      <c r="HJ165" s="143"/>
      <c r="HK165" s="143"/>
      <c r="HL165" s="143"/>
      <c r="HM165" s="143"/>
      <c r="HN165" s="143"/>
      <c r="HO165" s="143"/>
      <c r="HP165" s="143"/>
      <c r="HQ165" s="143"/>
      <c r="HR165" s="143"/>
      <c r="HS165" s="143"/>
      <c r="HT165" s="143"/>
      <c r="HU165" s="143"/>
      <c r="HV165" s="143"/>
      <c r="HW165" s="143"/>
      <c r="HX165" s="143"/>
      <c r="HY165" s="143"/>
      <c r="HZ165" s="143"/>
      <c r="IA165" s="143"/>
      <c r="IB165" s="143"/>
      <c r="IC165" s="143"/>
      <c r="ID165" s="143"/>
      <c r="IE165" s="143"/>
      <c r="IF165" s="143"/>
      <c r="IG165" s="143"/>
      <c r="IH165" s="143"/>
      <c r="II165" s="143"/>
      <c r="IJ165" s="143"/>
      <c r="IK165" s="143"/>
      <c r="IL165" s="143"/>
      <c r="IM165" s="143"/>
      <c r="IN165" s="143"/>
      <c r="IO165" s="143"/>
      <c r="IP165" s="143"/>
      <c r="IQ165" s="143"/>
      <c r="IR165" s="143"/>
      <c r="IS165" s="143"/>
      <c r="IT165" s="143"/>
      <c r="IU165" s="143"/>
      <c r="IV165" s="143"/>
      <c r="IW165" s="143"/>
      <c r="IX165" s="143"/>
      <c r="IY165" s="143"/>
      <c r="IZ165" s="143"/>
      <c r="JA165" s="143"/>
      <c r="JB165" s="143"/>
      <c r="JC165" s="143"/>
      <c r="JD165" s="143"/>
      <c r="JE165" s="143"/>
      <c r="JF165" s="143"/>
      <c r="JG165" s="143"/>
      <c r="JH165" s="143"/>
      <c r="JI165" s="143"/>
      <c r="JJ165" s="143"/>
      <c r="JK165" s="143"/>
      <c r="JL165" s="143"/>
      <c r="JM165" s="143"/>
      <c r="JN165" s="143"/>
      <c r="JO165" s="143"/>
      <c r="JP165" s="143"/>
      <c r="JQ165" s="143"/>
      <c r="JR165" s="143"/>
      <c r="JS165" s="143"/>
      <c r="JT165" s="143"/>
      <c r="JU165" s="143"/>
      <c r="JV165" s="143"/>
      <c r="JW165" s="143"/>
      <c r="JX165" s="143"/>
      <c r="JY165" s="143"/>
      <c r="JZ165" s="143"/>
      <c r="KA165" s="143"/>
      <c r="KB165" s="143"/>
      <c r="KC165" s="143"/>
      <c r="KD165" s="143"/>
      <c r="KE165" s="143"/>
      <c r="KF165" s="143"/>
      <c r="KG165" s="143"/>
      <c r="KH165" s="143"/>
      <c r="KI165" s="143"/>
      <c r="KJ165" s="143"/>
      <c r="KK165" s="143"/>
      <c r="KL165" s="143"/>
      <c r="KM165" s="143"/>
      <c r="KN165" s="143"/>
      <c r="KO165" s="143"/>
      <c r="KP165" s="143"/>
      <c r="KQ165" s="143"/>
      <c r="KR165" s="143"/>
      <c r="KS165" s="143"/>
      <c r="KT165" s="143"/>
      <c r="KU165" s="143"/>
      <c r="KV165" s="143"/>
      <c r="KW165" s="143"/>
      <c r="KX165" s="143"/>
      <c r="KY165" s="143"/>
      <c r="KZ165" s="143"/>
      <c r="LA165" s="143"/>
      <c r="LB165" s="143"/>
      <c r="LC165" s="143"/>
      <c r="LD165" s="143"/>
      <c r="LE165" s="143"/>
      <c r="LF165" s="143"/>
      <c r="LG165" s="143"/>
      <c r="LH165" s="143"/>
      <c r="LI165" s="143"/>
      <c r="LJ165" s="143"/>
      <c r="LK165" s="143"/>
      <c r="LL165" s="143"/>
      <c r="LM165" s="143"/>
      <c r="LN165" s="143"/>
      <c r="LO165" s="143"/>
      <c r="LP165" s="143"/>
      <c r="LQ165" s="143"/>
      <c r="LR165" s="143"/>
      <c r="LS165" s="143"/>
      <c r="LT165" s="143"/>
      <c r="LU165" s="143"/>
      <c r="LV165" s="143"/>
      <c r="LW165" s="143"/>
      <c r="LX165" s="143"/>
      <c r="LY165" s="143"/>
      <c r="LZ165" s="143"/>
      <c r="MA165" s="143"/>
      <c r="MB165" s="143"/>
      <c r="MC165" s="143"/>
      <c r="MD165" s="143"/>
      <c r="ME165" s="143"/>
      <c r="MF165" s="143"/>
      <c r="MG165" s="143"/>
      <c r="MH165" s="143"/>
      <c r="MI165" s="143"/>
      <c r="MJ165" s="143"/>
      <c r="MK165" s="143"/>
      <c r="ML165" s="143"/>
      <c r="MM165" s="143"/>
      <c r="MN165" s="143"/>
      <c r="MO165" s="143"/>
      <c r="MP165" s="143"/>
      <c r="MQ165" s="143"/>
      <c r="MR165" s="143"/>
      <c r="MS165" s="143"/>
      <c r="MT165" s="143"/>
      <c r="MU165" s="143"/>
      <c r="MV165" s="143"/>
      <c r="MW165" s="143"/>
      <c r="MX165" s="143"/>
      <c r="MY165" s="143"/>
      <c r="MZ165" s="143"/>
      <c r="NA165" s="143"/>
      <c r="NB165" s="143"/>
      <c r="NC165" s="143"/>
      <c r="ND165" s="143"/>
      <c r="NE165" s="143"/>
      <c r="NF165" s="143"/>
      <c r="NG165" s="143"/>
      <c r="NH165" s="143"/>
      <c r="NI165" s="143"/>
      <c r="NJ165" s="143"/>
      <c r="NK165" s="143"/>
      <c r="NL165" s="143"/>
      <c r="NM165" s="143"/>
      <c r="NN165" s="143"/>
      <c r="NO165" s="143"/>
      <c r="NP165" s="143"/>
      <c r="NQ165" s="143"/>
      <c r="NR165" s="143"/>
      <c r="NS165" s="143"/>
      <c r="NT165" s="143"/>
      <c r="NU165" s="143"/>
      <c r="NV165" s="143"/>
      <c r="NW165" s="143"/>
      <c r="NX165" s="143"/>
      <c r="NY165" s="143"/>
      <c r="NZ165" s="143"/>
      <c r="OA165" s="143"/>
      <c r="OB165" s="143"/>
      <c r="OC165" s="143"/>
      <c r="OD165" s="143"/>
      <c r="OE165" s="143"/>
      <c r="OF165" s="143"/>
      <c r="OG165" s="143"/>
      <c r="OH165" s="143"/>
      <c r="OI165" s="143"/>
      <c r="OJ165" s="143"/>
      <c r="OK165" s="143"/>
      <c r="OL165" s="143"/>
      <c r="OM165" s="143"/>
      <c r="ON165" s="143"/>
      <c r="OO165" s="143"/>
      <c r="OP165" s="143"/>
      <c r="OQ165" s="143"/>
      <c r="OR165" s="143"/>
      <c r="OS165" s="143"/>
      <c r="OT165" s="143"/>
      <c r="OU165" s="143"/>
      <c r="OV165" s="143"/>
      <c r="OW165" s="143"/>
      <c r="OX165" s="143"/>
      <c r="OY165" s="143"/>
      <c r="OZ165" s="143"/>
      <c r="PA165" s="143"/>
      <c r="PB165" s="143"/>
      <c r="PC165" s="143"/>
      <c r="PD165" s="143"/>
      <c r="PE165" s="143"/>
      <c r="PF165" s="143"/>
      <c r="PG165" s="143"/>
      <c r="PH165" s="143"/>
      <c r="PI165" s="143"/>
      <c r="PJ165" s="143"/>
      <c r="PK165" s="143"/>
      <c r="PL165" s="143"/>
      <c r="PM165" s="143"/>
      <c r="PN165" s="143"/>
      <c r="PO165" s="143"/>
      <c r="PP165" s="143"/>
      <c r="PQ165" s="143"/>
      <c r="PR165" s="143"/>
      <c r="PS165" s="143"/>
      <c r="PT165" s="143"/>
      <c r="PU165" s="143"/>
      <c r="PV165" s="143"/>
      <c r="PW165" s="143"/>
      <c r="PX165" s="143"/>
      <c r="PY165" s="143"/>
      <c r="PZ165" s="143"/>
      <c r="QA165" s="143"/>
      <c r="QB165" s="143"/>
      <c r="QC165" s="143"/>
      <c r="QD165" s="143"/>
      <c r="QE165" s="143"/>
      <c r="QF165" s="143"/>
      <c r="QG165" s="143"/>
      <c r="QH165" s="143"/>
      <c r="QI165" s="143"/>
      <c r="QJ165" s="143"/>
      <c r="QK165" s="143"/>
      <c r="QL165" s="143"/>
      <c r="QM165" s="143"/>
      <c r="QN165" s="143"/>
      <c r="QO165" s="143"/>
      <c r="QP165" s="143"/>
      <c r="QQ165" s="143"/>
      <c r="QR165" s="143"/>
      <c r="QS165" s="143"/>
      <c r="QT165" s="143"/>
      <c r="QU165" s="143"/>
      <c r="QV165" s="143"/>
      <c r="QW165" s="143"/>
      <c r="QX165" s="143"/>
      <c r="QY165" s="143"/>
      <c r="QZ165" s="143"/>
      <c r="RA165" s="143"/>
      <c r="RB165" s="143"/>
      <c r="RC165" s="143"/>
      <c r="RD165" s="143"/>
      <c r="RE165" s="143"/>
      <c r="RF165" s="143"/>
      <c r="RG165" s="143"/>
      <c r="RH165" s="143"/>
      <c r="RI165" s="143"/>
      <c r="RJ165" s="143"/>
      <c r="RK165" s="143"/>
      <c r="RL165" s="143"/>
      <c r="RM165" s="143"/>
      <c r="RN165" s="143"/>
      <c r="RO165" s="143"/>
      <c r="RP165" s="143"/>
      <c r="RQ165" s="143"/>
      <c r="RR165" s="143"/>
      <c r="RS165" s="143"/>
      <c r="RT165" s="143"/>
      <c r="RU165" s="143"/>
      <c r="RV165" s="143"/>
      <c r="RW165" s="143"/>
      <c r="RX165" s="143"/>
      <c r="RY165" s="143"/>
      <c r="RZ165" s="143"/>
      <c r="SA165" s="143"/>
      <c r="SB165" s="143"/>
      <c r="SC165" s="143"/>
      <c r="SD165" s="143"/>
      <c r="SE165" s="143"/>
      <c r="SF165" s="143"/>
      <c r="SG165" s="143"/>
      <c r="SH165" s="143"/>
      <c r="SI165" s="143"/>
      <c r="SJ165" s="143"/>
      <c r="SK165" s="143"/>
      <c r="SL165" s="143"/>
      <c r="SM165" s="143"/>
      <c r="SN165" s="143"/>
      <c r="SO165" s="143"/>
      <c r="SP165" s="143"/>
      <c r="SQ165" s="143"/>
      <c r="SR165" s="143"/>
      <c r="SS165" s="143"/>
      <c r="ST165" s="143"/>
      <c r="SU165" s="143"/>
      <c r="SV165" s="143"/>
      <c r="SW165" s="143"/>
      <c r="SX165" s="143"/>
      <c r="SY165" s="143"/>
      <c r="SZ165" s="143"/>
      <c r="TA165" s="143"/>
      <c r="TB165" s="143"/>
      <c r="TC165" s="143"/>
      <c r="TD165" s="143"/>
      <c r="TE165" s="143"/>
      <c r="TF165" s="143"/>
      <c r="TG165" s="143"/>
      <c r="TH165" s="143"/>
      <c r="TI165" s="143"/>
      <c r="TJ165" s="143"/>
      <c r="TK165" s="143"/>
      <c r="TL165" s="143"/>
      <c r="TM165" s="143"/>
      <c r="TN165" s="143"/>
      <c r="TO165" s="143"/>
      <c r="TP165" s="143"/>
      <c r="TQ165" s="143"/>
      <c r="TR165" s="143"/>
      <c r="TS165" s="143"/>
      <c r="TT165" s="143"/>
      <c r="TU165" s="143"/>
      <c r="TV165" s="143"/>
      <c r="TW165" s="143"/>
      <c r="TX165" s="143"/>
      <c r="TY165" s="143"/>
      <c r="TZ165" s="143"/>
      <c r="UA165" s="143"/>
      <c r="UB165" s="143"/>
      <c r="UC165" s="143"/>
      <c r="UD165" s="143"/>
      <c r="UE165" s="143"/>
      <c r="UF165" s="143"/>
      <c r="UG165" s="143"/>
      <c r="UH165" s="143"/>
      <c r="UI165" s="143"/>
      <c r="UJ165" s="143"/>
      <c r="UK165" s="143"/>
      <c r="UL165" s="143"/>
      <c r="UM165" s="143"/>
      <c r="UN165" s="143"/>
      <c r="UO165" s="143"/>
      <c r="UP165" s="143"/>
      <c r="UQ165" s="143"/>
      <c r="UR165" s="143"/>
      <c r="US165" s="143"/>
      <c r="UT165" s="143"/>
      <c r="UU165" s="143"/>
      <c r="UV165" s="143"/>
      <c r="UW165" s="143"/>
      <c r="UX165" s="143"/>
      <c r="UY165" s="143"/>
      <c r="UZ165" s="143"/>
      <c r="VA165" s="143"/>
      <c r="VB165" s="143"/>
      <c r="VC165" s="143"/>
      <c r="VD165" s="143"/>
      <c r="VE165" s="143"/>
      <c r="VF165" s="143"/>
      <c r="VG165" s="143"/>
      <c r="VH165" s="143"/>
      <c r="VI165" s="143"/>
      <c r="VJ165" s="143"/>
      <c r="VK165" s="143"/>
      <c r="VL165" s="143"/>
      <c r="VM165" s="143"/>
      <c r="VN165" s="143"/>
      <c r="VO165" s="143"/>
      <c r="VP165" s="143"/>
      <c r="VQ165" s="143"/>
      <c r="VR165" s="143"/>
      <c r="VS165" s="143"/>
      <c r="VT165" s="143"/>
      <c r="VU165" s="143"/>
      <c r="VV165" s="143"/>
      <c r="VW165" s="143"/>
      <c r="VX165" s="143"/>
      <c r="VY165" s="143"/>
      <c r="VZ165" s="143"/>
      <c r="WA165" s="143"/>
      <c r="WB165" s="143"/>
      <c r="WC165" s="143"/>
      <c r="WD165" s="143"/>
      <c r="WE165" s="143"/>
      <c r="WF165" s="143"/>
      <c r="WG165" s="143"/>
      <c r="WH165" s="143"/>
      <c r="WI165" s="143"/>
      <c r="WJ165" s="143"/>
      <c r="WK165" s="143"/>
      <c r="WL165" s="143"/>
      <c r="WM165" s="143"/>
      <c r="WN165" s="143"/>
      <c r="WO165" s="143"/>
      <c r="WP165" s="143"/>
      <c r="WQ165" s="143"/>
      <c r="WR165" s="143"/>
      <c r="WS165" s="143"/>
      <c r="WT165" s="143"/>
      <c r="WU165" s="143"/>
      <c r="WV165" s="143"/>
      <c r="WW165" s="143"/>
      <c r="WX165" s="143"/>
      <c r="WY165" s="143"/>
      <c r="WZ165" s="143"/>
      <c r="XA165" s="143"/>
      <c r="XB165" s="143"/>
      <c r="XC165" s="143"/>
      <c r="XD165" s="143"/>
      <c r="XE165" s="143"/>
      <c r="XF165" s="143"/>
      <c r="XG165" s="143"/>
      <c r="XH165" s="143"/>
      <c r="XI165" s="143"/>
      <c r="XJ165" s="143"/>
      <c r="XK165" s="143"/>
      <c r="XL165" s="143"/>
      <c r="XM165" s="143"/>
      <c r="XN165" s="143"/>
      <c r="XO165" s="143"/>
      <c r="XP165" s="143"/>
      <c r="XQ165" s="143"/>
      <c r="XR165" s="143"/>
      <c r="XS165" s="143"/>
      <c r="XT165" s="143"/>
      <c r="XU165" s="143"/>
      <c r="XV165" s="143"/>
      <c r="XW165" s="143"/>
      <c r="XX165" s="143"/>
      <c r="XY165" s="143"/>
      <c r="XZ165" s="143"/>
      <c r="YA165" s="143"/>
      <c r="YB165" s="143"/>
      <c r="YC165" s="143"/>
      <c r="YD165" s="143"/>
      <c r="YE165" s="143"/>
      <c r="YF165" s="143"/>
      <c r="YG165" s="143"/>
      <c r="YH165" s="143"/>
      <c r="YI165" s="143"/>
      <c r="YJ165" s="143"/>
      <c r="YK165" s="143"/>
      <c r="YL165" s="143"/>
      <c r="YM165" s="143"/>
      <c r="YN165" s="143"/>
      <c r="YO165" s="143"/>
      <c r="YP165" s="143"/>
      <c r="YQ165" s="143"/>
      <c r="YR165" s="143"/>
      <c r="YS165" s="143"/>
      <c r="YT165" s="143"/>
      <c r="YU165" s="143"/>
      <c r="YV165" s="143"/>
      <c r="YW165" s="143"/>
      <c r="YX165" s="143"/>
      <c r="YY165" s="143"/>
      <c r="YZ165" s="143"/>
      <c r="ZA165" s="143"/>
      <c r="ZB165" s="143"/>
      <c r="ZC165" s="143"/>
      <c r="ZD165" s="143"/>
      <c r="ZE165" s="143"/>
      <c r="ZF165" s="143"/>
      <c r="ZG165" s="143"/>
      <c r="ZH165" s="143"/>
      <c r="ZI165" s="143"/>
      <c r="ZJ165" s="143"/>
      <c r="ZK165" s="143"/>
      <c r="ZL165" s="143"/>
      <c r="ZM165" s="143"/>
      <c r="ZN165" s="143"/>
      <c r="ZO165" s="143"/>
      <c r="ZP165" s="143"/>
      <c r="ZQ165" s="143"/>
      <c r="ZR165" s="143"/>
      <c r="ZS165" s="143"/>
      <c r="ZT165" s="143"/>
      <c r="ZU165" s="143"/>
      <c r="ZV165" s="143"/>
      <c r="ZW165" s="143"/>
      <c r="ZX165" s="143"/>
      <c r="ZY165" s="143"/>
      <c r="ZZ165" s="143"/>
      <c r="AAA165" s="143"/>
      <c r="AAB165" s="143"/>
      <c r="AAC165" s="143"/>
      <c r="AAD165" s="143"/>
      <c r="AAE165" s="143"/>
      <c r="AAF165" s="143"/>
      <c r="AAG165" s="143"/>
      <c r="AAH165" s="143"/>
      <c r="AAI165" s="143"/>
      <c r="AAJ165" s="143"/>
      <c r="AAK165" s="143"/>
      <c r="AAL165" s="143"/>
      <c r="AAM165" s="143"/>
      <c r="AAN165" s="143"/>
      <c r="AAO165" s="143"/>
      <c r="AAP165" s="143"/>
      <c r="AAQ165" s="143"/>
      <c r="AAR165" s="143"/>
      <c r="AAS165" s="143"/>
      <c r="AAT165" s="143"/>
      <c r="AAU165" s="143"/>
      <c r="AAV165" s="143"/>
      <c r="AAW165" s="143"/>
      <c r="AAX165" s="143"/>
      <c r="AAY165" s="143"/>
      <c r="AAZ165" s="143"/>
      <c r="ABA165" s="143"/>
      <c r="ABB165" s="143"/>
      <c r="ABC165" s="143"/>
      <c r="ABD165" s="143"/>
      <c r="ABE165" s="143"/>
      <c r="ABF165" s="143"/>
      <c r="ABG165" s="143"/>
      <c r="ABH165" s="143"/>
      <c r="ABI165" s="143"/>
      <c r="ABJ165" s="143"/>
      <c r="ABK165" s="143"/>
      <c r="ABL165" s="143"/>
      <c r="ABM165" s="143"/>
      <c r="ABN165" s="143"/>
      <c r="ABO165" s="143"/>
      <c r="ABP165" s="143"/>
      <c r="ABQ165" s="143"/>
      <c r="ABR165" s="143"/>
      <c r="ABS165" s="143"/>
      <c r="ABT165" s="143"/>
      <c r="ABU165" s="143"/>
      <c r="ABV165" s="143"/>
      <c r="ABW165" s="143"/>
      <c r="ABX165" s="143"/>
      <c r="ABY165" s="143"/>
      <c r="ABZ165" s="143"/>
      <c r="ACA165" s="143"/>
      <c r="ACB165" s="143"/>
      <c r="ACC165" s="143"/>
      <c r="ACD165" s="143"/>
      <c r="ACE165" s="143"/>
      <c r="ACF165" s="143"/>
      <c r="ACG165" s="143"/>
      <c r="ACH165" s="143"/>
      <c r="ACI165" s="143"/>
      <c r="ACJ165" s="143"/>
      <c r="ACK165" s="143"/>
      <c r="ACL165" s="143"/>
      <c r="ACM165" s="143"/>
      <c r="ACN165" s="143"/>
      <c r="ACO165" s="143"/>
      <c r="ACP165" s="143"/>
      <c r="ACQ165" s="143"/>
      <c r="ACR165" s="143"/>
      <c r="ACS165" s="143"/>
      <c r="ACT165" s="143"/>
      <c r="ACU165" s="143"/>
      <c r="ACV165" s="143"/>
      <c r="ACW165" s="143"/>
      <c r="ACX165" s="143"/>
      <c r="ACY165" s="143"/>
      <c r="ACZ165" s="143"/>
      <c r="ADA165" s="143"/>
      <c r="ADB165" s="143"/>
      <c r="ADC165" s="143"/>
      <c r="ADD165" s="143"/>
      <c r="ADE165" s="143"/>
      <c r="ADF165" s="143"/>
      <c r="ADG165" s="143"/>
      <c r="ADH165" s="143"/>
      <c r="ADI165" s="143"/>
      <c r="ADJ165" s="143"/>
      <c r="ADK165" s="143"/>
      <c r="ADL165" s="143"/>
      <c r="ADM165" s="143"/>
      <c r="ADN165" s="143"/>
      <c r="ADO165" s="143"/>
      <c r="ADP165" s="143"/>
      <c r="ADQ165" s="143"/>
      <c r="ADR165" s="143"/>
      <c r="ADS165" s="143"/>
      <c r="ADT165" s="143"/>
      <c r="ADU165" s="143"/>
      <c r="ADV165" s="143"/>
      <c r="ADW165" s="143"/>
      <c r="ADX165" s="143"/>
      <c r="ADY165" s="143"/>
      <c r="ADZ165" s="143"/>
      <c r="AEA165" s="143"/>
      <c r="AEB165" s="143"/>
      <c r="AEC165" s="143"/>
      <c r="AED165" s="143"/>
      <c r="AEE165" s="143"/>
      <c r="AEF165" s="143"/>
      <c r="AEG165" s="143"/>
      <c r="AEH165" s="143"/>
      <c r="AEI165" s="143"/>
      <c r="AEJ165" s="143"/>
      <c r="AEK165" s="143"/>
      <c r="AEL165" s="143"/>
      <c r="AEM165" s="143"/>
      <c r="AEN165" s="143"/>
      <c r="AEO165" s="143"/>
      <c r="AEP165" s="143"/>
      <c r="AEQ165" s="143"/>
      <c r="AER165" s="143"/>
      <c r="AES165" s="143"/>
      <c r="AET165" s="143"/>
      <c r="AEU165" s="143"/>
      <c r="AEV165" s="143"/>
      <c r="AEW165" s="143"/>
      <c r="AEX165" s="143"/>
      <c r="AEY165" s="143"/>
      <c r="AEZ165" s="143"/>
      <c r="AFA165" s="143"/>
      <c r="AFB165" s="143"/>
      <c r="AFC165" s="143"/>
      <c r="AFD165" s="143"/>
      <c r="AFE165" s="143"/>
      <c r="AFF165" s="143"/>
      <c r="AFG165" s="143"/>
      <c r="AFH165" s="143"/>
      <c r="AFI165" s="143"/>
      <c r="AFJ165" s="143"/>
      <c r="AFK165" s="143"/>
      <c r="AFL165" s="143"/>
      <c r="AFM165" s="143"/>
      <c r="AFN165" s="143"/>
      <c r="AFO165" s="143"/>
      <c r="AFP165" s="143"/>
      <c r="AFQ165" s="143"/>
      <c r="AFR165" s="143"/>
      <c r="AFS165" s="143"/>
      <c r="AFT165" s="143"/>
      <c r="AFU165" s="143"/>
      <c r="AFV165" s="143"/>
      <c r="AFW165" s="143"/>
      <c r="AFX165" s="143"/>
      <c r="AFY165" s="143"/>
      <c r="AFZ165" s="143"/>
      <c r="AGA165" s="143"/>
      <c r="AGB165" s="143"/>
      <c r="AGC165" s="143"/>
      <c r="AGD165" s="143"/>
      <c r="AGE165" s="143"/>
      <c r="AGF165" s="143"/>
      <c r="AGG165" s="143"/>
      <c r="AGH165" s="143"/>
      <c r="AGI165" s="143"/>
      <c r="AGJ165" s="143"/>
      <c r="AGK165" s="143"/>
      <c r="AGL165" s="143"/>
      <c r="AGM165" s="143"/>
      <c r="AGN165" s="143"/>
      <c r="AGO165" s="143"/>
      <c r="AGP165" s="143"/>
      <c r="AGQ165" s="143"/>
      <c r="AGR165" s="143"/>
      <c r="AGS165" s="143"/>
      <c r="AGT165" s="143"/>
      <c r="AGU165" s="143"/>
      <c r="AGV165" s="143"/>
      <c r="AGW165" s="143"/>
      <c r="AGX165" s="143"/>
      <c r="AGY165" s="143"/>
      <c r="AGZ165" s="143"/>
      <c r="AHA165" s="143"/>
      <c r="AHB165" s="143"/>
      <c r="AHC165" s="143"/>
      <c r="AHD165" s="143"/>
      <c r="AHE165" s="143"/>
      <c r="AHF165" s="143"/>
      <c r="AHG165" s="143"/>
      <c r="AHH165" s="143"/>
      <c r="AHI165" s="143"/>
      <c r="AHJ165" s="143"/>
      <c r="AHK165" s="143"/>
      <c r="AHL165" s="143"/>
      <c r="AHM165" s="143"/>
      <c r="AHN165" s="143"/>
      <c r="AHO165" s="143"/>
      <c r="AHP165" s="143"/>
      <c r="AHQ165" s="143"/>
      <c r="AHR165" s="143"/>
      <c r="AHS165" s="143"/>
      <c r="AHT165" s="143"/>
      <c r="AHU165" s="143"/>
      <c r="AHV165" s="143"/>
      <c r="AHW165" s="143"/>
      <c r="AHX165" s="143"/>
      <c r="AHY165" s="143"/>
      <c r="AHZ165" s="143"/>
      <c r="AIA165" s="143"/>
      <c r="AIB165" s="143"/>
      <c r="AIC165" s="143"/>
      <c r="AID165" s="143"/>
      <c r="AIE165" s="143"/>
      <c r="AIF165" s="143"/>
      <c r="AIG165" s="143"/>
      <c r="AIH165" s="143"/>
      <c r="AII165" s="143"/>
      <c r="AIJ165" s="143"/>
      <c r="AIK165" s="143"/>
      <c r="AIL165" s="143"/>
      <c r="AIM165" s="143"/>
      <c r="AIN165" s="143"/>
      <c r="AIO165" s="143"/>
      <c r="AIP165" s="143"/>
      <c r="AIQ165" s="143"/>
      <c r="AIR165" s="143"/>
      <c r="AIS165" s="143"/>
      <c r="AIT165" s="143"/>
      <c r="AIU165" s="143"/>
      <c r="AIV165" s="143"/>
      <c r="AIW165" s="143"/>
      <c r="AIX165" s="143"/>
      <c r="AIY165" s="143"/>
      <c r="AIZ165" s="143"/>
      <c r="AJA165" s="143"/>
      <c r="AJB165" s="143"/>
      <c r="AJC165" s="143"/>
      <c r="AJD165" s="143"/>
      <c r="AJE165" s="143"/>
      <c r="AJF165" s="143"/>
      <c r="AJG165" s="143"/>
      <c r="AJH165" s="143"/>
      <c r="AJI165" s="143"/>
    </row>
    <row r="166" spans="1:945" s="106" customFormat="1" ht="13.55" customHeight="1">
      <c r="A166" s="439"/>
      <c r="B166" s="62" t="s">
        <v>241</v>
      </c>
      <c r="C166" s="251">
        <v>2389447</v>
      </c>
      <c r="D166" s="358">
        <f t="shared" si="41"/>
        <v>0.14543102142403797</v>
      </c>
      <c r="E166" s="403"/>
      <c r="F166" s="464"/>
      <c r="G166" s="356">
        <v>42747</v>
      </c>
      <c r="H166" s="358">
        <f t="shared" si="47"/>
        <v>0.14113721302722904</v>
      </c>
      <c r="I166" s="138">
        <v>35815</v>
      </c>
      <c r="J166" s="358">
        <f t="shared" si="46"/>
        <v>3.9019437191760931E-2</v>
      </c>
      <c r="K166" s="450">
        <v>101412</v>
      </c>
      <c r="L166" s="461">
        <f>IFERROR((K166-K154)/K154,"")</f>
        <v>3.4024980881978077E-2</v>
      </c>
      <c r="M166" s="138">
        <v>14258</v>
      </c>
      <c r="N166" s="358">
        <f t="shared" si="44"/>
        <v>0.20178691840863117</v>
      </c>
      <c r="O166" s="403"/>
      <c r="P166" s="464"/>
      <c r="Q166" s="138">
        <v>5783</v>
      </c>
      <c r="R166" s="358">
        <f t="shared" si="45"/>
        <v>0.10110434120335121</v>
      </c>
      <c r="S166" s="373">
        <v>3963</v>
      </c>
      <c r="T166" s="379">
        <f t="shared" si="35"/>
        <v>0.1987295825771325</v>
      </c>
      <c r="U166" s="403">
        <v>5015</v>
      </c>
      <c r="V166" s="464">
        <f>U166/U154-1</f>
        <v>-0.17298812664907648</v>
      </c>
      <c r="W166" s="250">
        <v>353</v>
      </c>
      <c r="X166" s="358">
        <f>W166/W154-1</f>
        <v>0.23859649122807025</v>
      </c>
      <c r="Y166" s="250">
        <v>303</v>
      </c>
      <c r="Z166" s="358">
        <f t="shared" si="42"/>
        <v>-0.3441558441558441</v>
      </c>
      <c r="AA166" s="138"/>
      <c r="AB166" s="358"/>
      <c r="AC166" s="138">
        <v>32</v>
      </c>
      <c r="AD166" s="358">
        <f t="shared" si="43"/>
        <v>-0.27272727272727271</v>
      </c>
      <c r="AE166" s="463"/>
      <c r="AF166" s="473"/>
      <c r="AG166" s="138"/>
      <c r="AH166" s="358"/>
      <c r="AI166" s="143"/>
      <c r="AJ166" s="143"/>
      <c r="AK166" s="143"/>
      <c r="AL166" s="143"/>
      <c r="AM166" s="143"/>
      <c r="AN166" s="143"/>
      <c r="AO166" s="143"/>
      <c r="AP166" s="143"/>
      <c r="AQ166" s="143"/>
      <c r="AR166" s="143"/>
      <c r="AS166" s="143"/>
      <c r="AT166" s="143"/>
      <c r="AU166" s="143"/>
      <c r="AV166" s="144"/>
      <c r="AW166" s="143"/>
      <c r="AX166" s="143"/>
      <c r="AY166" s="143"/>
      <c r="AZ166" s="143"/>
      <c r="BA166" s="143"/>
      <c r="BB166" s="143"/>
      <c r="BC166" s="143"/>
      <c r="BD166" s="143"/>
      <c r="BE166" s="143"/>
      <c r="BF166" s="143"/>
      <c r="BG166" s="143"/>
      <c r="BH166" s="143"/>
      <c r="BI166" s="143"/>
      <c r="BJ166" s="143"/>
      <c r="BK166" s="143"/>
      <c r="BL166" s="143"/>
      <c r="BM166" s="143"/>
      <c r="BN166" s="143"/>
      <c r="BO166" s="143"/>
      <c r="BP166" s="143"/>
      <c r="BQ166" s="143"/>
      <c r="BR166" s="143"/>
      <c r="BS166" s="143"/>
      <c r="BT166" s="143"/>
      <c r="BU166" s="143"/>
      <c r="BV166" s="143"/>
      <c r="BW166" s="143"/>
      <c r="BX166" s="143"/>
      <c r="BY166" s="143"/>
      <c r="BZ166" s="143"/>
      <c r="CA166" s="143"/>
      <c r="CB166" s="143"/>
      <c r="CC166" s="143"/>
      <c r="CD166" s="143"/>
      <c r="CE166" s="143"/>
      <c r="CF166" s="143"/>
      <c r="CG166" s="143"/>
      <c r="CH166" s="143"/>
      <c r="CI166" s="143"/>
      <c r="CJ166" s="143"/>
      <c r="CK166" s="143"/>
      <c r="CL166" s="143"/>
      <c r="CM166" s="143"/>
      <c r="CN166" s="143"/>
      <c r="CO166" s="143"/>
      <c r="CP166" s="143"/>
      <c r="CQ166" s="143"/>
      <c r="CR166" s="143"/>
      <c r="CS166" s="143"/>
      <c r="CT166" s="143"/>
      <c r="CU166" s="143"/>
      <c r="CV166" s="143"/>
      <c r="CW166" s="143"/>
      <c r="CX166" s="143"/>
      <c r="CY166" s="143"/>
      <c r="CZ166" s="143"/>
      <c r="DA166" s="143"/>
      <c r="DB166" s="143"/>
      <c r="DC166" s="143"/>
      <c r="DD166" s="143"/>
      <c r="DE166" s="143"/>
      <c r="DF166" s="143"/>
      <c r="DG166" s="143"/>
      <c r="DH166" s="143"/>
      <c r="DI166" s="143"/>
      <c r="DJ166" s="143"/>
      <c r="DK166" s="143"/>
      <c r="DL166" s="143"/>
      <c r="DM166" s="143"/>
      <c r="DN166" s="143"/>
      <c r="DO166" s="143"/>
      <c r="DP166" s="143"/>
      <c r="DQ166" s="143"/>
      <c r="DR166" s="143"/>
      <c r="DS166" s="143"/>
      <c r="DT166" s="143"/>
      <c r="DU166" s="143"/>
      <c r="DV166" s="143"/>
      <c r="DW166" s="143"/>
      <c r="DX166" s="143"/>
      <c r="DY166" s="143"/>
      <c r="DZ166" s="143"/>
      <c r="EA166" s="143"/>
      <c r="EB166" s="143"/>
      <c r="EC166" s="143"/>
      <c r="ED166" s="143"/>
      <c r="EE166" s="143"/>
      <c r="EF166" s="143"/>
      <c r="EG166" s="143"/>
      <c r="EH166" s="143"/>
      <c r="EI166" s="143"/>
      <c r="EJ166" s="143"/>
      <c r="EK166" s="143"/>
      <c r="EL166" s="143"/>
      <c r="EM166" s="143"/>
      <c r="EN166" s="143"/>
      <c r="EO166" s="143"/>
      <c r="EP166" s="143"/>
      <c r="EQ166" s="143"/>
      <c r="ER166" s="143"/>
      <c r="ES166" s="143"/>
      <c r="ET166" s="143"/>
      <c r="EU166" s="143"/>
      <c r="EV166" s="143"/>
      <c r="EW166" s="143"/>
      <c r="EX166" s="143"/>
      <c r="EY166" s="143"/>
      <c r="EZ166" s="143"/>
      <c r="FA166" s="143"/>
      <c r="FB166" s="143"/>
      <c r="FC166" s="143"/>
      <c r="FD166" s="143"/>
      <c r="FE166" s="143"/>
      <c r="FF166" s="143"/>
      <c r="FG166" s="143"/>
      <c r="FH166" s="143"/>
      <c r="FI166" s="143"/>
      <c r="FJ166" s="143"/>
      <c r="FK166" s="143"/>
      <c r="FL166" s="143"/>
      <c r="FM166" s="143"/>
      <c r="FN166" s="143"/>
      <c r="FO166" s="143"/>
      <c r="FP166" s="143"/>
      <c r="FQ166" s="143"/>
      <c r="FR166" s="143"/>
      <c r="FS166" s="143"/>
      <c r="FT166" s="143"/>
      <c r="FU166" s="143"/>
      <c r="FV166" s="143"/>
      <c r="FW166" s="143"/>
      <c r="FX166" s="143"/>
      <c r="FY166" s="143"/>
      <c r="FZ166" s="143"/>
      <c r="GA166" s="143"/>
      <c r="GB166" s="143"/>
      <c r="GC166" s="143"/>
      <c r="GD166" s="143"/>
      <c r="GE166" s="143"/>
      <c r="GF166" s="143"/>
      <c r="GG166" s="143"/>
      <c r="GH166" s="143"/>
      <c r="GI166" s="143"/>
      <c r="GJ166" s="143"/>
      <c r="GK166" s="143"/>
      <c r="GL166" s="143"/>
      <c r="GM166" s="143"/>
      <c r="GN166" s="143"/>
      <c r="GO166" s="143"/>
      <c r="GP166" s="143"/>
      <c r="GQ166" s="143"/>
      <c r="GR166" s="143"/>
      <c r="GS166" s="143"/>
      <c r="GT166" s="143"/>
      <c r="GU166" s="143"/>
      <c r="GV166" s="143"/>
      <c r="GW166" s="143"/>
      <c r="GX166" s="143"/>
      <c r="GY166" s="143"/>
      <c r="GZ166" s="143"/>
      <c r="HA166" s="143"/>
      <c r="HB166" s="143"/>
      <c r="HC166" s="143"/>
      <c r="HD166" s="143"/>
      <c r="HE166" s="143"/>
      <c r="HF166" s="143"/>
      <c r="HG166" s="143"/>
      <c r="HH166" s="143"/>
      <c r="HI166" s="143"/>
      <c r="HJ166" s="143"/>
      <c r="HK166" s="143"/>
      <c r="HL166" s="143"/>
      <c r="HM166" s="143"/>
      <c r="HN166" s="143"/>
      <c r="HO166" s="143"/>
      <c r="HP166" s="143"/>
      <c r="HQ166" s="143"/>
      <c r="HR166" s="143"/>
      <c r="HS166" s="143"/>
      <c r="HT166" s="143"/>
      <c r="HU166" s="143"/>
      <c r="HV166" s="143"/>
      <c r="HW166" s="143"/>
      <c r="HX166" s="143"/>
      <c r="HY166" s="143"/>
      <c r="HZ166" s="143"/>
      <c r="IA166" s="143"/>
      <c r="IB166" s="143"/>
      <c r="IC166" s="143"/>
      <c r="ID166" s="143"/>
      <c r="IE166" s="143"/>
      <c r="IF166" s="143"/>
      <c r="IG166" s="143"/>
      <c r="IH166" s="143"/>
      <c r="II166" s="143"/>
      <c r="IJ166" s="143"/>
      <c r="IK166" s="143"/>
      <c r="IL166" s="143"/>
      <c r="IM166" s="143"/>
      <c r="IN166" s="143"/>
      <c r="IO166" s="143"/>
      <c r="IP166" s="143"/>
      <c r="IQ166" s="143"/>
      <c r="IR166" s="143"/>
      <c r="IS166" s="143"/>
      <c r="IT166" s="143"/>
      <c r="IU166" s="143"/>
      <c r="IV166" s="143"/>
      <c r="IW166" s="143"/>
      <c r="IX166" s="143"/>
      <c r="IY166" s="143"/>
      <c r="IZ166" s="143"/>
      <c r="JA166" s="143"/>
      <c r="JB166" s="143"/>
      <c r="JC166" s="143"/>
      <c r="JD166" s="143"/>
      <c r="JE166" s="143"/>
      <c r="JF166" s="143"/>
      <c r="JG166" s="143"/>
      <c r="JH166" s="143"/>
      <c r="JI166" s="143"/>
      <c r="JJ166" s="143"/>
      <c r="JK166" s="143"/>
      <c r="JL166" s="143"/>
      <c r="JM166" s="143"/>
      <c r="JN166" s="143"/>
      <c r="JO166" s="143"/>
      <c r="JP166" s="143"/>
      <c r="JQ166" s="143"/>
      <c r="JR166" s="143"/>
      <c r="JS166" s="143"/>
      <c r="JT166" s="143"/>
      <c r="JU166" s="143"/>
      <c r="JV166" s="143"/>
      <c r="JW166" s="143"/>
      <c r="JX166" s="143"/>
      <c r="JY166" s="143"/>
      <c r="JZ166" s="143"/>
      <c r="KA166" s="143"/>
      <c r="KB166" s="143"/>
      <c r="KC166" s="143"/>
      <c r="KD166" s="143"/>
      <c r="KE166" s="143"/>
      <c r="KF166" s="143"/>
      <c r="KG166" s="143"/>
      <c r="KH166" s="143"/>
      <c r="KI166" s="143"/>
      <c r="KJ166" s="143"/>
      <c r="KK166" s="143"/>
      <c r="KL166" s="143"/>
      <c r="KM166" s="143"/>
      <c r="KN166" s="143"/>
      <c r="KO166" s="143"/>
      <c r="KP166" s="143"/>
      <c r="KQ166" s="143"/>
      <c r="KR166" s="143"/>
      <c r="KS166" s="143"/>
      <c r="KT166" s="143"/>
      <c r="KU166" s="143"/>
      <c r="KV166" s="143"/>
      <c r="KW166" s="143"/>
      <c r="KX166" s="143"/>
      <c r="KY166" s="143"/>
      <c r="KZ166" s="143"/>
      <c r="LA166" s="143"/>
      <c r="LB166" s="143"/>
      <c r="LC166" s="143"/>
      <c r="LD166" s="143"/>
      <c r="LE166" s="143"/>
      <c r="LF166" s="143"/>
      <c r="LG166" s="143"/>
      <c r="LH166" s="143"/>
      <c r="LI166" s="143"/>
      <c r="LJ166" s="143"/>
      <c r="LK166" s="143"/>
      <c r="LL166" s="143"/>
      <c r="LM166" s="143"/>
      <c r="LN166" s="143"/>
      <c r="LO166" s="143"/>
      <c r="LP166" s="143"/>
      <c r="LQ166" s="143"/>
      <c r="LR166" s="143"/>
      <c r="LS166" s="143"/>
      <c r="LT166" s="143"/>
      <c r="LU166" s="143"/>
      <c r="LV166" s="143"/>
      <c r="LW166" s="143"/>
      <c r="LX166" s="143"/>
      <c r="LY166" s="143"/>
      <c r="LZ166" s="143"/>
      <c r="MA166" s="143"/>
      <c r="MB166" s="143"/>
      <c r="MC166" s="143"/>
      <c r="MD166" s="143"/>
      <c r="ME166" s="143"/>
      <c r="MF166" s="143"/>
      <c r="MG166" s="143"/>
      <c r="MH166" s="143"/>
      <c r="MI166" s="143"/>
      <c r="MJ166" s="143"/>
      <c r="MK166" s="143"/>
      <c r="ML166" s="143"/>
      <c r="MM166" s="143"/>
      <c r="MN166" s="143"/>
      <c r="MO166" s="143"/>
      <c r="MP166" s="143"/>
      <c r="MQ166" s="143"/>
      <c r="MR166" s="143"/>
      <c r="MS166" s="143"/>
      <c r="MT166" s="143"/>
      <c r="MU166" s="143"/>
      <c r="MV166" s="143"/>
      <c r="MW166" s="143"/>
      <c r="MX166" s="143"/>
      <c r="MY166" s="143"/>
      <c r="MZ166" s="143"/>
      <c r="NA166" s="143"/>
      <c r="NB166" s="143"/>
      <c r="NC166" s="143"/>
      <c r="ND166" s="143"/>
      <c r="NE166" s="143"/>
      <c r="NF166" s="143"/>
      <c r="NG166" s="143"/>
      <c r="NH166" s="143"/>
      <c r="NI166" s="143"/>
      <c r="NJ166" s="143"/>
      <c r="NK166" s="143"/>
      <c r="NL166" s="143"/>
      <c r="NM166" s="143"/>
      <c r="NN166" s="143"/>
      <c r="NO166" s="143"/>
      <c r="NP166" s="143"/>
      <c r="NQ166" s="143"/>
      <c r="NR166" s="143"/>
      <c r="NS166" s="143"/>
      <c r="NT166" s="143"/>
      <c r="NU166" s="143"/>
      <c r="NV166" s="143"/>
      <c r="NW166" s="143"/>
      <c r="NX166" s="143"/>
      <c r="NY166" s="143"/>
      <c r="NZ166" s="143"/>
      <c r="OA166" s="143"/>
      <c r="OB166" s="143"/>
      <c r="OC166" s="143"/>
      <c r="OD166" s="143"/>
      <c r="OE166" s="143"/>
      <c r="OF166" s="143"/>
      <c r="OG166" s="143"/>
      <c r="OH166" s="143"/>
      <c r="OI166" s="143"/>
      <c r="OJ166" s="143"/>
      <c r="OK166" s="143"/>
      <c r="OL166" s="143"/>
      <c r="OM166" s="143"/>
      <c r="ON166" s="143"/>
      <c r="OO166" s="143"/>
      <c r="OP166" s="143"/>
      <c r="OQ166" s="143"/>
      <c r="OR166" s="143"/>
      <c r="OS166" s="143"/>
      <c r="OT166" s="143"/>
      <c r="OU166" s="143"/>
      <c r="OV166" s="143"/>
      <c r="OW166" s="143"/>
      <c r="OX166" s="143"/>
      <c r="OY166" s="143"/>
      <c r="OZ166" s="143"/>
      <c r="PA166" s="143"/>
      <c r="PB166" s="143"/>
      <c r="PC166" s="143"/>
      <c r="PD166" s="143"/>
      <c r="PE166" s="143"/>
      <c r="PF166" s="143"/>
      <c r="PG166" s="143"/>
      <c r="PH166" s="143"/>
      <c r="PI166" s="143"/>
      <c r="PJ166" s="143"/>
      <c r="PK166" s="143"/>
      <c r="PL166" s="143"/>
      <c r="PM166" s="143"/>
      <c r="PN166" s="143"/>
      <c r="PO166" s="143"/>
      <c r="PP166" s="143"/>
      <c r="PQ166" s="143"/>
      <c r="PR166" s="143"/>
      <c r="PS166" s="143"/>
      <c r="PT166" s="143"/>
      <c r="PU166" s="143"/>
      <c r="PV166" s="143"/>
      <c r="PW166" s="143"/>
      <c r="PX166" s="143"/>
      <c r="PY166" s="143"/>
      <c r="PZ166" s="143"/>
      <c r="QA166" s="143"/>
      <c r="QB166" s="143"/>
      <c r="QC166" s="143"/>
      <c r="QD166" s="143"/>
      <c r="QE166" s="143"/>
      <c r="QF166" s="143"/>
      <c r="QG166" s="143"/>
      <c r="QH166" s="143"/>
      <c r="QI166" s="143"/>
      <c r="QJ166" s="143"/>
      <c r="QK166" s="143"/>
      <c r="QL166" s="143"/>
      <c r="QM166" s="143"/>
      <c r="QN166" s="143"/>
      <c r="QO166" s="143"/>
      <c r="QP166" s="143"/>
      <c r="QQ166" s="143"/>
      <c r="QR166" s="143"/>
      <c r="QS166" s="143"/>
      <c r="QT166" s="143"/>
      <c r="QU166" s="143"/>
      <c r="QV166" s="143"/>
      <c r="QW166" s="143"/>
      <c r="QX166" s="143"/>
      <c r="QY166" s="143"/>
      <c r="QZ166" s="143"/>
      <c r="RA166" s="143"/>
      <c r="RB166" s="143"/>
      <c r="RC166" s="143"/>
      <c r="RD166" s="143"/>
      <c r="RE166" s="143"/>
      <c r="RF166" s="143"/>
      <c r="RG166" s="143"/>
      <c r="RH166" s="143"/>
      <c r="RI166" s="143"/>
      <c r="RJ166" s="143"/>
      <c r="RK166" s="143"/>
      <c r="RL166" s="143"/>
      <c r="RM166" s="143"/>
      <c r="RN166" s="143"/>
      <c r="RO166" s="143"/>
      <c r="RP166" s="143"/>
      <c r="RQ166" s="143"/>
      <c r="RR166" s="143"/>
      <c r="RS166" s="143"/>
      <c r="RT166" s="143"/>
      <c r="RU166" s="143"/>
      <c r="RV166" s="143"/>
      <c r="RW166" s="143"/>
      <c r="RX166" s="143"/>
      <c r="RY166" s="143"/>
      <c r="RZ166" s="143"/>
      <c r="SA166" s="143"/>
      <c r="SB166" s="143"/>
      <c r="SC166" s="143"/>
      <c r="SD166" s="143"/>
      <c r="SE166" s="143"/>
      <c r="SF166" s="143"/>
      <c r="SG166" s="143"/>
      <c r="SH166" s="143"/>
      <c r="SI166" s="143"/>
      <c r="SJ166" s="143"/>
      <c r="SK166" s="143"/>
      <c r="SL166" s="143"/>
      <c r="SM166" s="143"/>
      <c r="SN166" s="143"/>
      <c r="SO166" s="143"/>
      <c r="SP166" s="143"/>
      <c r="SQ166" s="143"/>
      <c r="SR166" s="143"/>
      <c r="SS166" s="143"/>
      <c r="ST166" s="143"/>
      <c r="SU166" s="143"/>
      <c r="SV166" s="143"/>
      <c r="SW166" s="143"/>
      <c r="SX166" s="143"/>
      <c r="SY166" s="143"/>
      <c r="SZ166" s="143"/>
      <c r="TA166" s="143"/>
      <c r="TB166" s="143"/>
      <c r="TC166" s="143"/>
      <c r="TD166" s="143"/>
      <c r="TE166" s="143"/>
      <c r="TF166" s="143"/>
      <c r="TG166" s="143"/>
      <c r="TH166" s="143"/>
      <c r="TI166" s="143"/>
      <c r="TJ166" s="143"/>
      <c r="TK166" s="143"/>
      <c r="TL166" s="143"/>
      <c r="TM166" s="143"/>
      <c r="TN166" s="143"/>
      <c r="TO166" s="143"/>
      <c r="TP166" s="143"/>
      <c r="TQ166" s="143"/>
      <c r="TR166" s="143"/>
      <c r="TS166" s="143"/>
      <c r="TT166" s="143"/>
      <c r="TU166" s="143"/>
      <c r="TV166" s="143"/>
      <c r="TW166" s="143"/>
      <c r="TX166" s="143"/>
      <c r="TY166" s="143"/>
      <c r="TZ166" s="143"/>
      <c r="UA166" s="143"/>
      <c r="UB166" s="143"/>
      <c r="UC166" s="143"/>
      <c r="UD166" s="143"/>
      <c r="UE166" s="143"/>
      <c r="UF166" s="143"/>
      <c r="UG166" s="143"/>
      <c r="UH166" s="143"/>
      <c r="UI166" s="143"/>
      <c r="UJ166" s="143"/>
      <c r="UK166" s="143"/>
      <c r="UL166" s="143"/>
      <c r="UM166" s="143"/>
      <c r="UN166" s="143"/>
      <c r="UO166" s="143"/>
      <c r="UP166" s="143"/>
      <c r="UQ166" s="143"/>
      <c r="UR166" s="143"/>
      <c r="US166" s="143"/>
      <c r="UT166" s="143"/>
      <c r="UU166" s="143"/>
      <c r="UV166" s="143"/>
      <c r="UW166" s="143"/>
      <c r="UX166" s="143"/>
      <c r="UY166" s="143"/>
      <c r="UZ166" s="143"/>
      <c r="VA166" s="143"/>
      <c r="VB166" s="143"/>
      <c r="VC166" s="143"/>
      <c r="VD166" s="143"/>
      <c r="VE166" s="143"/>
      <c r="VF166" s="143"/>
      <c r="VG166" s="143"/>
      <c r="VH166" s="143"/>
      <c r="VI166" s="143"/>
      <c r="VJ166" s="143"/>
      <c r="VK166" s="143"/>
      <c r="VL166" s="143"/>
      <c r="VM166" s="143"/>
      <c r="VN166" s="143"/>
      <c r="VO166" s="143"/>
      <c r="VP166" s="143"/>
      <c r="VQ166" s="143"/>
      <c r="VR166" s="143"/>
      <c r="VS166" s="143"/>
      <c r="VT166" s="143"/>
      <c r="VU166" s="143"/>
      <c r="VV166" s="143"/>
      <c r="VW166" s="143"/>
      <c r="VX166" s="143"/>
      <c r="VY166" s="143"/>
      <c r="VZ166" s="143"/>
      <c r="WA166" s="143"/>
      <c r="WB166" s="143"/>
      <c r="WC166" s="143"/>
      <c r="WD166" s="143"/>
      <c r="WE166" s="143"/>
      <c r="WF166" s="143"/>
      <c r="WG166" s="143"/>
      <c r="WH166" s="143"/>
      <c r="WI166" s="143"/>
      <c r="WJ166" s="143"/>
      <c r="WK166" s="143"/>
      <c r="WL166" s="143"/>
      <c r="WM166" s="143"/>
      <c r="WN166" s="143"/>
      <c r="WO166" s="143"/>
      <c r="WP166" s="143"/>
      <c r="WQ166" s="143"/>
      <c r="WR166" s="143"/>
      <c r="WS166" s="143"/>
      <c r="WT166" s="143"/>
      <c r="WU166" s="143"/>
      <c r="WV166" s="143"/>
      <c r="WW166" s="143"/>
      <c r="WX166" s="143"/>
      <c r="WY166" s="143"/>
      <c r="WZ166" s="143"/>
      <c r="XA166" s="143"/>
      <c r="XB166" s="143"/>
      <c r="XC166" s="143"/>
      <c r="XD166" s="143"/>
      <c r="XE166" s="143"/>
      <c r="XF166" s="143"/>
      <c r="XG166" s="143"/>
      <c r="XH166" s="143"/>
      <c r="XI166" s="143"/>
      <c r="XJ166" s="143"/>
      <c r="XK166" s="143"/>
      <c r="XL166" s="143"/>
      <c r="XM166" s="143"/>
      <c r="XN166" s="143"/>
      <c r="XO166" s="143"/>
      <c r="XP166" s="143"/>
      <c r="XQ166" s="143"/>
      <c r="XR166" s="143"/>
      <c r="XS166" s="143"/>
      <c r="XT166" s="143"/>
      <c r="XU166" s="143"/>
      <c r="XV166" s="143"/>
      <c r="XW166" s="143"/>
      <c r="XX166" s="143"/>
      <c r="XY166" s="143"/>
      <c r="XZ166" s="143"/>
      <c r="YA166" s="143"/>
      <c r="YB166" s="143"/>
      <c r="YC166" s="143"/>
      <c r="YD166" s="143"/>
      <c r="YE166" s="143"/>
      <c r="YF166" s="143"/>
      <c r="YG166" s="143"/>
      <c r="YH166" s="143"/>
      <c r="YI166" s="143"/>
      <c r="YJ166" s="143"/>
      <c r="YK166" s="143"/>
      <c r="YL166" s="143"/>
      <c r="YM166" s="143"/>
      <c r="YN166" s="143"/>
      <c r="YO166" s="143"/>
      <c r="YP166" s="143"/>
      <c r="YQ166" s="143"/>
      <c r="YR166" s="143"/>
      <c r="YS166" s="143"/>
      <c r="YT166" s="143"/>
      <c r="YU166" s="143"/>
      <c r="YV166" s="143"/>
      <c r="YW166" s="143"/>
      <c r="YX166" s="143"/>
      <c r="YY166" s="143"/>
      <c r="YZ166" s="143"/>
      <c r="ZA166" s="143"/>
      <c r="ZB166" s="143"/>
      <c r="ZC166" s="143"/>
      <c r="ZD166" s="143"/>
      <c r="ZE166" s="143"/>
      <c r="ZF166" s="143"/>
      <c r="ZG166" s="143"/>
      <c r="ZH166" s="143"/>
      <c r="ZI166" s="143"/>
      <c r="ZJ166" s="143"/>
      <c r="ZK166" s="143"/>
      <c r="ZL166" s="143"/>
      <c r="ZM166" s="143"/>
      <c r="ZN166" s="143"/>
      <c r="ZO166" s="143"/>
      <c r="ZP166" s="143"/>
      <c r="ZQ166" s="143"/>
      <c r="ZR166" s="143"/>
      <c r="ZS166" s="143"/>
      <c r="ZT166" s="143"/>
      <c r="ZU166" s="143"/>
      <c r="ZV166" s="143"/>
      <c r="ZW166" s="143"/>
      <c r="ZX166" s="143"/>
      <c r="ZY166" s="143"/>
      <c r="ZZ166" s="143"/>
      <c r="AAA166" s="143"/>
      <c r="AAB166" s="143"/>
      <c r="AAC166" s="143"/>
      <c r="AAD166" s="143"/>
      <c r="AAE166" s="143"/>
      <c r="AAF166" s="143"/>
      <c r="AAG166" s="143"/>
      <c r="AAH166" s="143"/>
      <c r="AAI166" s="143"/>
      <c r="AAJ166" s="143"/>
      <c r="AAK166" s="143"/>
      <c r="AAL166" s="143"/>
      <c r="AAM166" s="143"/>
      <c r="AAN166" s="143"/>
      <c r="AAO166" s="143"/>
      <c r="AAP166" s="143"/>
      <c r="AAQ166" s="143"/>
      <c r="AAR166" s="143"/>
      <c r="AAS166" s="143"/>
      <c r="AAT166" s="143"/>
      <c r="AAU166" s="143"/>
      <c r="AAV166" s="143"/>
      <c r="AAW166" s="143"/>
      <c r="AAX166" s="143"/>
      <c r="AAY166" s="143"/>
      <c r="AAZ166" s="143"/>
      <c r="ABA166" s="143"/>
      <c r="ABB166" s="143"/>
      <c r="ABC166" s="143"/>
      <c r="ABD166" s="143"/>
      <c r="ABE166" s="143"/>
      <c r="ABF166" s="143"/>
      <c r="ABG166" s="143"/>
      <c r="ABH166" s="143"/>
      <c r="ABI166" s="143"/>
      <c r="ABJ166" s="143"/>
      <c r="ABK166" s="143"/>
      <c r="ABL166" s="143"/>
      <c r="ABM166" s="143"/>
      <c r="ABN166" s="143"/>
      <c r="ABO166" s="143"/>
      <c r="ABP166" s="143"/>
      <c r="ABQ166" s="143"/>
      <c r="ABR166" s="143"/>
      <c r="ABS166" s="143"/>
      <c r="ABT166" s="143"/>
      <c r="ABU166" s="143"/>
      <c r="ABV166" s="143"/>
      <c r="ABW166" s="143"/>
      <c r="ABX166" s="143"/>
      <c r="ABY166" s="143"/>
      <c r="ABZ166" s="143"/>
      <c r="ACA166" s="143"/>
      <c r="ACB166" s="143"/>
      <c r="ACC166" s="143"/>
      <c r="ACD166" s="143"/>
      <c r="ACE166" s="143"/>
      <c r="ACF166" s="143"/>
      <c r="ACG166" s="143"/>
      <c r="ACH166" s="143"/>
      <c r="ACI166" s="143"/>
      <c r="ACJ166" s="143"/>
      <c r="ACK166" s="143"/>
      <c r="ACL166" s="143"/>
      <c r="ACM166" s="143"/>
      <c r="ACN166" s="143"/>
      <c r="ACO166" s="143"/>
      <c r="ACP166" s="143"/>
      <c r="ACQ166" s="143"/>
      <c r="ACR166" s="143"/>
      <c r="ACS166" s="143"/>
      <c r="ACT166" s="143"/>
      <c r="ACU166" s="143"/>
      <c r="ACV166" s="143"/>
      <c r="ACW166" s="143"/>
      <c r="ACX166" s="143"/>
      <c r="ACY166" s="143"/>
      <c r="ACZ166" s="143"/>
      <c r="ADA166" s="143"/>
      <c r="ADB166" s="143"/>
      <c r="ADC166" s="143"/>
      <c r="ADD166" s="143"/>
      <c r="ADE166" s="143"/>
      <c r="ADF166" s="143"/>
      <c r="ADG166" s="143"/>
      <c r="ADH166" s="143"/>
      <c r="ADI166" s="143"/>
      <c r="ADJ166" s="143"/>
      <c r="ADK166" s="143"/>
      <c r="ADL166" s="143"/>
      <c r="ADM166" s="143"/>
      <c r="ADN166" s="143"/>
      <c r="ADO166" s="143"/>
      <c r="ADP166" s="143"/>
      <c r="ADQ166" s="143"/>
      <c r="ADR166" s="143"/>
      <c r="ADS166" s="143"/>
      <c r="ADT166" s="143"/>
      <c r="ADU166" s="143"/>
      <c r="ADV166" s="143"/>
      <c r="ADW166" s="143"/>
      <c r="ADX166" s="143"/>
      <c r="ADY166" s="143"/>
      <c r="ADZ166" s="143"/>
      <c r="AEA166" s="143"/>
      <c r="AEB166" s="143"/>
      <c r="AEC166" s="143"/>
      <c r="AED166" s="143"/>
      <c r="AEE166" s="143"/>
      <c r="AEF166" s="143"/>
      <c r="AEG166" s="143"/>
      <c r="AEH166" s="143"/>
      <c r="AEI166" s="143"/>
      <c r="AEJ166" s="143"/>
      <c r="AEK166" s="143"/>
      <c r="AEL166" s="143"/>
      <c r="AEM166" s="143"/>
      <c r="AEN166" s="143"/>
      <c r="AEO166" s="143"/>
      <c r="AEP166" s="143"/>
      <c r="AEQ166" s="143"/>
      <c r="AER166" s="143"/>
      <c r="AES166" s="143"/>
      <c r="AET166" s="143"/>
      <c r="AEU166" s="143"/>
      <c r="AEV166" s="143"/>
      <c r="AEW166" s="143"/>
      <c r="AEX166" s="143"/>
      <c r="AEY166" s="143"/>
      <c r="AEZ166" s="143"/>
      <c r="AFA166" s="143"/>
      <c r="AFB166" s="143"/>
      <c r="AFC166" s="143"/>
      <c r="AFD166" s="143"/>
      <c r="AFE166" s="143"/>
      <c r="AFF166" s="143"/>
      <c r="AFG166" s="143"/>
      <c r="AFH166" s="143"/>
      <c r="AFI166" s="143"/>
      <c r="AFJ166" s="143"/>
      <c r="AFK166" s="143"/>
      <c r="AFL166" s="143"/>
      <c r="AFM166" s="143"/>
      <c r="AFN166" s="143"/>
      <c r="AFO166" s="143"/>
      <c r="AFP166" s="143"/>
      <c r="AFQ166" s="143"/>
      <c r="AFR166" s="143"/>
      <c r="AFS166" s="143"/>
      <c r="AFT166" s="143"/>
      <c r="AFU166" s="143"/>
      <c r="AFV166" s="143"/>
      <c r="AFW166" s="143"/>
      <c r="AFX166" s="143"/>
      <c r="AFY166" s="143"/>
      <c r="AFZ166" s="143"/>
      <c r="AGA166" s="143"/>
      <c r="AGB166" s="143"/>
      <c r="AGC166" s="143"/>
      <c r="AGD166" s="143"/>
      <c r="AGE166" s="143"/>
      <c r="AGF166" s="143"/>
      <c r="AGG166" s="143"/>
      <c r="AGH166" s="143"/>
      <c r="AGI166" s="143"/>
      <c r="AGJ166" s="143"/>
      <c r="AGK166" s="143"/>
      <c r="AGL166" s="143"/>
      <c r="AGM166" s="143"/>
      <c r="AGN166" s="143"/>
      <c r="AGO166" s="143"/>
      <c r="AGP166" s="143"/>
      <c r="AGQ166" s="143"/>
      <c r="AGR166" s="143"/>
      <c r="AGS166" s="143"/>
      <c r="AGT166" s="143"/>
      <c r="AGU166" s="143"/>
      <c r="AGV166" s="143"/>
      <c r="AGW166" s="143"/>
      <c r="AGX166" s="143"/>
      <c r="AGY166" s="143"/>
      <c r="AGZ166" s="143"/>
      <c r="AHA166" s="143"/>
      <c r="AHB166" s="143"/>
      <c r="AHC166" s="143"/>
      <c r="AHD166" s="143"/>
      <c r="AHE166" s="143"/>
      <c r="AHF166" s="143"/>
      <c r="AHG166" s="143"/>
      <c r="AHH166" s="143"/>
      <c r="AHI166" s="143"/>
      <c r="AHJ166" s="143"/>
      <c r="AHK166" s="143"/>
      <c r="AHL166" s="143"/>
      <c r="AHM166" s="143"/>
      <c r="AHN166" s="143"/>
      <c r="AHO166" s="143"/>
      <c r="AHP166" s="143"/>
      <c r="AHQ166" s="143"/>
      <c r="AHR166" s="143"/>
      <c r="AHS166" s="143"/>
      <c r="AHT166" s="143"/>
      <c r="AHU166" s="143"/>
      <c r="AHV166" s="143"/>
      <c r="AHW166" s="143"/>
      <c r="AHX166" s="143"/>
      <c r="AHY166" s="143"/>
      <c r="AHZ166" s="143"/>
      <c r="AIA166" s="143"/>
      <c r="AIB166" s="143"/>
      <c r="AIC166" s="143"/>
      <c r="AID166" s="143"/>
      <c r="AIE166" s="143"/>
      <c r="AIF166" s="143"/>
      <c r="AIG166" s="143"/>
      <c r="AIH166" s="143"/>
      <c r="AII166" s="143"/>
      <c r="AIJ166" s="143"/>
      <c r="AIK166" s="143"/>
      <c r="AIL166" s="143"/>
      <c r="AIM166" s="143"/>
      <c r="AIN166" s="143"/>
      <c r="AIO166" s="143"/>
      <c r="AIP166" s="143"/>
      <c r="AIQ166" s="143"/>
      <c r="AIR166" s="143"/>
      <c r="AIS166" s="143"/>
      <c r="AIT166" s="143"/>
      <c r="AIU166" s="143"/>
      <c r="AIV166" s="143"/>
      <c r="AIW166" s="143"/>
      <c r="AIX166" s="143"/>
      <c r="AIY166" s="143"/>
      <c r="AIZ166" s="143"/>
      <c r="AJA166" s="143"/>
      <c r="AJB166" s="143"/>
      <c r="AJC166" s="143"/>
      <c r="AJD166" s="143"/>
      <c r="AJE166" s="143"/>
      <c r="AJF166" s="143"/>
      <c r="AJG166" s="143"/>
      <c r="AJH166" s="143"/>
      <c r="AJI166" s="143"/>
    </row>
    <row r="167" spans="1:945" s="106" customFormat="1" ht="13.55" customHeight="1">
      <c r="A167" s="439"/>
      <c r="B167" s="62" t="s">
        <v>242</v>
      </c>
      <c r="C167" s="251">
        <v>2385301</v>
      </c>
      <c r="D167" s="358">
        <f t="shared" si="41"/>
        <v>0.15553416485768867</v>
      </c>
      <c r="E167" s="403"/>
      <c r="F167" s="464"/>
      <c r="G167" s="356">
        <v>36735</v>
      </c>
      <c r="H167" s="358">
        <f t="shared" si="47"/>
        <v>0.11973054531045202</v>
      </c>
      <c r="I167" s="138">
        <v>32921</v>
      </c>
      <c r="J167" s="358">
        <f t="shared" si="46"/>
        <v>-3.3302049589779559E-3</v>
      </c>
      <c r="K167" s="450"/>
      <c r="L167" s="461"/>
      <c r="M167" s="138">
        <v>13586</v>
      </c>
      <c r="N167" s="358">
        <f t="shared" si="44"/>
        <v>0.25866221975171388</v>
      </c>
      <c r="O167" s="403"/>
      <c r="P167" s="464"/>
      <c r="Q167" s="138">
        <v>5015</v>
      </c>
      <c r="R167" s="358">
        <f t="shared" si="45"/>
        <v>4.5663052543786442E-2</v>
      </c>
      <c r="S167" s="373">
        <v>4696</v>
      </c>
      <c r="T167" s="358">
        <f t="shared" si="35"/>
        <v>0.18078953985416144</v>
      </c>
      <c r="U167" s="403"/>
      <c r="V167" s="464"/>
      <c r="W167" s="250">
        <v>362</v>
      </c>
      <c r="X167" s="358">
        <f>W167/W155-1</f>
        <v>1.0111111111111111</v>
      </c>
      <c r="Y167" s="250">
        <v>628</v>
      </c>
      <c r="Z167" s="358">
        <f t="shared" si="42"/>
        <v>0.95638629283489096</v>
      </c>
      <c r="AA167" s="138"/>
      <c r="AB167" s="358"/>
      <c r="AC167" s="138">
        <v>15</v>
      </c>
      <c r="AD167" s="358">
        <f t="shared" si="43"/>
        <v>-0.58333333333333337</v>
      </c>
      <c r="AE167" s="463"/>
      <c r="AF167" s="473"/>
      <c r="AG167" s="138"/>
      <c r="AH167" s="358"/>
      <c r="AI167" s="143"/>
      <c r="AJ167" s="143"/>
      <c r="AK167" s="143"/>
      <c r="AL167" s="143"/>
      <c r="AM167" s="143"/>
      <c r="AN167" s="143"/>
      <c r="AO167" s="143"/>
      <c r="AP167" s="143"/>
      <c r="AQ167" s="143"/>
      <c r="AR167" s="143"/>
      <c r="AS167" s="143"/>
      <c r="AT167" s="143"/>
      <c r="AU167" s="143"/>
      <c r="AV167" s="144"/>
      <c r="AW167" s="143"/>
      <c r="AX167" s="143"/>
      <c r="AY167" s="143"/>
      <c r="AZ167" s="143"/>
      <c r="BA167" s="143"/>
      <c r="BB167" s="143"/>
      <c r="BC167" s="143"/>
      <c r="BD167" s="143"/>
      <c r="BE167" s="143"/>
      <c r="BF167" s="143"/>
      <c r="BG167" s="143"/>
      <c r="BH167" s="143"/>
      <c r="BI167" s="143"/>
      <c r="BJ167" s="143"/>
      <c r="BK167" s="143"/>
      <c r="BL167" s="143"/>
      <c r="BM167" s="143"/>
      <c r="BN167" s="143"/>
      <c r="BO167" s="143"/>
      <c r="BP167" s="143"/>
      <c r="BQ167" s="143"/>
      <c r="BR167" s="143"/>
      <c r="BS167" s="143"/>
      <c r="BT167" s="143"/>
      <c r="BU167" s="143"/>
      <c r="BV167" s="143"/>
      <c r="BW167" s="143"/>
      <c r="BX167" s="143"/>
      <c r="BY167" s="143"/>
      <c r="BZ167" s="143"/>
      <c r="CA167" s="143"/>
      <c r="CB167" s="143"/>
      <c r="CC167" s="143"/>
      <c r="CD167" s="143"/>
      <c r="CE167" s="143"/>
      <c r="CF167" s="143"/>
      <c r="CG167" s="143"/>
      <c r="CH167" s="143"/>
      <c r="CI167" s="143"/>
      <c r="CJ167" s="143"/>
      <c r="CK167" s="143"/>
      <c r="CL167" s="143"/>
      <c r="CM167" s="143"/>
      <c r="CN167" s="143"/>
      <c r="CO167" s="143"/>
      <c r="CP167" s="143"/>
      <c r="CQ167" s="143"/>
      <c r="CR167" s="143"/>
      <c r="CS167" s="143"/>
      <c r="CT167" s="143"/>
      <c r="CU167" s="143"/>
      <c r="CV167" s="143"/>
      <c r="CW167" s="143"/>
      <c r="CX167" s="143"/>
      <c r="CY167" s="143"/>
      <c r="CZ167" s="143"/>
      <c r="DA167" s="143"/>
      <c r="DB167" s="143"/>
      <c r="DC167" s="143"/>
      <c r="DD167" s="143"/>
      <c r="DE167" s="143"/>
      <c r="DF167" s="143"/>
      <c r="DG167" s="143"/>
      <c r="DH167" s="143"/>
      <c r="DI167" s="143"/>
      <c r="DJ167" s="143"/>
      <c r="DK167" s="143"/>
      <c r="DL167" s="143"/>
      <c r="DM167" s="143"/>
      <c r="DN167" s="143"/>
      <c r="DO167" s="143"/>
      <c r="DP167" s="143"/>
      <c r="DQ167" s="143"/>
      <c r="DR167" s="143"/>
      <c r="DS167" s="143"/>
      <c r="DT167" s="143"/>
      <c r="DU167" s="143"/>
      <c r="DV167" s="143"/>
      <c r="DW167" s="143"/>
      <c r="DX167" s="143"/>
      <c r="DY167" s="143"/>
      <c r="DZ167" s="143"/>
      <c r="EA167" s="143"/>
      <c r="EB167" s="143"/>
      <c r="EC167" s="143"/>
      <c r="ED167" s="143"/>
      <c r="EE167" s="143"/>
      <c r="EF167" s="143"/>
      <c r="EG167" s="143"/>
      <c r="EH167" s="143"/>
      <c r="EI167" s="143"/>
      <c r="EJ167" s="143"/>
      <c r="EK167" s="143"/>
      <c r="EL167" s="143"/>
      <c r="EM167" s="143"/>
      <c r="EN167" s="143"/>
      <c r="EO167" s="143"/>
      <c r="EP167" s="143"/>
      <c r="EQ167" s="143"/>
      <c r="ER167" s="143"/>
      <c r="ES167" s="143"/>
      <c r="ET167" s="143"/>
      <c r="EU167" s="143"/>
      <c r="EV167" s="143"/>
      <c r="EW167" s="143"/>
      <c r="EX167" s="143"/>
      <c r="EY167" s="143"/>
      <c r="EZ167" s="143"/>
      <c r="FA167" s="143"/>
      <c r="FB167" s="143"/>
      <c r="FC167" s="143"/>
      <c r="FD167" s="143"/>
      <c r="FE167" s="143"/>
      <c r="FF167" s="143"/>
      <c r="FG167" s="143"/>
      <c r="FH167" s="143"/>
      <c r="FI167" s="143"/>
      <c r="FJ167" s="143"/>
      <c r="FK167" s="143"/>
      <c r="FL167" s="143"/>
      <c r="FM167" s="143"/>
      <c r="FN167" s="143"/>
      <c r="FO167" s="143"/>
      <c r="FP167" s="143"/>
      <c r="FQ167" s="143"/>
      <c r="FR167" s="143"/>
      <c r="FS167" s="143"/>
      <c r="FT167" s="143"/>
      <c r="FU167" s="143"/>
      <c r="FV167" s="143"/>
      <c r="FW167" s="143"/>
      <c r="FX167" s="143"/>
      <c r="FY167" s="143"/>
      <c r="FZ167" s="143"/>
      <c r="GA167" s="143"/>
      <c r="GB167" s="143"/>
      <c r="GC167" s="143"/>
      <c r="GD167" s="143"/>
      <c r="GE167" s="143"/>
      <c r="GF167" s="143"/>
      <c r="GG167" s="143"/>
      <c r="GH167" s="143"/>
      <c r="GI167" s="143"/>
      <c r="GJ167" s="143"/>
      <c r="GK167" s="143"/>
      <c r="GL167" s="143"/>
      <c r="GM167" s="143"/>
      <c r="GN167" s="143"/>
      <c r="GO167" s="143"/>
      <c r="GP167" s="143"/>
      <c r="GQ167" s="143"/>
      <c r="GR167" s="143"/>
      <c r="GS167" s="143"/>
      <c r="GT167" s="143"/>
      <c r="GU167" s="143"/>
      <c r="GV167" s="143"/>
      <c r="GW167" s="143"/>
      <c r="GX167" s="143"/>
      <c r="GY167" s="143"/>
      <c r="GZ167" s="143"/>
      <c r="HA167" s="143"/>
      <c r="HB167" s="143"/>
      <c r="HC167" s="143"/>
      <c r="HD167" s="143"/>
      <c r="HE167" s="143"/>
      <c r="HF167" s="143"/>
      <c r="HG167" s="143"/>
      <c r="HH167" s="143"/>
      <c r="HI167" s="143"/>
      <c r="HJ167" s="143"/>
      <c r="HK167" s="143"/>
      <c r="HL167" s="143"/>
      <c r="HM167" s="143"/>
      <c r="HN167" s="143"/>
      <c r="HO167" s="143"/>
      <c r="HP167" s="143"/>
      <c r="HQ167" s="143"/>
      <c r="HR167" s="143"/>
      <c r="HS167" s="143"/>
      <c r="HT167" s="143"/>
      <c r="HU167" s="143"/>
      <c r="HV167" s="143"/>
      <c r="HW167" s="143"/>
      <c r="HX167" s="143"/>
      <c r="HY167" s="143"/>
      <c r="HZ167" s="143"/>
      <c r="IA167" s="143"/>
      <c r="IB167" s="143"/>
      <c r="IC167" s="143"/>
      <c r="ID167" s="143"/>
      <c r="IE167" s="143"/>
      <c r="IF167" s="143"/>
      <c r="IG167" s="143"/>
      <c r="IH167" s="143"/>
      <c r="II167" s="143"/>
      <c r="IJ167" s="143"/>
      <c r="IK167" s="143"/>
      <c r="IL167" s="143"/>
      <c r="IM167" s="143"/>
      <c r="IN167" s="143"/>
      <c r="IO167" s="143"/>
      <c r="IP167" s="143"/>
      <c r="IQ167" s="143"/>
      <c r="IR167" s="143"/>
      <c r="IS167" s="143"/>
      <c r="IT167" s="143"/>
      <c r="IU167" s="143"/>
      <c r="IV167" s="143"/>
      <c r="IW167" s="143"/>
      <c r="IX167" s="143"/>
      <c r="IY167" s="143"/>
      <c r="IZ167" s="143"/>
      <c r="JA167" s="143"/>
      <c r="JB167" s="143"/>
      <c r="JC167" s="143"/>
      <c r="JD167" s="143"/>
      <c r="JE167" s="143"/>
      <c r="JF167" s="143"/>
      <c r="JG167" s="143"/>
      <c r="JH167" s="143"/>
      <c r="JI167" s="143"/>
      <c r="JJ167" s="143"/>
      <c r="JK167" s="143"/>
      <c r="JL167" s="143"/>
      <c r="JM167" s="143"/>
      <c r="JN167" s="143"/>
      <c r="JO167" s="143"/>
      <c r="JP167" s="143"/>
      <c r="JQ167" s="143"/>
      <c r="JR167" s="143"/>
      <c r="JS167" s="143"/>
      <c r="JT167" s="143"/>
      <c r="JU167" s="143"/>
      <c r="JV167" s="143"/>
      <c r="JW167" s="143"/>
      <c r="JX167" s="143"/>
      <c r="JY167" s="143"/>
      <c r="JZ167" s="143"/>
      <c r="KA167" s="143"/>
      <c r="KB167" s="143"/>
      <c r="KC167" s="143"/>
      <c r="KD167" s="143"/>
      <c r="KE167" s="143"/>
      <c r="KF167" s="143"/>
      <c r="KG167" s="143"/>
      <c r="KH167" s="143"/>
      <c r="KI167" s="143"/>
      <c r="KJ167" s="143"/>
      <c r="KK167" s="143"/>
      <c r="KL167" s="143"/>
      <c r="KM167" s="143"/>
      <c r="KN167" s="143"/>
      <c r="KO167" s="143"/>
      <c r="KP167" s="143"/>
      <c r="KQ167" s="143"/>
      <c r="KR167" s="143"/>
      <c r="KS167" s="143"/>
      <c r="KT167" s="143"/>
      <c r="KU167" s="143"/>
      <c r="KV167" s="143"/>
      <c r="KW167" s="143"/>
      <c r="KX167" s="143"/>
      <c r="KY167" s="143"/>
      <c r="KZ167" s="143"/>
      <c r="LA167" s="143"/>
      <c r="LB167" s="143"/>
      <c r="LC167" s="143"/>
      <c r="LD167" s="143"/>
      <c r="LE167" s="143"/>
      <c r="LF167" s="143"/>
      <c r="LG167" s="143"/>
      <c r="LH167" s="143"/>
      <c r="LI167" s="143"/>
      <c r="LJ167" s="143"/>
      <c r="LK167" s="143"/>
      <c r="LL167" s="143"/>
      <c r="LM167" s="143"/>
      <c r="LN167" s="143"/>
      <c r="LO167" s="143"/>
      <c r="LP167" s="143"/>
      <c r="LQ167" s="143"/>
      <c r="LR167" s="143"/>
      <c r="LS167" s="143"/>
      <c r="LT167" s="143"/>
      <c r="LU167" s="143"/>
      <c r="LV167" s="143"/>
      <c r="LW167" s="143"/>
      <c r="LX167" s="143"/>
      <c r="LY167" s="143"/>
      <c r="LZ167" s="143"/>
      <c r="MA167" s="143"/>
      <c r="MB167" s="143"/>
      <c r="MC167" s="143"/>
      <c r="MD167" s="143"/>
      <c r="ME167" s="143"/>
      <c r="MF167" s="143"/>
      <c r="MG167" s="143"/>
      <c r="MH167" s="143"/>
      <c r="MI167" s="143"/>
      <c r="MJ167" s="143"/>
      <c r="MK167" s="143"/>
      <c r="ML167" s="143"/>
      <c r="MM167" s="143"/>
      <c r="MN167" s="143"/>
      <c r="MO167" s="143"/>
      <c r="MP167" s="143"/>
      <c r="MQ167" s="143"/>
      <c r="MR167" s="143"/>
      <c r="MS167" s="143"/>
      <c r="MT167" s="143"/>
      <c r="MU167" s="143"/>
      <c r="MV167" s="143"/>
      <c r="MW167" s="143"/>
      <c r="MX167" s="143"/>
      <c r="MY167" s="143"/>
      <c r="MZ167" s="143"/>
      <c r="NA167" s="143"/>
      <c r="NB167" s="143"/>
      <c r="NC167" s="143"/>
      <c r="ND167" s="143"/>
      <c r="NE167" s="143"/>
      <c r="NF167" s="143"/>
      <c r="NG167" s="143"/>
      <c r="NH167" s="143"/>
      <c r="NI167" s="143"/>
      <c r="NJ167" s="143"/>
      <c r="NK167" s="143"/>
      <c r="NL167" s="143"/>
      <c r="NM167" s="143"/>
      <c r="NN167" s="143"/>
      <c r="NO167" s="143"/>
      <c r="NP167" s="143"/>
      <c r="NQ167" s="143"/>
      <c r="NR167" s="143"/>
      <c r="NS167" s="143"/>
      <c r="NT167" s="143"/>
      <c r="NU167" s="143"/>
      <c r="NV167" s="143"/>
      <c r="NW167" s="143"/>
      <c r="NX167" s="143"/>
      <c r="NY167" s="143"/>
      <c r="NZ167" s="143"/>
      <c r="OA167" s="143"/>
      <c r="OB167" s="143"/>
      <c r="OC167" s="143"/>
      <c r="OD167" s="143"/>
      <c r="OE167" s="143"/>
      <c r="OF167" s="143"/>
      <c r="OG167" s="143"/>
      <c r="OH167" s="143"/>
      <c r="OI167" s="143"/>
      <c r="OJ167" s="143"/>
      <c r="OK167" s="143"/>
      <c r="OL167" s="143"/>
      <c r="OM167" s="143"/>
      <c r="ON167" s="143"/>
      <c r="OO167" s="143"/>
      <c r="OP167" s="143"/>
      <c r="OQ167" s="143"/>
      <c r="OR167" s="143"/>
      <c r="OS167" s="143"/>
      <c r="OT167" s="143"/>
      <c r="OU167" s="143"/>
      <c r="OV167" s="143"/>
      <c r="OW167" s="143"/>
      <c r="OX167" s="143"/>
      <c r="OY167" s="143"/>
      <c r="OZ167" s="143"/>
      <c r="PA167" s="143"/>
      <c r="PB167" s="143"/>
      <c r="PC167" s="143"/>
      <c r="PD167" s="143"/>
      <c r="PE167" s="143"/>
      <c r="PF167" s="143"/>
      <c r="PG167" s="143"/>
      <c r="PH167" s="143"/>
      <c r="PI167" s="143"/>
      <c r="PJ167" s="143"/>
      <c r="PK167" s="143"/>
      <c r="PL167" s="143"/>
      <c r="PM167" s="143"/>
      <c r="PN167" s="143"/>
      <c r="PO167" s="143"/>
      <c r="PP167" s="143"/>
      <c r="PQ167" s="143"/>
      <c r="PR167" s="143"/>
      <c r="PS167" s="143"/>
      <c r="PT167" s="143"/>
      <c r="PU167" s="143"/>
      <c r="PV167" s="143"/>
      <c r="PW167" s="143"/>
      <c r="PX167" s="143"/>
      <c r="PY167" s="143"/>
      <c r="PZ167" s="143"/>
      <c r="QA167" s="143"/>
      <c r="QB167" s="143"/>
      <c r="QC167" s="143"/>
      <c r="QD167" s="143"/>
      <c r="QE167" s="143"/>
      <c r="QF167" s="143"/>
      <c r="QG167" s="143"/>
      <c r="QH167" s="143"/>
      <c r="QI167" s="143"/>
      <c r="QJ167" s="143"/>
      <c r="QK167" s="143"/>
      <c r="QL167" s="143"/>
      <c r="QM167" s="143"/>
      <c r="QN167" s="143"/>
      <c r="QO167" s="143"/>
      <c r="QP167" s="143"/>
      <c r="QQ167" s="143"/>
      <c r="QR167" s="143"/>
      <c r="QS167" s="143"/>
      <c r="QT167" s="143"/>
      <c r="QU167" s="143"/>
      <c r="QV167" s="143"/>
      <c r="QW167" s="143"/>
      <c r="QX167" s="143"/>
      <c r="QY167" s="143"/>
      <c r="QZ167" s="143"/>
      <c r="RA167" s="143"/>
      <c r="RB167" s="143"/>
      <c r="RC167" s="143"/>
      <c r="RD167" s="143"/>
      <c r="RE167" s="143"/>
      <c r="RF167" s="143"/>
      <c r="RG167" s="143"/>
      <c r="RH167" s="143"/>
      <c r="RI167" s="143"/>
      <c r="RJ167" s="143"/>
      <c r="RK167" s="143"/>
      <c r="RL167" s="143"/>
      <c r="RM167" s="143"/>
      <c r="RN167" s="143"/>
      <c r="RO167" s="143"/>
      <c r="RP167" s="143"/>
      <c r="RQ167" s="143"/>
      <c r="RR167" s="143"/>
      <c r="RS167" s="143"/>
      <c r="RT167" s="143"/>
      <c r="RU167" s="143"/>
      <c r="RV167" s="143"/>
      <c r="RW167" s="143"/>
      <c r="RX167" s="143"/>
      <c r="RY167" s="143"/>
      <c r="RZ167" s="143"/>
      <c r="SA167" s="143"/>
      <c r="SB167" s="143"/>
      <c r="SC167" s="143"/>
      <c r="SD167" s="143"/>
      <c r="SE167" s="143"/>
      <c r="SF167" s="143"/>
      <c r="SG167" s="143"/>
      <c r="SH167" s="143"/>
      <c r="SI167" s="143"/>
      <c r="SJ167" s="143"/>
      <c r="SK167" s="143"/>
      <c r="SL167" s="143"/>
      <c r="SM167" s="143"/>
      <c r="SN167" s="143"/>
      <c r="SO167" s="143"/>
      <c r="SP167" s="143"/>
      <c r="SQ167" s="143"/>
      <c r="SR167" s="143"/>
      <c r="SS167" s="143"/>
      <c r="ST167" s="143"/>
      <c r="SU167" s="143"/>
      <c r="SV167" s="143"/>
      <c r="SW167" s="143"/>
      <c r="SX167" s="143"/>
      <c r="SY167" s="143"/>
      <c r="SZ167" s="143"/>
      <c r="TA167" s="143"/>
      <c r="TB167" s="143"/>
      <c r="TC167" s="143"/>
      <c r="TD167" s="143"/>
      <c r="TE167" s="143"/>
      <c r="TF167" s="143"/>
      <c r="TG167" s="143"/>
      <c r="TH167" s="143"/>
      <c r="TI167" s="143"/>
      <c r="TJ167" s="143"/>
      <c r="TK167" s="143"/>
      <c r="TL167" s="143"/>
      <c r="TM167" s="143"/>
      <c r="TN167" s="143"/>
      <c r="TO167" s="143"/>
      <c r="TP167" s="143"/>
      <c r="TQ167" s="143"/>
      <c r="TR167" s="143"/>
      <c r="TS167" s="143"/>
      <c r="TT167" s="143"/>
      <c r="TU167" s="143"/>
      <c r="TV167" s="143"/>
      <c r="TW167" s="143"/>
      <c r="TX167" s="143"/>
      <c r="TY167" s="143"/>
      <c r="TZ167" s="143"/>
      <c r="UA167" s="143"/>
      <c r="UB167" s="143"/>
      <c r="UC167" s="143"/>
      <c r="UD167" s="143"/>
      <c r="UE167" s="143"/>
      <c r="UF167" s="143"/>
      <c r="UG167" s="143"/>
      <c r="UH167" s="143"/>
      <c r="UI167" s="143"/>
      <c r="UJ167" s="143"/>
      <c r="UK167" s="143"/>
      <c r="UL167" s="143"/>
      <c r="UM167" s="143"/>
      <c r="UN167" s="143"/>
      <c r="UO167" s="143"/>
      <c r="UP167" s="143"/>
      <c r="UQ167" s="143"/>
      <c r="UR167" s="143"/>
      <c r="US167" s="143"/>
      <c r="UT167" s="143"/>
      <c r="UU167" s="143"/>
      <c r="UV167" s="143"/>
      <c r="UW167" s="143"/>
      <c r="UX167" s="143"/>
      <c r="UY167" s="143"/>
      <c r="UZ167" s="143"/>
      <c r="VA167" s="143"/>
      <c r="VB167" s="143"/>
      <c r="VC167" s="143"/>
      <c r="VD167" s="143"/>
      <c r="VE167" s="143"/>
      <c r="VF167" s="143"/>
      <c r="VG167" s="143"/>
      <c r="VH167" s="143"/>
      <c r="VI167" s="143"/>
      <c r="VJ167" s="143"/>
      <c r="VK167" s="143"/>
      <c r="VL167" s="143"/>
      <c r="VM167" s="143"/>
      <c r="VN167" s="143"/>
      <c r="VO167" s="143"/>
      <c r="VP167" s="143"/>
      <c r="VQ167" s="143"/>
      <c r="VR167" s="143"/>
      <c r="VS167" s="143"/>
      <c r="VT167" s="143"/>
      <c r="VU167" s="143"/>
      <c r="VV167" s="143"/>
      <c r="VW167" s="143"/>
      <c r="VX167" s="143"/>
      <c r="VY167" s="143"/>
      <c r="VZ167" s="143"/>
      <c r="WA167" s="143"/>
      <c r="WB167" s="143"/>
      <c r="WC167" s="143"/>
      <c r="WD167" s="143"/>
      <c r="WE167" s="143"/>
      <c r="WF167" s="143"/>
      <c r="WG167" s="143"/>
      <c r="WH167" s="143"/>
      <c r="WI167" s="143"/>
      <c r="WJ167" s="143"/>
      <c r="WK167" s="143"/>
      <c r="WL167" s="143"/>
      <c r="WM167" s="143"/>
      <c r="WN167" s="143"/>
      <c r="WO167" s="143"/>
      <c r="WP167" s="143"/>
      <c r="WQ167" s="143"/>
      <c r="WR167" s="143"/>
      <c r="WS167" s="143"/>
      <c r="WT167" s="143"/>
      <c r="WU167" s="143"/>
      <c r="WV167" s="143"/>
      <c r="WW167" s="143"/>
      <c r="WX167" s="143"/>
      <c r="WY167" s="143"/>
      <c r="WZ167" s="143"/>
      <c r="XA167" s="143"/>
      <c r="XB167" s="143"/>
      <c r="XC167" s="143"/>
      <c r="XD167" s="143"/>
      <c r="XE167" s="143"/>
      <c r="XF167" s="143"/>
      <c r="XG167" s="143"/>
      <c r="XH167" s="143"/>
      <c r="XI167" s="143"/>
      <c r="XJ167" s="143"/>
      <c r="XK167" s="143"/>
      <c r="XL167" s="143"/>
      <c r="XM167" s="143"/>
      <c r="XN167" s="143"/>
      <c r="XO167" s="143"/>
      <c r="XP167" s="143"/>
      <c r="XQ167" s="143"/>
      <c r="XR167" s="143"/>
      <c r="XS167" s="143"/>
      <c r="XT167" s="143"/>
      <c r="XU167" s="143"/>
      <c r="XV167" s="143"/>
      <c r="XW167" s="143"/>
      <c r="XX167" s="143"/>
      <c r="XY167" s="143"/>
      <c r="XZ167" s="143"/>
      <c r="YA167" s="143"/>
      <c r="YB167" s="143"/>
      <c r="YC167" s="143"/>
      <c r="YD167" s="143"/>
      <c r="YE167" s="143"/>
      <c r="YF167" s="143"/>
      <c r="YG167" s="143"/>
      <c r="YH167" s="143"/>
      <c r="YI167" s="143"/>
      <c r="YJ167" s="143"/>
      <c r="YK167" s="143"/>
      <c r="YL167" s="143"/>
      <c r="YM167" s="143"/>
      <c r="YN167" s="143"/>
      <c r="YO167" s="143"/>
      <c r="YP167" s="143"/>
      <c r="YQ167" s="143"/>
      <c r="YR167" s="143"/>
      <c r="YS167" s="143"/>
      <c r="YT167" s="143"/>
      <c r="YU167" s="143"/>
      <c r="YV167" s="143"/>
      <c r="YW167" s="143"/>
      <c r="YX167" s="143"/>
      <c r="YY167" s="143"/>
      <c r="YZ167" s="143"/>
      <c r="ZA167" s="143"/>
      <c r="ZB167" s="143"/>
      <c r="ZC167" s="143"/>
      <c r="ZD167" s="143"/>
      <c r="ZE167" s="143"/>
      <c r="ZF167" s="143"/>
      <c r="ZG167" s="143"/>
      <c r="ZH167" s="143"/>
      <c r="ZI167" s="143"/>
      <c r="ZJ167" s="143"/>
      <c r="ZK167" s="143"/>
      <c r="ZL167" s="143"/>
      <c r="ZM167" s="143"/>
      <c r="ZN167" s="143"/>
      <c r="ZO167" s="143"/>
      <c r="ZP167" s="143"/>
      <c r="ZQ167" s="143"/>
      <c r="ZR167" s="143"/>
      <c r="ZS167" s="143"/>
      <c r="ZT167" s="143"/>
      <c r="ZU167" s="143"/>
      <c r="ZV167" s="143"/>
      <c r="ZW167" s="143"/>
      <c r="ZX167" s="143"/>
      <c r="ZY167" s="143"/>
      <c r="ZZ167" s="143"/>
      <c r="AAA167" s="143"/>
      <c r="AAB167" s="143"/>
      <c r="AAC167" s="143"/>
      <c r="AAD167" s="143"/>
      <c r="AAE167" s="143"/>
      <c r="AAF167" s="143"/>
      <c r="AAG167" s="143"/>
      <c r="AAH167" s="143"/>
      <c r="AAI167" s="143"/>
      <c r="AAJ167" s="143"/>
      <c r="AAK167" s="143"/>
      <c r="AAL167" s="143"/>
      <c r="AAM167" s="143"/>
      <c r="AAN167" s="143"/>
      <c r="AAO167" s="143"/>
      <c r="AAP167" s="143"/>
      <c r="AAQ167" s="143"/>
      <c r="AAR167" s="143"/>
      <c r="AAS167" s="143"/>
      <c r="AAT167" s="143"/>
      <c r="AAU167" s="143"/>
      <c r="AAV167" s="143"/>
      <c r="AAW167" s="143"/>
      <c r="AAX167" s="143"/>
      <c r="AAY167" s="143"/>
      <c r="AAZ167" s="143"/>
      <c r="ABA167" s="143"/>
      <c r="ABB167" s="143"/>
      <c r="ABC167" s="143"/>
      <c r="ABD167" s="143"/>
      <c r="ABE167" s="143"/>
      <c r="ABF167" s="143"/>
      <c r="ABG167" s="143"/>
      <c r="ABH167" s="143"/>
      <c r="ABI167" s="143"/>
      <c r="ABJ167" s="143"/>
      <c r="ABK167" s="143"/>
      <c r="ABL167" s="143"/>
      <c r="ABM167" s="143"/>
      <c r="ABN167" s="143"/>
      <c r="ABO167" s="143"/>
      <c r="ABP167" s="143"/>
      <c r="ABQ167" s="143"/>
      <c r="ABR167" s="143"/>
      <c r="ABS167" s="143"/>
      <c r="ABT167" s="143"/>
      <c r="ABU167" s="143"/>
      <c r="ABV167" s="143"/>
      <c r="ABW167" s="143"/>
      <c r="ABX167" s="143"/>
      <c r="ABY167" s="143"/>
      <c r="ABZ167" s="143"/>
      <c r="ACA167" s="143"/>
      <c r="ACB167" s="143"/>
      <c r="ACC167" s="143"/>
      <c r="ACD167" s="143"/>
      <c r="ACE167" s="143"/>
      <c r="ACF167" s="143"/>
      <c r="ACG167" s="143"/>
      <c r="ACH167" s="143"/>
      <c r="ACI167" s="143"/>
      <c r="ACJ167" s="143"/>
      <c r="ACK167" s="143"/>
      <c r="ACL167" s="143"/>
      <c r="ACM167" s="143"/>
      <c r="ACN167" s="143"/>
      <c r="ACO167" s="143"/>
      <c r="ACP167" s="143"/>
      <c r="ACQ167" s="143"/>
      <c r="ACR167" s="143"/>
      <c r="ACS167" s="143"/>
      <c r="ACT167" s="143"/>
      <c r="ACU167" s="143"/>
      <c r="ACV167" s="143"/>
      <c r="ACW167" s="143"/>
      <c r="ACX167" s="143"/>
      <c r="ACY167" s="143"/>
      <c r="ACZ167" s="143"/>
      <c r="ADA167" s="143"/>
      <c r="ADB167" s="143"/>
      <c r="ADC167" s="143"/>
      <c r="ADD167" s="143"/>
      <c r="ADE167" s="143"/>
      <c r="ADF167" s="143"/>
      <c r="ADG167" s="143"/>
      <c r="ADH167" s="143"/>
      <c r="ADI167" s="143"/>
      <c r="ADJ167" s="143"/>
      <c r="ADK167" s="143"/>
      <c r="ADL167" s="143"/>
      <c r="ADM167" s="143"/>
      <c r="ADN167" s="143"/>
      <c r="ADO167" s="143"/>
      <c r="ADP167" s="143"/>
      <c r="ADQ167" s="143"/>
      <c r="ADR167" s="143"/>
      <c r="ADS167" s="143"/>
      <c r="ADT167" s="143"/>
      <c r="ADU167" s="143"/>
      <c r="ADV167" s="143"/>
      <c r="ADW167" s="143"/>
      <c r="ADX167" s="143"/>
      <c r="ADY167" s="143"/>
      <c r="ADZ167" s="143"/>
      <c r="AEA167" s="143"/>
      <c r="AEB167" s="143"/>
      <c r="AEC167" s="143"/>
      <c r="AED167" s="143"/>
      <c r="AEE167" s="143"/>
      <c r="AEF167" s="143"/>
      <c r="AEG167" s="143"/>
      <c r="AEH167" s="143"/>
      <c r="AEI167" s="143"/>
      <c r="AEJ167" s="143"/>
      <c r="AEK167" s="143"/>
      <c r="AEL167" s="143"/>
      <c r="AEM167" s="143"/>
      <c r="AEN167" s="143"/>
      <c r="AEO167" s="143"/>
      <c r="AEP167" s="143"/>
      <c r="AEQ167" s="143"/>
      <c r="AER167" s="143"/>
      <c r="AES167" s="143"/>
      <c r="AET167" s="143"/>
      <c r="AEU167" s="143"/>
      <c r="AEV167" s="143"/>
      <c r="AEW167" s="143"/>
      <c r="AEX167" s="143"/>
      <c r="AEY167" s="143"/>
      <c r="AEZ167" s="143"/>
      <c r="AFA167" s="143"/>
      <c r="AFB167" s="143"/>
      <c r="AFC167" s="143"/>
      <c r="AFD167" s="143"/>
      <c r="AFE167" s="143"/>
      <c r="AFF167" s="143"/>
      <c r="AFG167" s="143"/>
      <c r="AFH167" s="143"/>
      <c r="AFI167" s="143"/>
      <c r="AFJ167" s="143"/>
      <c r="AFK167" s="143"/>
      <c r="AFL167" s="143"/>
      <c r="AFM167" s="143"/>
      <c r="AFN167" s="143"/>
      <c r="AFO167" s="143"/>
      <c r="AFP167" s="143"/>
      <c r="AFQ167" s="143"/>
      <c r="AFR167" s="143"/>
      <c r="AFS167" s="143"/>
      <c r="AFT167" s="143"/>
      <c r="AFU167" s="143"/>
      <c r="AFV167" s="143"/>
      <c r="AFW167" s="143"/>
      <c r="AFX167" s="143"/>
      <c r="AFY167" s="143"/>
      <c r="AFZ167" s="143"/>
      <c r="AGA167" s="143"/>
      <c r="AGB167" s="143"/>
      <c r="AGC167" s="143"/>
      <c r="AGD167" s="143"/>
      <c r="AGE167" s="143"/>
      <c r="AGF167" s="143"/>
      <c r="AGG167" s="143"/>
      <c r="AGH167" s="143"/>
      <c r="AGI167" s="143"/>
      <c r="AGJ167" s="143"/>
      <c r="AGK167" s="143"/>
      <c r="AGL167" s="143"/>
      <c r="AGM167" s="143"/>
      <c r="AGN167" s="143"/>
      <c r="AGO167" s="143"/>
      <c r="AGP167" s="143"/>
      <c r="AGQ167" s="143"/>
      <c r="AGR167" s="143"/>
      <c r="AGS167" s="143"/>
      <c r="AGT167" s="143"/>
      <c r="AGU167" s="143"/>
      <c r="AGV167" s="143"/>
      <c r="AGW167" s="143"/>
      <c r="AGX167" s="143"/>
      <c r="AGY167" s="143"/>
      <c r="AGZ167" s="143"/>
      <c r="AHA167" s="143"/>
      <c r="AHB167" s="143"/>
      <c r="AHC167" s="143"/>
      <c r="AHD167" s="143"/>
      <c r="AHE167" s="143"/>
      <c r="AHF167" s="143"/>
      <c r="AHG167" s="143"/>
      <c r="AHH167" s="143"/>
      <c r="AHI167" s="143"/>
      <c r="AHJ167" s="143"/>
      <c r="AHK167" s="143"/>
      <c r="AHL167" s="143"/>
      <c r="AHM167" s="143"/>
      <c r="AHN167" s="143"/>
      <c r="AHO167" s="143"/>
      <c r="AHP167" s="143"/>
      <c r="AHQ167" s="143"/>
      <c r="AHR167" s="143"/>
      <c r="AHS167" s="143"/>
      <c r="AHT167" s="143"/>
      <c r="AHU167" s="143"/>
      <c r="AHV167" s="143"/>
      <c r="AHW167" s="143"/>
      <c r="AHX167" s="143"/>
      <c r="AHY167" s="143"/>
      <c r="AHZ167" s="143"/>
      <c r="AIA167" s="143"/>
      <c r="AIB167" s="143"/>
      <c r="AIC167" s="143"/>
      <c r="AID167" s="143"/>
      <c r="AIE167" s="143"/>
      <c r="AIF167" s="143"/>
      <c r="AIG167" s="143"/>
      <c r="AIH167" s="143"/>
      <c r="AII167" s="143"/>
      <c r="AIJ167" s="143"/>
      <c r="AIK167" s="143"/>
      <c r="AIL167" s="143"/>
      <c r="AIM167" s="143"/>
      <c r="AIN167" s="143"/>
      <c r="AIO167" s="143"/>
      <c r="AIP167" s="143"/>
      <c r="AIQ167" s="143"/>
      <c r="AIR167" s="143"/>
      <c r="AIS167" s="143"/>
      <c r="AIT167" s="143"/>
      <c r="AIU167" s="143"/>
      <c r="AIV167" s="143"/>
      <c r="AIW167" s="143"/>
      <c r="AIX167" s="143"/>
      <c r="AIY167" s="143"/>
      <c r="AIZ167" s="143"/>
      <c r="AJA167" s="143"/>
      <c r="AJB167" s="143"/>
      <c r="AJC167" s="143"/>
      <c r="AJD167" s="143"/>
      <c r="AJE167" s="143"/>
      <c r="AJF167" s="143"/>
      <c r="AJG167" s="143"/>
      <c r="AJH167" s="143"/>
      <c r="AJI167" s="143"/>
    </row>
    <row r="168" spans="1:945" s="106" customFormat="1" ht="13.55" customHeight="1">
      <c r="A168" s="439"/>
      <c r="B168" s="62" t="s">
        <v>243</v>
      </c>
      <c r="C168" s="251">
        <v>2236500</v>
      </c>
      <c r="D168" s="358">
        <f>C168/C155-1</f>
        <v>8.3449074018004721E-2</v>
      </c>
      <c r="E168" s="403"/>
      <c r="F168" s="464"/>
      <c r="G168" s="356">
        <v>33720</v>
      </c>
      <c r="H168" s="358">
        <f t="shared" si="47"/>
        <v>0.14057637667433376</v>
      </c>
      <c r="I168" s="138">
        <v>30019</v>
      </c>
      <c r="J168" s="358">
        <f t="shared" si="46"/>
        <v>0.18013130479223172</v>
      </c>
      <c r="K168" s="450"/>
      <c r="L168" s="461"/>
      <c r="M168" s="138">
        <v>13998</v>
      </c>
      <c r="N168" s="358">
        <f>M168/M155-1</f>
        <v>0.29683157309616459</v>
      </c>
      <c r="O168" s="403"/>
      <c r="P168" s="464"/>
      <c r="Q168" s="138">
        <v>6527</v>
      </c>
      <c r="R168" s="358">
        <f>Q168/Q155-1</f>
        <v>0.36092577147623017</v>
      </c>
      <c r="S168" s="373">
        <v>2678</v>
      </c>
      <c r="T168" s="358">
        <f t="shared" si="35"/>
        <v>0.39189189189189189</v>
      </c>
      <c r="U168" s="403"/>
      <c r="V168" s="464"/>
      <c r="W168" s="250">
        <v>492</v>
      </c>
      <c r="X168" s="358">
        <f>W168/W155-1</f>
        <v>1.7333333333333334</v>
      </c>
      <c r="Y168" s="250">
        <v>592</v>
      </c>
      <c r="Z168" s="358">
        <f>Y168/Y155-1</f>
        <v>0.84423676012461057</v>
      </c>
      <c r="AA168" s="138"/>
      <c r="AB168" s="358"/>
      <c r="AC168" s="138">
        <v>43</v>
      </c>
      <c r="AD168" s="358">
        <f t="shared" si="43"/>
        <v>1.3888888888888888</v>
      </c>
      <c r="AE168" s="463"/>
      <c r="AF168" s="473"/>
      <c r="AG168" s="138"/>
      <c r="AH168" s="358"/>
      <c r="AI168" s="143"/>
      <c r="AJ168" s="143"/>
      <c r="AK168" s="143"/>
      <c r="AL168" s="143"/>
      <c r="AM168" s="143"/>
      <c r="AN168" s="143"/>
      <c r="AO168" s="143"/>
      <c r="AP168" s="143"/>
      <c r="AQ168" s="143"/>
      <c r="AR168" s="143"/>
      <c r="AS168" s="143"/>
      <c r="AT168" s="143"/>
      <c r="AU168" s="143"/>
      <c r="AV168" s="144"/>
      <c r="AW168" s="143"/>
      <c r="AX168" s="143"/>
      <c r="AY168" s="143"/>
      <c r="AZ168" s="143"/>
      <c r="BA168" s="143"/>
      <c r="BB168" s="143"/>
      <c r="BC168" s="143"/>
      <c r="BD168" s="143"/>
      <c r="BE168" s="143"/>
      <c r="BF168" s="143"/>
      <c r="BG168" s="143"/>
      <c r="BH168" s="143"/>
      <c r="BI168" s="143"/>
      <c r="BJ168" s="143"/>
      <c r="BK168" s="143"/>
      <c r="BL168" s="143"/>
      <c r="BM168" s="143"/>
      <c r="BN168" s="143"/>
      <c r="BO168" s="143"/>
      <c r="BP168" s="143"/>
      <c r="BQ168" s="143"/>
      <c r="BR168" s="143"/>
      <c r="BS168" s="143"/>
      <c r="BT168" s="143"/>
      <c r="BU168" s="143"/>
      <c r="BV168" s="143"/>
      <c r="BW168" s="143"/>
      <c r="BX168" s="143"/>
      <c r="BY168" s="143"/>
      <c r="BZ168" s="143"/>
      <c r="CA168" s="143"/>
      <c r="CB168" s="143"/>
      <c r="CC168" s="143"/>
      <c r="CD168" s="143"/>
      <c r="CE168" s="143"/>
      <c r="CF168" s="143"/>
      <c r="CG168" s="143"/>
      <c r="CH168" s="143"/>
      <c r="CI168" s="143"/>
      <c r="CJ168" s="143"/>
      <c r="CK168" s="143"/>
      <c r="CL168" s="143"/>
      <c r="CM168" s="143"/>
      <c r="CN168" s="143"/>
      <c r="CO168" s="143"/>
      <c r="CP168" s="143"/>
      <c r="CQ168" s="143"/>
      <c r="CR168" s="143"/>
      <c r="CS168" s="143"/>
      <c r="CT168" s="143"/>
      <c r="CU168" s="143"/>
      <c r="CV168" s="143"/>
      <c r="CW168" s="143"/>
      <c r="CX168" s="143"/>
      <c r="CY168" s="143"/>
      <c r="CZ168" s="143"/>
      <c r="DA168" s="143"/>
      <c r="DB168" s="143"/>
      <c r="DC168" s="143"/>
      <c r="DD168" s="143"/>
      <c r="DE168" s="143"/>
      <c r="DF168" s="143"/>
      <c r="DG168" s="143"/>
      <c r="DH168" s="143"/>
      <c r="DI168" s="143"/>
      <c r="DJ168" s="143"/>
      <c r="DK168" s="143"/>
      <c r="DL168" s="143"/>
      <c r="DM168" s="143"/>
      <c r="DN168" s="143"/>
      <c r="DO168" s="143"/>
      <c r="DP168" s="143"/>
      <c r="DQ168" s="143"/>
      <c r="DR168" s="143"/>
      <c r="DS168" s="143"/>
      <c r="DT168" s="143"/>
      <c r="DU168" s="143"/>
      <c r="DV168" s="143"/>
      <c r="DW168" s="143"/>
      <c r="DX168" s="143"/>
      <c r="DY168" s="143"/>
      <c r="DZ168" s="143"/>
      <c r="EA168" s="143"/>
      <c r="EB168" s="143"/>
      <c r="EC168" s="143"/>
      <c r="ED168" s="143"/>
      <c r="EE168" s="143"/>
      <c r="EF168" s="143"/>
      <c r="EG168" s="143"/>
      <c r="EH168" s="143"/>
      <c r="EI168" s="143"/>
      <c r="EJ168" s="143"/>
      <c r="EK168" s="143"/>
      <c r="EL168" s="143"/>
      <c r="EM168" s="143"/>
      <c r="EN168" s="143"/>
      <c r="EO168" s="143"/>
      <c r="EP168" s="143"/>
      <c r="EQ168" s="143"/>
      <c r="ER168" s="143"/>
      <c r="ES168" s="143"/>
      <c r="ET168" s="143"/>
      <c r="EU168" s="143"/>
      <c r="EV168" s="143"/>
      <c r="EW168" s="143"/>
      <c r="EX168" s="143"/>
      <c r="EY168" s="143"/>
      <c r="EZ168" s="143"/>
      <c r="FA168" s="143"/>
      <c r="FB168" s="143"/>
      <c r="FC168" s="143"/>
      <c r="FD168" s="143"/>
      <c r="FE168" s="143"/>
      <c r="FF168" s="143"/>
      <c r="FG168" s="143"/>
      <c r="FH168" s="143"/>
      <c r="FI168" s="143"/>
      <c r="FJ168" s="143"/>
      <c r="FK168" s="143"/>
      <c r="FL168" s="143"/>
      <c r="FM168" s="143"/>
      <c r="FN168" s="143"/>
      <c r="FO168" s="143"/>
      <c r="FP168" s="143"/>
      <c r="FQ168" s="143"/>
      <c r="FR168" s="143"/>
      <c r="FS168" s="143"/>
      <c r="FT168" s="143"/>
      <c r="FU168" s="143"/>
      <c r="FV168" s="143"/>
      <c r="FW168" s="143"/>
      <c r="FX168" s="143"/>
      <c r="FY168" s="143"/>
      <c r="FZ168" s="143"/>
      <c r="GA168" s="143"/>
      <c r="GB168" s="143"/>
      <c r="GC168" s="143"/>
      <c r="GD168" s="143"/>
      <c r="GE168" s="143"/>
      <c r="GF168" s="143"/>
      <c r="GG168" s="143"/>
      <c r="GH168" s="143"/>
      <c r="GI168" s="143"/>
      <c r="GJ168" s="143"/>
      <c r="GK168" s="143"/>
      <c r="GL168" s="143"/>
      <c r="GM168" s="143"/>
      <c r="GN168" s="143"/>
      <c r="GO168" s="143"/>
      <c r="GP168" s="143"/>
      <c r="GQ168" s="143"/>
      <c r="GR168" s="143"/>
      <c r="GS168" s="143"/>
      <c r="GT168" s="143"/>
      <c r="GU168" s="143"/>
      <c r="GV168" s="143"/>
      <c r="GW168" s="143"/>
      <c r="GX168" s="143"/>
      <c r="GY168" s="143"/>
      <c r="GZ168" s="143"/>
      <c r="HA168" s="143"/>
      <c r="HB168" s="143"/>
      <c r="HC168" s="143"/>
      <c r="HD168" s="143"/>
      <c r="HE168" s="143"/>
      <c r="HF168" s="143"/>
      <c r="HG168" s="143"/>
      <c r="HH168" s="143"/>
      <c r="HI168" s="143"/>
      <c r="HJ168" s="143"/>
      <c r="HK168" s="143"/>
      <c r="HL168" s="143"/>
      <c r="HM168" s="143"/>
      <c r="HN168" s="143"/>
      <c r="HO168" s="143"/>
      <c r="HP168" s="143"/>
      <c r="HQ168" s="143"/>
      <c r="HR168" s="143"/>
      <c r="HS168" s="143"/>
      <c r="HT168" s="143"/>
      <c r="HU168" s="143"/>
      <c r="HV168" s="143"/>
      <c r="HW168" s="143"/>
      <c r="HX168" s="143"/>
      <c r="HY168" s="143"/>
      <c r="HZ168" s="143"/>
      <c r="IA168" s="143"/>
      <c r="IB168" s="143"/>
      <c r="IC168" s="143"/>
      <c r="ID168" s="143"/>
      <c r="IE168" s="143"/>
      <c r="IF168" s="143"/>
      <c r="IG168" s="143"/>
      <c r="IH168" s="143"/>
      <c r="II168" s="143"/>
      <c r="IJ168" s="143"/>
      <c r="IK168" s="143"/>
      <c r="IL168" s="143"/>
      <c r="IM168" s="143"/>
      <c r="IN168" s="143"/>
      <c r="IO168" s="143"/>
      <c r="IP168" s="143"/>
      <c r="IQ168" s="143"/>
      <c r="IR168" s="143"/>
      <c r="IS168" s="143"/>
      <c r="IT168" s="143"/>
      <c r="IU168" s="143"/>
      <c r="IV168" s="143"/>
      <c r="IW168" s="143"/>
      <c r="IX168" s="143"/>
      <c r="IY168" s="143"/>
      <c r="IZ168" s="143"/>
      <c r="JA168" s="143"/>
      <c r="JB168" s="143"/>
      <c r="JC168" s="143"/>
      <c r="JD168" s="143"/>
      <c r="JE168" s="143"/>
      <c r="JF168" s="143"/>
      <c r="JG168" s="143"/>
      <c r="JH168" s="143"/>
      <c r="JI168" s="143"/>
      <c r="JJ168" s="143"/>
      <c r="JK168" s="143"/>
      <c r="JL168" s="143"/>
      <c r="JM168" s="143"/>
      <c r="JN168" s="143"/>
      <c r="JO168" s="143"/>
      <c r="JP168" s="143"/>
      <c r="JQ168" s="143"/>
      <c r="JR168" s="143"/>
      <c r="JS168" s="143"/>
      <c r="JT168" s="143"/>
      <c r="JU168" s="143"/>
      <c r="JV168" s="143"/>
      <c r="JW168" s="143"/>
      <c r="JX168" s="143"/>
      <c r="JY168" s="143"/>
      <c r="JZ168" s="143"/>
      <c r="KA168" s="143"/>
      <c r="KB168" s="143"/>
      <c r="KC168" s="143"/>
      <c r="KD168" s="143"/>
      <c r="KE168" s="143"/>
      <c r="KF168" s="143"/>
      <c r="KG168" s="143"/>
      <c r="KH168" s="143"/>
      <c r="KI168" s="143"/>
      <c r="KJ168" s="143"/>
      <c r="KK168" s="143"/>
      <c r="KL168" s="143"/>
      <c r="KM168" s="143"/>
      <c r="KN168" s="143"/>
      <c r="KO168" s="143"/>
      <c r="KP168" s="143"/>
      <c r="KQ168" s="143"/>
      <c r="KR168" s="143"/>
      <c r="KS168" s="143"/>
      <c r="KT168" s="143"/>
      <c r="KU168" s="143"/>
      <c r="KV168" s="143"/>
      <c r="KW168" s="143"/>
      <c r="KX168" s="143"/>
      <c r="KY168" s="143"/>
      <c r="KZ168" s="143"/>
      <c r="LA168" s="143"/>
      <c r="LB168" s="143"/>
      <c r="LC168" s="143"/>
      <c r="LD168" s="143"/>
      <c r="LE168" s="143"/>
      <c r="LF168" s="143"/>
      <c r="LG168" s="143"/>
      <c r="LH168" s="143"/>
      <c r="LI168" s="143"/>
      <c r="LJ168" s="143"/>
      <c r="LK168" s="143"/>
      <c r="LL168" s="143"/>
      <c r="LM168" s="143"/>
      <c r="LN168" s="143"/>
      <c r="LO168" s="143"/>
      <c r="LP168" s="143"/>
      <c r="LQ168" s="143"/>
      <c r="LR168" s="143"/>
      <c r="LS168" s="143"/>
      <c r="LT168" s="143"/>
      <c r="LU168" s="143"/>
      <c r="LV168" s="143"/>
      <c r="LW168" s="143"/>
      <c r="LX168" s="143"/>
      <c r="LY168" s="143"/>
      <c r="LZ168" s="143"/>
      <c r="MA168" s="143"/>
      <c r="MB168" s="143"/>
      <c r="MC168" s="143"/>
      <c r="MD168" s="143"/>
      <c r="ME168" s="143"/>
      <c r="MF168" s="143"/>
      <c r="MG168" s="143"/>
      <c r="MH168" s="143"/>
      <c r="MI168" s="143"/>
      <c r="MJ168" s="143"/>
      <c r="MK168" s="143"/>
      <c r="ML168" s="143"/>
      <c r="MM168" s="143"/>
      <c r="MN168" s="143"/>
      <c r="MO168" s="143"/>
      <c r="MP168" s="143"/>
      <c r="MQ168" s="143"/>
      <c r="MR168" s="143"/>
      <c r="MS168" s="143"/>
      <c r="MT168" s="143"/>
      <c r="MU168" s="143"/>
      <c r="MV168" s="143"/>
      <c r="MW168" s="143"/>
      <c r="MX168" s="143"/>
      <c r="MY168" s="143"/>
      <c r="MZ168" s="143"/>
      <c r="NA168" s="143"/>
      <c r="NB168" s="143"/>
      <c r="NC168" s="143"/>
      <c r="ND168" s="143"/>
      <c r="NE168" s="143"/>
      <c r="NF168" s="143"/>
      <c r="NG168" s="143"/>
      <c r="NH168" s="143"/>
      <c r="NI168" s="143"/>
      <c r="NJ168" s="143"/>
      <c r="NK168" s="143"/>
      <c r="NL168" s="143"/>
      <c r="NM168" s="143"/>
      <c r="NN168" s="143"/>
      <c r="NO168" s="143"/>
      <c r="NP168" s="143"/>
      <c r="NQ168" s="143"/>
      <c r="NR168" s="143"/>
      <c r="NS168" s="143"/>
      <c r="NT168" s="143"/>
      <c r="NU168" s="143"/>
      <c r="NV168" s="143"/>
      <c r="NW168" s="143"/>
      <c r="NX168" s="143"/>
      <c r="NY168" s="143"/>
      <c r="NZ168" s="143"/>
      <c r="OA168" s="143"/>
      <c r="OB168" s="143"/>
      <c r="OC168" s="143"/>
      <c r="OD168" s="143"/>
      <c r="OE168" s="143"/>
      <c r="OF168" s="143"/>
      <c r="OG168" s="143"/>
      <c r="OH168" s="143"/>
      <c r="OI168" s="143"/>
      <c r="OJ168" s="143"/>
      <c r="OK168" s="143"/>
      <c r="OL168" s="143"/>
      <c r="OM168" s="143"/>
      <c r="ON168" s="143"/>
      <c r="OO168" s="143"/>
      <c r="OP168" s="143"/>
      <c r="OQ168" s="143"/>
      <c r="OR168" s="143"/>
      <c r="OS168" s="143"/>
      <c r="OT168" s="143"/>
      <c r="OU168" s="143"/>
      <c r="OV168" s="143"/>
      <c r="OW168" s="143"/>
      <c r="OX168" s="143"/>
      <c r="OY168" s="143"/>
      <c r="OZ168" s="143"/>
      <c r="PA168" s="143"/>
      <c r="PB168" s="143"/>
      <c r="PC168" s="143"/>
      <c r="PD168" s="143"/>
      <c r="PE168" s="143"/>
      <c r="PF168" s="143"/>
      <c r="PG168" s="143"/>
      <c r="PH168" s="143"/>
      <c r="PI168" s="143"/>
      <c r="PJ168" s="143"/>
      <c r="PK168" s="143"/>
      <c r="PL168" s="143"/>
      <c r="PM168" s="143"/>
      <c r="PN168" s="143"/>
      <c r="PO168" s="143"/>
      <c r="PP168" s="143"/>
      <c r="PQ168" s="143"/>
      <c r="PR168" s="143"/>
      <c r="PS168" s="143"/>
      <c r="PT168" s="143"/>
      <c r="PU168" s="143"/>
      <c r="PV168" s="143"/>
      <c r="PW168" s="143"/>
      <c r="PX168" s="143"/>
      <c r="PY168" s="143"/>
      <c r="PZ168" s="143"/>
      <c r="QA168" s="143"/>
      <c r="QB168" s="143"/>
      <c r="QC168" s="143"/>
      <c r="QD168" s="143"/>
      <c r="QE168" s="143"/>
      <c r="QF168" s="143"/>
      <c r="QG168" s="143"/>
      <c r="QH168" s="143"/>
      <c r="QI168" s="143"/>
      <c r="QJ168" s="143"/>
      <c r="QK168" s="143"/>
      <c r="QL168" s="143"/>
      <c r="QM168" s="143"/>
      <c r="QN168" s="143"/>
      <c r="QO168" s="143"/>
      <c r="QP168" s="143"/>
      <c r="QQ168" s="143"/>
      <c r="QR168" s="143"/>
      <c r="QS168" s="143"/>
      <c r="QT168" s="143"/>
      <c r="QU168" s="143"/>
      <c r="QV168" s="143"/>
      <c r="QW168" s="143"/>
      <c r="QX168" s="143"/>
      <c r="QY168" s="143"/>
      <c r="QZ168" s="143"/>
      <c r="RA168" s="143"/>
      <c r="RB168" s="143"/>
      <c r="RC168" s="143"/>
      <c r="RD168" s="143"/>
      <c r="RE168" s="143"/>
      <c r="RF168" s="143"/>
      <c r="RG168" s="143"/>
      <c r="RH168" s="143"/>
      <c r="RI168" s="143"/>
      <c r="RJ168" s="143"/>
      <c r="RK168" s="143"/>
      <c r="RL168" s="143"/>
      <c r="RM168" s="143"/>
      <c r="RN168" s="143"/>
      <c r="RO168" s="143"/>
      <c r="RP168" s="143"/>
      <c r="RQ168" s="143"/>
      <c r="RR168" s="143"/>
      <c r="RS168" s="143"/>
      <c r="RT168" s="143"/>
      <c r="RU168" s="143"/>
      <c r="RV168" s="143"/>
      <c r="RW168" s="143"/>
      <c r="RX168" s="143"/>
      <c r="RY168" s="143"/>
      <c r="RZ168" s="143"/>
      <c r="SA168" s="143"/>
      <c r="SB168" s="143"/>
      <c r="SC168" s="143"/>
      <c r="SD168" s="143"/>
      <c r="SE168" s="143"/>
      <c r="SF168" s="143"/>
      <c r="SG168" s="143"/>
      <c r="SH168" s="143"/>
      <c r="SI168" s="143"/>
      <c r="SJ168" s="143"/>
      <c r="SK168" s="143"/>
      <c r="SL168" s="143"/>
      <c r="SM168" s="143"/>
      <c r="SN168" s="143"/>
      <c r="SO168" s="143"/>
      <c r="SP168" s="143"/>
      <c r="SQ168" s="143"/>
      <c r="SR168" s="143"/>
      <c r="SS168" s="143"/>
      <c r="ST168" s="143"/>
      <c r="SU168" s="143"/>
      <c r="SV168" s="143"/>
      <c r="SW168" s="143"/>
      <c r="SX168" s="143"/>
      <c r="SY168" s="143"/>
      <c r="SZ168" s="143"/>
      <c r="TA168" s="143"/>
      <c r="TB168" s="143"/>
      <c r="TC168" s="143"/>
      <c r="TD168" s="143"/>
      <c r="TE168" s="143"/>
      <c r="TF168" s="143"/>
      <c r="TG168" s="143"/>
      <c r="TH168" s="143"/>
      <c r="TI168" s="143"/>
      <c r="TJ168" s="143"/>
      <c r="TK168" s="143"/>
      <c r="TL168" s="143"/>
      <c r="TM168" s="143"/>
      <c r="TN168" s="143"/>
      <c r="TO168" s="143"/>
      <c r="TP168" s="143"/>
      <c r="TQ168" s="143"/>
      <c r="TR168" s="143"/>
      <c r="TS168" s="143"/>
      <c r="TT168" s="143"/>
      <c r="TU168" s="143"/>
      <c r="TV168" s="143"/>
      <c r="TW168" s="143"/>
      <c r="TX168" s="143"/>
      <c r="TY168" s="143"/>
      <c r="TZ168" s="143"/>
      <c r="UA168" s="143"/>
      <c r="UB168" s="143"/>
      <c r="UC168" s="143"/>
      <c r="UD168" s="143"/>
      <c r="UE168" s="143"/>
      <c r="UF168" s="143"/>
      <c r="UG168" s="143"/>
      <c r="UH168" s="143"/>
      <c r="UI168" s="143"/>
      <c r="UJ168" s="143"/>
      <c r="UK168" s="143"/>
      <c r="UL168" s="143"/>
      <c r="UM168" s="143"/>
      <c r="UN168" s="143"/>
      <c r="UO168" s="143"/>
      <c r="UP168" s="143"/>
      <c r="UQ168" s="143"/>
      <c r="UR168" s="143"/>
      <c r="US168" s="143"/>
      <c r="UT168" s="143"/>
      <c r="UU168" s="143"/>
      <c r="UV168" s="143"/>
      <c r="UW168" s="143"/>
      <c r="UX168" s="143"/>
      <c r="UY168" s="143"/>
      <c r="UZ168" s="143"/>
      <c r="VA168" s="143"/>
      <c r="VB168" s="143"/>
      <c r="VC168" s="143"/>
      <c r="VD168" s="143"/>
      <c r="VE168" s="143"/>
      <c r="VF168" s="143"/>
      <c r="VG168" s="143"/>
      <c r="VH168" s="143"/>
      <c r="VI168" s="143"/>
      <c r="VJ168" s="143"/>
      <c r="VK168" s="143"/>
      <c r="VL168" s="143"/>
      <c r="VM168" s="143"/>
      <c r="VN168" s="143"/>
      <c r="VO168" s="143"/>
      <c r="VP168" s="143"/>
      <c r="VQ168" s="143"/>
      <c r="VR168" s="143"/>
      <c r="VS168" s="143"/>
      <c r="VT168" s="143"/>
      <c r="VU168" s="143"/>
      <c r="VV168" s="143"/>
      <c r="VW168" s="143"/>
      <c r="VX168" s="143"/>
      <c r="VY168" s="143"/>
      <c r="VZ168" s="143"/>
      <c r="WA168" s="143"/>
      <c r="WB168" s="143"/>
      <c r="WC168" s="143"/>
      <c r="WD168" s="143"/>
      <c r="WE168" s="143"/>
      <c r="WF168" s="143"/>
      <c r="WG168" s="143"/>
      <c r="WH168" s="143"/>
      <c r="WI168" s="143"/>
      <c r="WJ168" s="143"/>
      <c r="WK168" s="143"/>
      <c r="WL168" s="143"/>
      <c r="WM168" s="143"/>
      <c r="WN168" s="143"/>
      <c r="WO168" s="143"/>
      <c r="WP168" s="143"/>
      <c r="WQ168" s="143"/>
      <c r="WR168" s="143"/>
      <c r="WS168" s="143"/>
      <c r="WT168" s="143"/>
      <c r="WU168" s="143"/>
      <c r="WV168" s="143"/>
      <c r="WW168" s="143"/>
      <c r="WX168" s="143"/>
      <c r="WY168" s="143"/>
      <c r="WZ168" s="143"/>
      <c r="XA168" s="143"/>
      <c r="XB168" s="143"/>
      <c r="XC168" s="143"/>
      <c r="XD168" s="143"/>
      <c r="XE168" s="143"/>
      <c r="XF168" s="143"/>
      <c r="XG168" s="143"/>
      <c r="XH168" s="143"/>
      <c r="XI168" s="143"/>
      <c r="XJ168" s="143"/>
      <c r="XK168" s="143"/>
      <c r="XL168" s="143"/>
      <c r="XM168" s="143"/>
      <c r="XN168" s="143"/>
      <c r="XO168" s="143"/>
      <c r="XP168" s="143"/>
      <c r="XQ168" s="143"/>
      <c r="XR168" s="143"/>
      <c r="XS168" s="143"/>
      <c r="XT168" s="143"/>
      <c r="XU168" s="143"/>
      <c r="XV168" s="143"/>
      <c r="XW168" s="143"/>
      <c r="XX168" s="143"/>
      <c r="XY168" s="143"/>
      <c r="XZ168" s="143"/>
      <c r="YA168" s="143"/>
      <c r="YB168" s="143"/>
      <c r="YC168" s="143"/>
      <c r="YD168" s="143"/>
      <c r="YE168" s="143"/>
      <c r="YF168" s="143"/>
      <c r="YG168" s="143"/>
      <c r="YH168" s="143"/>
      <c r="YI168" s="143"/>
      <c r="YJ168" s="143"/>
      <c r="YK168" s="143"/>
      <c r="YL168" s="143"/>
      <c r="YM168" s="143"/>
      <c r="YN168" s="143"/>
      <c r="YO168" s="143"/>
      <c r="YP168" s="143"/>
      <c r="YQ168" s="143"/>
      <c r="YR168" s="143"/>
      <c r="YS168" s="143"/>
      <c r="YT168" s="143"/>
      <c r="YU168" s="143"/>
      <c r="YV168" s="143"/>
      <c r="YW168" s="143"/>
      <c r="YX168" s="143"/>
      <c r="YY168" s="143"/>
      <c r="YZ168" s="143"/>
      <c r="ZA168" s="143"/>
      <c r="ZB168" s="143"/>
      <c r="ZC168" s="143"/>
      <c r="ZD168" s="143"/>
      <c r="ZE168" s="143"/>
      <c r="ZF168" s="143"/>
      <c r="ZG168" s="143"/>
      <c r="ZH168" s="143"/>
      <c r="ZI168" s="143"/>
      <c r="ZJ168" s="143"/>
      <c r="ZK168" s="143"/>
      <c r="ZL168" s="143"/>
      <c r="ZM168" s="143"/>
      <c r="ZN168" s="143"/>
      <c r="ZO168" s="143"/>
      <c r="ZP168" s="143"/>
      <c r="ZQ168" s="143"/>
      <c r="ZR168" s="143"/>
      <c r="ZS168" s="143"/>
      <c r="ZT168" s="143"/>
      <c r="ZU168" s="143"/>
      <c r="ZV168" s="143"/>
      <c r="ZW168" s="143"/>
      <c r="ZX168" s="143"/>
      <c r="ZY168" s="143"/>
      <c r="ZZ168" s="143"/>
      <c r="AAA168" s="143"/>
      <c r="AAB168" s="143"/>
      <c r="AAC168" s="143"/>
      <c r="AAD168" s="143"/>
      <c r="AAE168" s="143"/>
      <c r="AAF168" s="143"/>
      <c r="AAG168" s="143"/>
      <c r="AAH168" s="143"/>
      <c r="AAI168" s="143"/>
      <c r="AAJ168" s="143"/>
      <c r="AAK168" s="143"/>
      <c r="AAL168" s="143"/>
      <c r="AAM168" s="143"/>
      <c r="AAN168" s="143"/>
      <c r="AAO168" s="143"/>
      <c r="AAP168" s="143"/>
      <c r="AAQ168" s="143"/>
      <c r="AAR168" s="143"/>
      <c r="AAS168" s="143"/>
      <c r="AAT168" s="143"/>
      <c r="AAU168" s="143"/>
      <c r="AAV168" s="143"/>
      <c r="AAW168" s="143"/>
      <c r="AAX168" s="143"/>
      <c r="AAY168" s="143"/>
      <c r="AAZ168" s="143"/>
      <c r="ABA168" s="143"/>
      <c r="ABB168" s="143"/>
      <c r="ABC168" s="143"/>
      <c r="ABD168" s="143"/>
      <c r="ABE168" s="143"/>
      <c r="ABF168" s="143"/>
      <c r="ABG168" s="143"/>
      <c r="ABH168" s="143"/>
      <c r="ABI168" s="143"/>
      <c r="ABJ168" s="143"/>
      <c r="ABK168" s="143"/>
      <c r="ABL168" s="143"/>
      <c r="ABM168" s="143"/>
      <c r="ABN168" s="143"/>
      <c r="ABO168" s="143"/>
      <c r="ABP168" s="143"/>
      <c r="ABQ168" s="143"/>
      <c r="ABR168" s="143"/>
      <c r="ABS168" s="143"/>
      <c r="ABT168" s="143"/>
      <c r="ABU168" s="143"/>
      <c r="ABV168" s="143"/>
      <c r="ABW168" s="143"/>
      <c r="ABX168" s="143"/>
      <c r="ABY168" s="143"/>
      <c r="ABZ168" s="143"/>
      <c r="ACA168" s="143"/>
      <c r="ACB168" s="143"/>
      <c r="ACC168" s="143"/>
      <c r="ACD168" s="143"/>
      <c r="ACE168" s="143"/>
      <c r="ACF168" s="143"/>
      <c r="ACG168" s="143"/>
      <c r="ACH168" s="143"/>
      <c r="ACI168" s="143"/>
      <c r="ACJ168" s="143"/>
      <c r="ACK168" s="143"/>
      <c r="ACL168" s="143"/>
      <c r="ACM168" s="143"/>
      <c r="ACN168" s="143"/>
      <c r="ACO168" s="143"/>
      <c r="ACP168" s="143"/>
      <c r="ACQ168" s="143"/>
      <c r="ACR168" s="143"/>
      <c r="ACS168" s="143"/>
      <c r="ACT168" s="143"/>
      <c r="ACU168" s="143"/>
      <c r="ACV168" s="143"/>
      <c r="ACW168" s="143"/>
      <c r="ACX168" s="143"/>
      <c r="ACY168" s="143"/>
      <c r="ACZ168" s="143"/>
      <c r="ADA168" s="143"/>
      <c r="ADB168" s="143"/>
      <c r="ADC168" s="143"/>
      <c r="ADD168" s="143"/>
      <c r="ADE168" s="143"/>
      <c r="ADF168" s="143"/>
      <c r="ADG168" s="143"/>
      <c r="ADH168" s="143"/>
      <c r="ADI168" s="143"/>
      <c r="ADJ168" s="143"/>
      <c r="ADK168" s="143"/>
      <c r="ADL168" s="143"/>
      <c r="ADM168" s="143"/>
      <c r="ADN168" s="143"/>
      <c r="ADO168" s="143"/>
      <c r="ADP168" s="143"/>
      <c r="ADQ168" s="143"/>
      <c r="ADR168" s="143"/>
      <c r="ADS168" s="143"/>
      <c r="ADT168" s="143"/>
      <c r="ADU168" s="143"/>
      <c r="ADV168" s="143"/>
      <c r="ADW168" s="143"/>
      <c r="ADX168" s="143"/>
      <c r="ADY168" s="143"/>
      <c r="ADZ168" s="143"/>
      <c r="AEA168" s="143"/>
      <c r="AEB168" s="143"/>
      <c r="AEC168" s="143"/>
      <c r="AED168" s="143"/>
      <c r="AEE168" s="143"/>
      <c r="AEF168" s="143"/>
      <c r="AEG168" s="143"/>
      <c r="AEH168" s="143"/>
      <c r="AEI168" s="143"/>
      <c r="AEJ168" s="143"/>
      <c r="AEK168" s="143"/>
      <c r="AEL168" s="143"/>
      <c r="AEM168" s="143"/>
      <c r="AEN168" s="143"/>
      <c r="AEO168" s="143"/>
      <c r="AEP168" s="143"/>
      <c r="AEQ168" s="143"/>
      <c r="AER168" s="143"/>
      <c r="AES168" s="143"/>
      <c r="AET168" s="143"/>
      <c r="AEU168" s="143"/>
      <c r="AEV168" s="143"/>
      <c r="AEW168" s="143"/>
      <c r="AEX168" s="143"/>
      <c r="AEY168" s="143"/>
      <c r="AEZ168" s="143"/>
      <c r="AFA168" s="143"/>
      <c r="AFB168" s="143"/>
      <c r="AFC168" s="143"/>
      <c r="AFD168" s="143"/>
      <c r="AFE168" s="143"/>
      <c r="AFF168" s="143"/>
      <c r="AFG168" s="143"/>
      <c r="AFH168" s="143"/>
      <c r="AFI168" s="143"/>
      <c r="AFJ168" s="143"/>
      <c r="AFK168" s="143"/>
      <c r="AFL168" s="143"/>
      <c r="AFM168" s="143"/>
      <c r="AFN168" s="143"/>
      <c r="AFO168" s="143"/>
      <c r="AFP168" s="143"/>
      <c r="AFQ168" s="143"/>
      <c r="AFR168" s="143"/>
      <c r="AFS168" s="143"/>
      <c r="AFT168" s="143"/>
      <c r="AFU168" s="143"/>
      <c r="AFV168" s="143"/>
      <c r="AFW168" s="143"/>
      <c r="AFX168" s="143"/>
      <c r="AFY168" s="143"/>
      <c r="AFZ168" s="143"/>
      <c r="AGA168" s="143"/>
      <c r="AGB168" s="143"/>
      <c r="AGC168" s="143"/>
      <c r="AGD168" s="143"/>
      <c r="AGE168" s="143"/>
      <c r="AGF168" s="143"/>
      <c r="AGG168" s="143"/>
      <c r="AGH168" s="143"/>
      <c r="AGI168" s="143"/>
      <c r="AGJ168" s="143"/>
      <c r="AGK168" s="143"/>
      <c r="AGL168" s="143"/>
      <c r="AGM168" s="143"/>
      <c r="AGN168" s="143"/>
      <c r="AGO168" s="143"/>
      <c r="AGP168" s="143"/>
      <c r="AGQ168" s="143"/>
      <c r="AGR168" s="143"/>
      <c r="AGS168" s="143"/>
      <c r="AGT168" s="143"/>
      <c r="AGU168" s="143"/>
      <c r="AGV168" s="143"/>
      <c r="AGW168" s="143"/>
      <c r="AGX168" s="143"/>
      <c r="AGY168" s="143"/>
      <c r="AGZ168" s="143"/>
      <c r="AHA168" s="143"/>
      <c r="AHB168" s="143"/>
      <c r="AHC168" s="143"/>
      <c r="AHD168" s="143"/>
      <c r="AHE168" s="143"/>
      <c r="AHF168" s="143"/>
      <c r="AHG168" s="143"/>
      <c r="AHH168" s="143"/>
      <c r="AHI168" s="143"/>
      <c r="AHJ168" s="143"/>
      <c r="AHK168" s="143"/>
      <c r="AHL168" s="143"/>
      <c r="AHM168" s="143"/>
      <c r="AHN168" s="143"/>
      <c r="AHO168" s="143"/>
      <c r="AHP168" s="143"/>
      <c r="AHQ168" s="143"/>
      <c r="AHR168" s="143"/>
      <c r="AHS168" s="143"/>
      <c r="AHT168" s="143"/>
      <c r="AHU168" s="143"/>
      <c r="AHV168" s="143"/>
      <c r="AHW168" s="143"/>
      <c r="AHX168" s="143"/>
      <c r="AHY168" s="143"/>
      <c r="AHZ168" s="143"/>
      <c r="AIA168" s="143"/>
      <c r="AIB168" s="143"/>
      <c r="AIC168" s="143"/>
      <c r="AID168" s="143"/>
      <c r="AIE168" s="143"/>
      <c r="AIF168" s="143"/>
      <c r="AIG168" s="143"/>
      <c r="AIH168" s="143"/>
      <c r="AII168" s="143"/>
      <c r="AIJ168" s="143"/>
      <c r="AIK168" s="143"/>
      <c r="AIL168" s="143"/>
      <c r="AIM168" s="143"/>
      <c r="AIN168" s="143"/>
      <c r="AIO168" s="143"/>
      <c r="AIP168" s="143"/>
      <c r="AIQ168" s="143"/>
      <c r="AIR168" s="143"/>
      <c r="AIS168" s="143"/>
      <c r="AIT168" s="143"/>
      <c r="AIU168" s="143"/>
      <c r="AIV168" s="143"/>
      <c r="AIW168" s="143"/>
      <c r="AIX168" s="143"/>
      <c r="AIY168" s="143"/>
      <c r="AIZ168" s="143"/>
      <c r="AJA168" s="143"/>
      <c r="AJB168" s="143"/>
      <c r="AJC168" s="143"/>
      <c r="AJD168" s="143"/>
      <c r="AJE168" s="143"/>
      <c r="AJF168" s="143"/>
      <c r="AJG168" s="143"/>
      <c r="AJH168" s="143"/>
      <c r="AJI168" s="143"/>
    </row>
    <row r="169" spans="1:945" s="106" customFormat="1" ht="13.55" customHeight="1">
      <c r="A169" s="439"/>
      <c r="B169" s="62" t="s">
        <v>244</v>
      </c>
      <c r="C169" s="251">
        <v>2231748</v>
      </c>
      <c r="D169" s="358">
        <f>C169/C157-1</f>
        <v>0.19629364391879722</v>
      </c>
      <c r="E169" s="403"/>
      <c r="F169" s="464"/>
      <c r="G169" s="356">
        <v>32176</v>
      </c>
      <c r="H169" s="358">
        <f t="shared" si="47"/>
        <v>0.23944530046224966</v>
      </c>
      <c r="I169" s="138">
        <v>34195</v>
      </c>
      <c r="J169" s="358">
        <f t="shared" si="46"/>
        <v>0.47525777643556677</v>
      </c>
      <c r="K169" s="450">
        <v>84279</v>
      </c>
      <c r="L169" s="461">
        <f>IFERROR((K169-K157)/K157,"")</f>
        <v>0.26748680312213313</v>
      </c>
      <c r="M169" s="138">
        <v>15802</v>
      </c>
      <c r="N169" s="358">
        <f t="shared" ref="N169:N183" si="48">M169/M157-1</f>
        <v>0.270053046134062</v>
      </c>
      <c r="O169" s="403"/>
      <c r="P169" s="464"/>
      <c r="Q169" s="138">
        <v>6575</v>
      </c>
      <c r="R169" s="358">
        <f t="shared" ref="R169:R181" si="49">Q169/Q157-1</f>
        <v>0.22553588070829456</v>
      </c>
      <c r="S169" s="373">
        <v>2350</v>
      </c>
      <c r="T169" s="379">
        <f t="shared" si="35"/>
        <v>0.50737652341244388</v>
      </c>
      <c r="U169" s="403">
        <v>3856</v>
      </c>
      <c r="V169" s="406">
        <f>U169/U157-1</f>
        <v>-5.5365017148456652E-2</v>
      </c>
      <c r="W169" s="250">
        <v>547</v>
      </c>
      <c r="X169" s="358">
        <f t="shared" ref="X169:X195" si="50">W169/W157-1</f>
        <v>1.2697095435684647</v>
      </c>
      <c r="Y169" s="250">
        <v>506</v>
      </c>
      <c r="Z169" s="358">
        <f t="shared" ref="Z169:Z176" si="51">Y169/Y157-1</f>
        <v>-4.3478260869565188E-2</v>
      </c>
      <c r="AA169" s="138"/>
      <c r="AB169" s="358"/>
      <c r="AC169" s="138">
        <v>37</v>
      </c>
      <c r="AD169" s="358">
        <f>(AC169-AC157)/AC157</f>
        <v>4.2857142857142856</v>
      </c>
      <c r="AE169" s="463"/>
      <c r="AF169" s="473"/>
      <c r="AG169" s="138"/>
      <c r="AH169" s="358"/>
      <c r="AI169" s="143"/>
      <c r="AJ169" s="143"/>
      <c r="AK169" s="143"/>
      <c r="AL169" s="143"/>
      <c r="AM169" s="143"/>
      <c r="AN169" s="143"/>
      <c r="AO169" s="143"/>
      <c r="AP169" s="143"/>
      <c r="AQ169" s="143"/>
      <c r="AR169" s="143"/>
      <c r="AS169" s="143"/>
      <c r="AT169" s="143"/>
      <c r="AU169" s="143"/>
      <c r="AV169" s="144"/>
      <c r="AW169" s="143"/>
      <c r="AX169" s="143"/>
      <c r="AY169" s="143"/>
      <c r="AZ169" s="143"/>
      <c r="BA169" s="143"/>
      <c r="BB169" s="143"/>
      <c r="BC169" s="143"/>
      <c r="BD169" s="143"/>
      <c r="BE169" s="143"/>
      <c r="BF169" s="143"/>
      <c r="BG169" s="143"/>
      <c r="BH169" s="143"/>
      <c r="BI169" s="143"/>
      <c r="BJ169" s="143"/>
      <c r="BK169" s="143"/>
      <c r="BL169" s="143"/>
      <c r="BM169" s="143"/>
      <c r="BN169" s="143"/>
      <c r="BO169" s="143"/>
      <c r="BP169" s="143"/>
      <c r="BQ169" s="143"/>
      <c r="BR169" s="143"/>
      <c r="BS169" s="143"/>
      <c r="BT169" s="143"/>
      <c r="BU169" s="143"/>
      <c r="BV169" s="143"/>
      <c r="BW169" s="143"/>
      <c r="BX169" s="143"/>
      <c r="BY169" s="143"/>
      <c r="BZ169" s="143"/>
      <c r="CA169" s="143"/>
      <c r="CB169" s="143"/>
      <c r="CC169" s="143"/>
      <c r="CD169" s="143"/>
      <c r="CE169" s="143"/>
      <c r="CF169" s="143"/>
      <c r="CG169" s="143"/>
      <c r="CH169" s="143"/>
      <c r="CI169" s="143"/>
      <c r="CJ169" s="143"/>
      <c r="CK169" s="143"/>
      <c r="CL169" s="143"/>
      <c r="CM169" s="143"/>
      <c r="CN169" s="143"/>
      <c r="CO169" s="143"/>
      <c r="CP169" s="143"/>
      <c r="CQ169" s="143"/>
      <c r="CR169" s="143"/>
      <c r="CS169" s="143"/>
      <c r="CT169" s="143"/>
      <c r="CU169" s="143"/>
      <c r="CV169" s="143"/>
      <c r="CW169" s="143"/>
      <c r="CX169" s="143"/>
      <c r="CY169" s="143"/>
      <c r="CZ169" s="143"/>
      <c r="DA169" s="143"/>
      <c r="DB169" s="143"/>
      <c r="DC169" s="143"/>
      <c r="DD169" s="143"/>
      <c r="DE169" s="143"/>
      <c r="DF169" s="143"/>
      <c r="DG169" s="143"/>
      <c r="DH169" s="143"/>
      <c r="DI169" s="143"/>
      <c r="DJ169" s="143"/>
      <c r="DK169" s="143"/>
      <c r="DL169" s="143"/>
      <c r="DM169" s="143"/>
      <c r="DN169" s="143"/>
      <c r="DO169" s="143"/>
      <c r="DP169" s="143"/>
      <c r="DQ169" s="143"/>
      <c r="DR169" s="143"/>
      <c r="DS169" s="143"/>
      <c r="DT169" s="143"/>
      <c r="DU169" s="143"/>
      <c r="DV169" s="143"/>
      <c r="DW169" s="143"/>
      <c r="DX169" s="143"/>
      <c r="DY169" s="143"/>
      <c r="DZ169" s="143"/>
      <c r="EA169" s="143"/>
      <c r="EB169" s="143"/>
      <c r="EC169" s="143"/>
      <c r="ED169" s="143"/>
      <c r="EE169" s="143"/>
      <c r="EF169" s="143"/>
      <c r="EG169" s="143"/>
      <c r="EH169" s="143"/>
      <c r="EI169" s="143"/>
      <c r="EJ169" s="143"/>
      <c r="EK169" s="143"/>
      <c r="EL169" s="143"/>
      <c r="EM169" s="143"/>
      <c r="EN169" s="143"/>
      <c r="EO169" s="143"/>
      <c r="EP169" s="143"/>
      <c r="EQ169" s="143"/>
      <c r="ER169" s="143"/>
      <c r="ES169" s="143"/>
      <c r="ET169" s="143"/>
      <c r="EU169" s="143"/>
      <c r="EV169" s="143"/>
      <c r="EW169" s="143"/>
      <c r="EX169" s="143"/>
      <c r="EY169" s="143"/>
      <c r="EZ169" s="143"/>
      <c r="FA169" s="143"/>
      <c r="FB169" s="143"/>
      <c r="FC169" s="143"/>
      <c r="FD169" s="143"/>
      <c r="FE169" s="143"/>
      <c r="FF169" s="143"/>
      <c r="FG169" s="143"/>
      <c r="FH169" s="143"/>
      <c r="FI169" s="143"/>
      <c r="FJ169" s="143"/>
      <c r="FK169" s="143"/>
      <c r="FL169" s="143"/>
      <c r="FM169" s="143"/>
      <c r="FN169" s="143"/>
      <c r="FO169" s="143"/>
      <c r="FP169" s="143"/>
      <c r="FQ169" s="143"/>
      <c r="FR169" s="143"/>
      <c r="FS169" s="143"/>
      <c r="FT169" s="143"/>
      <c r="FU169" s="143"/>
      <c r="FV169" s="143"/>
      <c r="FW169" s="143"/>
      <c r="FX169" s="143"/>
      <c r="FY169" s="143"/>
      <c r="FZ169" s="143"/>
      <c r="GA169" s="143"/>
      <c r="GB169" s="143"/>
      <c r="GC169" s="143"/>
      <c r="GD169" s="143"/>
      <c r="GE169" s="143"/>
      <c r="GF169" s="143"/>
      <c r="GG169" s="143"/>
      <c r="GH169" s="143"/>
      <c r="GI169" s="143"/>
      <c r="GJ169" s="143"/>
      <c r="GK169" s="143"/>
      <c r="GL169" s="143"/>
      <c r="GM169" s="143"/>
      <c r="GN169" s="143"/>
      <c r="GO169" s="143"/>
      <c r="GP169" s="143"/>
      <c r="GQ169" s="143"/>
      <c r="GR169" s="143"/>
      <c r="GS169" s="143"/>
      <c r="GT169" s="143"/>
      <c r="GU169" s="143"/>
      <c r="GV169" s="143"/>
      <c r="GW169" s="143"/>
      <c r="GX169" s="143"/>
      <c r="GY169" s="143"/>
      <c r="GZ169" s="143"/>
      <c r="HA169" s="143"/>
      <c r="HB169" s="143"/>
      <c r="HC169" s="143"/>
      <c r="HD169" s="143"/>
      <c r="HE169" s="143"/>
      <c r="HF169" s="143"/>
      <c r="HG169" s="143"/>
      <c r="HH169" s="143"/>
      <c r="HI169" s="143"/>
      <c r="HJ169" s="143"/>
      <c r="HK169" s="143"/>
      <c r="HL169" s="143"/>
      <c r="HM169" s="143"/>
      <c r="HN169" s="143"/>
      <c r="HO169" s="143"/>
      <c r="HP169" s="143"/>
      <c r="HQ169" s="143"/>
      <c r="HR169" s="143"/>
      <c r="HS169" s="143"/>
      <c r="HT169" s="143"/>
      <c r="HU169" s="143"/>
      <c r="HV169" s="143"/>
      <c r="HW169" s="143"/>
      <c r="HX169" s="143"/>
      <c r="HY169" s="143"/>
      <c r="HZ169" s="143"/>
      <c r="IA169" s="143"/>
      <c r="IB169" s="143"/>
      <c r="IC169" s="143"/>
      <c r="ID169" s="143"/>
      <c r="IE169" s="143"/>
      <c r="IF169" s="143"/>
      <c r="IG169" s="143"/>
      <c r="IH169" s="143"/>
      <c r="II169" s="143"/>
      <c r="IJ169" s="143"/>
      <c r="IK169" s="143"/>
      <c r="IL169" s="143"/>
      <c r="IM169" s="143"/>
      <c r="IN169" s="143"/>
      <c r="IO169" s="143"/>
      <c r="IP169" s="143"/>
      <c r="IQ169" s="143"/>
      <c r="IR169" s="143"/>
      <c r="IS169" s="143"/>
      <c r="IT169" s="143"/>
      <c r="IU169" s="143"/>
      <c r="IV169" s="143"/>
      <c r="IW169" s="143"/>
      <c r="IX169" s="143"/>
      <c r="IY169" s="143"/>
      <c r="IZ169" s="143"/>
      <c r="JA169" s="143"/>
      <c r="JB169" s="143"/>
      <c r="JC169" s="143"/>
      <c r="JD169" s="143"/>
      <c r="JE169" s="143"/>
      <c r="JF169" s="143"/>
      <c r="JG169" s="143"/>
      <c r="JH169" s="143"/>
      <c r="JI169" s="143"/>
      <c r="JJ169" s="143"/>
      <c r="JK169" s="143"/>
      <c r="JL169" s="143"/>
      <c r="JM169" s="143"/>
      <c r="JN169" s="143"/>
      <c r="JO169" s="143"/>
      <c r="JP169" s="143"/>
      <c r="JQ169" s="143"/>
      <c r="JR169" s="143"/>
      <c r="JS169" s="143"/>
      <c r="JT169" s="143"/>
      <c r="JU169" s="143"/>
      <c r="JV169" s="143"/>
      <c r="JW169" s="143"/>
      <c r="JX169" s="143"/>
      <c r="JY169" s="143"/>
      <c r="JZ169" s="143"/>
      <c r="KA169" s="143"/>
      <c r="KB169" s="143"/>
      <c r="KC169" s="143"/>
      <c r="KD169" s="143"/>
      <c r="KE169" s="143"/>
      <c r="KF169" s="143"/>
      <c r="KG169" s="143"/>
      <c r="KH169" s="143"/>
      <c r="KI169" s="143"/>
      <c r="KJ169" s="143"/>
      <c r="KK169" s="143"/>
      <c r="KL169" s="143"/>
      <c r="KM169" s="143"/>
      <c r="KN169" s="143"/>
      <c r="KO169" s="143"/>
      <c r="KP169" s="143"/>
      <c r="KQ169" s="143"/>
      <c r="KR169" s="143"/>
      <c r="KS169" s="143"/>
      <c r="KT169" s="143"/>
      <c r="KU169" s="143"/>
      <c r="KV169" s="143"/>
      <c r="KW169" s="143"/>
      <c r="KX169" s="143"/>
      <c r="KY169" s="143"/>
      <c r="KZ169" s="143"/>
      <c r="LA169" s="143"/>
      <c r="LB169" s="143"/>
      <c r="LC169" s="143"/>
      <c r="LD169" s="143"/>
      <c r="LE169" s="143"/>
      <c r="LF169" s="143"/>
      <c r="LG169" s="143"/>
      <c r="LH169" s="143"/>
      <c r="LI169" s="143"/>
      <c r="LJ169" s="143"/>
      <c r="LK169" s="143"/>
      <c r="LL169" s="143"/>
      <c r="LM169" s="143"/>
      <c r="LN169" s="143"/>
      <c r="LO169" s="143"/>
      <c r="LP169" s="143"/>
      <c r="LQ169" s="143"/>
      <c r="LR169" s="143"/>
      <c r="LS169" s="143"/>
      <c r="LT169" s="143"/>
      <c r="LU169" s="143"/>
      <c r="LV169" s="143"/>
      <c r="LW169" s="143"/>
      <c r="LX169" s="143"/>
      <c r="LY169" s="143"/>
      <c r="LZ169" s="143"/>
      <c r="MA169" s="143"/>
      <c r="MB169" s="143"/>
      <c r="MC169" s="143"/>
      <c r="MD169" s="143"/>
      <c r="ME169" s="143"/>
      <c r="MF169" s="143"/>
      <c r="MG169" s="143"/>
      <c r="MH169" s="143"/>
      <c r="MI169" s="143"/>
      <c r="MJ169" s="143"/>
      <c r="MK169" s="143"/>
      <c r="ML169" s="143"/>
      <c r="MM169" s="143"/>
      <c r="MN169" s="143"/>
      <c r="MO169" s="143"/>
      <c r="MP169" s="143"/>
      <c r="MQ169" s="143"/>
      <c r="MR169" s="143"/>
      <c r="MS169" s="143"/>
      <c r="MT169" s="143"/>
      <c r="MU169" s="143"/>
      <c r="MV169" s="143"/>
      <c r="MW169" s="143"/>
      <c r="MX169" s="143"/>
      <c r="MY169" s="143"/>
      <c r="MZ169" s="143"/>
      <c r="NA169" s="143"/>
      <c r="NB169" s="143"/>
      <c r="NC169" s="143"/>
      <c r="ND169" s="143"/>
      <c r="NE169" s="143"/>
      <c r="NF169" s="143"/>
      <c r="NG169" s="143"/>
      <c r="NH169" s="143"/>
      <c r="NI169" s="143"/>
      <c r="NJ169" s="143"/>
      <c r="NK169" s="143"/>
      <c r="NL169" s="143"/>
      <c r="NM169" s="143"/>
      <c r="NN169" s="143"/>
      <c r="NO169" s="143"/>
      <c r="NP169" s="143"/>
      <c r="NQ169" s="143"/>
      <c r="NR169" s="143"/>
      <c r="NS169" s="143"/>
      <c r="NT169" s="143"/>
      <c r="NU169" s="143"/>
      <c r="NV169" s="143"/>
      <c r="NW169" s="143"/>
      <c r="NX169" s="143"/>
      <c r="NY169" s="143"/>
      <c r="NZ169" s="143"/>
      <c r="OA169" s="143"/>
      <c r="OB169" s="143"/>
      <c r="OC169" s="143"/>
      <c r="OD169" s="143"/>
      <c r="OE169" s="143"/>
      <c r="OF169" s="143"/>
      <c r="OG169" s="143"/>
      <c r="OH169" s="143"/>
      <c r="OI169" s="143"/>
      <c r="OJ169" s="143"/>
      <c r="OK169" s="143"/>
      <c r="OL169" s="143"/>
      <c r="OM169" s="143"/>
      <c r="ON169" s="143"/>
      <c r="OO169" s="143"/>
      <c r="OP169" s="143"/>
      <c r="OQ169" s="143"/>
      <c r="OR169" s="143"/>
      <c r="OS169" s="143"/>
      <c r="OT169" s="143"/>
      <c r="OU169" s="143"/>
      <c r="OV169" s="143"/>
      <c r="OW169" s="143"/>
      <c r="OX169" s="143"/>
      <c r="OY169" s="143"/>
      <c r="OZ169" s="143"/>
      <c r="PA169" s="143"/>
      <c r="PB169" s="143"/>
      <c r="PC169" s="143"/>
      <c r="PD169" s="143"/>
      <c r="PE169" s="143"/>
      <c r="PF169" s="143"/>
      <c r="PG169" s="143"/>
      <c r="PH169" s="143"/>
      <c r="PI169" s="143"/>
      <c r="PJ169" s="143"/>
      <c r="PK169" s="143"/>
      <c r="PL169" s="143"/>
      <c r="PM169" s="143"/>
      <c r="PN169" s="143"/>
      <c r="PO169" s="143"/>
      <c r="PP169" s="143"/>
      <c r="PQ169" s="143"/>
      <c r="PR169" s="143"/>
      <c r="PS169" s="143"/>
      <c r="PT169" s="143"/>
      <c r="PU169" s="143"/>
      <c r="PV169" s="143"/>
      <c r="PW169" s="143"/>
      <c r="PX169" s="143"/>
      <c r="PY169" s="143"/>
      <c r="PZ169" s="143"/>
      <c r="QA169" s="143"/>
      <c r="QB169" s="143"/>
      <c r="QC169" s="143"/>
      <c r="QD169" s="143"/>
      <c r="QE169" s="143"/>
      <c r="QF169" s="143"/>
      <c r="QG169" s="143"/>
      <c r="QH169" s="143"/>
      <c r="QI169" s="143"/>
      <c r="QJ169" s="143"/>
      <c r="QK169" s="143"/>
      <c r="QL169" s="143"/>
      <c r="QM169" s="143"/>
      <c r="QN169" s="143"/>
      <c r="QO169" s="143"/>
      <c r="QP169" s="143"/>
      <c r="QQ169" s="143"/>
      <c r="QR169" s="143"/>
      <c r="QS169" s="143"/>
      <c r="QT169" s="143"/>
      <c r="QU169" s="143"/>
      <c r="QV169" s="143"/>
      <c r="QW169" s="143"/>
      <c r="QX169" s="143"/>
      <c r="QY169" s="143"/>
      <c r="QZ169" s="143"/>
      <c r="RA169" s="143"/>
      <c r="RB169" s="143"/>
      <c r="RC169" s="143"/>
      <c r="RD169" s="143"/>
      <c r="RE169" s="143"/>
      <c r="RF169" s="143"/>
      <c r="RG169" s="143"/>
      <c r="RH169" s="143"/>
      <c r="RI169" s="143"/>
      <c r="RJ169" s="143"/>
      <c r="RK169" s="143"/>
      <c r="RL169" s="143"/>
      <c r="RM169" s="143"/>
      <c r="RN169" s="143"/>
      <c r="RO169" s="143"/>
      <c r="RP169" s="143"/>
      <c r="RQ169" s="143"/>
      <c r="RR169" s="143"/>
      <c r="RS169" s="143"/>
      <c r="RT169" s="143"/>
      <c r="RU169" s="143"/>
      <c r="RV169" s="143"/>
      <c r="RW169" s="143"/>
      <c r="RX169" s="143"/>
      <c r="RY169" s="143"/>
      <c r="RZ169" s="143"/>
      <c r="SA169" s="143"/>
      <c r="SB169" s="143"/>
      <c r="SC169" s="143"/>
      <c r="SD169" s="143"/>
      <c r="SE169" s="143"/>
      <c r="SF169" s="143"/>
      <c r="SG169" s="143"/>
      <c r="SH169" s="143"/>
      <c r="SI169" s="143"/>
      <c r="SJ169" s="143"/>
      <c r="SK169" s="143"/>
      <c r="SL169" s="143"/>
      <c r="SM169" s="143"/>
      <c r="SN169" s="143"/>
      <c r="SO169" s="143"/>
      <c r="SP169" s="143"/>
      <c r="SQ169" s="143"/>
      <c r="SR169" s="143"/>
      <c r="SS169" s="143"/>
      <c r="ST169" s="143"/>
      <c r="SU169" s="143"/>
      <c r="SV169" s="143"/>
      <c r="SW169" s="143"/>
      <c r="SX169" s="143"/>
      <c r="SY169" s="143"/>
      <c r="SZ169" s="143"/>
      <c r="TA169" s="143"/>
      <c r="TB169" s="143"/>
      <c r="TC169" s="143"/>
      <c r="TD169" s="143"/>
      <c r="TE169" s="143"/>
      <c r="TF169" s="143"/>
      <c r="TG169" s="143"/>
      <c r="TH169" s="143"/>
      <c r="TI169" s="143"/>
      <c r="TJ169" s="143"/>
      <c r="TK169" s="143"/>
      <c r="TL169" s="143"/>
      <c r="TM169" s="143"/>
      <c r="TN169" s="143"/>
      <c r="TO169" s="143"/>
      <c r="TP169" s="143"/>
      <c r="TQ169" s="143"/>
      <c r="TR169" s="143"/>
      <c r="TS169" s="143"/>
      <c r="TT169" s="143"/>
      <c r="TU169" s="143"/>
      <c r="TV169" s="143"/>
      <c r="TW169" s="143"/>
      <c r="TX169" s="143"/>
      <c r="TY169" s="143"/>
      <c r="TZ169" s="143"/>
      <c r="UA169" s="143"/>
      <c r="UB169" s="143"/>
      <c r="UC169" s="143"/>
      <c r="UD169" s="143"/>
      <c r="UE169" s="143"/>
      <c r="UF169" s="143"/>
      <c r="UG169" s="143"/>
      <c r="UH169" s="143"/>
      <c r="UI169" s="143"/>
      <c r="UJ169" s="143"/>
      <c r="UK169" s="143"/>
      <c r="UL169" s="143"/>
      <c r="UM169" s="143"/>
      <c r="UN169" s="143"/>
      <c r="UO169" s="143"/>
      <c r="UP169" s="143"/>
      <c r="UQ169" s="143"/>
      <c r="UR169" s="143"/>
      <c r="US169" s="143"/>
      <c r="UT169" s="143"/>
      <c r="UU169" s="143"/>
      <c r="UV169" s="143"/>
      <c r="UW169" s="143"/>
      <c r="UX169" s="143"/>
      <c r="UY169" s="143"/>
      <c r="UZ169" s="143"/>
      <c r="VA169" s="143"/>
      <c r="VB169" s="143"/>
      <c r="VC169" s="143"/>
      <c r="VD169" s="143"/>
      <c r="VE169" s="143"/>
      <c r="VF169" s="143"/>
      <c r="VG169" s="143"/>
      <c r="VH169" s="143"/>
      <c r="VI169" s="143"/>
      <c r="VJ169" s="143"/>
      <c r="VK169" s="143"/>
      <c r="VL169" s="143"/>
      <c r="VM169" s="143"/>
      <c r="VN169" s="143"/>
      <c r="VO169" s="143"/>
      <c r="VP169" s="143"/>
      <c r="VQ169" s="143"/>
      <c r="VR169" s="143"/>
      <c r="VS169" s="143"/>
      <c r="VT169" s="143"/>
      <c r="VU169" s="143"/>
      <c r="VV169" s="143"/>
      <c r="VW169" s="143"/>
      <c r="VX169" s="143"/>
      <c r="VY169" s="143"/>
      <c r="VZ169" s="143"/>
      <c r="WA169" s="143"/>
      <c r="WB169" s="143"/>
      <c r="WC169" s="143"/>
      <c r="WD169" s="143"/>
      <c r="WE169" s="143"/>
      <c r="WF169" s="143"/>
      <c r="WG169" s="143"/>
      <c r="WH169" s="143"/>
      <c r="WI169" s="143"/>
      <c r="WJ169" s="143"/>
      <c r="WK169" s="143"/>
      <c r="WL169" s="143"/>
      <c r="WM169" s="143"/>
      <c r="WN169" s="143"/>
      <c r="WO169" s="143"/>
      <c r="WP169" s="143"/>
      <c r="WQ169" s="143"/>
      <c r="WR169" s="143"/>
      <c r="WS169" s="143"/>
      <c r="WT169" s="143"/>
      <c r="WU169" s="143"/>
      <c r="WV169" s="143"/>
      <c r="WW169" s="143"/>
      <c r="WX169" s="143"/>
      <c r="WY169" s="143"/>
      <c r="WZ169" s="143"/>
      <c r="XA169" s="143"/>
      <c r="XB169" s="143"/>
      <c r="XC169" s="143"/>
      <c r="XD169" s="143"/>
      <c r="XE169" s="143"/>
      <c r="XF169" s="143"/>
      <c r="XG169" s="143"/>
      <c r="XH169" s="143"/>
      <c r="XI169" s="143"/>
      <c r="XJ169" s="143"/>
      <c r="XK169" s="143"/>
      <c r="XL169" s="143"/>
      <c r="XM169" s="143"/>
      <c r="XN169" s="143"/>
      <c r="XO169" s="143"/>
      <c r="XP169" s="143"/>
      <c r="XQ169" s="143"/>
      <c r="XR169" s="143"/>
      <c r="XS169" s="143"/>
      <c r="XT169" s="143"/>
      <c r="XU169" s="143"/>
      <c r="XV169" s="143"/>
      <c r="XW169" s="143"/>
      <c r="XX169" s="143"/>
      <c r="XY169" s="143"/>
      <c r="XZ169" s="143"/>
      <c r="YA169" s="143"/>
      <c r="YB169" s="143"/>
      <c r="YC169" s="143"/>
      <c r="YD169" s="143"/>
      <c r="YE169" s="143"/>
      <c r="YF169" s="143"/>
      <c r="YG169" s="143"/>
      <c r="YH169" s="143"/>
      <c r="YI169" s="143"/>
      <c r="YJ169" s="143"/>
      <c r="YK169" s="143"/>
      <c r="YL169" s="143"/>
      <c r="YM169" s="143"/>
      <c r="YN169" s="143"/>
      <c r="YO169" s="143"/>
      <c r="YP169" s="143"/>
      <c r="YQ169" s="143"/>
      <c r="YR169" s="143"/>
      <c r="YS169" s="143"/>
      <c r="YT169" s="143"/>
      <c r="YU169" s="143"/>
      <c r="YV169" s="143"/>
      <c r="YW169" s="143"/>
      <c r="YX169" s="143"/>
      <c r="YY169" s="143"/>
      <c r="YZ169" s="143"/>
      <c r="ZA169" s="143"/>
      <c r="ZB169" s="143"/>
      <c r="ZC169" s="143"/>
      <c r="ZD169" s="143"/>
      <c r="ZE169" s="143"/>
      <c r="ZF169" s="143"/>
      <c r="ZG169" s="143"/>
      <c r="ZH169" s="143"/>
      <c r="ZI169" s="143"/>
      <c r="ZJ169" s="143"/>
      <c r="ZK169" s="143"/>
      <c r="ZL169" s="143"/>
      <c r="ZM169" s="143"/>
      <c r="ZN169" s="143"/>
      <c r="ZO169" s="143"/>
      <c r="ZP169" s="143"/>
      <c r="ZQ169" s="143"/>
      <c r="ZR169" s="143"/>
      <c r="ZS169" s="143"/>
      <c r="ZT169" s="143"/>
      <c r="ZU169" s="143"/>
      <c r="ZV169" s="143"/>
      <c r="ZW169" s="143"/>
      <c r="ZX169" s="143"/>
      <c r="ZY169" s="143"/>
      <c r="ZZ169" s="143"/>
      <c r="AAA169" s="143"/>
      <c r="AAB169" s="143"/>
      <c r="AAC169" s="143"/>
      <c r="AAD169" s="143"/>
      <c r="AAE169" s="143"/>
      <c r="AAF169" s="143"/>
      <c r="AAG169" s="143"/>
      <c r="AAH169" s="143"/>
      <c r="AAI169" s="143"/>
      <c r="AAJ169" s="143"/>
      <c r="AAK169" s="143"/>
      <c r="AAL169" s="143"/>
      <c r="AAM169" s="143"/>
      <c r="AAN169" s="143"/>
      <c r="AAO169" s="143"/>
      <c r="AAP169" s="143"/>
      <c r="AAQ169" s="143"/>
      <c r="AAR169" s="143"/>
      <c r="AAS169" s="143"/>
      <c r="AAT169" s="143"/>
      <c r="AAU169" s="143"/>
      <c r="AAV169" s="143"/>
      <c r="AAW169" s="143"/>
      <c r="AAX169" s="143"/>
      <c r="AAY169" s="143"/>
      <c r="AAZ169" s="143"/>
      <c r="ABA169" s="143"/>
      <c r="ABB169" s="143"/>
      <c r="ABC169" s="143"/>
      <c r="ABD169" s="143"/>
      <c r="ABE169" s="143"/>
      <c r="ABF169" s="143"/>
      <c r="ABG169" s="143"/>
      <c r="ABH169" s="143"/>
      <c r="ABI169" s="143"/>
      <c r="ABJ169" s="143"/>
      <c r="ABK169" s="143"/>
      <c r="ABL169" s="143"/>
      <c r="ABM169" s="143"/>
      <c r="ABN169" s="143"/>
      <c r="ABO169" s="143"/>
      <c r="ABP169" s="143"/>
      <c r="ABQ169" s="143"/>
      <c r="ABR169" s="143"/>
      <c r="ABS169" s="143"/>
      <c r="ABT169" s="143"/>
      <c r="ABU169" s="143"/>
      <c r="ABV169" s="143"/>
      <c r="ABW169" s="143"/>
      <c r="ABX169" s="143"/>
      <c r="ABY169" s="143"/>
      <c r="ABZ169" s="143"/>
      <c r="ACA169" s="143"/>
      <c r="ACB169" s="143"/>
      <c r="ACC169" s="143"/>
      <c r="ACD169" s="143"/>
      <c r="ACE169" s="143"/>
      <c r="ACF169" s="143"/>
      <c r="ACG169" s="143"/>
      <c r="ACH169" s="143"/>
      <c r="ACI169" s="143"/>
      <c r="ACJ169" s="143"/>
      <c r="ACK169" s="143"/>
      <c r="ACL169" s="143"/>
      <c r="ACM169" s="143"/>
      <c r="ACN169" s="143"/>
      <c r="ACO169" s="143"/>
      <c r="ACP169" s="143"/>
      <c r="ACQ169" s="143"/>
      <c r="ACR169" s="143"/>
      <c r="ACS169" s="143"/>
      <c r="ACT169" s="143"/>
      <c r="ACU169" s="143"/>
      <c r="ACV169" s="143"/>
      <c r="ACW169" s="143"/>
      <c r="ACX169" s="143"/>
      <c r="ACY169" s="143"/>
      <c r="ACZ169" s="143"/>
      <c r="ADA169" s="143"/>
      <c r="ADB169" s="143"/>
      <c r="ADC169" s="143"/>
      <c r="ADD169" s="143"/>
      <c r="ADE169" s="143"/>
      <c r="ADF169" s="143"/>
      <c r="ADG169" s="143"/>
      <c r="ADH169" s="143"/>
      <c r="ADI169" s="143"/>
      <c r="ADJ169" s="143"/>
      <c r="ADK169" s="143"/>
      <c r="ADL169" s="143"/>
      <c r="ADM169" s="143"/>
      <c r="ADN169" s="143"/>
      <c r="ADO169" s="143"/>
      <c r="ADP169" s="143"/>
      <c r="ADQ169" s="143"/>
      <c r="ADR169" s="143"/>
      <c r="ADS169" s="143"/>
      <c r="ADT169" s="143"/>
      <c r="ADU169" s="143"/>
      <c r="ADV169" s="143"/>
      <c r="ADW169" s="143"/>
      <c r="ADX169" s="143"/>
      <c r="ADY169" s="143"/>
      <c r="ADZ169" s="143"/>
      <c r="AEA169" s="143"/>
      <c r="AEB169" s="143"/>
      <c r="AEC169" s="143"/>
      <c r="AED169" s="143"/>
      <c r="AEE169" s="143"/>
      <c r="AEF169" s="143"/>
      <c r="AEG169" s="143"/>
      <c r="AEH169" s="143"/>
      <c r="AEI169" s="143"/>
      <c r="AEJ169" s="143"/>
      <c r="AEK169" s="143"/>
      <c r="AEL169" s="143"/>
      <c r="AEM169" s="143"/>
      <c r="AEN169" s="143"/>
      <c r="AEO169" s="143"/>
      <c r="AEP169" s="143"/>
      <c r="AEQ169" s="143"/>
      <c r="AER169" s="143"/>
      <c r="AES169" s="143"/>
      <c r="AET169" s="143"/>
      <c r="AEU169" s="143"/>
      <c r="AEV169" s="143"/>
      <c r="AEW169" s="143"/>
      <c r="AEX169" s="143"/>
      <c r="AEY169" s="143"/>
      <c r="AEZ169" s="143"/>
      <c r="AFA169" s="143"/>
      <c r="AFB169" s="143"/>
      <c r="AFC169" s="143"/>
      <c r="AFD169" s="143"/>
      <c r="AFE169" s="143"/>
      <c r="AFF169" s="143"/>
      <c r="AFG169" s="143"/>
      <c r="AFH169" s="143"/>
      <c r="AFI169" s="143"/>
      <c r="AFJ169" s="143"/>
      <c r="AFK169" s="143"/>
      <c r="AFL169" s="143"/>
      <c r="AFM169" s="143"/>
      <c r="AFN169" s="143"/>
      <c r="AFO169" s="143"/>
      <c r="AFP169" s="143"/>
      <c r="AFQ169" s="143"/>
      <c r="AFR169" s="143"/>
      <c r="AFS169" s="143"/>
      <c r="AFT169" s="143"/>
      <c r="AFU169" s="143"/>
      <c r="AFV169" s="143"/>
      <c r="AFW169" s="143"/>
      <c r="AFX169" s="143"/>
      <c r="AFY169" s="143"/>
      <c r="AFZ169" s="143"/>
      <c r="AGA169" s="143"/>
      <c r="AGB169" s="143"/>
      <c r="AGC169" s="143"/>
      <c r="AGD169" s="143"/>
      <c r="AGE169" s="143"/>
      <c r="AGF169" s="143"/>
      <c r="AGG169" s="143"/>
      <c r="AGH169" s="143"/>
      <c r="AGI169" s="143"/>
      <c r="AGJ169" s="143"/>
      <c r="AGK169" s="143"/>
      <c r="AGL169" s="143"/>
      <c r="AGM169" s="143"/>
      <c r="AGN169" s="143"/>
      <c r="AGO169" s="143"/>
      <c r="AGP169" s="143"/>
      <c r="AGQ169" s="143"/>
      <c r="AGR169" s="143"/>
      <c r="AGS169" s="143"/>
      <c r="AGT169" s="143"/>
      <c r="AGU169" s="143"/>
      <c r="AGV169" s="143"/>
      <c r="AGW169" s="143"/>
      <c r="AGX169" s="143"/>
      <c r="AGY169" s="143"/>
      <c r="AGZ169" s="143"/>
      <c r="AHA169" s="143"/>
      <c r="AHB169" s="143"/>
      <c r="AHC169" s="143"/>
      <c r="AHD169" s="143"/>
      <c r="AHE169" s="143"/>
      <c r="AHF169" s="143"/>
      <c r="AHG169" s="143"/>
      <c r="AHH169" s="143"/>
      <c r="AHI169" s="143"/>
      <c r="AHJ169" s="143"/>
      <c r="AHK169" s="143"/>
      <c r="AHL169" s="143"/>
      <c r="AHM169" s="143"/>
      <c r="AHN169" s="143"/>
      <c r="AHO169" s="143"/>
      <c r="AHP169" s="143"/>
      <c r="AHQ169" s="143"/>
      <c r="AHR169" s="143"/>
      <c r="AHS169" s="143"/>
      <c r="AHT169" s="143"/>
      <c r="AHU169" s="143"/>
      <c r="AHV169" s="143"/>
      <c r="AHW169" s="143"/>
      <c r="AHX169" s="143"/>
      <c r="AHY169" s="143"/>
      <c r="AHZ169" s="143"/>
      <c r="AIA169" s="143"/>
      <c r="AIB169" s="143"/>
      <c r="AIC169" s="143"/>
      <c r="AID169" s="143"/>
      <c r="AIE169" s="143"/>
      <c r="AIF169" s="143"/>
      <c r="AIG169" s="143"/>
      <c r="AIH169" s="143"/>
      <c r="AII169" s="143"/>
      <c r="AIJ169" s="143"/>
      <c r="AIK169" s="143"/>
      <c r="AIL169" s="143"/>
      <c r="AIM169" s="143"/>
      <c r="AIN169" s="143"/>
      <c r="AIO169" s="143"/>
      <c r="AIP169" s="143"/>
      <c r="AIQ169" s="143"/>
      <c r="AIR169" s="143"/>
      <c r="AIS169" s="143"/>
      <c r="AIT169" s="143"/>
      <c r="AIU169" s="143"/>
      <c r="AIV169" s="143"/>
      <c r="AIW169" s="143"/>
      <c r="AIX169" s="143"/>
      <c r="AIY169" s="143"/>
      <c r="AIZ169" s="143"/>
      <c r="AJA169" s="143"/>
      <c r="AJB169" s="143"/>
      <c r="AJC169" s="143"/>
      <c r="AJD169" s="143"/>
      <c r="AJE169" s="143"/>
      <c r="AJF169" s="143"/>
      <c r="AJG169" s="143"/>
      <c r="AJH169" s="143"/>
      <c r="AJI169" s="143"/>
    </row>
    <row r="170" spans="1:945" s="106" customFormat="1" ht="13.55" customHeight="1">
      <c r="A170" s="439"/>
      <c r="B170" s="62" t="s">
        <v>245</v>
      </c>
      <c r="C170" s="251">
        <v>2227747</v>
      </c>
      <c r="D170" s="358">
        <f>C170/C158-1</f>
        <v>0.22021459154593215</v>
      </c>
      <c r="E170" s="403"/>
      <c r="F170" s="464"/>
      <c r="G170" s="356">
        <v>25639</v>
      </c>
      <c r="H170" s="358">
        <f t="shared" si="47"/>
        <v>0.24346476550754148</v>
      </c>
      <c r="I170" s="138">
        <v>20395</v>
      </c>
      <c r="J170" s="358">
        <f t="shared" si="46"/>
        <v>0.13938547486033515</v>
      </c>
      <c r="K170" s="450"/>
      <c r="L170" s="461"/>
      <c r="M170" s="138">
        <v>8647</v>
      </c>
      <c r="N170" s="358">
        <f t="shared" si="48"/>
        <v>0.15447263017356483</v>
      </c>
      <c r="O170" s="403"/>
      <c r="P170" s="464"/>
      <c r="Q170" s="138">
        <v>1811</v>
      </c>
      <c r="R170" s="358">
        <f t="shared" si="49"/>
        <v>0.16688144329896915</v>
      </c>
      <c r="S170" s="373">
        <v>1579</v>
      </c>
      <c r="T170" s="379">
        <f t="shared" si="35"/>
        <v>0.10574229691876751</v>
      </c>
      <c r="U170" s="403"/>
      <c r="V170" s="406"/>
      <c r="W170" s="250">
        <v>219</v>
      </c>
      <c r="X170" s="358">
        <f t="shared" si="50"/>
        <v>0.72440944881889768</v>
      </c>
      <c r="Y170" s="250">
        <v>34</v>
      </c>
      <c r="Z170" s="358">
        <f t="shared" si="51"/>
        <v>-0.81818181818181812</v>
      </c>
      <c r="AA170" s="138"/>
      <c r="AB170" s="358"/>
      <c r="AC170" s="138">
        <v>16</v>
      </c>
      <c r="AD170" s="379">
        <f>AC170/AC158-1</f>
        <v>6.6666666666666652E-2</v>
      </c>
      <c r="AE170" s="463"/>
      <c r="AF170" s="473"/>
      <c r="AG170" s="138"/>
      <c r="AH170" s="358"/>
      <c r="AI170" s="143"/>
      <c r="AJ170" s="143"/>
      <c r="AK170" s="143"/>
      <c r="AL170" s="143"/>
      <c r="AM170" s="143"/>
      <c r="AN170" s="143"/>
      <c r="AO170" s="143"/>
      <c r="AP170" s="143"/>
      <c r="AQ170" s="143"/>
      <c r="AR170" s="143"/>
      <c r="AS170" s="143"/>
      <c r="AT170" s="143"/>
      <c r="AU170" s="143"/>
      <c r="AV170" s="144"/>
      <c r="AW170" s="143"/>
      <c r="AX170" s="143"/>
      <c r="AY170" s="143"/>
      <c r="AZ170" s="143"/>
      <c r="BA170" s="143"/>
      <c r="BB170" s="143"/>
      <c r="BC170" s="143"/>
      <c r="BD170" s="143"/>
      <c r="BE170" s="143"/>
      <c r="BF170" s="143"/>
      <c r="BG170" s="143"/>
      <c r="BH170" s="143"/>
      <c r="BI170" s="143"/>
      <c r="BJ170" s="143"/>
      <c r="BK170" s="143"/>
      <c r="BL170" s="143"/>
      <c r="BM170" s="143"/>
      <c r="BN170" s="143"/>
      <c r="BO170" s="143"/>
      <c r="BP170" s="143"/>
      <c r="BQ170" s="143"/>
      <c r="BR170" s="143"/>
      <c r="BS170" s="143"/>
      <c r="BT170" s="143"/>
      <c r="BU170" s="143"/>
      <c r="BV170" s="143"/>
      <c r="BW170" s="143"/>
      <c r="BX170" s="143"/>
      <c r="BY170" s="143"/>
      <c r="BZ170" s="143"/>
      <c r="CA170" s="143"/>
      <c r="CB170" s="143"/>
      <c r="CC170" s="143"/>
      <c r="CD170" s="143"/>
      <c r="CE170" s="143"/>
      <c r="CF170" s="143"/>
      <c r="CG170" s="143"/>
      <c r="CH170" s="143"/>
      <c r="CI170" s="143"/>
      <c r="CJ170" s="143"/>
      <c r="CK170" s="143"/>
      <c r="CL170" s="143"/>
      <c r="CM170" s="143"/>
      <c r="CN170" s="143"/>
      <c r="CO170" s="143"/>
      <c r="CP170" s="143"/>
      <c r="CQ170" s="143"/>
      <c r="CR170" s="143"/>
      <c r="CS170" s="143"/>
      <c r="CT170" s="143"/>
      <c r="CU170" s="143"/>
      <c r="CV170" s="143"/>
      <c r="CW170" s="143"/>
      <c r="CX170" s="143"/>
      <c r="CY170" s="143"/>
      <c r="CZ170" s="143"/>
      <c r="DA170" s="143"/>
      <c r="DB170" s="143"/>
      <c r="DC170" s="143"/>
      <c r="DD170" s="143"/>
      <c r="DE170" s="143"/>
      <c r="DF170" s="143"/>
      <c r="DG170" s="143"/>
      <c r="DH170" s="143"/>
      <c r="DI170" s="143"/>
      <c r="DJ170" s="143"/>
      <c r="DK170" s="143"/>
      <c r="DL170" s="143"/>
      <c r="DM170" s="143"/>
      <c r="DN170" s="143"/>
      <c r="DO170" s="143"/>
      <c r="DP170" s="143"/>
      <c r="DQ170" s="143"/>
      <c r="DR170" s="143"/>
      <c r="DS170" s="143"/>
      <c r="DT170" s="143"/>
      <c r="DU170" s="143"/>
      <c r="DV170" s="143"/>
      <c r="DW170" s="143"/>
      <c r="DX170" s="143"/>
      <c r="DY170" s="143"/>
      <c r="DZ170" s="143"/>
      <c r="EA170" s="143"/>
      <c r="EB170" s="143"/>
      <c r="EC170" s="143"/>
      <c r="ED170" s="143"/>
      <c r="EE170" s="143"/>
      <c r="EF170" s="143"/>
      <c r="EG170" s="143"/>
      <c r="EH170" s="143"/>
      <c r="EI170" s="143"/>
      <c r="EJ170" s="143"/>
      <c r="EK170" s="143"/>
      <c r="EL170" s="143"/>
      <c r="EM170" s="143"/>
      <c r="EN170" s="143"/>
      <c r="EO170" s="143"/>
      <c r="EP170" s="143"/>
      <c r="EQ170" s="143"/>
      <c r="ER170" s="143"/>
      <c r="ES170" s="143"/>
      <c r="ET170" s="143"/>
      <c r="EU170" s="143"/>
      <c r="EV170" s="143"/>
      <c r="EW170" s="143"/>
      <c r="EX170" s="143"/>
      <c r="EY170" s="143"/>
      <c r="EZ170" s="143"/>
      <c r="FA170" s="143"/>
      <c r="FB170" s="143"/>
      <c r="FC170" s="143"/>
      <c r="FD170" s="143"/>
      <c r="FE170" s="143"/>
      <c r="FF170" s="143"/>
      <c r="FG170" s="143"/>
      <c r="FH170" s="143"/>
      <c r="FI170" s="143"/>
      <c r="FJ170" s="143"/>
      <c r="FK170" s="143"/>
      <c r="FL170" s="143"/>
      <c r="FM170" s="143"/>
      <c r="FN170" s="143"/>
      <c r="FO170" s="143"/>
      <c r="FP170" s="143"/>
      <c r="FQ170" s="143"/>
      <c r="FR170" s="143"/>
      <c r="FS170" s="143"/>
      <c r="FT170" s="143"/>
      <c r="FU170" s="143"/>
      <c r="FV170" s="143"/>
      <c r="FW170" s="143"/>
      <c r="FX170" s="143"/>
      <c r="FY170" s="143"/>
      <c r="FZ170" s="143"/>
      <c r="GA170" s="143"/>
      <c r="GB170" s="143"/>
      <c r="GC170" s="143"/>
      <c r="GD170" s="143"/>
      <c r="GE170" s="143"/>
      <c r="GF170" s="143"/>
      <c r="GG170" s="143"/>
      <c r="GH170" s="143"/>
      <c r="GI170" s="143"/>
      <c r="GJ170" s="143"/>
      <c r="GK170" s="143"/>
      <c r="GL170" s="143"/>
      <c r="GM170" s="143"/>
      <c r="GN170" s="143"/>
      <c r="GO170" s="143"/>
      <c r="GP170" s="143"/>
      <c r="GQ170" s="143"/>
      <c r="GR170" s="143"/>
      <c r="GS170" s="143"/>
      <c r="GT170" s="143"/>
      <c r="GU170" s="143"/>
      <c r="GV170" s="143"/>
      <c r="GW170" s="143"/>
      <c r="GX170" s="143"/>
      <c r="GY170" s="143"/>
      <c r="GZ170" s="143"/>
      <c r="HA170" s="143"/>
      <c r="HB170" s="143"/>
      <c r="HC170" s="143"/>
      <c r="HD170" s="143"/>
      <c r="HE170" s="143"/>
      <c r="HF170" s="143"/>
      <c r="HG170" s="143"/>
      <c r="HH170" s="143"/>
      <c r="HI170" s="143"/>
      <c r="HJ170" s="143"/>
      <c r="HK170" s="143"/>
      <c r="HL170" s="143"/>
      <c r="HM170" s="143"/>
      <c r="HN170" s="143"/>
      <c r="HO170" s="143"/>
      <c r="HP170" s="143"/>
      <c r="HQ170" s="143"/>
      <c r="HR170" s="143"/>
      <c r="HS170" s="143"/>
      <c r="HT170" s="143"/>
      <c r="HU170" s="143"/>
      <c r="HV170" s="143"/>
      <c r="HW170" s="143"/>
      <c r="HX170" s="143"/>
      <c r="HY170" s="143"/>
      <c r="HZ170" s="143"/>
      <c r="IA170" s="143"/>
      <c r="IB170" s="143"/>
      <c r="IC170" s="143"/>
      <c r="ID170" s="143"/>
      <c r="IE170" s="143"/>
      <c r="IF170" s="143"/>
      <c r="IG170" s="143"/>
      <c r="IH170" s="143"/>
      <c r="II170" s="143"/>
      <c r="IJ170" s="143"/>
      <c r="IK170" s="143"/>
      <c r="IL170" s="143"/>
      <c r="IM170" s="143"/>
      <c r="IN170" s="143"/>
      <c r="IO170" s="143"/>
      <c r="IP170" s="143"/>
      <c r="IQ170" s="143"/>
      <c r="IR170" s="143"/>
      <c r="IS170" s="143"/>
      <c r="IT170" s="143"/>
      <c r="IU170" s="143"/>
      <c r="IV170" s="143"/>
      <c r="IW170" s="143"/>
      <c r="IX170" s="143"/>
      <c r="IY170" s="143"/>
      <c r="IZ170" s="143"/>
      <c r="JA170" s="143"/>
      <c r="JB170" s="143"/>
      <c r="JC170" s="143"/>
      <c r="JD170" s="143"/>
      <c r="JE170" s="143"/>
      <c r="JF170" s="143"/>
      <c r="JG170" s="143"/>
      <c r="JH170" s="143"/>
      <c r="JI170" s="143"/>
      <c r="JJ170" s="143"/>
      <c r="JK170" s="143"/>
      <c r="JL170" s="143"/>
      <c r="JM170" s="143"/>
      <c r="JN170" s="143"/>
      <c r="JO170" s="143"/>
      <c r="JP170" s="143"/>
      <c r="JQ170" s="143"/>
      <c r="JR170" s="143"/>
      <c r="JS170" s="143"/>
      <c r="JT170" s="143"/>
      <c r="JU170" s="143"/>
      <c r="JV170" s="143"/>
      <c r="JW170" s="143"/>
      <c r="JX170" s="143"/>
      <c r="JY170" s="143"/>
      <c r="JZ170" s="143"/>
      <c r="KA170" s="143"/>
      <c r="KB170" s="143"/>
      <c r="KC170" s="143"/>
      <c r="KD170" s="143"/>
      <c r="KE170" s="143"/>
      <c r="KF170" s="143"/>
      <c r="KG170" s="143"/>
      <c r="KH170" s="143"/>
      <c r="KI170" s="143"/>
      <c r="KJ170" s="143"/>
      <c r="KK170" s="143"/>
      <c r="KL170" s="143"/>
      <c r="KM170" s="143"/>
      <c r="KN170" s="143"/>
      <c r="KO170" s="143"/>
      <c r="KP170" s="143"/>
      <c r="KQ170" s="143"/>
      <c r="KR170" s="143"/>
      <c r="KS170" s="143"/>
      <c r="KT170" s="143"/>
      <c r="KU170" s="143"/>
      <c r="KV170" s="143"/>
      <c r="KW170" s="143"/>
      <c r="KX170" s="143"/>
      <c r="KY170" s="143"/>
      <c r="KZ170" s="143"/>
      <c r="LA170" s="143"/>
      <c r="LB170" s="143"/>
      <c r="LC170" s="143"/>
      <c r="LD170" s="143"/>
      <c r="LE170" s="143"/>
      <c r="LF170" s="143"/>
      <c r="LG170" s="143"/>
      <c r="LH170" s="143"/>
      <c r="LI170" s="143"/>
      <c r="LJ170" s="143"/>
      <c r="LK170" s="143"/>
      <c r="LL170" s="143"/>
      <c r="LM170" s="143"/>
      <c r="LN170" s="143"/>
      <c r="LO170" s="143"/>
      <c r="LP170" s="143"/>
      <c r="LQ170" s="143"/>
      <c r="LR170" s="143"/>
      <c r="LS170" s="143"/>
      <c r="LT170" s="143"/>
      <c r="LU170" s="143"/>
      <c r="LV170" s="143"/>
      <c r="LW170" s="143"/>
      <c r="LX170" s="143"/>
      <c r="LY170" s="143"/>
      <c r="LZ170" s="143"/>
      <c r="MA170" s="143"/>
      <c r="MB170" s="143"/>
      <c r="MC170" s="143"/>
      <c r="MD170" s="143"/>
      <c r="ME170" s="143"/>
      <c r="MF170" s="143"/>
      <c r="MG170" s="143"/>
      <c r="MH170" s="143"/>
      <c r="MI170" s="143"/>
      <c r="MJ170" s="143"/>
      <c r="MK170" s="143"/>
      <c r="ML170" s="143"/>
      <c r="MM170" s="143"/>
      <c r="MN170" s="143"/>
      <c r="MO170" s="143"/>
      <c r="MP170" s="143"/>
      <c r="MQ170" s="143"/>
      <c r="MR170" s="143"/>
      <c r="MS170" s="143"/>
      <c r="MT170" s="143"/>
      <c r="MU170" s="143"/>
      <c r="MV170" s="143"/>
      <c r="MW170" s="143"/>
      <c r="MX170" s="143"/>
      <c r="MY170" s="143"/>
      <c r="MZ170" s="143"/>
      <c r="NA170" s="143"/>
      <c r="NB170" s="143"/>
      <c r="NC170" s="143"/>
      <c r="ND170" s="143"/>
      <c r="NE170" s="143"/>
      <c r="NF170" s="143"/>
      <c r="NG170" s="143"/>
      <c r="NH170" s="143"/>
      <c r="NI170" s="143"/>
      <c r="NJ170" s="143"/>
      <c r="NK170" s="143"/>
      <c r="NL170" s="143"/>
      <c r="NM170" s="143"/>
      <c r="NN170" s="143"/>
      <c r="NO170" s="143"/>
      <c r="NP170" s="143"/>
      <c r="NQ170" s="143"/>
      <c r="NR170" s="143"/>
      <c r="NS170" s="143"/>
      <c r="NT170" s="143"/>
      <c r="NU170" s="143"/>
      <c r="NV170" s="143"/>
      <c r="NW170" s="143"/>
      <c r="NX170" s="143"/>
      <c r="NY170" s="143"/>
      <c r="NZ170" s="143"/>
      <c r="OA170" s="143"/>
      <c r="OB170" s="143"/>
      <c r="OC170" s="143"/>
      <c r="OD170" s="143"/>
      <c r="OE170" s="143"/>
      <c r="OF170" s="143"/>
      <c r="OG170" s="143"/>
      <c r="OH170" s="143"/>
      <c r="OI170" s="143"/>
      <c r="OJ170" s="143"/>
      <c r="OK170" s="143"/>
      <c r="OL170" s="143"/>
      <c r="OM170" s="143"/>
      <c r="ON170" s="143"/>
      <c r="OO170" s="143"/>
      <c r="OP170" s="143"/>
      <c r="OQ170" s="143"/>
      <c r="OR170" s="143"/>
      <c r="OS170" s="143"/>
      <c r="OT170" s="143"/>
      <c r="OU170" s="143"/>
      <c r="OV170" s="143"/>
      <c r="OW170" s="143"/>
      <c r="OX170" s="143"/>
      <c r="OY170" s="143"/>
      <c r="OZ170" s="143"/>
      <c r="PA170" s="143"/>
      <c r="PB170" s="143"/>
      <c r="PC170" s="143"/>
      <c r="PD170" s="143"/>
      <c r="PE170" s="143"/>
      <c r="PF170" s="143"/>
      <c r="PG170" s="143"/>
      <c r="PH170" s="143"/>
      <c r="PI170" s="143"/>
      <c r="PJ170" s="143"/>
      <c r="PK170" s="143"/>
      <c r="PL170" s="143"/>
      <c r="PM170" s="143"/>
      <c r="PN170" s="143"/>
      <c r="PO170" s="143"/>
      <c r="PP170" s="143"/>
      <c r="PQ170" s="143"/>
      <c r="PR170" s="143"/>
      <c r="PS170" s="143"/>
      <c r="PT170" s="143"/>
      <c r="PU170" s="143"/>
      <c r="PV170" s="143"/>
      <c r="PW170" s="143"/>
      <c r="PX170" s="143"/>
      <c r="PY170" s="143"/>
      <c r="PZ170" s="143"/>
      <c r="QA170" s="143"/>
      <c r="QB170" s="143"/>
      <c r="QC170" s="143"/>
      <c r="QD170" s="143"/>
      <c r="QE170" s="143"/>
      <c r="QF170" s="143"/>
      <c r="QG170" s="143"/>
      <c r="QH170" s="143"/>
      <c r="QI170" s="143"/>
      <c r="QJ170" s="143"/>
      <c r="QK170" s="143"/>
      <c r="QL170" s="143"/>
      <c r="QM170" s="143"/>
      <c r="QN170" s="143"/>
      <c r="QO170" s="143"/>
      <c r="QP170" s="143"/>
      <c r="QQ170" s="143"/>
      <c r="QR170" s="143"/>
      <c r="QS170" s="143"/>
      <c r="QT170" s="143"/>
      <c r="QU170" s="143"/>
      <c r="QV170" s="143"/>
      <c r="QW170" s="143"/>
      <c r="QX170" s="143"/>
      <c r="QY170" s="143"/>
      <c r="QZ170" s="143"/>
      <c r="RA170" s="143"/>
      <c r="RB170" s="143"/>
      <c r="RC170" s="143"/>
      <c r="RD170" s="143"/>
      <c r="RE170" s="143"/>
      <c r="RF170" s="143"/>
      <c r="RG170" s="143"/>
      <c r="RH170" s="143"/>
      <c r="RI170" s="143"/>
      <c r="RJ170" s="143"/>
      <c r="RK170" s="143"/>
      <c r="RL170" s="143"/>
      <c r="RM170" s="143"/>
      <c r="RN170" s="143"/>
      <c r="RO170" s="143"/>
      <c r="RP170" s="143"/>
      <c r="RQ170" s="143"/>
      <c r="RR170" s="143"/>
      <c r="RS170" s="143"/>
      <c r="RT170" s="143"/>
      <c r="RU170" s="143"/>
      <c r="RV170" s="143"/>
      <c r="RW170" s="143"/>
      <c r="RX170" s="143"/>
      <c r="RY170" s="143"/>
      <c r="RZ170" s="143"/>
      <c r="SA170" s="143"/>
      <c r="SB170" s="143"/>
      <c r="SC170" s="143"/>
      <c r="SD170" s="143"/>
      <c r="SE170" s="143"/>
      <c r="SF170" s="143"/>
      <c r="SG170" s="143"/>
      <c r="SH170" s="143"/>
      <c r="SI170" s="143"/>
      <c r="SJ170" s="143"/>
      <c r="SK170" s="143"/>
      <c r="SL170" s="143"/>
      <c r="SM170" s="143"/>
      <c r="SN170" s="143"/>
      <c r="SO170" s="143"/>
      <c r="SP170" s="143"/>
      <c r="SQ170" s="143"/>
      <c r="SR170" s="143"/>
      <c r="SS170" s="143"/>
      <c r="ST170" s="143"/>
      <c r="SU170" s="143"/>
      <c r="SV170" s="143"/>
      <c r="SW170" s="143"/>
      <c r="SX170" s="143"/>
      <c r="SY170" s="143"/>
      <c r="SZ170" s="143"/>
      <c r="TA170" s="143"/>
      <c r="TB170" s="143"/>
      <c r="TC170" s="143"/>
      <c r="TD170" s="143"/>
      <c r="TE170" s="143"/>
      <c r="TF170" s="143"/>
      <c r="TG170" s="143"/>
      <c r="TH170" s="143"/>
      <c r="TI170" s="143"/>
      <c r="TJ170" s="143"/>
      <c r="TK170" s="143"/>
      <c r="TL170" s="143"/>
      <c r="TM170" s="143"/>
      <c r="TN170" s="143"/>
      <c r="TO170" s="143"/>
      <c r="TP170" s="143"/>
      <c r="TQ170" s="143"/>
      <c r="TR170" s="143"/>
      <c r="TS170" s="143"/>
      <c r="TT170" s="143"/>
      <c r="TU170" s="143"/>
      <c r="TV170" s="143"/>
      <c r="TW170" s="143"/>
      <c r="TX170" s="143"/>
      <c r="TY170" s="143"/>
      <c r="TZ170" s="143"/>
      <c r="UA170" s="143"/>
      <c r="UB170" s="143"/>
      <c r="UC170" s="143"/>
      <c r="UD170" s="143"/>
      <c r="UE170" s="143"/>
      <c r="UF170" s="143"/>
      <c r="UG170" s="143"/>
      <c r="UH170" s="143"/>
      <c r="UI170" s="143"/>
      <c r="UJ170" s="143"/>
      <c r="UK170" s="143"/>
      <c r="UL170" s="143"/>
      <c r="UM170" s="143"/>
      <c r="UN170" s="143"/>
      <c r="UO170" s="143"/>
      <c r="UP170" s="143"/>
      <c r="UQ170" s="143"/>
      <c r="UR170" s="143"/>
      <c r="US170" s="143"/>
      <c r="UT170" s="143"/>
      <c r="UU170" s="143"/>
      <c r="UV170" s="143"/>
      <c r="UW170" s="143"/>
      <c r="UX170" s="143"/>
      <c r="UY170" s="143"/>
      <c r="UZ170" s="143"/>
      <c r="VA170" s="143"/>
      <c r="VB170" s="143"/>
      <c r="VC170" s="143"/>
      <c r="VD170" s="143"/>
      <c r="VE170" s="143"/>
      <c r="VF170" s="143"/>
      <c r="VG170" s="143"/>
      <c r="VH170" s="143"/>
      <c r="VI170" s="143"/>
      <c r="VJ170" s="143"/>
      <c r="VK170" s="143"/>
      <c r="VL170" s="143"/>
      <c r="VM170" s="143"/>
      <c r="VN170" s="143"/>
      <c r="VO170" s="143"/>
      <c r="VP170" s="143"/>
      <c r="VQ170" s="143"/>
      <c r="VR170" s="143"/>
      <c r="VS170" s="143"/>
      <c r="VT170" s="143"/>
      <c r="VU170" s="143"/>
      <c r="VV170" s="143"/>
      <c r="VW170" s="143"/>
      <c r="VX170" s="143"/>
      <c r="VY170" s="143"/>
      <c r="VZ170" s="143"/>
      <c r="WA170" s="143"/>
      <c r="WB170" s="143"/>
      <c r="WC170" s="143"/>
      <c r="WD170" s="143"/>
      <c r="WE170" s="143"/>
      <c r="WF170" s="143"/>
      <c r="WG170" s="143"/>
      <c r="WH170" s="143"/>
      <c r="WI170" s="143"/>
      <c r="WJ170" s="143"/>
      <c r="WK170" s="143"/>
      <c r="WL170" s="143"/>
      <c r="WM170" s="143"/>
      <c r="WN170" s="143"/>
      <c r="WO170" s="143"/>
      <c r="WP170" s="143"/>
      <c r="WQ170" s="143"/>
      <c r="WR170" s="143"/>
      <c r="WS170" s="143"/>
      <c r="WT170" s="143"/>
      <c r="WU170" s="143"/>
      <c r="WV170" s="143"/>
      <c r="WW170" s="143"/>
      <c r="WX170" s="143"/>
      <c r="WY170" s="143"/>
      <c r="WZ170" s="143"/>
      <c r="XA170" s="143"/>
      <c r="XB170" s="143"/>
      <c r="XC170" s="143"/>
      <c r="XD170" s="143"/>
      <c r="XE170" s="143"/>
      <c r="XF170" s="143"/>
      <c r="XG170" s="143"/>
      <c r="XH170" s="143"/>
      <c r="XI170" s="143"/>
      <c r="XJ170" s="143"/>
      <c r="XK170" s="143"/>
      <c r="XL170" s="143"/>
      <c r="XM170" s="143"/>
      <c r="XN170" s="143"/>
      <c r="XO170" s="143"/>
      <c r="XP170" s="143"/>
      <c r="XQ170" s="143"/>
      <c r="XR170" s="143"/>
      <c r="XS170" s="143"/>
      <c r="XT170" s="143"/>
      <c r="XU170" s="143"/>
      <c r="XV170" s="143"/>
      <c r="XW170" s="143"/>
      <c r="XX170" s="143"/>
      <c r="XY170" s="143"/>
      <c r="XZ170" s="143"/>
      <c r="YA170" s="143"/>
      <c r="YB170" s="143"/>
      <c r="YC170" s="143"/>
      <c r="YD170" s="143"/>
      <c r="YE170" s="143"/>
      <c r="YF170" s="143"/>
      <c r="YG170" s="143"/>
      <c r="YH170" s="143"/>
      <c r="YI170" s="143"/>
      <c r="YJ170" s="143"/>
      <c r="YK170" s="143"/>
      <c r="YL170" s="143"/>
      <c r="YM170" s="143"/>
      <c r="YN170" s="143"/>
      <c r="YO170" s="143"/>
      <c r="YP170" s="143"/>
      <c r="YQ170" s="143"/>
      <c r="YR170" s="143"/>
      <c r="YS170" s="143"/>
      <c r="YT170" s="143"/>
      <c r="YU170" s="143"/>
      <c r="YV170" s="143"/>
      <c r="YW170" s="143"/>
      <c r="YX170" s="143"/>
      <c r="YY170" s="143"/>
      <c r="YZ170" s="143"/>
      <c r="ZA170" s="143"/>
      <c r="ZB170" s="143"/>
      <c r="ZC170" s="143"/>
      <c r="ZD170" s="143"/>
      <c r="ZE170" s="143"/>
      <c r="ZF170" s="143"/>
      <c r="ZG170" s="143"/>
      <c r="ZH170" s="143"/>
      <c r="ZI170" s="143"/>
      <c r="ZJ170" s="143"/>
      <c r="ZK170" s="143"/>
      <c r="ZL170" s="143"/>
      <c r="ZM170" s="143"/>
      <c r="ZN170" s="143"/>
      <c r="ZO170" s="143"/>
      <c r="ZP170" s="143"/>
      <c r="ZQ170" s="143"/>
      <c r="ZR170" s="143"/>
      <c r="ZS170" s="143"/>
      <c r="ZT170" s="143"/>
      <c r="ZU170" s="143"/>
      <c r="ZV170" s="143"/>
      <c r="ZW170" s="143"/>
      <c r="ZX170" s="143"/>
      <c r="ZY170" s="143"/>
      <c r="ZZ170" s="143"/>
      <c r="AAA170" s="143"/>
      <c r="AAB170" s="143"/>
      <c r="AAC170" s="143"/>
      <c r="AAD170" s="143"/>
      <c r="AAE170" s="143"/>
      <c r="AAF170" s="143"/>
      <c r="AAG170" s="143"/>
      <c r="AAH170" s="143"/>
      <c r="AAI170" s="143"/>
      <c r="AAJ170" s="143"/>
      <c r="AAK170" s="143"/>
      <c r="AAL170" s="143"/>
      <c r="AAM170" s="143"/>
      <c r="AAN170" s="143"/>
      <c r="AAO170" s="143"/>
      <c r="AAP170" s="143"/>
      <c r="AAQ170" s="143"/>
      <c r="AAR170" s="143"/>
      <c r="AAS170" s="143"/>
      <c r="AAT170" s="143"/>
      <c r="AAU170" s="143"/>
      <c r="AAV170" s="143"/>
      <c r="AAW170" s="143"/>
      <c r="AAX170" s="143"/>
      <c r="AAY170" s="143"/>
      <c r="AAZ170" s="143"/>
      <c r="ABA170" s="143"/>
      <c r="ABB170" s="143"/>
      <c r="ABC170" s="143"/>
      <c r="ABD170" s="143"/>
      <c r="ABE170" s="143"/>
      <c r="ABF170" s="143"/>
      <c r="ABG170" s="143"/>
      <c r="ABH170" s="143"/>
      <c r="ABI170" s="143"/>
      <c r="ABJ170" s="143"/>
      <c r="ABK170" s="143"/>
      <c r="ABL170" s="143"/>
      <c r="ABM170" s="143"/>
      <c r="ABN170" s="143"/>
      <c r="ABO170" s="143"/>
      <c r="ABP170" s="143"/>
      <c r="ABQ170" s="143"/>
      <c r="ABR170" s="143"/>
      <c r="ABS170" s="143"/>
      <c r="ABT170" s="143"/>
      <c r="ABU170" s="143"/>
      <c r="ABV170" s="143"/>
      <c r="ABW170" s="143"/>
      <c r="ABX170" s="143"/>
      <c r="ABY170" s="143"/>
      <c r="ABZ170" s="143"/>
      <c r="ACA170" s="143"/>
      <c r="ACB170" s="143"/>
      <c r="ACC170" s="143"/>
      <c r="ACD170" s="143"/>
      <c r="ACE170" s="143"/>
      <c r="ACF170" s="143"/>
      <c r="ACG170" s="143"/>
      <c r="ACH170" s="143"/>
      <c r="ACI170" s="143"/>
      <c r="ACJ170" s="143"/>
      <c r="ACK170" s="143"/>
      <c r="ACL170" s="143"/>
      <c r="ACM170" s="143"/>
      <c r="ACN170" s="143"/>
      <c r="ACO170" s="143"/>
      <c r="ACP170" s="143"/>
      <c r="ACQ170" s="143"/>
      <c r="ACR170" s="143"/>
      <c r="ACS170" s="143"/>
      <c r="ACT170" s="143"/>
      <c r="ACU170" s="143"/>
      <c r="ACV170" s="143"/>
      <c r="ACW170" s="143"/>
      <c r="ACX170" s="143"/>
      <c r="ACY170" s="143"/>
      <c r="ACZ170" s="143"/>
      <c r="ADA170" s="143"/>
      <c r="ADB170" s="143"/>
      <c r="ADC170" s="143"/>
      <c r="ADD170" s="143"/>
      <c r="ADE170" s="143"/>
      <c r="ADF170" s="143"/>
      <c r="ADG170" s="143"/>
      <c r="ADH170" s="143"/>
      <c r="ADI170" s="143"/>
      <c r="ADJ170" s="143"/>
      <c r="ADK170" s="143"/>
      <c r="ADL170" s="143"/>
      <c r="ADM170" s="143"/>
      <c r="ADN170" s="143"/>
      <c r="ADO170" s="143"/>
      <c r="ADP170" s="143"/>
      <c r="ADQ170" s="143"/>
      <c r="ADR170" s="143"/>
      <c r="ADS170" s="143"/>
      <c r="ADT170" s="143"/>
      <c r="ADU170" s="143"/>
      <c r="ADV170" s="143"/>
      <c r="ADW170" s="143"/>
      <c r="ADX170" s="143"/>
      <c r="ADY170" s="143"/>
      <c r="ADZ170" s="143"/>
      <c r="AEA170" s="143"/>
      <c r="AEB170" s="143"/>
      <c r="AEC170" s="143"/>
      <c r="AED170" s="143"/>
      <c r="AEE170" s="143"/>
      <c r="AEF170" s="143"/>
      <c r="AEG170" s="143"/>
      <c r="AEH170" s="143"/>
      <c r="AEI170" s="143"/>
      <c r="AEJ170" s="143"/>
      <c r="AEK170" s="143"/>
      <c r="AEL170" s="143"/>
      <c r="AEM170" s="143"/>
      <c r="AEN170" s="143"/>
      <c r="AEO170" s="143"/>
      <c r="AEP170" s="143"/>
      <c r="AEQ170" s="143"/>
      <c r="AER170" s="143"/>
      <c r="AES170" s="143"/>
      <c r="AET170" s="143"/>
      <c r="AEU170" s="143"/>
      <c r="AEV170" s="143"/>
      <c r="AEW170" s="143"/>
      <c r="AEX170" s="143"/>
      <c r="AEY170" s="143"/>
      <c r="AEZ170" s="143"/>
      <c r="AFA170" s="143"/>
      <c r="AFB170" s="143"/>
      <c r="AFC170" s="143"/>
      <c r="AFD170" s="143"/>
      <c r="AFE170" s="143"/>
      <c r="AFF170" s="143"/>
      <c r="AFG170" s="143"/>
      <c r="AFH170" s="143"/>
      <c r="AFI170" s="143"/>
      <c r="AFJ170" s="143"/>
      <c r="AFK170" s="143"/>
      <c r="AFL170" s="143"/>
      <c r="AFM170" s="143"/>
      <c r="AFN170" s="143"/>
      <c r="AFO170" s="143"/>
      <c r="AFP170" s="143"/>
      <c r="AFQ170" s="143"/>
      <c r="AFR170" s="143"/>
      <c r="AFS170" s="143"/>
      <c r="AFT170" s="143"/>
      <c r="AFU170" s="143"/>
      <c r="AFV170" s="143"/>
      <c r="AFW170" s="143"/>
      <c r="AFX170" s="143"/>
      <c r="AFY170" s="143"/>
      <c r="AFZ170" s="143"/>
      <c r="AGA170" s="143"/>
      <c r="AGB170" s="143"/>
      <c r="AGC170" s="143"/>
      <c r="AGD170" s="143"/>
      <c r="AGE170" s="143"/>
      <c r="AGF170" s="143"/>
      <c r="AGG170" s="143"/>
      <c r="AGH170" s="143"/>
      <c r="AGI170" s="143"/>
      <c r="AGJ170" s="143"/>
      <c r="AGK170" s="143"/>
      <c r="AGL170" s="143"/>
      <c r="AGM170" s="143"/>
      <c r="AGN170" s="143"/>
      <c r="AGO170" s="143"/>
      <c r="AGP170" s="143"/>
      <c r="AGQ170" s="143"/>
      <c r="AGR170" s="143"/>
      <c r="AGS170" s="143"/>
      <c r="AGT170" s="143"/>
      <c r="AGU170" s="143"/>
      <c r="AGV170" s="143"/>
      <c r="AGW170" s="143"/>
      <c r="AGX170" s="143"/>
      <c r="AGY170" s="143"/>
      <c r="AGZ170" s="143"/>
      <c r="AHA170" s="143"/>
      <c r="AHB170" s="143"/>
      <c r="AHC170" s="143"/>
      <c r="AHD170" s="143"/>
      <c r="AHE170" s="143"/>
      <c r="AHF170" s="143"/>
      <c r="AHG170" s="143"/>
      <c r="AHH170" s="143"/>
      <c r="AHI170" s="143"/>
      <c r="AHJ170" s="143"/>
      <c r="AHK170" s="143"/>
      <c r="AHL170" s="143"/>
      <c r="AHM170" s="143"/>
      <c r="AHN170" s="143"/>
      <c r="AHO170" s="143"/>
      <c r="AHP170" s="143"/>
      <c r="AHQ170" s="143"/>
      <c r="AHR170" s="143"/>
      <c r="AHS170" s="143"/>
      <c r="AHT170" s="143"/>
      <c r="AHU170" s="143"/>
      <c r="AHV170" s="143"/>
      <c r="AHW170" s="143"/>
      <c r="AHX170" s="143"/>
      <c r="AHY170" s="143"/>
      <c r="AHZ170" s="143"/>
      <c r="AIA170" s="143"/>
      <c r="AIB170" s="143"/>
      <c r="AIC170" s="143"/>
      <c r="AID170" s="143"/>
      <c r="AIE170" s="143"/>
      <c r="AIF170" s="143"/>
      <c r="AIG170" s="143"/>
      <c r="AIH170" s="143"/>
      <c r="AII170" s="143"/>
      <c r="AIJ170" s="143"/>
      <c r="AIK170" s="143"/>
      <c r="AIL170" s="143"/>
      <c r="AIM170" s="143"/>
      <c r="AIN170" s="143"/>
      <c r="AIO170" s="143"/>
      <c r="AIP170" s="143"/>
      <c r="AIQ170" s="143"/>
      <c r="AIR170" s="143"/>
      <c r="AIS170" s="143"/>
      <c r="AIT170" s="143"/>
      <c r="AIU170" s="143"/>
      <c r="AIV170" s="143"/>
      <c r="AIW170" s="143"/>
      <c r="AIX170" s="143"/>
      <c r="AIY170" s="143"/>
      <c r="AIZ170" s="143"/>
      <c r="AJA170" s="143"/>
      <c r="AJB170" s="143"/>
      <c r="AJC170" s="143"/>
      <c r="AJD170" s="143"/>
      <c r="AJE170" s="143"/>
      <c r="AJF170" s="143"/>
      <c r="AJG170" s="143"/>
      <c r="AJH170" s="143"/>
      <c r="AJI170" s="143"/>
    </row>
    <row r="171" spans="1:945" s="106" customFormat="1" ht="13.55" customHeight="1">
      <c r="A171" s="444"/>
      <c r="B171" s="156" t="s">
        <v>231</v>
      </c>
      <c r="C171" s="252">
        <v>2404942</v>
      </c>
      <c r="D171" s="359">
        <f>C171/C159-1</f>
        <v>0.19825613404848452</v>
      </c>
      <c r="E171" s="404"/>
      <c r="F171" s="476"/>
      <c r="G171" s="357">
        <v>23545</v>
      </c>
      <c r="H171" s="359">
        <f t="shared" si="47"/>
        <v>0.21824390748693534</v>
      </c>
      <c r="I171" s="241">
        <v>17351</v>
      </c>
      <c r="J171" s="359">
        <f t="shared" si="46"/>
        <v>0.15044423816469954</v>
      </c>
      <c r="K171" s="451"/>
      <c r="L171" s="462"/>
      <c r="M171" s="241">
        <v>5331</v>
      </c>
      <c r="N171" s="359">
        <f t="shared" si="48"/>
        <v>-1.0762664687326007E-2</v>
      </c>
      <c r="O171" s="404"/>
      <c r="P171" s="476"/>
      <c r="Q171" s="241">
        <v>1062</v>
      </c>
      <c r="R171" s="359">
        <f t="shared" si="49"/>
        <v>-8.4482758620689657E-2</v>
      </c>
      <c r="S171" s="374">
        <v>1717</v>
      </c>
      <c r="T171" s="379">
        <f t="shared" si="35"/>
        <v>8.2207868467410444E-3</v>
      </c>
      <c r="U171" s="404"/>
      <c r="V171" s="407"/>
      <c r="W171" s="253">
        <v>77</v>
      </c>
      <c r="X171" s="359">
        <f t="shared" si="50"/>
        <v>-0.87931034482758619</v>
      </c>
      <c r="Y171" s="253">
        <v>1</v>
      </c>
      <c r="Z171" s="359">
        <f t="shared" si="51"/>
        <v>-0.99259259259259258</v>
      </c>
      <c r="AA171" s="241"/>
      <c r="AB171" s="359"/>
      <c r="AC171" s="241">
        <v>31</v>
      </c>
      <c r="AD171" s="381">
        <f>AC171/AC159-1</f>
        <v>3.4285714285714288</v>
      </c>
      <c r="AE171" s="466"/>
      <c r="AF171" s="474"/>
      <c r="AG171" s="241"/>
      <c r="AH171" s="359"/>
      <c r="AI171" s="143"/>
      <c r="AJ171" s="143"/>
      <c r="AK171" s="143"/>
      <c r="AL171" s="143"/>
      <c r="AM171" s="143"/>
      <c r="AN171" s="143"/>
      <c r="AO171" s="143"/>
      <c r="AP171" s="143"/>
      <c r="AQ171" s="143"/>
      <c r="AR171" s="143"/>
      <c r="AS171" s="143"/>
      <c r="AT171" s="143"/>
      <c r="AU171" s="143"/>
      <c r="AV171" s="144"/>
      <c r="AW171" s="143"/>
      <c r="AX171" s="143"/>
      <c r="AY171" s="143"/>
      <c r="AZ171" s="143"/>
      <c r="BA171" s="143"/>
      <c r="BB171" s="143"/>
      <c r="BC171" s="143"/>
      <c r="BD171" s="143"/>
      <c r="BE171" s="143"/>
      <c r="BF171" s="143"/>
      <c r="BG171" s="143"/>
      <c r="BH171" s="143"/>
      <c r="BI171" s="143"/>
      <c r="BJ171" s="143"/>
      <c r="BK171" s="143"/>
      <c r="BL171" s="143"/>
      <c r="BM171" s="143"/>
      <c r="BN171" s="143"/>
      <c r="BO171" s="143"/>
      <c r="BP171" s="143"/>
      <c r="BQ171" s="143"/>
      <c r="BR171" s="143"/>
      <c r="BS171" s="143"/>
      <c r="BT171" s="143"/>
      <c r="BU171" s="143"/>
      <c r="BV171" s="143"/>
      <c r="BW171" s="143"/>
      <c r="BX171" s="143"/>
      <c r="BY171" s="143"/>
      <c r="BZ171" s="143"/>
      <c r="CA171" s="143"/>
      <c r="CB171" s="143"/>
      <c r="CC171" s="143"/>
      <c r="CD171" s="143"/>
      <c r="CE171" s="143"/>
      <c r="CF171" s="143"/>
      <c r="CG171" s="143"/>
      <c r="CH171" s="143"/>
      <c r="CI171" s="143"/>
      <c r="CJ171" s="143"/>
      <c r="CK171" s="143"/>
      <c r="CL171" s="143"/>
      <c r="CM171" s="143"/>
      <c r="CN171" s="143"/>
      <c r="CO171" s="143"/>
      <c r="CP171" s="143"/>
      <c r="CQ171" s="143"/>
      <c r="CR171" s="143"/>
      <c r="CS171" s="143"/>
      <c r="CT171" s="143"/>
      <c r="CU171" s="143"/>
      <c r="CV171" s="143"/>
      <c r="CW171" s="143"/>
      <c r="CX171" s="143"/>
      <c r="CY171" s="143"/>
      <c r="CZ171" s="143"/>
      <c r="DA171" s="143"/>
      <c r="DB171" s="143"/>
      <c r="DC171" s="143"/>
      <c r="DD171" s="143"/>
      <c r="DE171" s="143"/>
      <c r="DF171" s="143"/>
      <c r="DG171" s="143"/>
      <c r="DH171" s="143"/>
      <c r="DI171" s="143"/>
      <c r="DJ171" s="143"/>
      <c r="DK171" s="143"/>
      <c r="DL171" s="143"/>
      <c r="DM171" s="143"/>
      <c r="DN171" s="143"/>
      <c r="DO171" s="143"/>
      <c r="DP171" s="143"/>
      <c r="DQ171" s="143"/>
      <c r="DR171" s="143"/>
      <c r="DS171" s="143"/>
      <c r="DT171" s="143"/>
      <c r="DU171" s="143"/>
      <c r="DV171" s="143"/>
      <c r="DW171" s="143"/>
      <c r="DX171" s="143"/>
      <c r="DY171" s="143"/>
      <c r="DZ171" s="143"/>
      <c r="EA171" s="143"/>
      <c r="EB171" s="143"/>
      <c r="EC171" s="143"/>
      <c r="ED171" s="143"/>
      <c r="EE171" s="143"/>
      <c r="EF171" s="143"/>
      <c r="EG171" s="143"/>
      <c r="EH171" s="143"/>
      <c r="EI171" s="143"/>
      <c r="EJ171" s="143"/>
      <c r="EK171" s="143"/>
      <c r="EL171" s="143"/>
      <c r="EM171" s="143"/>
      <c r="EN171" s="143"/>
      <c r="EO171" s="143"/>
      <c r="EP171" s="143"/>
      <c r="EQ171" s="143"/>
      <c r="ER171" s="143"/>
      <c r="ES171" s="143"/>
      <c r="ET171" s="143"/>
      <c r="EU171" s="143"/>
      <c r="EV171" s="143"/>
      <c r="EW171" s="143"/>
      <c r="EX171" s="143"/>
      <c r="EY171" s="143"/>
      <c r="EZ171" s="143"/>
      <c r="FA171" s="143"/>
      <c r="FB171" s="143"/>
      <c r="FC171" s="143"/>
      <c r="FD171" s="143"/>
      <c r="FE171" s="143"/>
      <c r="FF171" s="143"/>
      <c r="FG171" s="143"/>
      <c r="FH171" s="143"/>
      <c r="FI171" s="143"/>
      <c r="FJ171" s="143"/>
      <c r="FK171" s="143"/>
      <c r="FL171" s="143"/>
      <c r="FM171" s="143"/>
      <c r="FN171" s="143"/>
      <c r="FO171" s="143"/>
      <c r="FP171" s="143"/>
      <c r="FQ171" s="143"/>
      <c r="FR171" s="143"/>
      <c r="FS171" s="143"/>
      <c r="FT171" s="143"/>
      <c r="FU171" s="143"/>
      <c r="FV171" s="143"/>
      <c r="FW171" s="143"/>
      <c r="FX171" s="143"/>
      <c r="FY171" s="143"/>
      <c r="FZ171" s="143"/>
      <c r="GA171" s="143"/>
      <c r="GB171" s="143"/>
      <c r="GC171" s="143"/>
      <c r="GD171" s="143"/>
      <c r="GE171" s="143"/>
      <c r="GF171" s="143"/>
      <c r="GG171" s="143"/>
      <c r="GH171" s="143"/>
      <c r="GI171" s="143"/>
      <c r="GJ171" s="143"/>
      <c r="GK171" s="143"/>
      <c r="GL171" s="143"/>
      <c r="GM171" s="143"/>
      <c r="GN171" s="143"/>
      <c r="GO171" s="143"/>
      <c r="GP171" s="143"/>
      <c r="GQ171" s="143"/>
      <c r="GR171" s="143"/>
      <c r="GS171" s="143"/>
      <c r="GT171" s="143"/>
      <c r="GU171" s="143"/>
      <c r="GV171" s="143"/>
      <c r="GW171" s="143"/>
      <c r="GX171" s="143"/>
      <c r="GY171" s="143"/>
      <c r="GZ171" s="143"/>
      <c r="HA171" s="143"/>
      <c r="HB171" s="143"/>
      <c r="HC171" s="143"/>
      <c r="HD171" s="143"/>
      <c r="HE171" s="143"/>
      <c r="HF171" s="143"/>
      <c r="HG171" s="143"/>
      <c r="HH171" s="143"/>
      <c r="HI171" s="143"/>
      <c r="HJ171" s="143"/>
      <c r="HK171" s="143"/>
      <c r="HL171" s="143"/>
      <c r="HM171" s="143"/>
      <c r="HN171" s="143"/>
      <c r="HO171" s="143"/>
      <c r="HP171" s="143"/>
      <c r="HQ171" s="143"/>
      <c r="HR171" s="143"/>
      <c r="HS171" s="143"/>
      <c r="HT171" s="143"/>
      <c r="HU171" s="143"/>
      <c r="HV171" s="143"/>
      <c r="HW171" s="143"/>
      <c r="HX171" s="143"/>
      <c r="HY171" s="143"/>
      <c r="HZ171" s="143"/>
      <c r="IA171" s="143"/>
      <c r="IB171" s="143"/>
      <c r="IC171" s="143"/>
      <c r="ID171" s="143"/>
      <c r="IE171" s="143"/>
      <c r="IF171" s="143"/>
      <c r="IG171" s="143"/>
      <c r="IH171" s="143"/>
      <c r="II171" s="143"/>
      <c r="IJ171" s="143"/>
      <c r="IK171" s="143"/>
      <c r="IL171" s="143"/>
      <c r="IM171" s="143"/>
      <c r="IN171" s="143"/>
      <c r="IO171" s="143"/>
      <c r="IP171" s="143"/>
      <c r="IQ171" s="143"/>
      <c r="IR171" s="143"/>
      <c r="IS171" s="143"/>
      <c r="IT171" s="143"/>
      <c r="IU171" s="143"/>
      <c r="IV171" s="143"/>
      <c r="IW171" s="143"/>
      <c r="IX171" s="143"/>
      <c r="IY171" s="143"/>
      <c r="IZ171" s="143"/>
      <c r="JA171" s="143"/>
      <c r="JB171" s="143"/>
      <c r="JC171" s="143"/>
      <c r="JD171" s="143"/>
      <c r="JE171" s="143"/>
      <c r="JF171" s="143"/>
      <c r="JG171" s="143"/>
      <c r="JH171" s="143"/>
      <c r="JI171" s="143"/>
      <c r="JJ171" s="143"/>
      <c r="JK171" s="143"/>
      <c r="JL171" s="143"/>
      <c r="JM171" s="143"/>
      <c r="JN171" s="143"/>
      <c r="JO171" s="143"/>
      <c r="JP171" s="143"/>
      <c r="JQ171" s="143"/>
      <c r="JR171" s="143"/>
      <c r="JS171" s="143"/>
      <c r="JT171" s="143"/>
      <c r="JU171" s="143"/>
      <c r="JV171" s="143"/>
      <c r="JW171" s="143"/>
      <c r="JX171" s="143"/>
      <c r="JY171" s="143"/>
      <c r="JZ171" s="143"/>
      <c r="KA171" s="143"/>
      <c r="KB171" s="143"/>
      <c r="KC171" s="143"/>
      <c r="KD171" s="143"/>
      <c r="KE171" s="143"/>
      <c r="KF171" s="143"/>
      <c r="KG171" s="143"/>
      <c r="KH171" s="143"/>
      <c r="KI171" s="143"/>
      <c r="KJ171" s="143"/>
      <c r="KK171" s="143"/>
      <c r="KL171" s="143"/>
      <c r="KM171" s="143"/>
      <c r="KN171" s="143"/>
      <c r="KO171" s="143"/>
      <c r="KP171" s="143"/>
      <c r="KQ171" s="143"/>
      <c r="KR171" s="143"/>
      <c r="KS171" s="143"/>
      <c r="KT171" s="143"/>
      <c r="KU171" s="143"/>
      <c r="KV171" s="143"/>
      <c r="KW171" s="143"/>
      <c r="KX171" s="143"/>
      <c r="KY171" s="143"/>
      <c r="KZ171" s="143"/>
      <c r="LA171" s="143"/>
      <c r="LB171" s="143"/>
      <c r="LC171" s="143"/>
      <c r="LD171" s="143"/>
      <c r="LE171" s="143"/>
      <c r="LF171" s="143"/>
      <c r="LG171" s="143"/>
      <c r="LH171" s="143"/>
      <c r="LI171" s="143"/>
      <c r="LJ171" s="143"/>
      <c r="LK171" s="143"/>
      <c r="LL171" s="143"/>
      <c r="LM171" s="143"/>
      <c r="LN171" s="143"/>
      <c r="LO171" s="143"/>
      <c r="LP171" s="143"/>
      <c r="LQ171" s="143"/>
      <c r="LR171" s="143"/>
      <c r="LS171" s="143"/>
      <c r="LT171" s="143"/>
      <c r="LU171" s="143"/>
      <c r="LV171" s="143"/>
      <c r="LW171" s="143"/>
      <c r="LX171" s="143"/>
      <c r="LY171" s="143"/>
      <c r="LZ171" s="143"/>
      <c r="MA171" s="143"/>
      <c r="MB171" s="143"/>
      <c r="MC171" s="143"/>
      <c r="MD171" s="143"/>
      <c r="ME171" s="143"/>
      <c r="MF171" s="143"/>
      <c r="MG171" s="143"/>
      <c r="MH171" s="143"/>
      <c r="MI171" s="143"/>
      <c r="MJ171" s="143"/>
      <c r="MK171" s="143"/>
      <c r="ML171" s="143"/>
      <c r="MM171" s="143"/>
      <c r="MN171" s="143"/>
      <c r="MO171" s="143"/>
      <c r="MP171" s="143"/>
      <c r="MQ171" s="143"/>
      <c r="MR171" s="143"/>
      <c r="MS171" s="143"/>
      <c r="MT171" s="143"/>
      <c r="MU171" s="143"/>
      <c r="MV171" s="143"/>
      <c r="MW171" s="143"/>
      <c r="MX171" s="143"/>
      <c r="MY171" s="143"/>
      <c r="MZ171" s="143"/>
      <c r="NA171" s="143"/>
      <c r="NB171" s="143"/>
      <c r="NC171" s="143"/>
      <c r="ND171" s="143"/>
      <c r="NE171" s="143"/>
      <c r="NF171" s="143"/>
      <c r="NG171" s="143"/>
      <c r="NH171" s="143"/>
      <c r="NI171" s="143"/>
      <c r="NJ171" s="143"/>
      <c r="NK171" s="143"/>
      <c r="NL171" s="143"/>
      <c r="NM171" s="143"/>
      <c r="NN171" s="143"/>
      <c r="NO171" s="143"/>
      <c r="NP171" s="143"/>
      <c r="NQ171" s="143"/>
      <c r="NR171" s="143"/>
      <c r="NS171" s="143"/>
      <c r="NT171" s="143"/>
      <c r="NU171" s="143"/>
      <c r="NV171" s="143"/>
      <c r="NW171" s="143"/>
      <c r="NX171" s="143"/>
      <c r="NY171" s="143"/>
      <c r="NZ171" s="143"/>
      <c r="OA171" s="143"/>
      <c r="OB171" s="143"/>
      <c r="OC171" s="143"/>
      <c r="OD171" s="143"/>
      <c r="OE171" s="143"/>
      <c r="OF171" s="143"/>
      <c r="OG171" s="143"/>
      <c r="OH171" s="143"/>
      <c r="OI171" s="143"/>
      <c r="OJ171" s="143"/>
      <c r="OK171" s="143"/>
      <c r="OL171" s="143"/>
      <c r="OM171" s="143"/>
      <c r="ON171" s="143"/>
      <c r="OO171" s="143"/>
      <c r="OP171" s="143"/>
      <c r="OQ171" s="143"/>
      <c r="OR171" s="143"/>
      <c r="OS171" s="143"/>
      <c r="OT171" s="143"/>
      <c r="OU171" s="143"/>
      <c r="OV171" s="143"/>
      <c r="OW171" s="143"/>
      <c r="OX171" s="143"/>
      <c r="OY171" s="143"/>
      <c r="OZ171" s="143"/>
      <c r="PA171" s="143"/>
      <c r="PB171" s="143"/>
      <c r="PC171" s="143"/>
      <c r="PD171" s="143"/>
      <c r="PE171" s="143"/>
      <c r="PF171" s="143"/>
      <c r="PG171" s="143"/>
      <c r="PH171" s="143"/>
      <c r="PI171" s="143"/>
      <c r="PJ171" s="143"/>
      <c r="PK171" s="143"/>
      <c r="PL171" s="143"/>
      <c r="PM171" s="143"/>
      <c r="PN171" s="143"/>
      <c r="PO171" s="143"/>
      <c r="PP171" s="143"/>
      <c r="PQ171" s="143"/>
      <c r="PR171" s="143"/>
      <c r="PS171" s="143"/>
      <c r="PT171" s="143"/>
      <c r="PU171" s="143"/>
      <c r="PV171" s="143"/>
      <c r="PW171" s="143"/>
      <c r="PX171" s="143"/>
      <c r="PY171" s="143"/>
      <c r="PZ171" s="143"/>
      <c r="QA171" s="143"/>
      <c r="QB171" s="143"/>
      <c r="QC171" s="143"/>
      <c r="QD171" s="143"/>
      <c r="QE171" s="143"/>
      <c r="QF171" s="143"/>
      <c r="QG171" s="143"/>
      <c r="QH171" s="143"/>
      <c r="QI171" s="143"/>
      <c r="QJ171" s="143"/>
      <c r="QK171" s="143"/>
      <c r="QL171" s="143"/>
      <c r="QM171" s="143"/>
      <c r="QN171" s="143"/>
      <c r="QO171" s="143"/>
      <c r="QP171" s="143"/>
      <c r="QQ171" s="143"/>
      <c r="QR171" s="143"/>
      <c r="QS171" s="143"/>
      <c r="QT171" s="143"/>
      <c r="QU171" s="143"/>
      <c r="QV171" s="143"/>
      <c r="QW171" s="143"/>
      <c r="QX171" s="143"/>
      <c r="QY171" s="143"/>
      <c r="QZ171" s="143"/>
      <c r="RA171" s="143"/>
      <c r="RB171" s="143"/>
      <c r="RC171" s="143"/>
      <c r="RD171" s="143"/>
      <c r="RE171" s="143"/>
      <c r="RF171" s="143"/>
      <c r="RG171" s="143"/>
      <c r="RH171" s="143"/>
      <c r="RI171" s="143"/>
      <c r="RJ171" s="143"/>
      <c r="RK171" s="143"/>
      <c r="RL171" s="143"/>
      <c r="RM171" s="143"/>
      <c r="RN171" s="143"/>
      <c r="RO171" s="143"/>
      <c r="RP171" s="143"/>
      <c r="RQ171" s="143"/>
      <c r="RR171" s="143"/>
      <c r="RS171" s="143"/>
      <c r="RT171" s="143"/>
      <c r="RU171" s="143"/>
      <c r="RV171" s="143"/>
      <c r="RW171" s="143"/>
      <c r="RX171" s="143"/>
      <c r="RY171" s="143"/>
      <c r="RZ171" s="143"/>
      <c r="SA171" s="143"/>
      <c r="SB171" s="143"/>
      <c r="SC171" s="143"/>
      <c r="SD171" s="143"/>
      <c r="SE171" s="143"/>
      <c r="SF171" s="143"/>
      <c r="SG171" s="143"/>
      <c r="SH171" s="143"/>
      <c r="SI171" s="143"/>
      <c r="SJ171" s="143"/>
      <c r="SK171" s="143"/>
      <c r="SL171" s="143"/>
      <c r="SM171" s="143"/>
      <c r="SN171" s="143"/>
      <c r="SO171" s="143"/>
      <c r="SP171" s="143"/>
      <c r="SQ171" s="143"/>
      <c r="SR171" s="143"/>
      <c r="SS171" s="143"/>
      <c r="ST171" s="143"/>
      <c r="SU171" s="143"/>
      <c r="SV171" s="143"/>
      <c r="SW171" s="143"/>
      <c r="SX171" s="143"/>
      <c r="SY171" s="143"/>
      <c r="SZ171" s="143"/>
      <c r="TA171" s="143"/>
      <c r="TB171" s="143"/>
      <c r="TC171" s="143"/>
      <c r="TD171" s="143"/>
      <c r="TE171" s="143"/>
      <c r="TF171" s="143"/>
      <c r="TG171" s="143"/>
      <c r="TH171" s="143"/>
      <c r="TI171" s="143"/>
      <c r="TJ171" s="143"/>
      <c r="TK171" s="143"/>
      <c r="TL171" s="143"/>
      <c r="TM171" s="143"/>
      <c r="TN171" s="143"/>
      <c r="TO171" s="143"/>
      <c r="TP171" s="143"/>
      <c r="TQ171" s="143"/>
      <c r="TR171" s="143"/>
      <c r="TS171" s="143"/>
      <c r="TT171" s="143"/>
      <c r="TU171" s="143"/>
      <c r="TV171" s="143"/>
      <c r="TW171" s="143"/>
      <c r="TX171" s="143"/>
      <c r="TY171" s="143"/>
      <c r="TZ171" s="143"/>
      <c r="UA171" s="143"/>
      <c r="UB171" s="143"/>
      <c r="UC171" s="143"/>
      <c r="UD171" s="143"/>
      <c r="UE171" s="143"/>
      <c r="UF171" s="143"/>
      <c r="UG171" s="143"/>
      <c r="UH171" s="143"/>
      <c r="UI171" s="143"/>
      <c r="UJ171" s="143"/>
      <c r="UK171" s="143"/>
      <c r="UL171" s="143"/>
      <c r="UM171" s="143"/>
      <c r="UN171" s="143"/>
      <c r="UO171" s="143"/>
      <c r="UP171" s="143"/>
      <c r="UQ171" s="143"/>
      <c r="UR171" s="143"/>
      <c r="US171" s="143"/>
      <c r="UT171" s="143"/>
      <c r="UU171" s="143"/>
      <c r="UV171" s="143"/>
      <c r="UW171" s="143"/>
      <c r="UX171" s="143"/>
      <c r="UY171" s="143"/>
      <c r="UZ171" s="143"/>
      <c r="VA171" s="143"/>
      <c r="VB171" s="143"/>
      <c r="VC171" s="143"/>
      <c r="VD171" s="143"/>
      <c r="VE171" s="143"/>
      <c r="VF171" s="143"/>
      <c r="VG171" s="143"/>
      <c r="VH171" s="143"/>
      <c r="VI171" s="143"/>
      <c r="VJ171" s="143"/>
      <c r="VK171" s="143"/>
      <c r="VL171" s="143"/>
      <c r="VM171" s="143"/>
      <c r="VN171" s="143"/>
      <c r="VO171" s="143"/>
      <c r="VP171" s="143"/>
      <c r="VQ171" s="143"/>
      <c r="VR171" s="143"/>
      <c r="VS171" s="143"/>
      <c r="VT171" s="143"/>
      <c r="VU171" s="143"/>
      <c r="VV171" s="143"/>
      <c r="VW171" s="143"/>
      <c r="VX171" s="143"/>
      <c r="VY171" s="143"/>
      <c r="VZ171" s="143"/>
      <c r="WA171" s="143"/>
      <c r="WB171" s="143"/>
      <c r="WC171" s="143"/>
      <c r="WD171" s="143"/>
      <c r="WE171" s="143"/>
      <c r="WF171" s="143"/>
      <c r="WG171" s="143"/>
      <c r="WH171" s="143"/>
      <c r="WI171" s="143"/>
      <c r="WJ171" s="143"/>
      <c r="WK171" s="143"/>
      <c r="WL171" s="143"/>
      <c r="WM171" s="143"/>
      <c r="WN171" s="143"/>
      <c r="WO171" s="143"/>
      <c r="WP171" s="143"/>
      <c r="WQ171" s="143"/>
      <c r="WR171" s="143"/>
      <c r="WS171" s="143"/>
      <c r="WT171" s="143"/>
      <c r="WU171" s="143"/>
      <c r="WV171" s="143"/>
      <c r="WW171" s="143"/>
      <c r="WX171" s="143"/>
      <c r="WY171" s="143"/>
      <c r="WZ171" s="143"/>
      <c r="XA171" s="143"/>
      <c r="XB171" s="143"/>
      <c r="XC171" s="143"/>
      <c r="XD171" s="143"/>
      <c r="XE171" s="143"/>
      <c r="XF171" s="143"/>
      <c r="XG171" s="143"/>
      <c r="XH171" s="143"/>
      <c r="XI171" s="143"/>
      <c r="XJ171" s="143"/>
      <c r="XK171" s="143"/>
      <c r="XL171" s="143"/>
      <c r="XM171" s="143"/>
      <c r="XN171" s="143"/>
      <c r="XO171" s="143"/>
      <c r="XP171" s="143"/>
      <c r="XQ171" s="143"/>
      <c r="XR171" s="143"/>
      <c r="XS171" s="143"/>
      <c r="XT171" s="143"/>
      <c r="XU171" s="143"/>
      <c r="XV171" s="143"/>
      <c r="XW171" s="143"/>
      <c r="XX171" s="143"/>
      <c r="XY171" s="143"/>
      <c r="XZ171" s="143"/>
      <c r="YA171" s="143"/>
      <c r="YB171" s="143"/>
      <c r="YC171" s="143"/>
      <c r="YD171" s="143"/>
      <c r="YE171" s="143"/>
      <c r="YF171" s="143"/>
      <c r="YG171" s="143"/>
      <c r="YH171" s="143"/>
      <c r="YI171" s="143"/>
      <c r="YJ171" s="143"/>
      <c r="YK171" s="143"/>
      <c r="YL171" s="143"/>
      <c r="YM171" s="143"/>
      <c r="YN171" s="143"/>
      <c r="YO171" s="143"/>
      <c r="YP171" s="143"/>
      <c r="YQ171" s="143"/>
      <c r="YR171" s="143"/>
      <c r="YS171" s="143"/>
      <c r="YT171" s="143"/>
      <c r="YU171" s="143"/>
      <c r="YV171" s="143"/>
      <c r="YW171" s="143"/>
      <c r="YX171" s="143"/>
      <c r="YY171" s="143"/>
      <c r="YZ171" s="143"/>
      <c r="ZA171" s="143"/>
      <c r="ZB171" s="143"/>
      <c r="ZC171" s="143"/>
      <c r="ZD171" s="143"/>
      <c r="ZE171" s="143"/>
      <c r="ZF171" s="143"/>
      <c r="ZG171" s="143"/>
      <c r="ZH171" s="143"/>
      <c r="ZI171" s="143"/>
      <c r="ZJ171" s="143"/>
      <c r="ZK171" s="143"/>
      <c r="ZL171" s="143"/>
      <c r="ZM171" s="143"/>
      <c r="ZN171" s="143"/>
      <c r="ZO171" s="143"/>
      <c r="ZP171" s="143"/>
      <c r="ZQ171" s="143"/>
      <c r="ZR171" s="143"/>
      <c r="ZS171" s="143"/>
      <c r="ZT171" s="143"/>
      <c r="ZU171" s="143"/>
      <c r="ZV171" s="143"/>
      <c r="ZW171" s="143"/>
      <c r="ZX171" s="143"/>
      <c r="ZY171" s="143"/>
      <c r="ZZ171" s="143"/>
      <c r="AAA171" s="143"/>
      <c r="AAB171" s="143"/>
      <c r="AAC171" s="143"/>
      <c r="AAD171" s="143"/>
      <c r="AAE171" s="143"/>
      <c r="AAF171" s="143"/>
      <c r="AAG171" s="143"/>
      <c r="AAH171" s="143"/>
      <c r="AAI171" s="143"/>
      <c r="AAJ171" s="143"/>
      <c r="AAK171" s="143"/>
      <c r="AAL171" s="143"/>
      <c r="AAM171" s="143"/>
      <c r="AAN171" s="143"/>
      <c r="AAO171" s="143"/>
      <c r="AAP171" s="143"/>
      <c r="AAQ171" s="143"/>
      <c r="AAR171" s="143"/>
      <c r="AAS171" s="143"/>
      <c r="AAT171" s="143"/>
      <c r="AAU171" s="143"/>
      <c r="AAV171" s="143"/>
      <c r="AAW171" s="143"/>
      <c r="AAX171" s="143"/>
      <c r="AAY171" s="143"/>
      <c r="AAZ171" s="143"/>
      <c r="ABA171" s="143"/>
      <c r="ABB171" s="143"/>
      <c r="ABC171" s="143"/>
      <c r="ABD171" s="143"/>
      <c r="ABE171" s="143"/>
      <c r="ABF171" s="143"/>
      <c r="ABG171" s="143"/>
      <c r="ABH171" s="143"/>
      <c r="ABI171" s="143"/>
      <c r="ABJ171" s="143"/>
      <c r="ABK171" s="143"/>
      <c r="ABL171" s="143"/>
      <c r="ABM171" s="143"/>
      <c r="ABN171" s="143"/>
      <c r="ABO171" s="143"/>
      <c r="ABP171" s="143"/>
      <c r="ABQ171" s="143"/>
      <c r="ABR171" s="143"/>
      <c r="ABS171" s="143"/>
      <c r="ABT171" s="143"/>
      <c r="ABU171" s="143"/>
      <c r="ABV171" s="143"/>
      <c r="ABW171" s="143"/>
      <c r="ABX171" s="143"/>
      <c r="ABY171" s="143"/>
      <c r="ABZ171" s="143"/>
      <c r="ACA171" s="143"/>
      <c r="ACB171" s="143"/>
      <c r="ACC171" s="143"/>
      <c r="ACD171" s="143"/>
      <c r="ACE171" s="143"/>
      <c r="ACF171" s="143"/>
      <c r="ACG171" s="143"/>
      <c r="ACH171" s="143"/>
      <c r="ACI171" s="143"/>
      <c r="ACJ171" s="143"/>
      <c r="ACK171" s="143"/>
      <c r="ACL171" s="143"/>
      <c r="ACM171" s="143"/>
      <c r="ACN171" s="143"/>
      <c r="ACO171" s="143"/>
      <c r="ACP171" s="143"/>
      <c r="ACQ171" s="143"/>
      <c r="ACR171" s="143"/>
      <c r="ACS171" s="143"/>
      <c r="ACT171" s="143"/>
      <c r="ACU171" s="143"/>
      <c r="ACV171" s="143"/>
      <c r="ACW171" s="143"/>
      <c r="ACX171" s="143"/>
      <c r="ACY171" s="143"/>
      <c r="ACZ171" s="143"/>
      <c r="ADA171" s="143"/>
      <c r="ADB171" s="143"/>
      <c r="ADC171" s="143"/>
      <c r="ADD171" s="143"/>
      <c r="ADE171" s="143"/>
      <c r="ADF171" s="143"/>
      <c r="ADG171" s="143"/>
      <c r="ADH171" s="143"/>
      <c r="ADI171" s="143"/>
      <c r="ADJ171" s="143"/>
      <c r="ADK171" s="143"/>
      <c r="ADL171" s="143"/>
      <c r="ADM171" s="143"/>
      <c r="ADN171" s="143"/>
      <c r="ADO171" s="143"/>
      <c r="ADP171" s="143"/>
      <c r="ADQ171" s="143"/>
      <c r="ADR171" s="143"/>
      <c r="ADS171" s="143"/>
      <c r="ADT171" s="143"/>
      <c r="ADU171" s="143"/>
      <c r="ADV171" s="143"/>
      <c r="ADW171" s="143"/>
      <c r="ADX171" s="143"/>
      <c r="ADY171" s="143"/>
      <c r="ADZ171" s="143"/>
      <c r="AEA171" s="143"/>
      <c r="AEB171" s="143"/>
      <c r="AEC171" s="143"/>
      <c r="AED171" s="143"/>
      <c r="AEE171" s="143"/>
      <c r="AEF171" s="143"/>
      <c r="AEG171" s="143"/>
      <c r="AEH171" s="143"/>
      <c r="AEI171" s="143"/>
      <c r="AEJ171" s="143"/>
      <c r="AEK171" s="143"/>
      <c r="AEL171" s="143"/>
      <c r="AEM171" s="143"/>
      <c r="AEN171" s="143"/>
      <c r="AEO171" s="143"/>
      <c r="AEP171" s="143"/>
      <c r="AEQ171" s="143"/>
      <c r="AER171" s="143"/>
      <c r="AES171" s="143"/>
      <c r="AET171" s="143"/>
      <c r="AEU171" s="143"/>
      <c r="AEV171" s="143"/>
      <c r="AEW171" s="143"/>
      <c r="AEX171" s="143"/>
      <c r="AEY171" s="143"/>
      <c r="AEZ171" s="143"/>
      <c r="AFA171" s="143"/>
      <c r="AFB171" s="143"/>
      <c r="AFC171" s="143"/>
      <c r="AFD171" s="143"/>
      <c r="AFE171" s="143"/>
      <c r="AFF171" s="143"/>
      <c r="AFG171" s="143"/>
      <c r="AFH171" s="143"/>
      <c r="AFI171" s="143"/>
      <c r="AFJ171" s="143"/>
      <c r="AFK171" s="143"/>
      <c r="AFL171" s="143"/>
      <c r="AFM171" s="143"/>
      <c r="AFN171" s="143"/>
      <c r="AFO171" s="143"/>
      <c r="AFP171" s="143"/>
      <c r="AFQ171" s="143"/>
      <c r="AFR171" s="143"/>
      <c r="AFS171" s="143"/>
      <c r="AFT171" s="143"/>
      <c r="AFU171" s="143"/>
      <c r="AFV171" s="143"/>
      <c r="AFW171" s="143"/>
      <c r="AFX171" s="143"/>
      <c r="AFY171" s="143"/>
      <c r="AFZ171" s="143"/>
      <c r="AGA171" s="143"/>
      <c r="AGB171" s="143"/>
      <c r="AGC171" s="143"/>
      <c r="AGD171" s="143"/>
      <c r="AGE171" s="143"/>
      <c r="AGF171" s="143"/>
      <c r="AGG171" s="143"/>
      <c r="AGH171" s="143"/>
      <c r="AGI171" s="143"/>
      <c r="AGJ171" s="143"/>
      <c r="AGK171" s="143"/>
      <c r="AGL171" s="143"/>
      <c r="AGM171" s="143"/>
      <c r="AGN171" s="143"/>
      <c r="AGO171" s="143"/>
      <c r="AGP171" s="143"/>
      <c r="AGQ171" s="143"/>
      <c r="AGR171" s="143"/>
      <c r="AGS171" s="143"/>
      <c r="AGT171" s="143"/>
      <c r="AGU171" s="143"/>
      <c r="AGV171" s="143"/>
      <c r="AGW171" s="143"/>
      <c r="AGX171" s="143"/>
      <c r="AGY171" s="143"/>
      <c r="AGZ171" s="143"/>
      <c r="AHA171" s="143"/>
      <c r="AHB171" s="143"/>
      <c r="AHC171" s="143"/>
      <c r="AHD171" s="143"/>
      <c r="AHE171" s="143"/>
      <c r="AHF171" s="143"/>
      <c r="AHG171" s="143"/>
      <c r="AHH171" s="143"/>
      <c r="AHI171" s="143"/>
      <c r="AHJ171" s="143"/>
      <c r="AHK171" s="143"/>
      <c r="AHL171" s="143"/>
      <c r="AHM171" s="143"/>
      <c r="AHN171" s="143"/>
      <c r="AHO171" s="143"/>
      <c r="AHP171" s="143"/>
      <c r="AHQ171" s="143"/>
      <c r="AHR171" s="143"/>
      <c r="AHS171" s="143"/>
      <c r="AHT171" s="143"/>
      <c r="AHU171" s="143"/>
      <c r="AHV171" s="143"/>
      <c r="AHW171" s="143"/>
      <c r="AHX171" s="143"/>
      <c r="AHY171" s="143"/>
      <c r="AHZ171" s="143"/>
      <c r="AIA171" s="143"/>
      <c r="AIB171" s="143"/>
      <c r="AIC171" s="143"/>
      <c r="AID171" s="143"/>
      <c r="AIE171" s="143"/>
      <c r="AIF171" s="143"/>
      <c r="AIG171" s="143"/>
      <c r="AIH171" s="143"/>
      <c r="AII171" s="143"/>
      <c r="AIJ171" s="143"/>
      <c r="AIK171" s="143"/>
      <c r="AIL171" s="143"/>
      <c r="AIM171" s="143"/>
      <c r="AIN171" s="143"/>
      <c r="AIO171" s="143"/>
      <c r="AIP171" s="143"/>
      <c r="AIQ171" s="143"/>
      <c r="AIR171" s="143"/>
      <c r="AIS171" s="143"/>
      <c r="AIT171" s="143"/>
      <c r="AIU171" s="143"/>
      <c r="AIV171" s="143"/>
      <c r="AIW171" s="143"/>
      <c r="AIX171" s="143"/>
      <c r="AIY171" s="143"/>
      <c r="AIZ171" s="143"/>
      <c r="AJA171" s="143"/>
      <c r="AJB171" s="143"/>
      <c r="AJC171" s="143"/>
      <c r="AJD171" s="143"/>
      <c r="AJE171" s="143"/>
      <c r="AJF171" s="143"/>
      <c r="AJG171" s="143"/>
      <c r="AJH171" s="143"/>
      <c r="AJI171" s="143"/>
    </row>
    <row r="172" spans="1:945" s="106" customFormat="1" ht="13.55" customHeight="1">
      <c r="A172" s="400" t="s">
        <v>289</v>
      </c>
      <c r="B172" s="62" t="s">
        <v>233</v>
      </c>
      <c r="C172" s="251">
        <v>2866780</v>
      </c>
      <c r="D172" s="358">
        <f>C172/C160-1</f>
        <v>0.22352593715536351</v>
      </c>
      <c r="E172" s="402">
        <v>486867</v>
      </c>
      <c r="F172" s="475">
        <f>(E172/E160)-1</f>
        <v>9.1461186498053015E-2</v>
      </c>
      <c r="G172" s="356">
        <v>28717</v>
      </c>
      <c r="H172" s="358">
        <f t="shared" si="47"/>
        <v>0.13631687242798352</v>
      </c>
      <c r="I172" s="138">
        <v>21900</v>
      </c>
      <c r="J172" s="358">
        <f t="shared" si="46"/>
        <v>0.16217363617066449</v>
      </c>
      <c r="K172" s="449">
        <v>65810</v>
      </c>
      <c r="L172" s="470">
        <f>IFERROR((K172-K160)/K160,"")</f>
        <v>-0.2445964714930153</v>
      </c>
      <c r="M172" s="138">
        <v>6977</v>
      </c>
      <c r="N172" s="358">
        <f t="shared" si="48"/>
        <v>4.4304744798682849E-2</v>
      </c>
      <c r="O172" s="402">
        <v>360618</v>
      </c>
      <c r="P172" s="475">
        <f>(O172/O160)-1</f>
        <v>0.42107627559464689</v>
      </c>
      <c r="Q172" s="138">
        <v>1057</v>
      </c>
      <c r="R172" s="358">
        <f t="shared" si="49"/>
        <v>-7.9268292682926789E-2</v>
      </c>
      <c r="S172" s="372">
        <v>1731</v>
      </c>
      <c r="T172" s="378">
        <f t="shared" si="35"/>
        <v>9.4184576485461441E-2</v>
      </c>
      <c r="U172" s="403">
        <v>3041</v>
      </c>
      <c r="V172" s="464">
        <f>U172/U160-1</f>
        <v>-0.27835785476981489</v>
      </c>
      <c r="W172" s="250">
        <v>103</v>
      </c>
      <c r="X172" s="358">
        <f t="shared" si="50"/>
        <v>1.1914893617021276</v>
      </c>
      <c r="Y172" s="250">
        <v>16</v>
      </c>
      <c r="Z172" s="358">
        <f t="shared" si="51"/>
        <v>-0.83505154639175261</v>
      </c>
      <c r="AA172" s="138"/>
      <c r="AB172" s="358"/>
      <c r="AC172" s="402">
        <v>194</v>
      </c>
      <c r="AD172" s="405">
        <f>AC172/SUM(AC160:AC171)-1</f>
        <v>-0.30215827338129497</v>
      </c>
      <c r="AE172" s="471">
        <v>13278</v>
      </c>
      <c r="AF172" s="472">
        <f>AE172/SUM(AE160:AE171)-1</f>
        <v>1.1221032443663099</v>
      </c>
      <c r="AG172" s="138"/>
      <c r="AH172" s="358"/>
      <c r="AI172" s="143"/>
      <c r="AJ172" s="143"/>
      <c r="AK172" s="143"/>
      <c r="AL172" s="143"/>
      <c r="AM172" s="143"/>
      <c r="AN172" s="143"/>
      <c r="AO172" s="143"/>
      <c r="AP172" s="143"/>
      <c r="AQ172" s="143"/>
      <c r="AR172" s="143"/>
      <c r="AS172" s="143"/>
      <c r="AT172" s="143"/>
      <c r="AU172" s="143"/>
      <c r="AV172" s="144"/>
      <c r="AW172" s="143"/>
      <c r="AX172" s="143"/>
      <c r="AY172" s="143"/>
      <c r="AZ172" s="143"/>
      <c r="BA172" s="143"/>
      <c r="BB172" s="143"/>
      <c r="BC172" s="143"/>
      <c r="BD172" s="143"/>
      <c r="BE172" s="143"/>
      <c r="BF172" s="143"/>
      <c r="BG172" s="143"/>
      <c r="BH172" s="143"/>
      <c r="BI172" s="143"/>
      <c r="BJ172" s="143"/>
      <c r="BK172" s="143"/>
      <c r="BL172" s="143"/>
      <c r="BM172" s="143"/>
      <c r="BN172" s="143"/>
      <c r="BO172" s="143"/>
      <c r="BP172" s="143"/>
      <c r="BQ172" s="143"/>
      <c r="BR172" s="143"/>
      <c r="BS172" s="143"/>
      <c r="BT172" s="143"/>
      <c r="BU172" s="143"/>
      <c r="BV172" s="143"/>
      <c r="BW172" s="143"/>
      <c r="BX172" s="143"/>
      <c r="BY172" s="143"/>
      <c r="BZ172" s="143"/>
      <c r="CA172" s="143"/>
      <c r="CB172" s="143"/>
      <c r="CC172" s="143"/>
      <c r="CD172" s="143"/>
      <c r="CE172" s="143"/>
      <c r="CF172" s="143"/>
      <c r="CG172" s="143"/>
      <c r="CH172" s="143"/>
      <c r="CI172" s="143"/>
      <c r="CJ172" s="143"/>
      <c r="CK172" s="143"/>
      <c r="CL172" s="143"/>
      <c r="CM172" s="143"/>
      <c r="CN172" s="143"/>
      <c r="CO172" s="143"/>
      <c r="CP172" s="143"/>
      <c r="CQ172" s="143"/>
      <c r="CR172" s="143"/>
      <c r="CS172" s="143"/>
      <c r="CT172" s="143"/>
      <c r="CU172" s="143"/>
      <c r="CV172" s="143"/>
      <c r="CW172" s="143"/>
      <c r="CX172" s="143"/>
      <c r="CY172" s="143"/>
      <c r="CZ172" s="143"/>
      <c r="DA172" s="143"/>
      <c r="DB172" s="143"/>
      <c r="DC172" s="143"/>
      <c r="DD172" s="143"/>
      <c r="DE172" s="143"/>
      <c r="DF172" s="143"/>
      <c r="DG172" s="143"/>
      <c r="DH172" s="143"/>
      <c r="DI172" s="143"/>
      <c r="DJ172" s="143"/>
      <c r="DK172" s="143"/>
      <c r="DL172" s="143"/>
      <c r="DM172" s="143"/>
      <c r="DN172" s="143"/>
      <c r="DO172" s="143"/>
      <c r="DP172" s="143"/>
      <c r="DQ172" s="143"/>
      <c r="DR172" s="143"/>
      <c r="DS172" s="143"/>
      <c r="DT172" s="143"/>
      <c r="DU172" s="143"/>
      <c r="DV172" s="143"/>
      <c r="DW172" s="143"/>
      <c r="DX172" s="143"/>
      <c r="DY172" s="143"/>
      <c r="DZ172" s="143"/>
      <c r="EA172" s="143"/>
      <c r="EB172" s="143"/>
      <c r="EC172" s="143"/>
      <c r="ED172" s="143"/>
      <c r="EE172" s="143"/>
      <c r="EF172" s="143"/>
      <c r="EG172" s="143"/>
      <c r="EH172" s="143"/>
      <c r="EI172" s="143"/>
      <c r="EJ172" s="143"/>
      <c r="EK172" s="143"/>
      <c r="EL172" s="143"/>
      <c r="EM172" s="143"/>
      <c r="EN172" s="143"/>
      <c r="EO172" s="143"/>
      <c r="EP172" s="143"/>
      <c r="EQ172" s="143"/>
      <c r="ER172" s="143"/>
      <c r="ES172" s="143"/>
      <c r="ET172" s="143"/>
      <c r="EU172" s="143"/>
      <c r="EV172" s="143"/>
      <c r="EW172" s="143"/>
      <c r="EX172" s="143"/>
      <c r="EY172" s="143"/>
      <c r="EZ172" s="143"/>
      <c r="FA172" s="143"/>
      <c r="FB172" s="143"/>
      <c r="FC172" s="143"/>
      <c r="FD172" s="143"/>
      <c r="FE172" s="143"/>
      <c r="FF172" s="143"/>
      <c r="FG172" s="143"/>
      <c r="FH172" s="143"/>
      <c r="FI172" s="143"/>
      <c r="FJ172" s="143"/>
      <c r="FK172" s="143"/>
      <c r="FL172" s="143"/>
      <c r="FM172" s="143"/>
      <c r="FN172" s="143"/>
      <c r="FO172" s="143"/>
      <c r="FP172" s="143"/>
      <c r="FQ172" s="143"/>
      <c r="FR172" s="143"/>
      <c r="FS172" s="143"/>
      <c r="FT172" s="143"/>
      <c r="FU172" s="143"/>
      <c r="FV172" s="143"/>
      <c r="FW172" s="143"/>
      <c r="FX172" s="143"/>
      <c r="FY172" s="143"/>
      <c r="FZ172" s="143"/>
      <c r="GA172" s="143"/>
      <c r="GB172" s="143"/>
      <c r="GC172" s="143"/>
      <c r="GD172" s="143"/>
      <c r="GE172" s="143"/>
      <c r="GF172" s="143"/>
      <c r="GG172" s="143"/>
      <c r="GH172" s="143"/>
      <c r="GI172" s="143"/>
      <c r="GJ172" s="143"/>
      <c r="GK172" s="143"/>
      <c r="GL172" s="143"/>
      <c r="GM172" s="143"/>
      <c r="GN172" s="143"/>
      <c r="GO172" s="143"/>
      <c r="GP172" s="143"/>
      <c r="GQ172" s="143"/>
      <c r="GR172" s="143"/>
      <c r="GS172" s="143"/>
      <c r="GT172" s="143"/>
      <c r="GU172" s="143"/>
      <c r="GV172" s="143"/>
      <c r="GW172" s="143"/>
      <c r="GX172" s="143"/>
      <c r="GY172" s="143"/>
      <c r="GZ172" s="143"/>
      <c r="HA172" s="143"/>
      <c r="HB172" s="143"/>
      <c r="HC172" s="143"/>
      <c r="HD172" s="143"/>
      <c r="HE172" s="143"/>
      <c r="HF172" s="143"/>
      <c r="HG172" s="143"/>
      <c r="HH172" s="143"/>
      <c r="HI172" s="143"/>
      <c r="HJ172" s="143"/>
      <c r="HK172" s="143"/>
      <c r="HL172" s="143"/>
      <c r="HM172" s="143"/>
      <c r="HN172" s="143"/>
      <c r="HO172" s="143"/>
      <c r="HP172" s="143"/>
      <c r="HQ172" s="143"/>
      <c r="HR172" s="143"/>
      <c r="HS172" s="143"/>
      <c r="HT172" s="143"/>
      <c r="HU172" s="143"/>
      <c r="HV172" s="143"/>
      <c r="HW172" s="143"/>
      <c r="HX172" s="143"/>
      <c r="HY172" s="143"/>
      <c r="HZ172" s="143"/>
      <c r="IA172" s="143"/>
      <c r="IB172" s="143"/>
      <c r="IC172" s="143"/>
      <c r="ID172" s="143"/>
      <c r="IE172" s="143"/>
      <c r="IF172" s="143"/>
      <c r="IG172" s="143"/>
      <c r="IH172" s="143"/>
      <c r="II172" s="143"/>
      <c r="IJ172" s="143"/>
      <c r="IK172" s="143"/>
      <c r="IL172" s="143"/>
      <c r="IM172" s="143"/>
      <c r="IN172" s="143"/>
      <c r="IO172" s="143"/>
      <c r="IP172" s="143"/>
      <c r="IQ172" s="143"/>
      <c r="IR172" s="143"/>
      <c r="IS172" s="143"/>
      <c r="IT172" s="143"/>
      <c r="IU172" s="143"/>
      <c r="IV172" s="143"/>
      <c r="IW172" s="143"/>
      <c r="IX172" s="143"/>
      <c r="IY172" s="143"/>
      <c r="IZ172" s="143"/>
      <c r="JA172" s="143"/>
      <c r="JB172" s="143"/>
      <c r="JC172" s="143"/>
      <c r="JD172" s="143"/>
      <c r="JE172" s="143"/>
      <c r="JF172" s="143"/>
      <c r="JG172" s="143"/>
      <c r="JH172" s="143"/>
      <c r="JI172" s="143"/>
      <c r="JJ172" s="143"/>
      <c r="JK172" s="143"/>
      <c r="JL172" s="143"/>
      <c r="JM172" s="143"/>
      <c r="JN172" s="143"/>
      <c r="JO172" s="143"/>
      <c r="JP172" s="143"/>
      <c r="JQ172" s="143"/>
      <c r="JR172" s="143"/>
      <c r="JS172" s="143"/>
      <c r="JT172" s="143"/>
      <c r="JU172" s="143"/>
      <c r="JV172" s="143"/>
      <c r="JW172" s="143"/>
      <c r="JX172" s="143"/>
      <c r="JY172" s="143"/>
      <c r="JZ172" s="143"/>
      <c r="KA172" s="143"/>
      <c r="KB172" s="143"/>
      <c r="KC172" s="143"/>
      <c r="KD172" s="143"/>
      <c r="KE172" s="143"/>
      <c r="KF172" s="143"/>
      <c r="KG172" s="143"/>
      <c r="KH172" s="143"/>
      <c r="KI172" s="143"/>
      <c r="KJ172" s="143"/>
      <c r="KK172" s="143"/>
      <c r="KL172" s="143"/>
      <c r="KM172" s="143"/>
      <c r="KN172" s="143"/>
      <c r="KO172" s="143"/>
      <c r="KP172" s="143"/>
      <c r="KQ172" s="143"/>
      <c r="KR172" s="143"/>
      <c r="KS172" s="143"/>
      <c r="KT172" s="143"/>
      <c r="KU172" s="143"/>
      <c r="KV172" s="143"/>
      <c r="KW172" s="143"/>
      <c r="KX172" s="143"/>
      <c r="KY172" s="143"/>
      <c r="KZ172" s="143"/>
      <c r="LA172" s="143"/>
      <c r="LB172" s="143"/>
      <c r="LC172" s="143"/>
      <c r="LD172" s="143"/>
      <c r="LE172" s="143"/>
      <c r="LF172" s="143"/>
      <c r="LG172" s="143"/>
      <c r="LH172" s="143"/>
      <c r="LI172" s="143"/>
      <c r="LJ172" s="143"/>
      <c r="LK172" s="143"/>
      <c r="LL172" s="143"/>
      <c r="LM172" s="143"/>
      <c r="LN172" s="143"/>
      <c r="LO172" s="143"/>
      <c r="LP172" s="143"/>
      <c r="LQ172" s="143"/>
      <c r="LR172" s="143"/>
      <c r="LS172" s="143"/>
      <c r="LT172" s="143"/>
      <c r="LU172" s="143"/>
      <c r="LV172" s="143"/>
      <c r="LW172" s="143"/>
      <c r="LX172" s="143"/>
      <c r="LY172" s="143"/>
      <c r="LZ172" s="143"/>
      <c r="MA172" s="143"/>
      <c r="MB172" s="143"/>
      <c r="MC172" s="143"/>
      <c r="MD172" s="143"/>
      <c r="ME172" s="143"/>
      <c r="MF172" s="143"/>
      <c r="MG172" s="143"/>
      <c r="MH172" s="143"/>
      <c r="MI172" s="143"/>
      <c r="MJ172" s="143"/>
      <c r="MK172" s="143"/>
      <c r="ML172" s="143"/>
      <c r="MM172" s="143"/>
      <c r="MN172" s="143"/>
      <c r="MO172" s="143"/>
      <c r="MP172" s="143"/>
      <c r="MQ172" s="143"/>
      <c r="MR172" s="143"/>
      <c r="MS172" s="143"/>
      <c r="MT172" s="143"/>
      <c r="MU172" s="143"/>
      <c r="MV172" s="143"/>
      <c r="MW172" s="143"/>
      <c r="MX172" s="143"/>
      <c r="MY172" s="143"/>
      <c r="MZ172" s="143"/>
      <c r="NA172" s="143"/>
      <c r="NB172" s="143"/>
      <c r="NC172" s="143"/>
      <c r="ND172" s="143"/>
      <c r="NE172" s="143"/>
      <c r="NF172" s="143"/>
      <c r="NG172" s="143"/>
      <c r="NH172" s="143"/>
      <c r="NI172" s="143"/>
      <c r="NJ172" s="143"/>
      <c r="NK172" s="143"/>
      <c r="NL172" s="143"/>
      <c r="NM172" s="143"/>
      <c r="NN172" s="143"/>
      <c r="NO172" s="143"/>
      <c r="NP172" s="143"/>
      <c r="NQ172" s="143"/>
      <c r="NR172" s="143"/>
      <c r="NS172" s="143"/>
      <c r="NT172" s="143"/>
      <c r="NU172" s="143"/>
      <c r="NV172" s="143"/>
      <c r="NW172" s="143"/>
      <c r="NX172" s="143"/>
      <c r="NY172" s="143"/>
      <c r="NZ172" s="143"/>
      <c r="OA172" s="143"/>
      <c r="OB172" s="143"/>
      <c r="OC172" s="143"/>
      <c r="OD172" s="143"/>
      <c r="OE172" s="143"/>
      <c r="OF172" s="143"/>
      <c r="OG172" s="143"/>
      <c r="OH172" s="143"/>
      <c r="OI172" s="143"/>
      <c r="OJ172" s="143"/>
      <c r="OK172" s="143"/>
      <c r="OL172" s="143"/>
      <c r="OM172" s="143"/>
      <c r="ON172" s="143"/>
      <c r="OO172" s="143"/>
      <c r="OP172" s="143"/>
      <c r="OQ172" s="143"/>
      <c r="OR172" s="143"/>
      <c r="OS172" s="143"/>
      <c r="OT172" s="143"/>
      <c r="OU172" s="143"/>
      <c r="OV172" s="143"/>
      <c r="OW172" s="143"/>
      <c r="OX172" s="143"/>
      <c r="OY172" s="143"/>
      <c r="OZ172" s="143"/>
      <c r="PA172" s="143"/>
      <c r="PB172" s="143"/>
      <c r="PC172" s="143"/>
      <c r="PD172" s="143"/>
      <c r="PE172" s="143"/>
      <c r="PF172" s="143"/>
      <c r="PG172" s="143"/>
      <c r="PH172" s="143"/>
      <c r="PI172" s="143"/>
      <c r="PJ172" s="143"/>
      <c r="PK172" s="143"/>
      <c r="PL172" s="143"/>
      <c r="PM172" s="143"/>
      <c r="PN172" s="143"/>
      <c r="PO172" s="143"/>
      <c r="PP172" s="143"/>
      <c r="PQ172" s="143"/>
      <c r="PR172" s="143"/>
      <c r="PS172" s="143"/>
      <c r="PT172" s="143"/>
      <c r="PU172" s="143"/>
      <c r="PV172" s="143"/>
      <c r="PW172" s="143"/>
      <c r="PX172" s="143"/>
      <c r="PY172" s="143"/>
      <c r="PZ172" s="143"/>
      <c r="QA172" s="143"/>
      <c r="QB172" s="143"/>
      <c r="QC172" s="143"/>
      <c r="QD172" s="143"/>
      <c r="QE172" s="143"/>
      <c r="QF172" s="143"/>
      <c r="QG172" s="143"/>
      <c r="QH172" s="143"/>
      <c r="QI172" s="143"/>
      <c r="QJ172" s="143"/>
      <c r="QK172" s="143"/>
      <c r="QL172" s="143"/>
      <c r="QM172" s="143"/>
      <c r="QN172" s="143"/>
      <c r="QO172" s="143"/>
      <c r="QP172" s="143"/>
      <c r="QQ172" s="143"/>
      <c r="QR172" s="143"/>
      <c r="QS172" s="143"/>
      <c r="QT172" s="143"/>
      <c r="QU172" s="143"/>
      <c r="QV172" s="143"/>
      <c r="QW172" s="143"/>
      <c r="QX172" s="143"/>
      <c r="QY172" s="143"/>
      <c r="QZ172" s="143"/>
      <c r="RA172" s="143"/>
      <c r="RB172" s="143"/>
      <c r="RC172" s="143"/>
      <c r="RD172" s="143"/>
      <c r="RE172" s="143"/>
      <c r="RF172" s="143"/>
      <c r="RG172" s="143"/>
      <c r="RH172" s="143"/>
      <c r="RI172" s="143"/>
      <c r="RJ172" s="143"/>
      <c r="RK172" s="143"/>
      <c r="RL172" s="143"/>
      <c r="RM172" s="143"/>
      <c r="RN172" s="143"/>
      <c r="RO172" s="143"/>
      <c r="RP172" s="143"/>
      <c r="RQ172" s="143"/>
      <c r="RR172" s="143"/>
      <c r="RS172" s="143"/>
      <c r="RT172" s="143"/>
      <c r="RU172" s="143"/>
      <c r="RV172" s="143"/>
      <c r="RW172" s="143"/>
      <c r="RX172" s="143"/>
      <c r="RY172" s="143"/>
      <c r="RZ172" s="143"/>
      <c r="SA172" s="143"/>
      <c r="SB172" s="143"/>
      <c r="SC172" s="143"/>
      <c r="SD172" s="143"/>
      <c r="SE172" s="143"/>
      <c r="SF172" s="143"/>
      <c r="SG172" s="143"/>
      <c r="SH172" s="143"/>
      <c r="SI172" s="143"/>
      <c r="SJ172" s="143"/>
      <c r="SK172" s="143"/>
      <c r="SL172" s="143"/>
      <c r="SM172" s="143"/>
      <c r="SN172" s="143"/>
      <c r="SO172" s="143"/>
      <c r="SP172" s="143"/>
      <c r="SQ172" s="143"/>
      <c r="SR172" s="143"/>
      <c r="SS172" s="143"/>
      <c r="ST172" s="143"/>
      <c r="SU172" s="143"/>
      <c r="SV172" s="143"/>
      <c r="SW172" s="143"/>
      <c r="SX172" s="143"/>
      <c r="SY172" s="143"/>
      <c r="SZ172" s="143"/>
      <c r="TA172" s="143"/>
      <c r="TB172" s="143"/>
      <c r="TC172" s="143"/>
      <c r="TD172" s="143"/>
      <c r="TE172" s="143"/>
      <c r="TF172" s="143"/>
      <c r="TG172" s="143"/>
      <c r="TH172" s="143"/>
      <c r="TI172" s="143"/>
      <c r="TJ172" s="143"/>
      <c r="TK172" s="143"/>
      <c r="TL172" s="143"/>
      <c r="TM172" s="143"/>
      <c r="TN172" s="143"/>
      <c r="TO172" s="143"/>
      <c r="TP172" s="143"/>
      <c r="TQ172" s="143"/>
      <c r="TR172" s="143"/>
      <c r="TS172" s="143"/>
      <c r="TT172" s="143"/>
      <c r="TU172" s="143"/>
      <c r="TV172" s="143"/>
      <c r="TW172" s="143"/>
      <c r="TX172" s="143"/>
      <c r="TY172" s="143"/>
      <c r="TZ172" s="143"/>
      <c r="UA172" s="143"/>
      <c r="UB172" s="143"/>
      <c r="UC172" s="143"/>
      <c r="UD172" s="143"/>
      <c r="UE172" s="143"/>
      <c r="UF172" s="143"/>
      <c r="UG172" s="143"/>
      <c r="UH172" s="143"/>
      <c r="UI172" s="143"/>
      <c r="UJ172" s="143"/>
      <c r="UK172" s="143"/>
      <c r="UL172" s="143"/>
      <c r="UM172" s="143"/>
      <c r="UN172" s="143"/>
      <c r="UO172" s="143"/>
      <c r="UP172" s="143"/>
      <c r="UQ172" s="143"/>
      <c r="UR172" s="143"/>
      <c r="US172" s="143"/>
      <c r="UT172" s="143"/>
      <c r="UU172" s="143"/>
      <c r="UV172" s="143"/>
      <c r="UW172" s="143"/>
      <c r="UX172" s="143"/>
      <c r="UY172" s="143"/>
      <c r="UZ172" s="143"/>
      <c r="VA172" s="143"/>
      <c r="VB172" s="143"/>
      <c r="VC172" s="143"/>
      <c r="VD172" s="143"/>
      <c r="VE172" s="143"/>
      <c r="VF172" s="143"/>
      <c r="VG172" s="143"/>
      <c r="VH172" s="143"/>
      <c r="VI172" s="143"/>
      <c r="VJ172" s="143"/>
      <c r="VK172" s="143"/>
      <c r="VL172" s="143"/>
      <c r="VM172" s="143"/>
      <c r="VN172" s="143"/>
      <c r="VO172" s="143"/>
      <c r="VP172" s="143"/>
      <c r="VQ172" s="143"/>
      <c r="VR172" s="143"/>
      <c r="VS172" s="143"/>
      <c r="VT172" s="143"/>
      <c r="VU172" s="143"/>
      <c r="VV172" s="143"/>
      <c r="VW172" s="143"/>
      <c r="VX172" s="143"/>
      <c r="VY172" s="143"/>
      <c r="VZ172" s="143"/>
      <c r="WA172" s="143"/>
      <c r="WB172" s="143"/>
      <c r="WC172" s="143"/>
      <c r="WD172" s="143"/>
      <c r="WE172" s="143"/>
      <c r="WF172" s="143"/>
      <c r="WG172" s="143"/>
      <c r="WH172" s="143"/>
      <c r="WI172" s="143"/>
      <c r="WJ172" s="143"/>
      <c r="WK172" s="143"/>
      <c r="WL172" s="143"/>
      <c r="WM172" s="143"/>
      <c r="WN172" s="143"/>
      <c r="WO172" s="143"/>
      <c r="WP172" s="143"/>
      <c r="WQ172" s="143"/>
      <c r="WR172" s="143"/>
      <c r="WS172" s="143"/>
      <c r="WT172" s="143"/>
      <c r="WU172" s="143"/>
      <c r="WV172" s="143"/>
      <c r="WW172" s="143"/>
      <c r="WX172" s="143"/>
      <c r="WY172" s="143"/>
      <c r="WZ172" s="143"/>
      <c r="XA172" s="143"/>
      <c r="XB172" s="143"/>
      <c r="XC172" s="143"/>
      <c r="XD172" s="143"/>
      <c r="XE172" s="143"/>
      <c r="XF172" s="143"/>
      <c r="XG172" s="143"/>
      <c r="XH172" s="143"/>
      <c r="XI172" s="143"/>
      <c r="XJ172" s="143"/>
      <c r="XK172" s="143"/>
      <c r="XL172" s="143"/>
      <c r="XM172" s="143"/>
      <c r="XN172" s="143"/>
      <c r="XO172" s="143"/>
      <c r="XP172" s="143"/>
      <c r="XQ172" s="143"/>
      <c r="XR172" s="143"/>
      <c r="XS172" s="143"/>
      <c r="XT172" s="143"/>
      <c r="XU172" s="143"/>
      <c r="XV172" s="143"/>
      <c r="XW172" s="143"/>
      <c r="XX172" s="143"/>
      <c r="XY172" s="143"/>
      <c r="XZ172" s="143"/>
      <c r="YA172" s="143"/>
      <c r="YB172" s="143"/>
      <c r="YC172" s="143"/>
      <c r="YD172" s="143"/>
      <c r="YE172" s="143"/>
      <c r="YF172" s="143"/>
      <c r="YG172" s="143"/>
      <c r="YH172" s="143"/>
      <c r="YI172" s="143"/>
      <c r="YJ172" s="143"/>
      <c r="YK172" s="143"/>
      <c r="YL172" s="143"/>
      <c r="YM172" s="143"/>
      <c r="YN172" s="143"/>
      <c r="YO172" s="143"/>
      <c r="YP172" s="143"/>
      <c r="YQ172" s="143"/>
      <c r="YR172" s="143"/>
      <c r="YS172" s="143"/>
      <c r="YT172" s="143"/>
      <c r="YU172" s="143"/>
      <c r="YV172" s="143"/>
      <c r="YW172" s="143"/>
      <c r="YX172" s="143"/>
      <c r="YY172" s="143"/>
      <c r="YZ172" s="143"/>
      <c r="ZA172" s="143"/>
      <c r="ZB172" s="143"/>
      <c r="ZC172" s="143"/>
      <c r="ZD172" s="143"/>
      <c r="ZE172" s="143"/>
      <c r="ZF172" s="143"/>
      <c r="ZG172" s="143"/>
      <c r="ZH172" s="143"/>
      <c r="ZI172" s="143"/>
      <c r="ZJ172" s="143"/>
      <c r="ZK172" s="143"/>
      <c r="ZL172" s="143"/>
      <c r="ZM172" s="143"/>
      <c r="ZN172" s="143"/>
      <c r="ZO172" s="143"/>
      <c r="ZP172" s="143"/>
      <c r="ZQ172" s="143"/>
      <c r="ZR172" s="143"/>
      <c r="ZS172" s="143"/>
      <c r="ZT172" s="143"/>
      <c r="ZU172" s="143"/>
      <c r="ZV172" s="143"/>
      <c r="ZW172" s="143"/>
      <c r="ZX172" s="143"/>
      <c r="ZY172" s="143"/>
      <c r="ZZ172" s="143"/>
      <c r="AAA172" s="143"/>
      <c r="AAB172" s="143"/>
      <c r="AAC172" s="143"/>
      <c r="AAD172" s="143"/>
      <c r="AAE172" s="143"/>
      <c r="AAF172" s="143"/>
      <c r="AAG172" s="143"/>
      <c r="AAH172" s="143"/>
      <c r="AAI172" s="143"/>
      <c r="AAJ172" s="143"/>
      <c r="AAK172" s="143"/>
      <c r="AAL172" s="143"/>
      <c r="AAM172" s="143"/>
      <c r="AAN172" s="143"/>
      <c r="AAO172" s="143"/>
      <c r="AAP172" s="143"/>
      <c r="AAQ172" s="143"/>
      <c r="AAR172" s="143"/>
      <c r="AAS172" s="143"/>
      <c r="AAT172" s="143"/>
      <c r="AAU172" s="143"/>
      <c r="AAV172" s="143"/>
      <c r="AAW172" s="143"/>
      <c r="AAX172" s="143"/>
      <c r="AAY172" s="143"/>
      <c r="AAZ172" s="143"/>
      <c r="ABA172" s="143"/>
      <c r="ABB172" s="143"/>
      <c r="ABC172" s="143"/>
      <c r="ABD172" s="143"/>
      <c r="ABE172" s="143"/>
      <c r="ABF172" s="143"/>
      <c r="ABG172" s="143"/>
      <c r="ABH172" s="143"/>
      <c r="ABI172" s="143"/>
      <c r="ABJ172" s="143"/>
      <c r="ABK172" s="143"/>
      <c r="ABL172" s="143"/>
      <c r="ABM172" s="143"/>
      <c r="ABN172" s="143"/>
      <c r="ABO172" s="143"/>
      <c r="ABP172" s="143"/>
      <c r="ABQ172" s="143"/>
      <c r="ABR172" s="143"/>
      <c r="ABS172" s="143"/>
      <c r="ABT172" s="143"/>
      <c r="ABU172" s="143"/>
      <c r="ABV172" s="143"/>
      <c r="ABW172" s="143"/>
      <c r="ABX172" s="143"/>
      <c r="ABY172" s="143"/>
      <c r="ABZ172" s="143"/>
      <c r="ACA172" s="143"/>
      <c r="ACB172" s="143"/>
      <c r="ACC172" s="143"/>
      <c r="ACD172" s="143"/>
      <c r="ACE172" s="143"/>
      <c r="ACF172" s="143"/>
      <c r="ACG172" s="143"/>
      <c r="ACH172" s="143"/>
      <c r="ACI172" s="143"/>
      <c r="ACJ172" s="143"/>
      <c r="ACK172" s="143"/>
      <c r="ACL172" s="143"/>
      <c r="ACM172" s="143"/>
      <c r="ACN172" s="143"/>
      <c r="ACO172" s="143"/>
      <c r="ACP172" s="143"/>
      <c r="ACQ172" s="143"/>
      <c r="ACR172" s="143"/>
      <c r="ACS172" s="143"/>
      <c r="ACT172" s="143"/>
      <c r="ACU172" s="143"/>
      <c r="ACV172" s="143"/>
      <c r="ACW172" s="143"/>
      <c r="ACX172" s="143"/>
      <c r="ACY172" s="143"/>
      <c r="ACZ172" s="143"/>
      <c r="ADA172" s="143"/>
      <c r="ADB172" s="143"/>
      <c r="ADC172" s="143"/>
      <c r="ADD172" s="143"/>
      <c r="ADE172" s="143"/>
      <c r="ADF172" s="143"/>
      <c r="ADG172" s="143"/>
      <c r="ADH172" s="143"/>
      <c r="ADI172" s="143"/>
      <c r="ADJ172" s="143"/>
      <c r="ADK172" s="143"/>
      <c r="ADL172" s="143"/>
      <c r="ADM172" s="143"/>
      <c r="ADN172" s="143"/>
      <c r="ADO172" s="143"/>
      <c r="ADP172" s="143"/>
      <c r="ADQ172" s="143"/>
      <c r="ADR172" s="143"/>
      <c r="ADS172" s="143"/>
      <c r="ADT172" s="143"/>
      <c r="ADU172" s="143"/>
      <c r="ADV172" s="143"/>
      <c r="ADW172" s="143"/>
      <c r="ADX172" s="143"/>
      <c r="ADY172" s="143"/>
      <c r="ADZ172" s="143"/>
      <c r="AEA172" s="143"/>
      <c r="AEB172" s="143"/>
      <c r="AEC172" s="143"/>
      <c r="AED172" s="143"/>
      <c r="AEE172" s="143"/>
      <c r="AEF172" s="143"/>
      <c r="AEG172" s="143"/>
      <c r="AEH172" s="143"/>
      <c r="AEI172" s="143"/>
      <c r="AEJ172" s="143"/>
      <c r="AEK172" s="143"/>
      <c r="AEL172" s="143"/>
      <c r="AEM172" s="143"/>
      <c r="AEN172" s="143"/>
      <c r="AEO172" s="143"/>
      <c r="AEP172" s="143"/>
      <c r="AEQ172" s="143"/>
      <c r="AER172" s="143"/>
      <c r="AES172" s="143"/>
      <c r="AET172" s="143"/>
      <c r="AEU172" s="143"/>
      <c r="AEV172" s="143"/>
      <c r="AEW172" s="143"/>
      <c r="AEX172" s="143"/>
      <c r="AEY172" s="143"/>
      <c r="AEZ172" s="143"/>
      <c r="AFA172" s="143"/>
      <c r="AFB172" s="143"/>
      <c r="AFC172" s="143"/>
      <c r="AFD172" s="143"/>
      <c r="AFE172" s="143"/>
      <c r="AFF172" s="143"/>
      <c r="AFG172" s="143"/>
      <c r="AFH172" s="143"/>
      <c r="AFI172" s="143"/>
      <c r="AFJ172" s="143"/>
      <c r="AFK172" s="143"/>
      <c r="AFL172" s="143"/>
      <c r="AFM172" s="143"/>
      <c r="AFN172" s="143"/>
      <c r="AFO172" s="143"/>
      <c r="AFP172" s="143"/>
      <c r="AFQ172" s="143"/>
      <c r="AFR172" s="143"/>
      <c r="AFS172" s="143"/>
      <c r="AFT172" s="143"/>
      <c r="AFU172" s="143"/>
      <c r="AFV172" s="143"/>
      <c r="AFW172" s="143"/>
      <c r="AFX172" s="143"/>
      <c r="AFY172" s="143"/>
      <c r="AFZ172" s="143"/>
      <c r="AGA172" s="143"/>
      <c r="AGB172" s="143"/>
      <c r="AGC172" s="143"/>
      <c r="AGD172" s="143"/>
      <c r="AGE172" s="143"/>
      <c r="AGF172" s="143"/>
      <c r="AGG172" s="143"/>
      <c r="AGH172" s="143"/>
      <c r="AGI172" s="143"/>
      <c r="AGJ172" s="143"/>
      <c r="AGK172" s="143"/>
      <c r="AGL172" s="143"/>
      <c r="AGM172" s="143"/>
      <c r="AGN172" s="143"/>
      <c r="AGO172" s="143"/>
      <c r="AGP172" s="143"/>
      <c r="AGQ172" s="143"/>
      <c r="AGR172" s="143"/>
      <c r="AGS172" s="143"/>
      <c r="AGT172" s="143"/>
      <c r="AGU172" s="143"/>
      <c r="AGV172" s="143"/>
      <c r="AGW172" s="143"/>
      <c r="AGX172" s="143"/>
      <c r="AGY172" s="143"/>
      <c r="AGZ172" s="143"/>
      <c r="AHA172" s="143"/>
      <c r="AHB172" s="143"/>
      <c r="AHC172" s="143"/>
      <c r="AHD172" s="143"/>
      <c r="AHE172" s="143"/>
      <c r="AHF172" s="143"/>
      <c r="AHG172" s="143"/>
      <c r="AHH172" s="143"/>
      <c r="AHI172" s="143"/>
      <c r="AHJ172" s="143"/>
      <c r="AHK172" s="143"/>
      <c r="AHL172" s="143"/>
      <c r="AHM172" s="143"/>
      <c r="AHN172" s="143"/>
      <c r="AHO172" s="143"/>
      <c r="AHP172" s="143"/>
      <c r="AHQ172" s="143"/>
      <c r="AHR172" s="143"/>
      <c r="AHS172" s="143"/>
      <c r="AHT172" s="143"/>
      <c r="AHU172" s="143"/>
      <c r="AHV172" s="143"/>
      <c r="AHW172" s="143"/>
      <c r="AHX172" s="143"/>
      <c r="AHY172" s="143"/>
      <c r="AHZ172" s="143"/>
      <c r="AIA172" s="143"/>
      <c r="AIB172" s="143"/>
      <c r="AIC172" s="143"/>
      <c r="AID172" s="143"/>
      <c r="AIE172" s="143"/>
      <c r="AIF172" s="143"/>
      <c r="AIG172" s="143"/>
      <c r="AIH172" s="143"/>
      <c r="AII172" s="143"/>
      <c r="AIJ172" s="143"/>
      <c r="AIK172" s="143"/>
      <c r="AIL172" s="143"/>
      <c r="AIM172" s="143"/>
      <c r="AIN172" s="143"/>
      <c r="AIO172" s="143"/>
      <c r="AIP172" s="143"/>
      <c r="AIQ172" s="143"/>
      <c r="AIR172" s="143"/>
      <c r="AIS172" s="143"/>
      <c r="AIT172" s="143"/>
      <c r="AIU172" s="143"/>
      <c r="AIV172" s="143"/>
      <c r="AIW172" s="143"/>
      <c r="AIX172" s="143"/>
      <c r="AIY172" s="143"/>
      <c r="AIZ172" s="143"/>
      <c r="AJA172" s="143"/>
      <c r="AJB172" s="143"/>
      <c r="AJC172" s="143"/>
      <c r="AJD172" s="143"/>
      <c r="AJE172" s="143"/>
      <c r="AJF172" s="143"/>
      <c r="AJG172" s="143"/>
      <c r="AJH172" s="143"/>
      <c r="AJI172" s="143"/>
    </row>
    <row r="173" spans="1:945" s="106" customFormat="1" ht="13.55" customHeight="1">
      <c r="A173" s="400"/>
      <c r="B173" s="62" t="s">
        <v>234</v>
      </c>
      <c r="C173" s="251">
        <v>2311009</v>
      </c>
      <c r="D173" s="358">
        <f t="shared" ref="D173:D183" si="52">C173/C161-1</f>
        <v>3.5737510806630679E-2</v>
      </c>
      <c r="E173" s="403"/>
      <c r="F173" s="464"/>
      <c r="G173" s="356">
        <v>22470</v>
      </c>
      <c r="H173" s="358">
        <f>G173/G161-1</f>
        <v>-6.9179784589892268E-2</v>
      </c>
      <c r="I173" s="138">
        <v>15466</v>
      </c>
      <c r="J173" s="358">
        <f t="shared" si="46"/>
        <v>2.2342675832892622E-2</v>
      </c>
      <c r="K173" s="450"/>
      <c r="L173" s="461"/>
      <c r="M173" s="138">
        <v>4966</v>
      </c>
      <c r="N173" s="358">
        <f t="shared" si="48"/>
        <v>-0.29898362507058163</v>
      </c>
      <c r="O173" s="403"/>
      <c r="P173" s="464"/>
      <c r="Q173" s="138">
        <v>945</v>
      </c>
      <c r="R173" s="358">
        <f t="shared" si="49"/>
        <v>-0.31372549019607843</v>
      </c>
      <c r="S173" s="373">
        <v>1248</v>
      </c>
      <c r="T173" s="379">
        <f t="shared" si="35"/>
        <v>5.2276559865092748E-2</v>
      </c>
      <c r="U173" s="403"/>
      <c r="V173" s="464"/>
      <c r="W173" s="250">
        <v>170</v>
      </c>
      <c r="X173" s="358">
        <f t="shared" si="50"/>
        <v>0.24087591240875916</v>
      </c>
      <c r="Y173" s="250">
        <v>2</v>
      </c>
      <c r="Z173" s="358">
        <f t="shared" si="51"/>
        <v>-0.98843930635838151</v>
      </c>
      <c r="AA173" s="138"/>
      <c r="AB173" s="358"/>
      <c r="AC173" s="403"/>
      <c r="AD173" s="406"/>
      <c r="AE173" s="463"/>
      <c r="AF173" s="473"/>
      <c r="AG173" s="138"/>
      <c r="AH173" s="358"/>
      <c r="AI173" s="143"/>
      <c r="AJ173" s="143"/>
      <c r="AK173" s="143"/>
      <c r="AL173" s="143"/>
      <c r="AM173" s="143"/>
      <c r="AN173" s="143"/>
      <c r="AO173" s="143"/>
      <c r="AP173" s="143"/>
      <c r="AQ173" s="143"/>
      <c r="AR173" s="143"/>
      <c r="AS173" s="143"/>
      <c r="AT173" s="143"/>
      <c r="AU173" s="143"/>
      <c r="AV173" s="144"/>
      <c r="AW173" s="143"/>
      <c r="AX173" s="143"/>
      <c r="AY173" s="143"/>
      <c r="AZ173" s="143"/>
      <c r="BA173" s="143"/>
      <c r="BB173" s="143"/>
      <c r="BC173" s="143"/>
      <c r="BD173" s="143"/>
      <c r="BE173" s="143"/>
      <c r="BF173" s="143"/>
      <c r="BG173" s="143"/>
      <c r="BH173" s="143"/>
      <c r="BI173" s="143"/>
      <c r="BJ173" s="143"/>
      <c r="BK173" s="143"/>
      <c r="BL173" s="143"/>
      <c r="BM173" s="143"/>
      <c r="BN173" s="143"/>
      <c r="BO173" s="143"/>
      <c r="BP173" s="143"/>
      <c r="BQ173" s="143"/>
      <c r="BR173" s="143"/>
      <c r="BS173" s="143"/>
      <c r="BT173" s="143"/>
      <c r="BU173" s="143"/>
      <c r="BV173" s="143"/>
      <c r="BW173" s="143"/>
      <c r="BX173" s="143"/>
      <c r="BY173" s="143"/>
      <c r="BZ173" s="143"/>
      <c r="CA173" s="143"/>
      <c r="CB173" s="143"/>
      <c r="CC173" s="143"/>
      <c r="CD173" s="143"/>
      <c r="CE173" s="143"/>
      <c r="CF173" s="143"/>
      <c r="CG173" s="143"/>
      <c r="CH173" s="143"/>
      <c r="CI173" s="143"/>
      <c r="CJ173" s="143"/>
      <c r="CK173" s="143"/>
      <c r="CL173" s="143"/>
      <c r="CM173" s="143"/>
      <c r="CN173" s="143"/>
      <c r="CO173" s="143"/>
      <c r="CP173" s="143"/>
      <c r="CQ173" s="143"/>
      <c r="CR173" s="143"/>
      <c r="CS173" s="143"/>
      <c r="CT173" s="143"/>
      <c r="CU173" s="143"/>
      <c r="CV173" s="143"/>
      <c r="CW173" s="143"/>
      <c r="CX173" s="143"/>
      <c r="CY173" s="143"/>
      <c r="CZ173" s="143"/>
      <c r="DA173" s="143"/>
      <c r="DB173" s="143"/>
      <c r="DC173" s="143"/>
      <c r="DD173" s="143"/>
      <c r="DE173" s="143"/>
      <c r="DF173" s="143"/>
      <c r="DG173" s="143"/>
      <c r="DH173" s="143"/>
      <c r="DI173" s="143"/>
      <c r="DJ173" s="143"/>
      <c r="DK173" s="143"/>
      <c r="DL173" s="143"/>
      <c r="DM173" s="143"/>
      <c r="DN173" s="143"/>
      <c r="DO173" s="143"/>
      <c r="DP173" s="143"/>
      <c r="DQ173" s="143"/>
      <c r="DR173" s="143"/>
      <c r="DS173" s="143"/>
      <c r="DT173" s="143"/>
      <c r="DU173" s="143"/>
      <c r="DV173" s="143"/>
      <c r="DW173" s="143"/>
      <c r="DX173" s="143"/>
      <c r="DY173" s="143"/>
      <c r="DZ173" s="143"/>
      <c r="EA173" s="143"/>
      <c r="EB173" s="143"/>
      <c r="EC173" s="143"/>
      <c r="ED173" s="143"/>
      <c r="EE173" s="143"/>
      <c r="EF173" s="143"/>
      <c r="EG173" s="143"/>
      <c r="EH173" s="143"/>
      <c r="EI173" s="143"/>
      <c r="EJ173" s="143"/>
      <c r="EK173" s="143"/>
      <c r="EL173" s="143"/>
      <c r="EM173" s="143"/>
      <c r="EN173" s="143"/>
      <c r="EO173" s="143"/>
      <c r="EP173" s="143"/>
      <c r="EQ173" s="143"/>
      <c r="ER173" s="143"/>
      <c r="ES173" s="143"/>
      <c r="ET173" s="143"/>
      <c r="EU173" s="143"/>
      <c r="EV173" s="143"/>
      <c r="EW173" s="143"/>
      <c r="EX173" s="143"/>
      <c r="EY173" s="143"/>
      <c r="EZ173" s="143"/>
      <c r="FA173" s="143"/>
      <c r="FB173" s="143"/>
      <c r="FC173" s="143"/>
      <c r="FD173" s="143"/>
      <c r="FE173" s="143"/>
      <c r="FF173" s="143"/>
      <c r="FG173" s="143"/>
      <c r="FH173" s="143"/>
      <c r="FI173" s="143"/>
      <c r="FJ173" s="143"/>
      <c r="FK173" s="143"/>
      <c r="FL173" s="143"/>
      <c r="FM173" s="143"/>
      <c r="FN173" s="143"/>
      <c r="FO173" s="143"/>
      <c r="FP173" s="143"/>
      <c r="FQ173" s="143"/>
      <c r="FR173" s="143"/>
      <c r="FS173" s="143"/>
      <c r="FT173" s="143"/>
      <c r="FU173" s="143"/>
      <c r="FV173" s="143"/>
      <c r="FW173" s="143"/>
      <c r="FX173" s="143"/>
      <c r="FY173" s="143"/>
      <c r="FZ173" s="143"/>
      <c r="GA173" s="143"/>
      <c r="GB173" s="143"/>
      <c r="GC173" s="143"/>
      <c r="GD173" s="143"/>
      <c r="GE173" s="143"/>
      <c r="GF173" s="143"/>
      <c r="GG173" s="143"/>
      <c r="GH173" s="143"/>
      <c r="GI173" s="143"/>
      <c r="GJ173" s="143"/>
      <c r="GK173" s="143"/>
      <c r="GL173" s="143"/>
      <c r="GM173" s="143"/>
      <c r="GN173" s="143"/>
      <c r="GO173" s="143"/>
      <c r="GP173" s="143"/>
      <c r="GQ173" s="143"/>
      <c r="GR173" s="143"/>
      <c r="GS173" s="143"/>
      <c r="GT173" s="143"/>
      <c r="GU173" s="143"/>
      <c r="GV173" s="143"/>
      <c r="GW173" s="143"/>
      <c r="GX173" s="143"/>
      <c r="GY173" s="143"/>
      <c r="GZ173" s="143"/>
      <c r="HA173" s="143"/>
      <c r="HB173" s="143"/>
      <c r="HC173" s="143"/>
      <c r="HD173" s="143"/>
      <c r="HE173" s="143"/>
      <c r="HF173" s="143"/>
      <c r="HG173" s="143"/>
      <c r="HH173" s="143"/>
      <c r="HI173" s="143"/>
      <c r="HJ173" s="143"/>
      <c r="HK173" s="143"/>
      <c r="HL173" s="143"/>
      <c r="HM173" s="143"/>
      <c r="HN173" s="143"/>
      <c r="HO173" s="143"/>
      <c r="HP173" s="143"/>
      <c r="HQ173" s="143"/>
      <c r="HR173" s="143"/>
      <c r="HS173" s="143"/>
      <c r="HT173" s="143"/>
      <c r="HU173" s="143"/>
      <c r="HV173" s="143"/>
      <c r="HW173" s="143"/>
      <c r="HX173" s="143"/>
      <c r="HY173" s="143"/>
      <c r="HZ173" s="143"/>
      <c r="IA173" s="143"/>
      <c r="IB173" s="143"/>
      <c r="IC173" s="143"/>
      <c r="ID173" s="143"/>
      <c r="IE173" s="143"/>
      <c r="IF173" s="143"/>
      <c r="IG173" s="143"/>
      <c r="IH173" s="143"/>
      <c r="II173" s="143"/>
      <c r="IJ173" s="143"/>
      <c r="IK173" s="143"/>
      <c r="IL173" s="143"/>
      <c r="IM173" s="143"/>
      <c r="IN173" s="143"/>
      <c r="IO173" s="143"/>
      <c r="IP173" s="143"/>
      <c r="IQ173" s="143"/>
      <c r="IR173" s="143"/>
      <c r="IS173" s="143"/>
      <c r="IT173" s="143"/>
      <c r="IU173" s="143"/>
      <c r="IV173" s="143"/>
      <c r="IW173" s="143"/>
      <c r="IX173" s="143"/>
      <c r="IY173" s="143"/>
      <c r="IZ173" s="143"/>
      <c r="JA173" s="143"/>
      <c r="JB173" s="143"/>
      <c r="JC173" s="143"/>
      <c r="JD173" s="143"/>
      <c r="JE173" s="143"/>
      <c r="JF173" s="143"/>
      <c r="JG173" s="143"/>
      <c r="JH173" s="143"/>
      <c r="JI173" s="143"/>
      <c r="JJ173" s="143"/>
      <c r="JK173" s="143"/>
      <c r="JL173" s="143"/>
      <c r="JM173" s="143"/>
      <c r="JN173" s="143"/>
      <c r="JO173" s="143"/>
      <c r="JP173" s="143"/>
      <c r="JQ173" s="143"/>
      <c r="JR173" s="143"/>
      <c r="JS173" s="143"/>
      <c r="JT173" s="143"/>
      <c r="JU173" s="143"/>
      <c r="JV173" s="143"/>
      <c r="JW173" s="143"/>
      <c r="JX173" s="143"/>
      <c r="JY173" s="143"/>
      <c r="JZ173" s="143"/>
      <c r="KA173" s="143"/>
      <c r="KB173" s="143"/>
      <c r="KC173" s="143"/>
      <c r="KD173" s="143"/>
      <c r="KE173" s="143"/>
      <c r="KF173" s="143"/>
      <c r="KG173" s="143"/>
      <c r="KH173" s="143"/>
      <c r="KI173" s="143"/>
      <c r="KJ173" s="143"/>
      <c r="KK173" s="143"/>
      <c r="KL173" s="143"/>
      <c r="KM173" s="143"/>
      <c r="KN173" s="143"/>
      <c r="KO173" s="143"/>
      <c r="KP173" s="143"/>
      <c r="KQ173" s="143"/>
      <c r="KR173" s="143"/>
      <c r="KS173" s="143"/>
      <c r="KT173" s="143"/>
      <c r="KU173" s="143"/>
      <c r="KV173" s="143"/>
      <c r="KW173" s="143"/>
      <c r="KX173" s="143"/>
      <c r="KY173" s="143"/>
      <c r="KZ173" s="143"/>
      <c r="LA173" s="143"/>
      <c r="LB173" s="143"/>
      <c r="LC173" s="143"/>
      <c r="LD173" s="143"/>
      <c r="LE173" s="143"/>
      <c r="LF173" s="143"/>
      <c r="LG173" s="143"/>
      <c r="LH173" s="143"/>
      <c r="LI173" s="143"/>
      <c r="LJ173" s="143"/>
      <c r="LK173" s="143"/>
      <c r="LL173" s="143"/>
      <c r="LM173" s="143"/>
      <c r="LN173" s="143"/>
      <c r="LO173" s="143"/>
      <c r="LP173" s="143"/>
      <c r="LQ173" s="143"/>
      <c r="LR173" s="143"/>
      <c r="LS173" s="143"/>
      <c r="LT173" s="143"/>
      <c r="LU173" s="143"/>
      <c r="LV173" s="143"/>
      <c r="LW173" s="143"/>
      <c r="LX173" s="143"/>
      <c r="LY173" s="143"/>
      <c r="LZ173" s="143"/>
      <c r="MA173" s="143"/>
      <c r="MB173" s="143"/>
      <c r="MC173" s="143"/>
      <c r="MD173" s="143"/>
      <c r="ME173" s="143"/>
      <c r="MF173" s="143"/>
      <c r="MG173" s="143"/>
      <c r="MH173" s="143"/>
      <c r="MI173" s="143"/>
      <c r="MJ173" s="143"/>
      <c r="MK173" s="143"/>
      <c r="ML173" s="143"/>
      <c r="MM173" s="143"/>
      <c r="MN173" s="143"/>
      <c r="MO173" s="143"/>
      <c r="MP173" s="143"/>
      <c r="MQ173" s="143"/>
      <c r="MR173" s="143"/>
      <c r="MS173" s="143"/>
      <c r="MT173" s="143"/>
      <c r="MU173" s="143"/>
      <c r="MV173" s="143"/>
      <c r="MW173" s="143"/>
      <c r="MX173" s="143"/>
      <c r="MY173" s="143"/>
      <c r="MZ173" s="143"/>
      <c r="NA173" s="143"/>
      <c r="NB173" s="143"/>
      <c r="NC173" s="143"/>
      <c r="ND173" s="143"/>
      <c r="NE173" s="143"/>
      <c r="NF173" s="143"/>
      <c r="NG173" s="143"/>
      <c r="NH173" s="143"/>
      <c r="NI173" s="143"/>
      <c r="NJ173" s="143"/>
      <c r="NK173" s="143"/>
      <c r="NL173" s="143"/>
      <c r="NM173" s="143"/>
      <c r="NN173" s="143"/>
      <c r="NO173" s="143"/>
      <c r="NP173" s="143"/>
      <c r="NQ173" s="143"/>
      <c r="NR173" s="143"/>
      <c r="NS173" s="143"/>
      <c r="NT173" s="143"/>
      <c r="NU173" s="143"/>
      <c r="NV173" s="143"/>
      <c r="NW173" s="143"/>
      <c r="NX173" s="143"/>
      <c r="NY173" s="143"/>
      <c r="NZ173" s="143"/>
      <c r="OA173" s="143"/>
      <c r="OB173" s="143"/>
      <c r="OC173" s="143"/>
      <c r="OD173" s="143"/>
      <c r="OE173" s="143"/>
      <c r="OF173" s="143"/>
      <c r="OG173" s="143"/>
      <c r="OH173" s="143"/>
      <c r="OI173" s="143"/>
      <c r="OJ173" s="143"/>
      <c r="OK173" s="143"/>
      <c r="OL173" s="143"/>
      <c r="OM173" s="143"/>
      <c r="ON173" s="143"/>
      <c r="OO173" s="143"/>
      <c r="OP173" s="143"/>
      <c r="OQ173" s="143"/>
      <c r="OR173" s="143"/>
      <c r="OS173" s="143"/>
      <c r="OT173" s="143"/>
      <c r="OU173" s="143"/>
      <c r="OV173" s="143"/>
      <c r="OW173" s="143"/>
      <c r="OX173" s="143"/>
      <c r="OY173" s="143"/>
      <c r="OZ173" s="143"/>
      <c r="PA173" s="143"/>
      <c r="PB173" s="143"/>
      <c r="PC173" s="143"/>
      <c r="PD173" s="143"/>
      <c r="PE173" s="143"/>
      <c r="PF173" s="143"/>
      <c r="PG173" s="143"/>
      <c r="PH173" s="143"/>
      <c r="PI173" s="143"/>
      <c r="PJ173" s="143"/>
      <c r="PK173" s="143"/>
      <c r="PL173" s="143"/>
      <c r="PM173" s="143"/>
      <c r="PN173" s="143"/>
      <c r="PO173" s="143"/>
      <c r="PP173" s="143"/>
      <c r="PQ173" s="143"/>
      <c r="PR173" s="143"/>
      <c r="PS173" s="143"/>
      <c r="PT173" s="143"/>
      <c r="PU173" s="143"/>
      <c r="PV173" s="143"/>
      <c r="PW173" s="143"/>
      <c r="PX173" s="143"/>
      <c r="PY173" s="143"/>
      <c r="PZ173" s="143"/>
      <c r="QA173" s="143"/>
      <c r="QB173" s="143"/>
      <c r="QC173" s="143"/>
      <c r="QD173" s="143"/>
      <c r="QE173" s="143"/>
      <c r="QF173" s="143"/>
      <c r="QG173" s="143"/>
      <c r="QH173" s="143"/>
      <c r="QI173" s="143"/>
      <c r="QJ173" s="143"/>
      <c r="QK173" s="143"/>
      <c r="QL173" s="143"/>
      <c r="QM173" s="143"/>
      <c r="QN173" s="143"/>
      <c r="QO173" s="143"/>
      <c r="QP173" s="143"/>
      <c r="QQ173" s="143"/>
      <c r="QR173" s="143"/>
      <c r="QS173" s="143"/>
      <c r="QT173" s="143"/>
      <c r="QU173" s="143"/>
      <c r="QV173" s="143"/>
      <c r="QW173" s="143"/>
      <c r="QX173" s="143"/>
      <c r="QY173" s="143"/>
      <c r="QZ173" s="143"/>
      <c r="RA173" s="143"/>
      <c r="RB173" s="143"/>
      <c r="RC173" s="143"/>
      <c r="RD173" s="143"/>
      <c r="RE173" s="143"/>
      <c r="RF173" s="143"/>
      <c r="RG173" s="143"/>
      <c r="RH173" s="143"/>
      <c r="RI173" s="143"/>
      <c r="RJ173" s="143"/>
      <c r="RK173" s="143"/>
      <c r="RL173" s="143"/>
      <c r="RM173" s="143"/>
      <c r="RN173" s="143"/>
      <c r="RO173" s="143"/>
      <c r="RP173" s="143"/>
      <c r="RQ173" s="143"/>
      <c r="RR173" s="143"/>
      <c r="RS173" s="143"/>
      <c r="RT173" s="143"/>
      <c r="RU173" s="143"/>
      <c r="RV173" s="143"/>
      <c r="RW173" s="143"/>
      <c r="RX173" s="143"/>
      <c r="RY173" s="143"/>
      <c r="RZ173" s="143"/>
      <c r="SA173" s="143"/>
      <c r="SB173" s="143"/>
      <c r="SC173" s="143"/>
      <c r="SD173" s="143"/>
      <c r="SE173" s="143"/>
      <c r="SF173" s="143"/>
      <c r="SG173" s="143"/>
      <c r="SH173" s="143"/>
      <c r="SI173" s="143"/>
      <c r="SJ173" s="143"/>
      <c r="SK173" s="143"/>
      <c r="SL173" s="143"/>
      <c r="SM173" s="143"/>
      <c r="SN173" s="143"/>
      <c r="SO173" s="143"/>
      <c r="SP173" s="143"/>
      <c r="SQ173" s="143"/>
      <c r="SR173" s="143"/>
      <c r="SS173" s="143"/>
      <c r="ST173" s="143"/>
      <c r="SU173" s="143"/>
      <c r="SV173" s="143"/>
      <c r="SW173" s="143"/>
      <c r="SX173" s="143"/>
      <c r="SY173" s="143"/>
      <c r="SZ173" s="143"/>
      <c r="TA173" s="143"/>
      <c r="TB173" s="143"/>
      <c r="TC173" s="143"/>
      <c r="TD173" s="143"/>
      <c r="TE173" s="143"/>
      <c r="TF173" s="143"/>
      <c r="TG173" s="143"/>
      <c r="TH173" s="143"/>
      <c r="TI173" s="143"/>
      <c r="TJ173" s="143"/>
      <c r="TK173" s="143"/>
      <c r="TL173" s="143"/>
      <c r="TM173" s="143"/>
      <c r="TN173" s="143"/>
      <c r="TO173" s="143"/>
      <c r="TP173" s="143"/>
      <c r="TQ173" s="143"/>
      <c r="TR173" s="143"/>
      <c r="TS173" s="143"/>
      <c r="TT173" s="143"/>
      <c r="TU173" s="143"/>
      <c r="TV173" s="143"/>
      <c r="TW173" s="143"/>
      <c r="TX173" s="143"/>
      <c r="TY173" s="143"/>
      <c r="TZ173" s="143"/>
      <c r="UA173" s="143"/>
      <c r="UB173" s="143"/>
      <c r="UC173" s="143"/>
      <c r="UD173" s="143"/>
      <c r="UE173" s="143"/>
      <c r="UF173" s="143"/>
      <c r="UG173" s="143"/>
      <c r="UH173" s="143"/>
      <c r="UI173" s="143"/>
      <c r="UJ173" s="143"/>
      <c r="UK173" s="143"/>
      <c r="UL173" s="143"/>
      <c r="UM173" s="143"/>
      <c r="UN173" s="143"/>
      <c r="UO173" s="143"/>
      <c r="UP173" s="143"/>
      <c r="UQ173" s="143"/>
      <c r="UR173" s="143"/>
      <c r="US173" s="143"/>
      <c r="UT173" s="143"/>
      <c r="UU173" s="143"/>
      <c r="UV173" s="143"/>
      <c r="UW173" s="143"/>
      <c r="UX173" s="143"/>
      <c r="UY173" s="143"/>
      <c r="UZ173" s="143"/>
      <c r="VA173" s="143"/>
      <c r="VB173" s="143"/>
      <c r="VC173" s="143"/>
      <c r="VD173" s="143"/>
      <c r="VE173" s="143"/>
      <c r="VF173" s="143"/>
      <c r="VG173" s="143"/>
      <c r="VH173" s="143"/>
      <c r="VI173" s="143"/>
      <c r="VJ173" s="143"/>
      <c r="VK173" s="143"/>
      <c r="VL173" s="143"/>
      <c r="VM173" s="143"/>
      <c r="VN173" s="143"/>
      <c r="VO173" s="143"/>
      <c r="VP173" s="143"/>
      <c r="VQ173" s="143"/>
      <c r="VR173" s="143"/>
      <c r="VS173" s="143"/>
      <c r="VT173" s="143"/>
      <c r="VU173" s="143"/>
      <c r="VV173" s="143"/>
      <c r="VW173" s="143"/>
      <c r="VX173" s="143"/>
      <c r="VY173" s="143"/>
      <c r="VZ173" s="143"/>
      <c r="WA173" s="143"/>
      <c r="WB173" s="143"/>
      <c r="WC173" s="143"/>
      <c r="WD173" s="143"/>
      <c r="WE173" s="143"/>
      <c r="WF173" s="143"/>
      <c r="WG173" s="143"/>
      <c r="WH173" s="143"/>
      <c r="WI173" s="143"/>
      <c r="WJ173" s="143"/>
      <c r="WK173" s="143"/>
      <c r="WL173" s="143"/>
      <c r="WM173" s="143"/>
      <c r="WN173" s="143"/>
      <c r="WO173" s="143"/>
      <c r="WP173" s="143"/>
      <c r="WQ173" s="143"/>
      <c r="WR173" s="143"/>
      <c r="WS173" s="143"/>
      <c r="WT173" s="143"/>
      <c r="WU173" s="143"/>
      <c r="WV173" s="143"/>
      <c r="WW173" s="143"/>
      <c r="WX173" s="143"/>
      <c r="WY173" s="143"/>
      <c r="WZ173" s="143"/>
      <c r="XA173" s="143"/>
      <c r="XB173" s="143"/>
      <c r="XC173" s="143"/>
      <c r="XD173" s="143"/>
      <c r="XE173" s="143"/>
      <c r="XF173" s="143"/>
      <c r="XG173" s="143"/>
      <c r="XH173" s="143"/>
      <c r="XI173" s="143"/>
      <c r="XJ173" s="143"/>
      <c r="XK173" s="143"/>
      <c r="XL173" s="143"/>
      <c r="XM173" s="143"/>
      <c r="XN173" s="143"/>
      <c r="XO173" s="143"/>
      <c r="XP173" s="143"/>
      <c r="XQ173" s="143"/>
      <c r="XR173" s="143"/>
      <c r="XS173" s="143"/>
      <c r="XT173" s="143"/>
      <c r="XU173" s="143"/>
      <c r="XV173" s="143"/>
      <c r="XW173" s="143"/>
      <c r="XX173" s="143"/>
      <c r="XY173" s="143"/>
      <c r="XZ173" s="143"/>
      <c r="YA173" s="143"/>
      <c r="YB173" s="143"/>
      <c r="YC173" s="143"/>
      <c r="YD173" s="143"/>
      <c r="YE173" s="143"/>
      <c r="YF173" s="143"/>
      <c r="YG173" s="143"/>
      <c r="YH173" s="143"/>
      <c r="YI173" s="143"/>
      <c r="YJ173" s="143"/>
      <c r="YK173" s="143"/>
      <c r="YL173" s="143"/>
      <c r="YM173" s="143"/>
      <c r="YN173" s="143"/>
      <c r="YO173" s="143"/>
      <c r="YP173" s="143"/>
      <c r="YQ173" s="143"/>
      <c r="YR173" s="143"/>
      <c r="YS173" s="143"/>
      <c r="YT173" s="143"/>
      <c r="YU173" s="143"/>
      <c r="YV173" s="143"/>
      <c r="YW173" s="143"/>
      <c r="YX173" s="143"/>
      <c r="YY173" s="143"/>
      <c r="YZ173" s="143"/>
      <c r="ZA173" s="143"/>
      <c r="ZB173" s="143"/>
      <c r="ZC173" s="143"/>
      <c r="ZD173" s="143"/>
      <c r="ZE173" s="143"/>
      <c r="ZF173" s="143"/>
      <c r="ZG173" s="143"/>
      <c r="ZH173" s="143"/>
      <c r="ZI173" s="143"/>
      <c r="ZJ173" s="143"/>
      <c r="ZK173" s="143"/>
      <c r="ZL173" s="143"/>
      <c r="ZM173" s="143"/>
      <c r="ZN173" s="143"/>
      <c r="ZO173" s="143"/>
      <c r="ZP173" s="143"/>
      <c r="ZQ173" s="143"/>
      <c r="ZR173" s="143"/>
      <c r="ZS173" s="143"/>
      <c r="ZT173" s="143"/>
      <c r="ZU173" s="143"/>
      <c r="ZV173" s="143"/>
      <c r="ZW173" s="143"/>
      <c r="ZX173" s="143"/>
      <c r="ZY173" s="143"/>
      <c r="ZZ173" s="143"/>
      <c r="AAA173" s="143"/>
      <c r="AAB173" s="143"/>
      <c r="AAC173" s="143"/>
      <c r="AAD173" s="143"/>
      <c r="AAE173" s="143"/>
      <c r="AAF173" s="143"/>
      <c r="AAG173" s="143"/>
      <c r="AAH173" s="143"/>
      <c r="AAI173" s="143"/>
      <c r="AAJ173" s="143"/>
      <c r="AAK173" s="143"/>
      <c r="AAL173" s="143"/>
      <c r="AAM173" s="143"/>
      <c r="AAN173" s="143"/>
      <c r="AAO173" s="143"/>
      <c r="AAP173" s="143"/>
      <c r="AAQ173" s="143"/>
      <c r="AAR173" s="143"/>
      <c r="AAS173" s="143"/>
      <c r="AAT173" s="143"/>
      <c r="AAU173" s="143"/>
      <c r="AAV173" s="143"/>
      <c r="AAW173" s="143"/>
      <c r="AAX173" s="143"/>
      <c r="AAY173" s="143"/>
      <c r="AAZ173" s="143"/>
      <c r="ABA173" s="143"/>
      <c r="ABB173" s="143"/>
      <c r="ABC173" s="143"/>
      <c r="ABD173" s="143"/>
      <c r="ABE173" s="143"/>
      <c r="ABF173" s="143"/>
      <c r="ABG173" s="143"/>
      <c r="ABH173" s="143"/>
      <c r="ABI173" s="143"/>
      <c r="ABJ173" s="143"/>
      <c r="ABK173" s="143"/>
      <c r="ABL173" s="143"/>
      <c r="ABM173" s="143"/>
      <c r="ABN173" s="143"/>
      <c r="ABO173" s="143"/>
      <c r="ABP173" s="143"/>
      <c r="ABQ173" s="143"/>
      <c r="ABR173" s="143"/>
      <c r="ABS173" s="143"/>
      <c r="ABT173" s="143"/>
      <c r="ABU173" s="143"/>
      <c r="ABV173" s="143"/>
      <c r="ABW173" s="143"/>
      <c r="ABX173" s="143"/>
      <c r="ABY173" s="143"/>
      <c r="ABZ173" s="143"/>
      <c r="ACA173" s="143"/>
      <c r="ACB173" s="143"/>
      <c r="ACC173" s="143"/>
      <c r="ACD173" s="143"/>
      <c r="ACE173" s="143"/>
      <c r="ACF173" s="143"/>
      <c r="ACG173" s="143"/>
      <c r="ACH173" s="143"/>
      <c r="ACI173" s="143"/>
      <c r="ACJ173" s="143"/>
      <c r="ACK173" s="143"/>
      <c r="ACL173" s="143"/>
      <c r="ACM173" s="143"/>
      <c r="ACN173" s="143"/>
      <c r="ACO173" s="143"/>
      <c r="ACP173" s="143"/>
      <c r="ACQ173" s="143"/>
      <c r="ACR173" s="143"/>
      <c r="ACS173" s="143"/>
      <c r="ACT173" s="143"/>
      <c r="ACU173" s="143"/>
      <c r="ACV173" s="143"/>
      <c r="ACW173" s="143"/>
      <c r="ACX173" s="143"/>
      <c r="ACY173" s="143"/>
      <c r="ACZ173" s="143"/>
      <c r="ADA173" s="143"/>
      <c r="ADB173" s="143"/>
      <c r="ADC173" s="143"/>
      <c r="ADD173" s="143"/>
      <c r="ADE173" s="143"/>
      <c r="ADF173" s="143"/>
      <c r="ADG173" s="143"/>
      <c r="ADH173" s="143"/>
      <c r="ADI173" s="143"/>
      <c r="ADJ173" s="143"/>
      <c r="ADK173" s="143"/>
      <c r="ADL173" s="143"/>
      <c r="ADM173" s="143"/>
      <c r="ADN173" s="143"/>
      <c r="ADO173" s="143"/>
      <c r="ADP173" s="143"/>
      <c r="ADQ173" s="143"/>
      <c r="ADR173" s="143"/>
      <c r="ADS173" s="143"/>
      <c r="ADT173" s="143"/>
      <c r="ADU173" s="143"/>
      <c r="ADV173" s="143"/>
      <c r="ADW173" s="143"/>
      <c r="ADX173" s="143"/>
      <c r="ADY173" s="143"/>
      <c r="ADZ173" s="143"/>
      <c r="AEA173" s="143"/>
      <c r="AEB173" s="143"/>
      <c r="AEC173" s="143"/>
      <c r="AED173" s="143"/>
      <c r="AEE173" s="143"/>
      <c r="AEF173" s="143"/>
      <c r="AEG173" s="143"/>
      <c r="AEH173" s="143"/>
      <c r="AEI173" s="143"/>
      <c r="AEJ173" s="143"/>
      <c r="AEK173" s="143"/>
      <c r="AEL173" s="143"/>
      <c r="AEM173" s="143"/>
      <c r="AEN173" s="143"/>
      <c r="AEO173" s="143"/>
      <c r="AEP173" s="143"/>
      <c r="AEQ173" s="143"/>
      <c r="AER173" s="143"/>
      <c r="AES173" s="143"/>
      <c r="AET173" s="143"/>
      <c r="AEU173" s="143"/>
      <c r="AEV173" s="143"/>
      <c r="AEW173" s="143"/>
      <c r="AEX173" s="143"/>
      <c r="AEY173" s="143"/>
      <c r="AEZ173" s="143"/>
      <c r="AFA173" s="143"/>
      <c r="AFB173" s="143"/>
      <c r="AFC173" s="143"/>
      <c r="AFD173" s="143"/>
      <c r="AFE173" s="143"/>
      <c r="AFF173" s="143"/>
      <c r="AFG173" s="143"/>
      <c r="AFH173" s="143"/>
      <c r="AFI173" s="143"/>
      <c r="AFJ173" s="143"/>
      <c r="AFK173" s="143"/>
      <c r="AFL173" s="143"/>
      <c r="AFM173" s="143"/>
      <c r="AFN173" s="143"/>
      <c r="AFO173" s="143"/>
      <c r="AFP173" s="143"/>
      <c r="AFQ173" s="143"/>
      <c r="AFR173" s="143"/>
      <c r="AFS173" s="143"/>
      <c r="AFT173" s="143"/>
      <c r="AFU173" s="143"/>
      <c r="AFV173" s="143"/>
      <c r="AFW173" s="143"/>
      <c r="AFX173" s="143"/>
      <c r="AFY173" s="143"/>
      <c r="AFZ173" s="143"/>
      <c r="AGA173" s="143"/>
      <c r="AGB173" s="143"/>
      <c r="AGC173" s="143"/>
      <c r="AGD173" s="143"/>
      <c r="AGE173" s="143"/>
      <c r="AGF173" s="143"/>
      <c r="AGG173" s="143"/>
      <c r="AGH173" s="143"/>
      <c r="AGI173" s="143"/>
      <c r="AGJ173" s="143"/>
      <c r="AGK173" s="143"/>
      <c r="AGL173" s="143"/>
      <c r="AGM173" s="143"/>
      <c r="AGN173" s="143"/>
      <c r="AGO173" s="143"/>
      <c r="AGP173" s="143"/>
      <c r="AGQ173" s="143"/>
      <c r="AGR173" s="143"/>
      <c r="AGS173" s="143"/>
      <c r="AGT173" s="143"/>
      <c r="AGU173" s="143"/>
      <c r="AGV173" s="143"/>
      <c r="AGW173" s="143"/>
      <c r="AGX173" s="143"/>
      <c r="AGY173" s="143"/>
      <c r="AGZ173" s="143"/>
      <c r="AHA173" s="143"/>
      <c r="AHB173" s="143"/>
      <c r="AHC173" s="143"/>
      <c r="AHD173" s="143"/>
      <c r="AHE173" s="143"/>
      <c r="AHF173" s="143"/>
      <c r="AHG173" s="143"/>
      <c r="AHH173" s="143"/>
      <c r="AHI173" s="143"/>
      <c r="AHJ173" s="143"/>
      <c r="AHK173" s="143"/>
      <c r="AHL173" s="143"/>
      <c r="AHM173" s="143"/>
      <c r="AHN173" s="143"/>
      <c r="AHO173" s="143"/>
      <c r="AHP173" s="143"/>
      <c r="AHQ173" s="143"/>
      <c r="AHR173" s="143"/>
      <c r="AHS173" s="143"/>
      <c r="AHT173" s="143"/>
      <c r="AHU173" s="143"/>
      <c r="AHV173" s="143"/>
      <c r="AHW173" s="143"/>
      <c r="AHX173" s="143"/>
      <c r="AHY173" s="143"/>
      <c r="AHZ173" s="143"/>
      <c r="AIA173" s="143"/>
      <c r="AIB173" s="143"/>
      <c r="AIC173" s="143"/>
      <c r="AID173" s="143"/>
      <c r="AIE173" s="143"/>
      <c r="AIF173" s="143"/>
      <c r="AIG173" s="143"/>
      <c r="AIH173" s="143"/>
      <c r="AII173" s="143"/>
      <c r="AIJ173" s="143"/>
      <c r="AIK173" s="143"/>
      <c r="AIL173" s="143"/>
      <c r="AIM173" s="143"/>
      <c r="AIN173" s="143"/>
      <c r="AIO173" s="143"/>
      <c r="AIP173" s="143"/>
      <c r="AIQ173" s="143"/>
      <c r="AIR173" s="143"/>
      <c r="AIS173" s="143"/>
      <c r="AIT173" s="143"/>
      <c r="AIU173" s="143"/>
      <c r="AIV173" s="143"/>
      <c r="AIW173" s="143"/>
      <c r="AIX173" s="143"/>
      <c r="AIY173" s="143"/>
      <c r="AIZ173" s="143"/>
      <c r="AJA173" s="143"/>
      <c r="AJB173" s="143"/>
      <c r="AJC173" s="143"/>
      <c r="AJD173" s="143"/>
      <c r="AJE173" s="143"/>
      <c r="AJF173" s="143"/>
      <c r="AJG173" s="143"/>
      <c r="AJH173" s="143"/>
      <c r="AJI173" s="143"/>
    </row>
    <row r="174" spans="1:945" s="106" customFormat="1" ht="13.55" customHeight="1">
      <c r="A174" s="400"/>
      <c r="B174" s="62" t="s">
        <v>237</v>
      </c>
      <c r="C174" s="251">
        <v>2252565</v>
      </c>
      <c r="D174" s="358">
        <f t="shared" si="52"/>
        <v>0.16079167572770903</v>
      </c>
      <c r="E174" s="403"/>
      <c r="F174" s="464"/>
      <c r="G174" s="356">
        <v>23987</v>
      </c>
      <c r="H174" s="358">
        <f t="shared" ref="H174:H195" si="53">G174/G162-1</f>
        <v>-7.4539912805277941E-2</v>
      </c>
      <c r="I174" s="138">
        <v>20240</v>
      </c>
      <c r="J174" s="358">
        <f t="shared" si="46"/>
        <v>2.9763418977359457E-2</v>
      </c>
      <c r="K174" s="450"/>
      <c r="L174" s="461"/>
      <c r="M174" s="138">
        <v>11887</v>
      </c>
      <c r="N174" s="358">
        <f t="shared" si="48"/>
        <v>-2.1565560951518625E-2</v>
      </c>
      <c r="O174" s="403"/>
      <c r="P174" s="464"/>
      <c r="Q174" s="138">
        <v>2151</v>
      </c>
      <c r="R174" s="358">
        <f t="shared" si="49"/>
        <v>-0.22986036519871111</v>
      </c>
      <c r="S174" s="373">
        <v>942</v>
      </c>
      <c r="T174" s="379">
        <f t="shared" si="35"/>
        <v>-6.5476190476190479E-2</v>
      </c>
      <c r="U174" s="403"/>
      <c r="V174" s="464"/>
      <c r="W174" s="250">
        <v>174</v>
      </c>
      <c r="X174" s="358">
        <f t="shared" si="50"/>
        <v>-0.34090909090909094</v>
      </c>
      <c r="Y174" s="250">
        <v>357</v>
      </c>
      <c r="Z174" s="358">
        <f t="shared" si="51"/>
        <v>0.42231075697211162</v>
      </c>
      <c r="AA174" s="138"/>
      <c r="AB174" s="358"/>
      <c r="AC174" s="403"/>
      <c r="AD174" s="406"/>
      <c r="AE174" s="463"/>
      <c r="AF174" s="473"/>
      <c r="AG174" s="138"/>
      <c r="AH174" s="358"/>
      <c r="AI174" s="143"/>
      <c r="AJ174" s="143"/>
      <c r="AK174" s="143"/>
      <c r="AL174" s="143"/>
      <c r="AM174" s="143"/>
      <c r="AN174" s="143"/>
      <c r="AO174" s="143"/>
      <c r="AP174" s="143"/>
      <c r="AQ174" s="143"/>
      <c r="AR174" s="143"/>
      <c r="AS174" s="143"/>
      <c r="AT174" s="143"/>
      <c r="AU174" s="143"/>
      <c r="AV174" s="144"/>
      <c r="AW174" s="143"/>
      <c r="AX174" s="143"/>
      <c r="AY174" s="143"/>
      <c r="AZ174" s="143"/>
      <c r="BA174" s="143"/>
      <c r="BB174" s="143"/>
      <c r="BC174" s="143"/>
      <c r="BD174" s="143"/>
      <c r="BE174" s="143"/>
      <c r="BF174" s="143"/>
      <c r="BG174" s="143"/>
      <c r="BH174" s="143"/>
      <c r="BI174" s="143"/>
      <c r="BJ174" s="143"/>
      <c r="BK174" s="143"/>
      <c r="BL174" s="143"/>
      <c r="BM174" s="143"/>
      <c r="BN174" s="143"/>
      <c r="BO174" s="143"/>
      <c r="BP174" s="143"/>
      <c r="BQ174" s="143"/>
      <c r="BR174" s="143"/>
      <c r="BS174" s="143"/>
      <c r="BT174" s="143"/>
      <c r="BU174" s="143"/>
      <c r="BV174" s="143"/>
      <c r="BW174" s="143"/>
      <c r="BX174" s="143"/>
      <c r="BY174" s="143"/>
      <c r="BZ174" s="143"/>
      <c r="CA174" s="143"/>
      <c r="CB174" s="143"/>
      <c r="CC174" s="143"/>
      <c r="CD174" s="143"/>
      <c r="CE174" s="143"/>
      <c r="CF174" s="143"/>
      <c r="CG174" s="143"/>
      <c r="CH174" s="143"/>
      <c r="CI174" s="143"/>
      <c r="CJ174" s="143"/>
      <c r="CK174" s="143"/>
      <c r="CL174" s="143"/>
      <c r="CM174" s="143"/>
      <c r="CN174" s="143"/>
      <c r="CO174" s="143"/>
      <c r="CP174" s="143"/>
      <c r="CQ174" s="143"/>
      <c r="CR174" s="143"/>
      <c r="CS174" s="143"/>
      <c r="CT174" s="143"/>
      <c r="CU174" s="143"/>
      <c r="CV174" s="143"/>
      <c r="CW174" s="143"/>
      <c r="CX174" s="143"/>
      <c r="CY174" s="143"/>
      <c r="CZ174" s="143"/>
      <c r="DA174" s="143"/>
      <c r="DB174" s="143"/>
      <c r="DC174" s="143"/>
      <c r="DD174" s="143"/>
      <c r="DE174" s="143"/>
      <c r="DF174" s="143"/>
      <c r="DG174" s="143"/>
      <c r="DH174" s="143"/>
      <c r="DI174" s="143"/>
      <c r="DJ174" s="143"/>
      <c r="DK174" s="143"/>
      <c r="DL174" s="143"/>
      <c r="DM174" s="143"/>
      <c r="DN174" s="143"/>
      <c r="DO174" s="143"/>
      <c r="DP174" s="143"/>
      <c r="DQ174" s="143"/>
      <c r="DR174" s="143"/>
      <c r="DS174" s="143"/>
      <c r="DT174" s="143"/>
      <c r="DU174" s="143"/>
      <c r="DV174" s="143"/>
      <c r="DW174" s="143"/>
      <c r="DX174" s="143"/>
      <c r="DY174" s="143"/>
      <c r="DZ174" s="143"/>
      <c r="EA174" s="143"/>
      <c r="EB174" s="143"/>
      <c r="EC174" s="143"/>
      <c r="ED174" s="143"/>
      <c r="EE174" s="143"/>
      <c r="EF174" s="143"/>
      <c r="EG174" s="143"/>
      <c r="EH174" s="143"/>
      <c r="EI174" s="143"/>
      <c r="EJ174" s="143"/>
      <c r="EK174" s="143"/>
      <c r="EL174" s="143"/>
      <c r="EM174" s="143"/>
      <c r="EN174" s="143"/>
      <c r="EO174" s="143"/>
      <c r="EP174" s="143"/>
      <c r="EQ174" s="143"/>
      <c r="ER174" s="143"/>
      <c r="ES174" s="143"/>
      <c r="ET174" s="143"/>
      <c r="EU174" s="143"/>
      <c r="EV174" s="143"/>
      <c r="EW174" s="143"/>
      <c r="EX174" s="143"/>
      <c r="EY174" s="143"/>
      <c r="EZ174" s="143"/>
      <c r="FA174" s="143"/>
      <c r="FB174" s="143"/>
      <c r="FC174" s="143"/>
      <c r="FD174" s="143"/>
      <c r="FE174" s="143"/>
      <c r="FF174" s="143"/>
      <c r="FG174" s="143"/>
      <c r="FH174" s="143"/>
      <c r="FI174" s="143"/>
      <c r="FJ174" s="143"/>
      <c r="FK174" s="143"/>
      <c r="FL174" s="143"/>
      <c r="FM174" s="143"/>
      <c r="FN174" s="143"/>
      <c r="FO174" s="143"/>
      <c r="FP174" s="143"/>
      <c r="FQ174" s="143"/>
      <c r="FR174" s="143"/>
      <c r="FS174" s="143"/>
      <c r="FT174" s="143"/>
      <c r="FU174" s="143"/>
      <c r="FV174" s="143"/>
      <c r="FW174" s="143"/>
      <c r="FX174" s="143"/>
      <c r="FY174" s="143"/>
      <c r="FZ174" s="143"/>
      <c r="GA174" s="143"/>
      <c r="GB174" s="143"/>
      <c r="GC174" s="143"/>
      <c r="GD174" s="143"/>
      <c r="GE174" s="143"/>
      <c r="GF174" s="143"/>
      <c r="GG174" s="143"/>
      <c r="GH174" s="143"/>
      <c r="GI174" s="143"/>
      <c r="GJ174" s="143"/>
      <c r="GK174" s="143"/>
      <c r="GL174" s="143"/>
      <c r="GM174" s="143"/>
      <c r="GN174" s="143"/>
      <c r="GO174" s="143"/>
      <c r="GP174" s="143"/>
      <c r="GQ174" s="143"/>
      <c r="GR174" s="143"/>
      <c r="GS174" s="143"/>
      <c r="GT174" s="143"/>
      <c r="GU174" s="143"/>
      <c r="GV174" s="143"/>
      <c r="GW174" s="143"/>
      <c r="GX174" s="143"/>
      <c r="GY174" s="143"/>
      <c r="GZ174" s="143"/>
      <c r="HA174" s="143"/>
      <c r="HB174" s="143"/>
      <c r="HC174" s="143"/>
      <c r="HD174" s="143"/>
      <c r="HE174" s="143"/>
      <c r="HF174" s="143"/>
      <c r="HG174" s="143"/>
      <c r="HH174" s="143"/>
      <c r="HI174" s="143"/>
      <c r="HJ174" s="143"/>
      <c r="HK174" s="143"/>
      <c r="HL174" s="143"/>
      <c r="HM174" s="143"/>
      <c r="HN174" s="143"/>
      <c r="HO174" s="143"/>
      <c r="HP174" s="143"/>
      <c r="HQ174" s="143"/>
      <c r="HR174" s="143"/>
      <c r="HS174" s="143"/>
      <c r="HT174" s="143"/>
      <c r="HU174" s="143"/>
      <c r="HV174" s="143"/>
      <c r="HW174" s="143"/>
      <c r="HX174" s="143"/>
      <c r="HY174" s="143"/>
      <c r="HZ174" s="143"/>
      <c r="IA174" s="143"/>
      <c r="IB174" s="143"/>
      <c r="IC174" s="143"/>
      <c r="ID174" s="143"/>
      <c r="IE174" s="143"/>
      <c r="IF174" s="143"/>
      <c r="IG174" s="143"/>
      <c r="IH174" s="143"/>
      <c r="II174" s="143"/>
      <c r="IJ174" s="143"/>
      <c r="IK174" s="143"/>
      <c r="IL174" s="143"/>
      <c r="IM174" s="143"/>
      <c r="IN174" s="143"/>
      <c r="IO174" s="143"/>
      <c r="IP174" s="143"/>
      <c r="IQ174" s="143"/>
      <c r="IR174" s="143"/>
      <c r="IS174" s="143"/>
      <c r="IT174" s="143"/>
      <c r="IU174" s="143"/>
      <c r="IV174" s="143"/>
      <c r="IW174" s="143"/>
      <c r="IX174" s="143"/>
      <c r="IY174" s="143"/>
      <c r="IZ174" s="143"/>
      <c r="JA174" s="143"/>
      <c r="JB174" s="143"/>
      <c r="JC174" s="143"/>
      <c r="JD174" s="143"/>
      <c r="JE174" s="143"/>
      <c r="JF174" s="143"/>
      <c r="JG174" s="143"/>
      <c r="JH174" s="143"/>
      <c r="JI174" s="143"/>
      <c r="JJ174" s="143"/>
      <c r="JK174" s="143"/>
      <c r="JL174" s="143"/>
      <c r="JM174" s="143"/>
      <c r="JN174" s="143"/>
      <c r="JO174" s="143"/>
      <c r="JP174" s="143"/>
      <c r="JQ174" s="143"/>
      <c r="JR174" s="143"/>
      <c r="JS174" s="143"/>
      <c r="JT174" s="143"/>
      <c r="JU174" s="143"/>
      <c r="JV174" s="143"/>
      <c r="JW174" s="143"/>
      <c r="JX174" s="143"/>
      <c r="JY174" s="143"/>
      <c r="JZ174" s="143"/>
      <c r="KA174" s="143"/>
      <c r="KB174" s="143"/>
      <c r="KC174" s="143"/>
      <c r="KD174" s="143"/>
      <c r="KE174" s="143"/>
      <c r="KF174" s="143"/>
      <c r="KG174" s="143"/>
      <c r="KH174" s="143"/>
      <c r="KI174" s="143"/>
      <c r="KJ174" s="143"/>
      <c r="KK174" s="143"/>
      <c r="KL174" s="143"/>
      <c r="KM174" s="143"/>
      <c r="KN174" s="143"/>
      <c r="KO174" s="143"/>
      <c r="KP174" s="143"/>
      <c r="KQ174" s="143"/>
      <c r="KR174" s="143"/>
      <c r="KS174" s="143"/>
      <c r="KT174" s="143"/>
      <c r="KU174" s="143"/>
      <c r="KV174" s="143"/>
      <c r="KW174" s="143"/>
      <c r="KX174" s="143"/>
      <c r="KY174" s="143"/>
      <c r="KZ174" s="143"/>
      <c r="LA174" s="143"/>
      <c r="LB174" s="143"/>
      <c r="LC174" s="143"/>
      <c r="LD174" s="143"/>
      <c r="LE174" s="143"/>
      <c r="LF174" s="143"/>
      <c r="LG174" s="143"/>
      <c r="LH174" s="143"/>
      <c r="LI174" s="143"/>
      <c r="LJ174" s="143"/>
      <c r="LK174" s="143"/>
      <c r="LL174" s="143"/>
      <c r="LM174" s="143"/>
      <c r="LN174" s="143"/>
      <c r="LO174" s="143"/>
      <c r="LP174" s="143"/>
      <c r="LQ174" s="143"/>
      <c r="LR174" s="143"/>
      <c r="LS174" s="143"/>
      <c r="LT174" s="143"/>
      <c r="LU174" s="143"/>
      <c r="LV174" s="143"/>
      <c r="LW174" s="143"/>
      <c r="LX174" s="143"/>
      <c r="LY174" s="143"/>
      <c r="LZ174" s="143"/>
      <c r="MA174" s="143"/>
      <c r="MB174" s="143"/>
      <c r="MC174" s="143"/>
      <c r="MD174" s="143"/>
      <c r="ME174" s="143"/>
      <c r="MF174" s="143"/>
      <c r="MG174" s="143"/>
      <c r="MH174" s="143"/>
      <c r="MI174" s="143"/>
      <c r="MJ174" s="143"/>
      <c r="MK174" s="143"/>
      <c r="ML174" s="143"/>
      <c r="MM174" s="143"/>
      <c r="MN174" s="143"/>
      <c r="MO174" s="143"/>
      <c r="MP174" s="143"/>
      <c r="MQ174" s="143"/>
      <c r="MR174" s="143"/>
      <c r="MS174" s="143"/>
      <c r="MT174" s="143"/>
      <c r="MU174" s="143"/>
      <c r="MV174" s="143"/>
      <c r="MW174" s="143"/>
      <c r="MX174" s="143"/>
      <c r="MY174" s="143"/>
      <c r="MZ174" s="143"/>
      <c r="NA174" s="143"/>
      <c r="NB174" s="143"/>
      <c r="NC174" s="143"/>
      <c r="ND174" s="143"/>
      <c r="NE174" s="143"/>
      <c r="NF174" s="143"/>
      <c r="NG174" s="143"/>
      <c r="NH174" s="143"/>
      <c r="NI174" s="143"/>
      <c r="NJ174" s="143"/>
      <c r="NK174" s="143"/>
      <c r="NL174" s="143"/>
      <c r="NM174" s="143"/>
      <c r="NN174" s="143"/>
      <c r="NO174" s="143"/>
      <c r="NP174" s="143"/>
      <c r="NQ174" s="143"/>
      <c r="NR174" s="143"/>
      <c r="NS174" s="143"/>
      <c r="NT174" s="143"/>
      <c r="NU174" s="143"/>
      <c r="NV174" s="143"/>
      <c r="NW174" s="143"/>
      <c r="NX174" s="143"/>
      <c r="NY174" s="143"/>
      <c r="NZ174" s="143"/>
      <c r="OA174" s="143"/>
      <c r="OB174" s="143"/>
      <c r="OC174" s="143"/>
      <c r="OD174" s="143"/>
      <c r="OE174" s="143"/>
      <c r="OF174" s="143"/>
      <c r="OG174" s="143"/>
      <c r="OH174" s="143"/>
      <c r="OI174" s="143"/>
      <c r="OJ174" s="143"/>
      <c r="OK174" s="143"/>
      <c r="OL174" s="143"/>
      <c r="OM174" s="143"/>
      <c r="ON174" s="143"/>
      <c r="OO174" s="143"/>
      <c r="OP174" s="143"/>
      <c r="OQ174" s="143"/>
      <c r="OR174" s="143"/>
      <c r="OS174" s="143"/>
      <c r="OT174" s="143"/>
      <c r="OU174" s="143"/>
      <c r="OV174" s="143"/>
      <c r="OW174" s="143"/>
      <c r="OX174" s="143"/>
      <c r="OY174" s="143"/>
      <c r="OZ174" s="143"/>
      <c r="PA174" s="143"/>
      <c r="PB174" s="143"/>
      <c r="PC174" s="143"/>
      <c r="PD174" s="143"/>
      <c r="PE174" s="143"/>
      <c r="PF174" s="143"/>
      <c r="PG174" s="143"/>
      <c r="PH174" s="143"/>
      <c r="PI174" s="143"/>
      <c r="PJ174" s="143"/>
      <c r="PK174" s="143"/>
      <c r="PL174" s="143"/>
      <c r="PM174" s="143"/>
      <c r="PN174" s="143"/>
      <c r="PO174" s="143"/>
      <c r="PP174" s="143"/>
      <c r="PQ174" s="143"/>
      <c r="PR174" s="143"/>
      <c r="PS174" s="143"/>
      <c r="PT174" s="143"/>
      <c r="PU174" s="143"/>
      <c r="PV174" s="143"/>
      <c r="PW174" s="143"/>
      <c r="PX174" s="143"/>
      <c r="PY174" s="143"/>
      <c r="PZ174" s="143"/>
      <c r="QA174" s="143"/>
      <c r="QB174" s="143"/>
      <c r="QC174" s="143"/>
      <c r="QD174" s="143"/>
      <c r="QE174" s="143"/>
      <c r="QF174" s="143"/>
      <c r="QG174" s="143"/>
      <c r="QH174" s="143"/>
      <c r="QI174" s="143"/>
      <c r="QJ174" s="143"/>
      <c r="QK174" s="143"/>
      <c r="QL174" s="143"/>
      <c r="QM174" s="143"/>
      <c r="QN174" s="143"/>
      <c r="QO174" s="143"/>
      <c r="QP174" s="143"/>
      <c r="QQ174" s="143"/>
      <c r="QR174" s="143"/>
      <c r="QS174" s="143"/>
      <c r="QT174" s="143"/>
      <c r="QU174" s="143"/>
      <c r="QV174" s="143"/>
      <c r="QW174" s="143"/>
      <c r="QX174" s="143"/>
      <c r="QY174" s="143"/>
      <c r="QZ174" s="143"/>
      <c r="RA174" s="143"/>
      <c r="RB174" s="143"/>
      <c r="RC174" s="143"/>
      <c r="RD174" s="143"/>
      <c r="RE174" s="143"/>
      <c r="RF174" s="143"/>
      <c r="RG174" s="143"/>
      <c r="RH174" s="143"/>
      <c r="RI174" s="143"/>
      <c r="RJ174" s="143"/>
      <c r="RK174" s="143"/>
      <c r="RL174" s="143"/>
      <c r="RM174" s="143"/>
      <c r="RN174" s="143"/>
      <c r="RO174" s="143"/>
      <c r="RP174" s="143"/>
      <c r="RQ174" s="143"/>
      <c r="RR174" s="143"/>
      <c r="RS174" s="143"/>
      <c r="RT174" s="143"/>
      <c r="RU174" s="143"/>
      <c r="RV174" s="143"/>
      <c r="RW174" s="143"/>
      <c r="RX174" s="143"/>
      <c r="RY174" s="143"/>
      <c r="RZ174" s="143"/>
      <c r="SA174" s="143"/>
      <c r="SB174" s="143"/>
      <c r="SC174" s="143"/>
      <c r="SD174" s="143"/>
      <c r="SE174" s="143"/>
      <c r="SF174" s="143"/>
      <c r="SG174" s="143"/>
      <c r="SH174" s="143"/>
      <c r="SI174" s="143"/>
      <c r="SJ174" s="143"/>
      <c r="SK174" s="143"/>
      <c r="SL174" s="143"/>
      <c r="SM174" s="143"/>
      <c r="SN174" s="143"/>
      <c r="SO174" s="143"/>
      <c r="SP174" s="143"/>
      <c r="SQ174" s="143"/>
      <c r="SR174" s="143"/>
      <c r="SS174" s="143"/>
      <c r="ST174" s="143"/>
      <c r="SU174" s="143"/>
      <c r="SV174" s="143"/>
      <c r="SW174" s="143"/>
      <c r="SX174" s="143"/>
      <c r="SY174" s="143"/>
      <c r="SZ174" s="143"/>
      <c r="TA174" s="143"/>
      <c r="TB174" s="143"/>
      <c r="TC174" s="143"/>
      <c r="TD174" s="143"/>
      <c r="TE174" s="143"/>
      <c r="TF174" s="143"/>
      <c r="TG174" s="143"/>
      <c r="TH174" s="143"/>
      <c r="TI174" s="143"/>
      <c r="TJ174" s="143"/>
      <c r="TK174" s="143"/>
      <c r="TL174" s="143"/>
      <c r="TM174" s="143"/>
      <c r="TN174" s="143"/>
      <c r="TO174" s="143"/>
      <c r="TP174" s="143"/>
      <c r="TQ174" s="143"/>
      <c r="TR174" s="143"/>
      <c r="TS174" s="143"/>
      <c r="TT174" s="143"/>
      <c r="TU174" s="143"/>
      <c r="TV174" s="143"/>
      <c r="TW174" s="143"/>
      <c r="TX174" s="143"/>
      <c r="TY174" s="143"/>
      <c r="TZ174" s="143"/>
      <c r="UA174" s="143"/>
      <c r="UB174" s="143"/>
      <c r="UC174" s="143"/>
      <c r="UD174" s="143"/>
      <c r="UE174" s="143"/>
      <c r="UF174" s="143"/>
      <c r="UG174" s="143"/>
      <c r="UH174" s="143"/>
      <c r="UI174" s="143"/>
      <c r="UJ174" s="143"/>
      <c r="UK174" s="143"/>
      <c r="UL174" s="143"/>
      <c r="UM174" s="143"/>
      <c r="UN174" s="143"/>
      <c r="UO174" s="143"/>
      <c r="UP174" s="143"/>
      <c r="UQ174" s="143"/>
      <c r="UR174" s="143"/>
      <c r="US174" s="143"/>
      <c r="UT174" s="143"/>
      <c r="UU174" s="143"/>
      <c r="UV174" s="143"/>
      <c r="UW174" s="143"/>
      <c r="UX174" s="143"/>
      <c r="UY174" s="143"/>
      <c r="UZ174" s="143"/>
      <c r="VA174" s="143"/>
      <c r="VB174" s="143"/>
      <c r="VC174" s="143"/>
      <c r="VD174" s="143"/>
      <c r="VE174" s="143"/>
      <c r="VF174" s="143"/>
      <c r="VG174" s="143"/>
      <c r="VH174" s="143"/>
      <c r="VI174" s="143"/>
      <c r="VJ174" s="143"/>
      <c r="VK174" s="143"/>
      <c r="VL174" s="143"/>
      <c r="VM174" s="143"/>
      <c r="VN174" s="143"/>
      <c r="VO174" s="143"/>
      <c r="VP174" s="143"/>
      <c r="VQ174" s="143"/>
      <c r="VR174" s="143"/>
      <c r="VS174" s="143"/>
      <c r="VT174" s="143"/>
      <c r="VU174" s="143"/>
      <c r="VV174" s="143"/>
      <c r="VW174" s="143"/>
      <c r="VX174" s="143"/>
      <c r="VY174" s="143"/>
      <c r="VZ174" s="143"/>
      <c r="WA174" s="143"/>
      <c r="WB174" s="143"/>
      <c r="WC174" s="143"/>
      <c r="WD174" s="143"/>
      <c r="WE174" s="143"/>
      <c r="WF174" s="143"/>
      <c r="WG174" s="143"/>
      <c r="WH174" s="143"/>
      <c r="WI174" s="143"/>
      <c r="WJ174" s="143"/>
      <c r="WK174" s="143"/>
      <c r="WL174" s="143"/>
      <c r="WM174" s="143"/>
      <c r="WN174" s="143"/>
      <c r="WO174" s="143"/>
      <c r="WP174" s="143"/>
      <c r="WQ174" s="143"/>
      <c r="WR174" s="143"/>
      <c r="WS174" s="143"/>
      <c r="WT174" s="143"/>
      <c r="WU174" s="143"/>
      <c r="WV174" s="143"/>
      <c r="WW174" s="143"/>
      <c r="WX174" s="143"/>
      <c r="WY174" s="143"/>
      <c r="WZ174" s="143"/>
      <c r="XA174" s="143"/>
      <c r="XB174" s="143"/>
      <c r="XC174" s="143"/>
      <c r="XD174" s="143"/>
      <c r="XE174" s="143"/>
      <c r="XF174" s="143"/>
      <c r="XG174" s="143"/>
      <c r="XH174" s="143"/>
      <c r="XI174" s="143"/>
      <c r="XJ174" s="143"/>
      <c r="XK174" s="143"/>
      <c r="XL174" s="143"/>
      <c r="XM174" s="143"/>
      <c r="XN174" s="143"/>
      <c r="XO174" s="143"/>
      <c r="XP174" s="143"/>
      <c r="XQ174" s="143"/>
      <c r="XR174" s="143"/>
      <c r="XS174" s="143"/>
      <c r="XT174" s="143"/>
      <c r="XU174" s="143"/>
      <c r="XV174" s="143"/>
      <c r="XW174" s="143"/>
      <c r="XX174" s="143"/>
      <c r="XY174" s="143"/>
      <c r="XZ174" s="143"/>
      <c r="YA174" s="143"/>
      <c r="YB174" s="143"/>
      <c r="YC174" s="143"/>
      <c r="YD174" s="143"/>
      <c r="YE174" s="143"/>
      <c r="YF174" s="143"/>
      <c r="YG174" s="143"/>
      <c r="YH174" s="143"/>
      <c r="YI174" s="143"/>
      <c r="YJ174" s="143"/>
      <c r="YK174" s="143"/>
      <c r="YL174" s="143"/>
      <c r="YM174" s="143"/>
      <c r="YN174" s="143"/>
      <c r="YO174" s="143"/>
      <c r="YP174" s="143"/>
      <c r="YQ174" s="143"/>
      <c r="YR174" s="143"/>
      <c r="YS174" s="143"/>
      <c r="YT174" s="143"/>
      <c r="YU174" s="143"/>
      <c r="YV174" s="143"/>
      <c r="YW174" s="143"/>
      <c r="YX174" s="143"/>
      <c r="YY174" s="143"/>
      <c r="YZ174" s="143"/>
      <c r="ZA174" s="143"/>
      <c r="ZB174" s="143"/>
      <c r="ZC174" s="143"/>
      <c r="ZD174" s="143"/>
      <c r="ZE174" s="143"/>
      <c r="ZF174" s="143"/>
      <c r="ZG174" s="143"/>
      <c r="ZH174" s="143"/>
      <c r="ZI174" s="143"/>
      <c r="ZJ174" s="143"/>
      <c r="ZK174" s="143"/>
      <c r="ZL174" s="143"/>
      <c r="ZM174" s="143"/>
      <c r="ZN174" s="143"/>
      <c r="ZO174" s="143"/>
      <c r="ZP174" s="143"/>
      <c r="ZQ174" s="143"/>
      <c r="ZR174" s="143"/>
      <c r="ZS174" s="143"/>
      <c r="ZT174" s="143"/>
      <c r="ZU174" s="143"/>
      <c r="ZV174" s="143"/>
      <c r="ZW174" s="143"/>
      <c r="ZX174" s="143"/>
      <c r="ZY174" s="143"/>
      <c r="ZZ174" s="143"/>
      <c r="AAA174" s="143"/>
      <c r="AAB174" s="143"/>
      <c r="AAC174" s="143"/>
      <c r="AAD174" s="143"/>
      <c r="AAE174" s="143"/>
      <c r="AAF174" s="143"/>
      <c r="AAG174" s="143"/>
      <c r="AAH174" s="143"/>
      <c r="AAI174" s="143"/>
      <c r="AAJ174" s="143"/>
      <c r="AAK174" s="143"/>
      <c r="AAL174" s="143"/>
      <c r="AAM174" s="143"/>
      <c r="AAN174" s="143"/>
      <c r="AAO174" s="143"/>
      <c r="AAP174" s="143"/>
      <c r="AAQ174" s="143"/>
      <c r="AAR174" s="143"/>
      <c r="AAS174" s="143"/>
      <c r="AAT174" s="143"/>
      <c r="AAU174" s="143"/>
      <c r="AAV174" s="143"/>
      <c r="AAW174" s="143"/>
      <c r="AAX174" s="143"/>
      <c r="AAY174" s="143"/>
      <c r="AAZ174" s="143"/>
      <c r="ABA174" s="143"/>
      <c r="ABB174" s="143"/>
      <c r="ABC174" s="143"/>
      <c r="ABD174" s="143"/>
      <c r="ABE174" s="143"/>
      <c r="ABF174" s="143"/>
      <c r="ABG174" s="143"/>
      <c r="ABH174" s="143"/>
      <c r="ABI174" s="143"/>
      <c r="ABJ174" s="143"/>
      <c r="ABK174" s="143"/>
      <c r="ABL174" s="143"/>
      <c r="ABM174" s="143"/>
      <c r="ABN174" s="143"/>
      <c r="ABO174" s="143"/>
      <c r="ABP174" s="143"/>
      <c r="ABQ174" s="143"/>
      <c r="ABR174" s="143"/>
      <c r="ABS174" s="143"/>
      <c r="ABT174" s="143"/>
      <c r="ABU174" s="143"/>
      <c r="ABV174" s="143"/>
      <c r="ABW174" s="143"/>
      <c r="ABX174" s="143"/>
      <c r="ABY174" s="143"/>
      <c r="ABZ174" s="143"/>
      <c r="ACA174" s="143"/>
      <c r="ACB174" s="143"/>
      <c r="ACC174" s="143"/>
      <c r="ACD174" s="143"/>
      <c r="ACE174" s="143"/>
      <c r="ACF174" s="143"/>
      <c r="ACG174" s="143"/>
      <c r="ACH174" s="143"/>
      <c r="ACI174" s="143"/>
      <c r="ACJ174" s="143"/>
      <c r="ACK174" s="143"/>
      <c r="ACL174" s="143"/>
      <c r="ACM174" s="143"/>
      <c r="ACN174" s="143"/>
      <c r="ACO174" s="143"/>
      <c r="ACP174" s="143"/>
      <c r="ACQ174" s="143"/>
      <c r="ACR174" s="143"/>
      <c r="ACS174" s="143"/>
      <c r="ACT174" s="143"/>
      <c r="ACU174" s="143"/>
      <c r="ACV174" s="143"/>
      <c r="ACW174" s="143"/>
      <c r="ACX174" s="143"/>
      <c r="ACY174" s="143"/>
      <c r="ACZ174" s="143"/>
      <c r="ADA174" s="143"/>
      <c r="ADB174" s="143"/>
      <c r="ADC174" s="143"/>
      <c r="ADD174" s="143"/>
      <c r="ADE174" s="143"/>
      <c r="ADF174" s="143"/>
      <c r="ADG174" s="143"/>
      <c r="ADH174" s="143"/>
      <c r="ADI174" s="143"/>
      <c r="ADJ174" s="143"/>
      <c r="ADK174" s="143"/>
      <c r="ADL174" s="143"/>
      <c r="ADM174" s="143"/>
      <c r="ADN174" s="143"/>
      <c r="ADO174" s="143"/>
      <c r="ADP174" s="143"/>
      <c r="ADQ174" s="143"/>
      <c r="ADR174" s="143"/>
      <c r="ADS174" s="143"/>
      <c r="ADT174" s="143"/>
      <c r="ADU174" s="143"/>
      <c r="ADV174" s="143"/>
      <c r="ADW174" s="143"/>
      <c r="ADX174" s="143"/>
      <c r="ADY174" s="143"/>
      <c r="ADZ174" s="143"/>
      <c r="AEA174" s="143"/>
      <c r="AEB174" s="143"/>
      <c r="AEC174" s="143"/>
      <c r="AED174" s="143"/>
      <c r="AEE174" s="143"/>
      <c r="AEF174" s="143"/>
      <c r="AEG174" s="143"/>
      <c r="AEH174" s="143"/>
      <c r="AEI174" s="143"/>
      <c r="AEJ174" s="143"/>
      <c r="AEK174" s="143"/>
      <c r="AEL174" s="143"/>
      <c r="AEM174" s="143"/>
      <c r="AEN174" s="143"/>
      <c r="AEO174" s="143"/>
      <c r="AEP174" s="143"/>
      <c r="AEQ174" s="143"/>
      <c r="AER174" s="143"/>
      <c r="AES174" s="143"/>
      <c r="AET174" s="143"/>
      <c r="AEU174" s="143"/>
      <c r="AEV174" s="143"/>
      <c r="AEW174" s="143"/>
      <c r="AEX174" s="143"/>
      <c r="AEY174" s="143"/>
      <c r="AEZ174" s="143"/>
      <c r="AFA174" s="143"/>
      <c r="AFB174" s="143"/>
      <c r="AFC174" s="143"/>
      <c r="AFD174" s="143"/>
      <c r="AFE174" s="143"/>
      <c r="AFF174" s="143"/>
      <c r="AFG174" s="143"/>
      <c r="AFH174" s="143"/>
      <c r="AFI174" s="143"/>
      <c r="AFJ174" s="143"/>
      <c r="AFK174" s="143"/>
      <c r="AFL174" s="143"/>
      <c r="AFM174" s="143"/>
      <c r="AFN174" s="143"/>
      <c r="AFO174" s="143"/>
      <c r="AFP174" s="143"/>
      <c r="AFQ174" s="143"/>
      <c r="AFR174" s="143"/>
      <c r="AFS174" s="143"/>
      <c r="AFT174" s="143"/>
      <c r="AFU174" s="143"/>
      <c r="AFV174" s="143"/>
      <c r="AFW174" s="143"/>
      <c r="AFX174" s="143"/>
      <c r="AFY174" s="143"/>
      <c r="AFZ174" s="143"/>
      <c r="AGA174" s="143"/>
      <c r="AGB174" s="143"/>
      <c r="AGC174" s="143"/>
      <c r="AGD174" s="143"/>
      <c r="AGE174" s="143"/>
      <c r="AGF174" s="143"/>
      <c r="AGG174" s="143"/>
      <c r="AGH174" s="143"/>
      <c r="AGI174" s="143"/>
      <c r="AGJ174" s="143"/>
      <c r="AGK174" s="143"/>
      <c r="AGL174" s="143"/>
      <c r="AGM174" s="143"/>
      <c r="AGN174" s="143"/>
      <c r="AGO174" s="143"/>
      <c r="AGP174" s="143"/>
      <c r="AGQ174" s="143"/>
      <c r="AGR174" s="143"/>
      <c r="AGS174" s="143"/>
      <c r="AGT174" s="143"/>
      <c r="AGU174" s="143"/>
      <c r="AGV174" s="143"/>
      <c r="AGW174" s="143"/>
      <c r="AGX174" s="143"/>
      <c r="AGY174" s="143"/>
      <c r="AGZ174" s="143"/>
      <c r="AHA174" s="143"/>
      <c r="AHB174" s="143"/>
      <c r="AHC174" s="143"/>
      <c r="AHD174" s="143"/>
      <c r="AHE174" s="143"/>
      <c r="AHF174" s="143"/>
      <c r="AHG174" s="143"/>
      <c r="AHH174" s="143"/>
      <c r="AHI174" s="143"/>
      <c r="AHJ174" s="143"/>
      <c r="AHK174" s="143"/>
      <c r="AHL174" s="143"/>
      <c r="AHM174" s="143"/>
      <c r="AHN174" s="143"/>
      <c r="AHO174" s="143"/>
      <c r="AHP174" s="143"/>
      <c r="AHQ174" s="143"/>
      <c r="AHR174" s="143"/>
      <c r="AHS174" s="143"/>
      <c r="AHT174" s="143"/>
      <c r="AHU174" s="143"/>
      <c r="AHV174" s="143"/>
      <c r="AHW174" s="143"/>
      <c r="AHX174" s="143"/>
      <c r="AHY174" s="143"/>
      <c r="AHZ174" s="143"/>
      <c r="AIA174" s="143"/>
      <c r="AIB174" s="143"/>
      <c r="AIC174" s="143"/>
      <c r="AID174" s="143"/>
      <c r="AIE174" s="143"/>
      <c r="AIF174" s="143"/>
      <c r="AIG174" s="143"/>
      <c r="AIH174" s="143"/>
      <c r="AII174" s="143"/>
      <c r="AIJ174" s="143"/>
      <c r="AIK174" s="143"/>
      <c r="AIL174" s="143"/>
      <c r="AIM174" s="143"/>
      <c r="AIN174" s="143"/>
      <c r="AIO174" s="143"/>
      <c r="AIP174" s="143"/>
      <c r="AIQ174" s="143"/>
      <c r="AIR174" s="143"/>
      <c r="AIS174" s="143"/>
      <c r="AIT174" s="143"/>
      <c r="AIU174" s="143"/>
      <c r="AIV174" s="143"/>
      <c r="AIW174" s="143"/>
      <c r="AIX174" s="143"/>
      <c r="AIY174" s="143"/>
      <c r="AIZ174" s="143"/>
      <c r="AJA174" s="143"/>
      <c r="AJB174" s="143"/>
      <c r="AJC174" s="143"/>
      <c r="AJD174" s="143"/>
      <c r="AJE174" s="143"/>
      <c r="AJF174" s="143"/>
      <c r="AJG174" s="143"/>
      <c r="AJH174" s="143"/>
      <c r="AJI174" s="143"/>
    </row>
    <row r="175" spans="1:945" s="106" customFormat="1" ht="13.55" customHeight="1">
      <c r="A175" s="400"/>
      <c r="B175" s="62" t="s">
        <v>8</v>
      </c>
      <c r="C175" s="251">
        <v>2230200</v>
      </c>
      <c r="D175" s="358">
        <f t="shared" si="52"/>
        <v>0.11290590600630845</v>
      </c>
      <c r="E175" s="403"/>
      <c r="F175" s="464"/>
      <c r="G175" s="356">
        <v>26988</v>
      </c>
      <c r="H175" s="358">
        <f t="shared" si="53"/>
        <v>-4.9383585769637195E-2</v>
      </c>
      <c r="I175" s="138">
        <v>23960</v>
      </c>
      <c r="J175" s="358">
        <f t="shared" si="46"/>
        <v>-5.8065023391123183E-2</v>
      </c>
      <c r="K175" s="450">
        <v>84839</v>
      </c>
      <c r="L175" s="461">
        <f>IFERROR((K175-K163)/K163,"")</f>
        <v>7.1172445140274238E-2</v>
      </c>
      <c r="M175" s="138">
        <v>14432</v>
      </c>
      <c r="N175" s="358">
        <f t="shared" si="48"/>
        <v>-9.6305572949279883E-2</v>
      </c>
      <c r="O175" s="403"/>
      <c r="P175" s="464"/>
      <c r="Q175" s="138">
        <v>4873</v>
      </c>
      <c r="R175" s="358">
        <f t="shared" si="49"/>
        <v>-5.7629085283310788E-2</v>
      </c>
      <c r="S175" s="373">
        <v>1408</v>
      </c>
      <c r="T175" s="358">
        <f t="shared" si="35"/>
        <v>0.26961226330027049</v>
      </c>
      <c r="U175" s="403">
        <v>5102</v>
      </c>
      <c r="V175" s="464">
        <f>U175/U163-1</f>
        <v>-0.14980836527245456</v>
      </c>
      <c r="W175" s="250">
        <v>381</v>
      </c>
      <c r="X175" s="358">
        <f t="shared" si="50"/>
        <v>-0.30219780219780223</v>
      </c>
      <c r="Y175" s="250">
        <v>237</v>
      </c>
      <c r="Z175" s="358">
        <f t="shared" si="51"/>
        <v>-0.35245901639344257</v>
      </c>
      <c r="AA175" s="138"/>
      <c r="AB175" s="358"/>
      <c r="AC175" s="403"/>
      <c r="AD175" s="406"/>
      <c r="AE175" s="463"/>
      <c r="AF175" s="473"/>
      <c r="AG175" s="138"/>
      <c r="AH175" s="358"/>
      <c r="AI175" s="143"/>
      <c r="AJ175" s="143"/>
      <c r="AK175" s="143"/>
      <c r="AL175" s="143"/>
      <c r="AM175" s="143"/>
      <c r="AN175" s="143"/>
      <c r="AO175" s="143"/>
      <c r="AP175" s="143"/>
      <c r="AQ175" s="143"/>
      <c r="AR175" s="143"/>
      <c r="AS175" s="143"/>
      <c r="AT175" s="143"/>
      <c r="AU175" s="143"/>
      <c r="AV175" s="144"/>
      <c r="AW175" s="143"/>
      <c r="AX175" s="143"/>
      <c r="AY175" s="143"/>
      <c r="AZ175" s="143"/>
      <c r="BA175" s="143"/>
      <c r="BB175" s="143"/>
      <c r="BC175" s="143"/>
      <c r="BD175" s="143"/>
      <c r="BE175" s="143"/>
      <c r="BF175" s="143"/>
      <c r="BG175" s="143"/>
      <c r="BH175" s="143"/>
      <c r="BI175" s="143"/>
      <c r="BJ175" s="143"/>
      <c r="BK175" s="143"/>
      <c r="BL175" s="143"/>
      <c r="BM175" s="143"/>
      <c r="BN175" s="143"/>
      <c r="BO175" s="143"/>
      <c r="BP175" s="143"/>
      <c r="BQ175" s="143"/>
      <c r="BR175" s="143"/>
      <c r="BS175" s="143"/>
      <c r="BT175" s="143"/>
      <c r="BU175" s="143"/>
      <c r="BV175" s="143"/>
      <c r="BW175" s="143"/>
      <c r="BX175" s="143"/>
      <c r="BY175" s="143"/>
      <c r="BZ175" s="143"/>
      <c r="CA175" s="143"/>
      <c r="CB175" s="143"/>
      <c r="CC175" s="143"/>
      <c r="CD175" s="143"/>
      <c r="CE175" s="143"/>
      <c r="CF175" s="143"/>
      <c r="CG175" s="143"/>
      <c r="CH175" s="143"/>
      <c r="CI175" s="143"/>
      <c r="CJ175" s="143"/>
      <c r="CK175" s="143"/>
      <c r="CL175" s="143"/>
      <c r="CM175" s="143"/>
      <c r="CN175" s="143"/>
      <c r="CO175" s="143"/>
      <c r="CP175" s="143"/>
      <c r="CQ175" s="143"/>
      <c r="CR175" s="143"/>
      <c r="CS175" s="143"/>
      <c r="CT175" s="143"/>
      <c r="CU175" s="143"/>
      <c r="CV175" s="143"/>
      <c r="CW175" s="143"/>
      <c r="CX175" s="143"/>
      <c r="CY175" s="143"/>
      <c r="CZ175" s="143"/>
      <c r="DA175" s="143"/>
      <c r="DB175" s="143"/>
      <c r="DC175" s="143"/>
      <c r="DD175" s="143"/>
      <c r="DE175" s="143"/>
      <c r="DF175" s="143"/>
      <c r="DG175" s="143"/>
      <c r="DH175" s="143"/>
      <c r="DI175" s="143"/>
      <c r="DJ175" s="143"/>
      <c r="DK175" s="143"/>
      <c r="DL175" s="143"/>
      <c r="DM175" s="143"/>
      <c r="DN175" s="143"/>
      <c r="DO175" s="143"/>
      <c r="DP175" s="143"/>
      <c r="DQ175" s="143"/>
      <c r="DR175" s="143"/>
      <c r="DS175" s="143"/>
      <c r="DT175" s="143"/>
      <c r="DU175" s="143"/>
      <c r="DV175" s="143"/>
      <c r="DW175" s="143"/>
      <c r="DX175" s="143"/>
      <c r="DY175" s="143"/>
      <c r="DZ175" s="143"/>
      <c r="EA175" s="143"/>
      <c r="EB175" s="143"/>
      <c r="EC175" s="143"/>
      <c r="ED175" s="143"/>
      <c r="EE175" s="143"/>
      <c r="EF175" s="143"/>
      <c r="EG175" s="143"/>
      <c r="EH175" s="143"/>
      <c r="EI175" s="143"/>
      <c r="EJ175" s="143"/>
      <c r="EK175" s="143"/>
      <c r="EL175" s="143"/>
      <c r="EM175" s="143"/>
      <c r="EN175" s="143"/>
      <c r="EO175" s="143"/>
      <c r="EP175" s="143"/>
      <c r="EQ175" s="143"/>
      <c r="ER175" s="143"/>
      <c r="ES175" s="143"/>
      <c r="ET175" s="143"/>
      <c r="EU175" s="143"/>
      <c r="EV175" s="143"/>
      <c r="EW175" s="143"/>
      <c r="EX175" s="143"/>
      <c r="EY175" s="143"/>
      <c r="EZ175" s="143"/>
      <c r="FA175" s="143"/>
      <c r="FB175" s="143"/>
      <c r="FC175" s="143"/>
      <c r="FD175" s="143"/>
      <c r="FE175" s="143"/>
      <c r="FF175" s="143"/>
      <c r="FG175" s="143"/>
      <c r="FH175" s="143"/>
      <c r="FI175" s="143"/>
      <c r="FJ175" s="143"/>
      <c r="FK175" s="143"/>
      <c r="FL175" s="143"/>
      <c r="FM175" s="143"/>
      <c r="FN175" s="143"/>
      <c r="FO175" s="143"/>
      <c r="FP175" s="143"/>
      <c r="FQ175" s="143"/>
      <c r="FR175" s="143"/>
      <c r="FS175" s="143"/>
      <c r="FT175" s="143"/>
      <c r="FU175" s="143"/>
      <c r="FV175" s="143"/>
      <c r="FW175" s="143"/>
      <c r="FX175" s="143"/>
      <c r="FY175" s="143"/>
      <c r="FZ175" s="143"/>
      <c r="GA175" s="143"/>
      <c r="GB175" s="143"/>
      <c r="GC175" s="143"/>
      <c r="GD175" s="143"/>
      <c r="GE175" s="143"/>
      <c r="GF175" s="143"/>
      <c r="GG175" s="143"/>
      <c r="GH175" s="143"/>
      <c r="GI175" s="143"/>
      <c r="GJ175" s="143"/>
      <c r="GK175" s="143"/>
      <c r="GL175" s="143"/>
      <c r="GM175" s="143"/>
      <c r="GN175" s="143"/>
      <c r="GO175" s="143"/>
      <c r="GP175" s="143"/>
      <c r="GQ175" s="143"/>
      <c r="GR175" s="143"/>
      <c r="GS175" s="143"/>
      <c r="GT175" s="143"/>
      <c r="GU175" s="143"/>
      <c r="GV175" s="143"/>
      <c r="GW175" s="143"/>
      <c r="GX175" s="143"/>
      <c r="GY175" s="143"/>
      <c r="GZ175" s="143"/>
      <c r="HA175" s="143"/>
      <c r="HB175" s="143"/>
      <c r="HC175" s="143"/>
      <c r="HD175" s="143"/>
      <c r="HE175" s="143"/>
      <c r="HF175" s="143"/>
      <c r="HG175" s="143"/>
      <c r="HH175" s="143"/>
      <c r="HI175" s="143"/>
      <c r="HJ175" s="143"/>
      <c r="HK175" s="143"/>
      <c r="HL175" s="143"/>
      <c r="HM175" s="143"/>
      <c r="HN175" s="143"/>
      <c r="HO175" s="143"/>
      <c r="HP175" s="143"/>
      <c r="HQ175" s="143"/>
      <c r="HR175" s="143"/>
      <c r="HS175" s="143"/>
      <c r="HT175" s="143"/>
      <c r="HU175" s="143"/>
      <c r="HV175" s="143"/>
      <c r="HW175" s="143"/>
      <c r="HX175" s="143"/>
      <c r="HY175" s="143"/>
      <c r="HZ175" s="143"/>
      <c r="IA175" s="143"/>
      <c r="IB175" s="143"/>
      <c r="IC175" s="143"/>
      <c r="ID175" s="143"/>
      <c r="IE175" s="143"/>
      <c r="IF175" s="143"/>
      <c r="IG175" s="143"/>
      <c r="IH175" s="143"/>
      <c r="II175" s="143"/>
      <c r="IJ175" s="143"/>
      <c r="IK175" s="143"/>
      <c r="IL175" s="143"/>
      <c r="IM175" s="143"/>
      <c r="IN175" s="143"/>
      <c r="IO175" s="143"/>
      <c r="IP175" s="143"/>
      <c r="IQ175" s="143"/>
      <c r="IR175" s="143"/>
      <c r="IS175" s="143"/>
      <c r="IT175" s="143"/>
      <c r="IU175" s="143"/>
      <c r="IV175" s="143"/>
      <c r="IW175" s="143"/>
      <c r="IX175" s="143"/>
      <c r="IY175" s="143"/>
      <c r="IZ175" s="143"/>
      <c r="JA175" s="143"/>
      <c r="JB175" s="143"/>
      <c r="JC175" s="143"/>
      <c r="JD175" s="143"/>
      <c r="JE175" s="143"/>
      <c r="JF175" s="143"/>
      <c r="JG175" s="143"/>
      <c r="JH175" s="143"/>
      <c r="JI175" s="143"/>
      <c r="JJ175" s="143"/>
      <c r="JK175" s="143"/>
      <c r="JL175" s="143"/>
      <c r="JM175" s="143"/>
      <c r="JN175" s="143"/>
      <c r="JO175" s="143"/>
      <c r="JP175" s="143"/>
      <c r="JQ175" s="143"/>
      <c r="JR175" s="143"/>
      <c r="JS175" s="143"/>
      <c r="JT175" s="143"/>
      <c r="JU175" s="143"/>
      <c r="JV175" s="143"/>
      <c r="JW175" s="143"/>
      <c r="JX175" s="143"/>
      <c r="JY175" s="143"/>
      <c r="JZ175" s="143"/>
      <c r="KA175" s="143"/>
      <c r="KB175" s="143"/>
      <c r="KC175" s="143"/>
      <c r="KD175" s="143"/>
      <c r="KE175" s="143"/>
      <c r="KF175" s="143"/>
      <c r="KG175" s="143"/>
      <c r="KH175" s="143"/>
      <c r="KI175" s="143"/>
      <c r="KJ175" s="143"/>
      <c r="KK175" s="143"/>
      <c r="KL175" s="143"/>
      <c r="KM175" s="143"/>
      <c r="KN175" s="143"/>
      <c r="KO175" s="143"/>
      <c r="KP175" s="143"/>
      <c r="KQ175" s="143"/>
      <c r="KR175" s="143"/>
      <c r="KS175" s="143"/>
      <c r="KT175" s="143"/>
      <c r="KU175" s="143"/>
      <c r="KV175" s="143"/>
      <c r="KW175" s="143"/>
      <c r="KX175" s="143"/>
      <c r="KY175" s="143"/>
      <c r="KZ175" s="143"/>
      <c r="LA175" s="143"/>
      <c r="LB175" s="143"/>
      <c r="LC175" s="143"/>
      <c r="LD175" s="143"/>
      <c r="LE175" s="143"/>
      <c r="LF175" s="143"/>
      <c r="LG175" s="143"/>
      <c r="LH175" s="143"/>
      <c r="LI175" s="143"/>
      <c r="LJ175" s="143"/>
      <c r="LK175" s="143"/>
      <c r="LL175" s="143"/>
      <c r="LM175" s="143"/>
      <c r="LN175" s="143"/>
      <c r="LO175" s="143"/>
      <c r="LP175" s="143"/>
      <c r="LQ175" s="143"/>
      <c r="LR175" s="143"/>
      <c r="LS175" s="143"/>
      <c r="LT175" s="143"/>
      <c r="LU175" s="143"/>
      <c r="LV175" s="143"/>
      <c r="LW175" s="143"/>
      <c r="LX175" s="143"/>
      <c r="LY175" s="143"/>
      <c r="LZ175" s="143"/>
      <c r="MA175" s="143"/>
      <c r="MB175" s="143"/>
      <c r="MC175" s="143"/>
      <c r="MD175" s="143"/>
      <c r="ME175" s="143"/>
      <c r="MF175" s="143"/>
      <c r="MG175" s="143"/>
      <c r="MH175" s="143"/>
      <c r="MI175" s="143"/>
      <c r="MJ175" s="143"/>
      <c r="MK175" s="143"/>
      <c r="ML175" s="143"/>
      <c r="MM175" s="143"/>
      <c r="MN175" s="143"/>
      <c r="MO175" s="143"/>
      <c r="MP175" s="143"/>
      <c r="MQ175" s="143"/>
      <c r="MR175" s="143"/>
      <c r="MS175" s="143"/>
      <c r="MT175" s="143"/>
      <c r="MU175" s="143"/>
      <c r="MV175" s="143"/>
      <c r="MW175" s="143"/>
      <c r="MX175" s="143"/>
      <c r="MY175" s="143"/>
      <c r="MZ175" s="143"/>
      <c r="NA175" s="143"/>
      <c r="NB175" s="143"/>
      <c r="NC175" s="143"/>
      <c r="ND175" s="143"/>
      <c r="NE175" s="143"/>
      <c r="NF175" s="143"/>
      <c r="NG175" s="143"/>
      <c r="NH175" s="143"/>
      <c r="NI175" s="143"/>
      <c r="NJ175" s="143"/>
      <c r="NK175" s="143"/>
      <c r="NL175" s="143"/>
      <c r="NM175" s="143"/>
      <c r="NN175" s="143"/>
      <c r="NO175" s="143"/>
      <c r="NP175" s="143"/>
      <c r="NQ175" s="143"/>
      <c r="NR175" s="143"/>
      <c r="NS175" s="143"/>
      <c r="NT175" s="143"/>
      <c r="NU175" s="143"/>
      <c r="NV175" s="143"/>
      <c r="NW175" s="143"/>
      <c r="NX175" s="143"/>
      <c r="NY175" s="143"/>
      <c r="NZ175" s="143"/>
      <c r="OA175" s="143"/>
      <c r="OB175" s="143"/>
      <c r="OC175" s="143"/>
      <c r="OD175" s="143"/>
      <c r="OE175" s="143"/>
      <c r="OF175" s="143"/>
      <c r="OG175" s="143"/>
      <c r="OH175" s="143"/>
      <c r="OI175" s="143"/>
      <c r="OJ175" s="143"/>
      <c r="OK175" s="143"/>
      <c r="OL175" s="143"/>
      <c r="OM175" s="143"/>
      <c r="ON175" s="143"/>
      <c r="OO175" s="143"/>
      <c r="OP175" s="143"/>
      <c r="OQ175" s="143"/>
      <c r="OR175" s="143"/>
      <c r="OS175" s="143"/>
      <c r="OT175" s="143"/>
      <c r="OU175" s="143"/>
      <c r="OV175" s="143"/>
      <c r="OW175" s="143"/>
      <c r="OX175" s="143"/>
      <c r="OY175" s="143"/>
      <c r="OZ175" s="143"/>
      <c r="PA175" s="143"/>
      <c r="PB175" s="143"/>
      <c r="PC175" s="143"/>
      <c r="PD175" s="143"/>
      <c r="PE175" s="143"/>
      <c r="PF175" s="143"/>
      <c r="PG175" s="143"/>
      <c r="PH175" s="143"/>
      <c r="PI175" s="143"/>
      <c r="PJ175" s="143"/>
      <c r="PK175" s="143"/>
      <c r="PL175" s="143"/>
      <c r="PM175" s="143"/>
      <c r="PN175" s="143"/>
      <c r="PO175" s="143"/>
      <c r="PP175" s="143"/>
      <c r="PQ175" s="143"/>
      <c r="PR175" s="143"/>
      <c r="PS175" s="143"/>
      <c r="PT175" s="143"/>
      <c r="PU175" s="143"/>
      <c r="PV175" s="143"/>
      <c r="PW175" s="143"/>
      <c r="PX175" s="143"/>
      <c r="PY175" s="143"/>
      <c r="PZ175" s="143"/>
      <c r="QA175" s="143"/>
      <c r="QB175" s="143"/>
      <c r="QC175" s="143"/>
      <c r="QD175" s="143"/>
      <c r="QE175" s="143"/>
      <c r="QF175" s="143"/>
      <c r="QG175" s="143"/>
      <c r="QH175" s="143"/>
      <c r="QI175" s="143"/>
      <c r="QJ175" s="143"/>
      <c r="QK175" s="143"/>
      <c r="QL175" s="143"/>
      <c r="QM175" s="143"/>
      <c r="QN175" s="143"/>
      <c r="QO175" s="143"/>
      <c r="QP175" s="143"/>
      <c r="QQ175" s="143"/>
      <c r="QR175" s="143"/>
      <c r="QS175" s="143"/>
      <c r="QT175" s="143"/>
      <c r="QU175" s="143"/>
      <c r="QV175" s="143"/>
      <c r="QW175" s="143"/>
      <c r="QX175" s="143"/>
      <c r="QY175" s="143"/>
      <c r="QZ175" s="143"/>
      <c r="RA175" s="143"/>
      <c r="RB175" s="143"/>
      <c r="RC175" s="143"/>
      <c r="RD175" s="143"/>
      <c r="RE175" s="143"/>
      <c r="RF175" s="143"/>
      <c r="RG175" s="143"/>
      <c r="RH175" s="143"/>
      <c r="RI175" s="143"/>
      <c r="RJ175" s="143"/>
      <c r="RK175" s="143"/>
      <c r="RL175" s="143"/>
      <c r="RM175" s="143"/>
      <c r="RN175" s="143"/>
      <c r="RO175" s="143"/>
      <c r="RP175" s="143"/>
      <c r="RQ175" s="143"/>
      <c r="RR175" s="143"/>
      <c r="RS175" s="143"/>
      <c r="RT175" s="143"/>
      <c r="RU175" s="143"/>
      <c r="RV175" s="143"/>
      <c r="RW175" s="143"/>
      <c r="RX175" s="143"/>
      <c r="RY175" s="143"/>
      <c r="RZ175" s="143"/>
      <c r="SA175" s="143"/>
      <c r="SB175" s="143"/>
      <c r="SC175" s="143"/>
      <c r="SD175" s="143"/>
      <c r="SE175" s="143"/>
      <c r="SF175" s="143"/>
      <c r="SG175" s="143"/>
      <c r="SH175" s="143"/>
      <c r="SI175" s="143"/>
      <c r="SJ175" s="143"/>
      <c r="SK175" s="143"/>
      <c r="SL175" s="143"/>
      <c r="SM175" s="143"/>
      <c r="SN175" s="143"/>
      <c r="SO175" s="143"/>
      <c r="SP175" s="143"/>
      <c r="SQ175" s="143"/>
      <c r="SR175" s="143"/>
      <c r="SS175" s="143"/>
      <c r="ST175" s="143"/>
      <c r="SU175" s="143"/>
      <c r="SV175" s="143"/>
      <c r="SW175" s="143"/>
      <c r="SX175" s="143"/>
      <c r="SY175" s="143"/>
      <c r="SZ175" s="143"/>
      <c r="TA175" s="143"/>
      <c r="TB175" s="143"/>
      <c r="TC175" s="143"/>
      <c r="TD175" s="143"/>
      <c r="TE175" s="143"/>
      <c r="TF175" s="143"/>
      <c r="TG175" s="143"/>
      <c r="TH175" s="143"/>
      <c r="TI175" s="143"/>
      <c r="TJ175" s="143"/>
      <c r="TK175" s="143"/>
      <c r="TL175" s="143"/>
      <c r="TM175" s="143"/>
      <c r="TN175" s="143"/>
      <c r="TO175" s="143"/>
      <c r="TP175" s="143"/>
      <c r="TQ175" s="143"/>
      <c r="TR175" s="143"/>
      <c r="TS175" s="143"/>
      <c r="TT175" s="143"/>
      <c r="TU175" s="143"/>
      <c r="TV175" s="143"/>
      <c r="TW175" s="143"/>
      <c r="TX175" s="143"/>
      <c r="TY175" s="143"/>
      <c r="TZ175" s="143"/>
      <c r="UA175" s="143"/>
      <c r="UB175" s="143"/>
      <c r="UC175" s="143"/>
      <c r="UD175" s="143"/>
      <c r="UE175" s="143"/>
      <c r="UF175" s="143"/>
      <c r="UG175" s="143"/>
      <c r="UH175" s="143"/>
      <c r="UI175" s="143"/>
      <c r="UJ175" s="143"/>
      <c r="UK175" s="143"/>
      <c r="UL175" s="143"/>
      <c r="UM175" s="143"/>
      <c r="UN175" s="143"/>
      <c r="UO175" s="143"/>
      <c r="UP175" s="143"/>
      <c r="UQ175" s="143"/>
      <c r="UR175" s="143"/>
      <c r="US175" s="143"/>
      <c r="UT175" s="143"/>
      <c r="UU175" s="143"/>
      <c r="UV175" s="143"/>
      <c r="UW175" s="143"/>
      <c r="UX175" s="143"/>
      <c r="UY175" s="143"/>
      <c r="UZ175" s="143"/>
      <c r="VA175" s="143"/>
      <c r="VB175" s="143"/>
      <c r="VC175" s="143"/>
      <c r="VD175" s="143"/>
      <c r="VE175" s="143"/>
      <c r="VF175" s="143"/>
      <c r="VG175" s="143"/>
      <c r="VH175" s="143"/>
      <c r="VI175" s="143"/>
      <c r="VJ175" s="143"/>
      <c r="VK175" s="143"/>
      <c r="VL175" s="143"/>
      <c r="VM175" s="143"/>
      <c r="VN175" s="143"/>
      <c r="VO175" s="143"/>
      <c r="VP175" s="143"/>
      <c r="VQ175" s="143"/>
      <c r="VR175" s="143"/>
      <c r="VS175" s="143"/>
      <c r="VT175" s="143"/>
      <c r="VU175" s="143"/>
      <c r="VV175" s="143"/>
      <c r="VW175" s="143"/>
      <c r="VX175" s="143"/>
      <c r="VY175" s="143"/>
      <c r="VZ175" s="143"/>
      <c r="WA175" s="143"/>
      <c r="WB175" s="143"/>
      <c r="WC175" s="143"/>
      <c r="WD175" s="143"/>
      <c r="WE175" s="143"/>
      <c r="WF175" s="143"/>
      <c r="WG175" s="143"/>
      <c r="WH175" s="143"/>
      <c r="WI175" s="143"/>
      <c r="WJ175" s="143"/>
      <c r="WK175" s="143"/>
      <c r="WL175" s="143"/>
      <c r="WM175" s="143"/>
      <c r="WN175" s="143"/>
      <c r="WO175" s="143"/>
      <c r="WP175" s="143"/>
      <c r="WQ175" s="143"/>
      <c r="WR175" s="143"/>
      <c r="WS175" s="143"/>
      <c r="WT175" s="143"/>
      <c r="WU175" s="143"/>
      <c r="WV175" s="143"/>
      <c r="WW175" s="143"/>
      <c r="WX175" s="143"/>
      <c r="WY175" s="143"/>
      <c r="WZ175" s="143"/>
      <c r="XA175" s="143"/>
      <c r="XB175" s="143"/>
      <c r="XC175" s="143"/>
      <c r="XD175" s="143"/>
      <c r="XE175" s="143"/>
      <c r="XF175" s="143"/>
      <c r="XG175" s="143"/>
      <c r="XH175" s="143"/>
      <c r="XI175" s="143"/>
      <c r="XJ175" s="143"/>
      <c r="XK175" s="143"/>
      <c r="XL175" s="143"/>
      <c r="XM175" s="143"/>
      <c r="XN175" s="143"/>
      <c r="XO175" s="143"/>
      <c r="XP175" s="143"/>
      <c r="XQ175" s="143"/>
      <c r="XR175" s="143"/>
      <c r="XS175" s="143"/>
      <c r="XT175" s="143"/>
      <c r="XU175" s="143"/>
      <c r="XV175" s="143"/>
      <c r="XW175" s="143"/>
      <c r="XX175" s="143"/>
      <c r="XY175" s="143"/>
      <c r="XZ175" s="143"/>
      <c r="YA175" s="143"/>
      <c r="YB175" s="143"/>
      <c r="YC175" s="143"/>
      <c r="YD175" s="143"/>
      <c r="YE175" s="143"/>
      <c r="YF175" s="143"/>
      <c r="YG175" s="143"/>
      <c r="YH175" s="143"/>
      <c r="YI175" s="143"/>
      <c r="YJ175" s="143"/>
      <c r="YK175" s="143"/>
      <c r="YL175" s="143"/>
      <c r="YM175" s="143"/>
      <c r="YN175" s="143"/>
      <c r="YO175" s="143"/>
      <c r="YP175" s="143"/>
      <c r="YQ175" s="143"/>
      <c r="YR175" s="143"/>
      <c r="YS175" s="143"/>
      <c r="YT175" s="143"/>
      <c r="YU175" s="143"/>
      <c r="YV175" s="143"/>
      <c r="YW175" s="143"/>
      <c r="YX175" s="143"/>
      <c r="YY175" s="143"/>
      <c r="YZ175" s="143"/>
      <c r="ZA175" s="143"/>
      <c r="ZB175" s="143"/>
      <c r="ZC175" s="143"/>
      <c r="ZD175" s="143"/>
      <c r="ZE175" s="143"/>
      <c r="ZF175" s="143"/>
      <c r="ZG175" s="143"/>
      <c r="ZH175" s="143"/>
      <c r="ZI175" s="143"/>
      <c r="ZJ175" s="143"/>
      <c r="ZK175" s="143"/>
      <c r="ZL175" s="143"/>
      <c r="ZM175" s="143"/>
      <c r="ZN175" s="143"/>
      <c r="ZO175" s="143"/>
      <c r="ZP175" s="143"/>
      <c r="ZQ175" s="143"/>
      <c r="ZR175" s="143"/>
      <c r="ZS175" s="143"/>
      <c r="ZT175" s="143"/>
      <c r="ZU175" s="143"/>
      <c r="ZV175" s="143"/>
      <c r="ZW175" s="143"/>
      <c r="ZX175" s="143"/>
      <c r="ZY175" s="143"/>
      <c r="ZZ175" s="143"/>
      <c r="AAA175" s="143"/>
      <c r="AAB175" s="143"/>
      <c r="AAC175" s="143"/>
      <c r="AAD175" s="143"/>
      <c r="AAE175" s="143"/>
      <c r="AAF175" s="143"/>
      <c r="AAG175" s="143"/>
      <c r="AAH175" s="143"/>
      <c r="AAI175" s="143"/>
      <c r="AAJ175" s="143"/>
      <c r="AAK175" s="143"/>
      <c r="AAL175" s="143"/>
      <c r="AAM175" s="143"/>
      <c r="AAN175" s="143"/>
      <c r="AAO175" s="143"/>
      <c r="AAP175" s="143"/>
      <c r="AAQ175" s="143"/>
      <c r="AAR175" s="143"/>
      <c r="AAS175" s="143"/>
      <c r="AAT175" s="143"/>
      <c r="AAU175" s="143"/>
      <c r="AAV175" s="143"/>
      <c r="AAW175" s="143"/>
      <c r="AAX175" s="143"/>
      <c r="AAY175" s="143"/>
      <c r="AAZ175" s="143"/>
      <c r="ABA175" s="143"/>
      <c r="ABB175" s="143"/>
      <c r="ABC175" s="143"/>
      <c r="ABD175" s="143"/>
      <c r="ABE175" s="143"/>
      <c r="ABF175" s="143"/>
      <c r="ABG175" s="143"/>
      <c r="ABH175" s="143"/>
      <c r="ABI175" s="143"/>
      <c r="ABJ175" s="143"/>
      <c r="ABK175" s="143"/>
      <c r="ABL175" s="143"/>
      <c r="ABM175" s="143"/>
      <c r="ABN175" s="143"/>
      <c r="ABO175" s="143"/>
      <c r="ABP175" s="143"/>
      <c r="ABQ175" s="143"/>
      <c r="ABR175" s="143"/>
      <c r="ABS175" s="143"/>
      <c r="ABT175" s="143"/>
      <c r="ABU175" s="143"/>
      <c r="ABV175" s="143"/>
      <c r="ABW175" s="143"/>
      <c r="ABX175" s="143"/>
      <c r="ABY175" s="143"/>
      <c r="ABZ175" s="143"/>
      <c r="ACA175" s="143"/>
      <c r="ACB175" s="143"/>
      <c r="ACC175" s="143"/>
      <c r="ACD175" s="143"/>
      <c r="ACE175" s="143"/>
      <c r="ACF175" s="143"/>
      <c r="ACG175" s="143"/>
      <c r="ACH175" s="143"/>
      <c r="ACI175" s="143"/>
      <c r="ACJ175" s="143"/>
      <c r="ACK175" s="143"/>
      <c r="ACL175" s="143"/>
      <c r="ACM175" s="143"/>
      <c r="ACN175" s="143"/>
      <c r="ACO175" s="143"/>
      <c r="ACP175" s="143"/>
      <c r="ACQ175" s="143"/>
      <c r="ACR175" s="143"/>
      <c r="ACS175" s="143"/>
      <c r="ACT175" s="143"/>
      <c r="ACU175" s="143"/>
      <c r="ACV175" s="143"/>
      <c r="ACW175" s="143"/>
      <c r="ACX175" s="143"/>
      <c r="ACY175" s="143"/>
      <c r="ACZ175" s="143"/>
      <c r="ADA175" s="143"/>
      <c r="ADB175" s="143"/>
      <c r="ADC175" s="143"/>
      <c r="ADD175" s="143"/>
      <c r="ADE175" s="143"/>
      <c r="ADF175" s="143"/>
      <c r="ADG175" s="143"/>
      <c r="ADH175" s="143"/>
      <c r="ADI175" s="143"/>
      <c r="ADJ175" s="143"/>
      <c r="ADK175" s="143"/>
      <c r="ADL175" s="143"/>
      <c r="ADM175" s="143"/>
      <c r="ADN175" s="143"/>
      <c r="ADO175" s="143"/>
      <c r="ADP175" s="143"/>
      <c r="ADQ175" s="143"/>
      <c r="ADR175" s="143"/>
      <c r="ADS175" s="143"/>
      <c r="ADT175" s="143"/>
      <c r="ADU175" s="143"/>
      <c r="ADV175" s="143"/>
      <c r="ADW175" s="143"/>
      <c r="ADX175" s="143"/>
      <c r="ADY175" s="143"/>
      <c r="ADZ175" s="143"/>
      <c r="AEA175" s="143"/>
      <c r="AEB175" s="143"/>
      <c r="AEC175" s="143"/>
      <c r="AED175" s="143"/>
      <c r="AEE175" s="143"/>
      <c r="AEF175" s="143"/>
      <c r="AEG175" s="143"/>
      <c r="AEH175" s="143"/>
      <c r="AEI175" s="143"/>
      <c r="AEJ175" s="143"/>
      <c r="AEK175" s="143"/>
      <c r="AEL175" s="143"/>
      <c r="AEM175" s="143"/>
      <c r="AEN175" s="143"/>
      <c r="AEO175" s="143"/>
      <c r="AEP175" s="143"/>
      <c r="AEQ175" s="143"/>
      <c r="AER175" s="143"/>
      <c r="AES175" s="143"/>
      <c r="AET175" s="143"/>
      <c r="AEU175" s="143"/>
      <c r="AEV175" s="143"/>
      <c r="AEW175" s="143"/>
      <c r="AEX175" s="143"/>
      <c r="AEY175" s="143"/>
      <c r="AEZ175" s="143"/>
      <c r="AFA175" s="143"/>
      <c r="AFB175" s="143"/>
      <c r="AFC175" s="143"/>
      <c r="AFD175" s="143"/>
      <c r="AFE175" s="143"/>
      <c r="AFF175" s="143"/>
      <c r="AFG175" s="143"/>
      <c r="AFH175" s="143"/>
      <c r="AFI175" s="143"/>
      <c r="AFJ175" s="143"/>
      <c r="AFK175" s="143"/>
      <c r="AFL175" s="143"/>
      <c r="AFM175" s="143"/>
      <c r="AFN175" s="143"/>
      <c r="AFO175" s="143"/>
      <c r="AFP175" s="143"/>
      <c r="AFQ175" s="143"/>
      <c r="AFR175" s="143"/>
      <c r="AFS175" s="143"/>
      <c r="AFT175" s="143"/>
      <c r="AFU175" s="143"/>
      <c r="AFV175" s="143"/>
      <c r="AFW175" s="143"/>
      <c r="AFX175" s="143"/>
      <c r="AFY175" s="143"/>
      <c r="AFZ175" s="143"/>
      <c r="AGA175" s="143"/>
      <c r="AGB175" s="143"/>
      <c r="AGC175" s="143"/>
      <c r="AGD175" s="143"/>
      <c r="AGE175" s="143"/>
      <c r="AGF175" s="143"/>
      <c r="AGG175" s="143"/>
      <c r="AGH175" s="143"/>
      <c r="AGI175" s="143"/>
      <c r="AGJ175" s="143"/>
      <c r="AGK175" s="143"/>
      <c r="AGL175" s="143"/>
      <c r="AGM175" s="143"/>
      <c r="AGN175" s="143"/>
      <c r="AGO175" s="143"/>
      <c r="AGP175" s="143"/>
      <c r="AGQ175" s="143"/>
      <c r="AGR175" s="143"/>
      <c r="AGS175" s="143"/>
      <c r="AGT175" s="143"/>
      <c r="AGU175" s="143"/>
      <c r="AGV175" s="143"/>
      <c r="AGW175" s="143"/>
      <c r="AGX175" s="143"/>
      <c r="AGY175" s="143"/>
      <c r="AGZ175" s="143"/>
      <c r="AHA175" s="143"/>
      <c r="AHB175" s="143"/>
      <c r="AHC175" s="143"/>
      <c r="AHD175" s="143"/>
      <c r="AHE175" s="143"/>
      <c r="AHF175" s="143"/>
      <c r="AHG175" s="143"/>
      <c r="AHH175" s="143"/>
      <c r="AHI175" s="143"/>
      <c r="AHJ175" s="143"/>
      <c r="AHK175" s="143"/>
      <c r="AHL175" s="143"/>
      <c r="AHM175" s="143"/>
      <c r="AHN175" s="143"/>
      <c r="AHO175" s="143"/>
      <c r="AHP175" s="143"/>
      <c r="AHQ175" s="143"/>
      <c r="AHR175" s="143"/>
      <c r="AHS175" s="143"/>
      <c r="AHT175" s="143"/>
      <c r="AHU175" s="143"/>
      <c r="AHV175" s="143"/>
      <c r="AHW175" s="143"/>
      <c r="AHX175" s="143"/>
      <c r="AHY175" s="143"/>
      <c r="AHZ175" s="143"/>
      <c r="AIA175" s="143"/>
      <c r="AIB175" s="143"/>
      <c r="AIC175" s="143"/>
      <c r="AID175" s="143"/>
      <c r="AIE175" s="143"/>
      <c r="AIF175" s="143"/>
      <c r="AIG175" s="143"/>
      <c r="AIH175" s="143"/>
      <c r="AII175" s="143"/>
      <c r="AIJ175" s="143"/>
      <c r="AIK175" s="143"/>
      <c r="AIL175" s="143"/>
      <c r="AIM175" s="143"/>
      <c r="AIN175" s="143"/>
      <c r="AIO175" s="143"/>
      <c r="AIP175" s="143"/>
      <c r="AIQ175" s="143"/>
      <c r="AIR175" s="143"/>
      <c r="AIS175" s="143"/>
      <c r="AIT175" s="143"/>
      <c r="AIU175" s="143"/>
      <c r="AIV175" s="143"/>
      <c r="AIW175" s="143"/>
      <c r="AIX175" s="143"/>
      <c r="AIY175" s="143"/>
      <c r="AIZ175" s="143"/>
      <c r="AJA175" s="143"/>
      <c r="AJB175" s="143"/>
      <c r="AJC175" s="143"/>
      <c r="AJD175" s="143"/>
      <c r="AJE175" s="143"/>
      <c r="AJF175" s="143"/>
      <c r="AJG175" s="143"/>
      <c r="AJH175" s="143"/>
      <c r="AJI175" s="143"/>
    </row>
    <row r="176" spans="1:945" s="106" customFormat="1" ht="13.55" customHeight="1">
      <c r="A176" s="400"/>
      <c r="B176" s="62" t="s">
        <v>9</v>
      </c>
      <c r="C176" s="251">
        <v>2331565</v>
      </c>
      <c r="D176" s="358">
        <f t="shared" si="52"/>
        <v>0.1635519708718387</v>
      </c>
      <c r="E176" s="403"/>
      <c r="F176" s="464"/>
      <c r="G176" s="356">
        <v>29890</v>
      </c>
      <c r="H176" s="358">
        <f t="shared" si="53"/>
        <v>-0.12219905435963696</v>
      </c>
      <c r="I176" s="138">
        <v>29253</v>
      </c>
      <c r="J176" s="358">
        <f t="shared" si="46"/>
        <v>-6.1049590755897887E-2</v>
      </c>
      <c r="K176" s="450"/>
      <c r="L176" s="461"/>
      <c r="M176" s="138">
        <v>17942</v>
      </c>
      <c r="N176" s="358">
        <f t="shared" si="48"/>
        <v>4.819769819477715E-2</v>
      </c>
      <c r="O176" s="403"/>
      <c r="P176" s="464"/>
      <c r="Q176" s="138">
        <v>7120</v>
      </c>
      <c r="R176" s="358">
        <f t="shared" si="49"/>
        <v>-1.982378854625555E-2</v>
      </c>
      <c r="S176" s="373">
        <v>4607</v>
      </c>
      <c r="T176" s="379">
        <f t="shared" si="35"/>
        <v>0.99092480553154716</v>
      </c>
      <c r="U176" s="403"/>
      <c r="V176" s="464"/>
      <c r="W176" s="250">
        <v>440</v>
      </c>
      <c r="X176" s="358">
        <f t="shared" si="50"/>
        <v>-0.38288920056100983</v>
      </c>
      <c r="Y176" s="250">
        <v>378</v>
      </c>
      <c r="Z176" s="358">
        <f t="shared" si="51"/>
        <v>-0.32499999999999996</v>
      </c>
      <c r="AA176" s="138"/>
      <c r="AB176" s="358"/>
      <c r="AC176" s="403"/>
      <c r="AD176" s="406"/>
      <c r="AE176" s="463"/>
      <c r="AF176" s="473"/>
      <c r="AG176" s="138"/>
      <c r="AH176" s="358"/>
      <c r="AI176" s="143"/>
      <c r="AJ176" s="143"/>
      <c r="AK176" s="143"/>
      <c r="AL176" s="143"/>
      <c r="AM176" s="143"/>
      <c r="AN176" s="143"/>
      <c r="AO176" s="143"/>
      <c r="AP176" s="143"/>
      <c r="AQ176" s="143"/>
      <c r="AR176" s="143"/>
      <c r="AS176" s="143"/>
      <c r="AT176" s="143"/>
      <c r="AU176" s="143"/>
      <c r="AV176" s="144"/>
      <c r="AW176" s="143"/>
      <c r="AX176" s="143"/>
      <c r="AY176" s="143"/>
      <c r="AZ176" s="143"/>
      <c r="BA176" s="143"/>
      <c r="BB176" s="143"/>
      <c r="BC176" s="143"/>
      <c r="BD176" s="143"/>
      <c r="BE176" s="143"/>
      <c r="BF176" s="143"/>
      <c r="BG176" s="143"/>
      <c r="BH176" s="143"/>
      <c r="BI176" s="143"/>
      <c r="BJ176" s="143"/>
      <c r="BK176" s="143"/>
      <c r="BL176" s="143"/>
      <c r="BM176" s="143"/>
      <c r="BN176" s="143"/>
      <c r="BO176" s="143"/>
      <c r="BP176" s="143"/>
      <c r="BQ176" s="143"/>
      <c r="BR176" s="143"/>
      <c r="BS176" s="143"/>
      <c r="BT176" s="143"/>
      <c r="BU176" s="143"/>
      <c r="BV176" s="143"/>
      <c r="BW176" s="143"/>
      <c r="BX176" s="143"/>
      <c r="BY176" s="143"/>
      <c r="BZ176" s="143"/>
      <c r="CA176" s="143"/>
      <c r="CB176" s="143"/>
      <c r="CC176" s="143"/>
      <c r="CD176" s="143"/>
      <c r="CE176" s="143"/>
      <c r="CF176" s="143"/>
      <c r="CG176" s="143"/>
      <c r="CH176" s="143"/>
      <c r="CI176" s="143"/>
      <c r="CJ176" s="143"/>
      <c r="CK176" s="143"/>
      <c r="CL176" s="143"/>
      <c r="CM176" s="143"/>
      <c r="CN176" s="143"/>
      <c r="CO176" s="143"/>
      <c r="CP176" s="143"/>
      <c r="CQ176" s="143"/>
      <c r="CR176" s="143"/>
      <c r="CS176" s="143"/>
      <c r="CT176" s="143"/>
      <c r="CU176" s="143"/>
      <c r="CV176" s="143"/>
      <c r="CW176" s="143"/>
      <c r="CX176" s="143"/>
      <c r="CY176" s="143"/>
      <c r="CZ176" s="143"/>
      <c r="DA176" s="143"/>
      <c r="DB176" s="143"/>
      <c r="DC176" s="143"/>
      <c r="DD176" s="143"/>
      <c r="DE176" s="143"/>
      <c r="DF176" s="143"/>
      <c r="DG176" s="143"/>
      <c r="DH176" s="143"/>
      <c r="DI176" s="143"/>
      <c r="DJ176" s="143"/>
      <c r="DK176" s="143"/>
      <c r="DL176" s="143"/>
      <c r="DM176" s="143"/>
      <c r="DN176" s="143"/>
      <c r="DO176" s="143"/>
      <c r="DP176" s="143"/>
      <c r="DQ176" s="143"/>
      <c r="DR176" s="143"/>
      <c r="DS176" s="143"/>
      <c r="DT176" s="143"/>
      <c r="DU176" s="143"/>
      <c r="DV176" s="143"/>
      <c r="DW176" s="143"/>
      <c r="DX176" s="143"/>
      <c r="DY176" s="143"/>
      <c r="DZ176" s="143"/>
      <c r="EA176" s="143"/>
      <c r="EB176" s="143"/>
      <c r="EC176" s="143"/>
      <c r="ED176" s="143"/>
      <c r="EE176" s="143"/>
      <c r="EF176" s="143"/>
      <c r="EG176" s="143"/>
      <c r="EH176" s="143"/>
      <c r="EI176" s="143"/>
      <c r="EJ176" s="143"/>
      <c r="EK176" s="143"/>
      <c r="EL176" s="143"/>
      <c r="EM176" s="143"/>
      <c r="EN176" s="143"/>
      <c r="EO176" s="143"/>
      <c r="EP176" s="143"/>
      <c r="EQ176" s="143"/>
      <c r="ER176" s="143"/>
      <c r="ES176" s="143"/>
      <c r="ET176" s="143"/>
      <c r="EU176" s="143"/>
      <c r="EV176" s="143"/>
      <c r="EW176" s="143"/>
      <c r="EX176" s="143"/>
      <c r="EY176" s="143"/>
      <c r="EZ176" s="143"/>
      <c r="FA176" s="143"/>
      <c r="FB176" s="143"/>
      <c r="FC176" s="143"/>
      <c r="FD176" s="143"/>
      <c r="FE176" s="143"/>
      <c r="FF176" s="143"/>
      <c r="FG176" s="143"/>
      <c r="FH176" s="143"/>
      <c r="FI176" s="143"/>
      <c r="FJ176" s="143"/>
      <c r="FK176" s="143"/>
      <c r="FL176" s="143"/>
      <c r="FM176" s="143"/>
      <c r="FN176" s="143"/>
      <c r="FO176" s="143"/>
      <c r="FP176" s="143"/>
      <c r="FQ176" s="143"/>
      <c r="FR176" s="143"/>
      <c r="FS176" s="143"/>
      <c r="FT176" s="143"/>
      <c r="FU176" s="143"/>
      <c r="FV176" s="143"/>
      <c r="FW176" s="143"/>
      <c r="FX176" s="143"/>
      <c r="FY176" s="143"/>
      <c r="FZ176" s="143"/>
      <c r="GA176" s="143"/>
      <c r="GB176" s="143"/>
      <c r="GC176" s="143"/>
      <c r="GD176" s="143"/>
      <c r="GE176" s="143"/>
      <c r="GF176" s="143"/>
      <c r="GG176" s="143"/>
      <c r="GH176" s="143"/>
      <c r="GI176" s="143"/>
      <c r="GJ176" s="143"/>
      <c r="GK176" s="143"/>
      <c r="GL176" s="143"/>
      <c r="GM176" s="143"/>
      <c r="GN176" s="143"/>
      <c r="GO176" s="143"/>
      <c r="GP176" s="143"/>
      <c r="GQ176" s="143"/>
      <c r="GR176" s="143"/>
      <c r="GS176" s="143"/>
      <c r="GT176" s="143"/>
      <c r="GU176" s="143"/>
      <c r="GV176" s="143"/>
      <c r="GW176" s="143"/>
      <c r="GX176" s="143"/>
      <c r="GY176" s="143"/>
      <c r="GZ176" s="143"/>
      <c r="HA176" s="143"/>
      <c r="HB176" s="143"/>
      <c r="HC176" s="143"/>
      <c r="HD176" s="143"/>
      <c r="HE176" s="143"/>
      <c r="HF176" s="143"/>
      <c r="HG176" s="143"/>
      <c r="HH176" s="143"/>
      <c r="HI176" s="143"/>
      <c r="HJ176" s="143"/>
      <c r="HK176" s="143"/>
      <c r="HL176" s="143"/>
      <c r="HM176" s="143"/>
      <c r="HN176" s="143"/>
      <c r="HO176" s="143"/>
      <c r="HP176" s="143"/>
      <c r="HQ176" s="143"/>
      <c r="HR176" s="143"/>
      <c r="HS176" s="143"/>
      <c r="HT176" s="143"/>
      <c r="HU176" s="143"/>
      <c r="HV176" s="143"/>
      <c r="HW176" s="143"/>
      <c r="HX176" s="143"/>
      <c r="HY176" s="143"/>
      <c r="HZ176" s="143"/>
      <c r="IA176" s="143"/>
      <c r="IB176" s="143"/>
      <c r="IC176" s="143"/>
      <c r="ID176" s="143"/>
      <c r="IE176" s="143"/>
      <c r="IF176" s="143"/>
      <c r="IG176" s="143"/>
      <c r="IH176" s="143"/>
      <c r="II176" s="143"/>
      <c r="IJ176" s="143"/>
      <c r="IK176" s="143"/>
      <c r="IL176" s="143"/>
      <c r="IM176" s="143"/>
      <c r="IN176" s="143"/>
      <c r="IO176" s="143"/>
      <c r="IP176" s="143"/>
      <c r="IQ176" s="143"/>
      <c r="IR176" s="143"/>
      <c r="IS176" s="143"/>
      <c r="IT176" s="143"/>
      <c r="IU176" s="143"/>
      <c r="IV176" s="143"/>
      <c r="IW176" s="143"/>
      <c r="IX176" s="143"/>
      <c r="IY176" s="143"/>
      <c r="IZ176" s="143"/>
      <c r="JA176" s="143"/>
      <c r="JB176" s="143"/>
      <c r="JC176" s="143"/>
      <c r="JD176" s="143"/>
      <c r="JE176" s="143"/>
      <c r="JF176" s="143"/>
      <c r="JG176" s="143"/>
      <c r="JH176" s="143"/>
      <c r="JI176" s="143"/>
      <c r="JJ176" s="143"/>
      <c r="JK176" s="143"/>
      <c r="JL176" s="143"/>
      <c r="JM176" s="143"/>
      <c r="JN176" s="143"/>
      <c r="JO176" s="143"/>
      <c r="JP176" s="143"/>
      <c r="JQ176" s="143"/>
      <c r="JR176" s="143"/>
      <c r="JS176" s="143"/>
      <c r="JT176" s="143"/>
      <c r="JU176" s="143"/>
      <c r="JV176" s="143"/>
      <c r="JW176" s="143"/>
      <c r="JX176" s="143"/>
      <c r="JY176" s="143"/>
      <c r="JZ176" s="143"/>
      <c r="KA176" s="143"/>
      <c r="KB176" s="143"/>
      <c r="KC176" s="143"/>
      <c r="KD176" s="143"/>
      <c r="KE176" s="143"/>
      <c r="KF176" s="143"/>
      <c r="KG176" s="143"/>
      <c r="KH176" s="143"/>
      <c r="KI176" s="143"/>
      <c r="KJ176" s="143"/>
      <c r="KK176" s="143"/>
      <c r="KL176" s="143"/>
      <c r="KM176" s="143"/>
      <c r="KN176" s="143"/>
      <c r="KO176" s="143"/>
      <c r="KP176" s="143"/>
      <c r="KQ176" s="143"/>
      <c r="KR176" s="143"/>
      <c r="KS176" s="143"/>
      <c r="KT176" s="143"/>
      <c r="KU176" s="143"/>
      <c r="KV176" s="143"/>
      <c r="KW176" s="143"/>
      <c r="KX176" s="143"/>
      <c r="KY176" s="143"/>
      <c r="KZ176" s="143"/>
      <c r="LA176" s="143"/>
      <c r="LB176" s="143"/>
      <c r="LC176" s="143"/>
      <c r="LD176" s="143"/>
      <c r="LE176" s="143"/>
      <c r="LF176" s="143"/>
      <c r="LG176" s="143"/>
      <c r="LH176" s="143"/>
      <c r="LI176" s="143"/>
      <c r="LJ176" s="143"/>
      <c r="LK176" s="143"/>
      <c r="LL176" s="143"/>
      <c r="LM176" s="143"/>
      <c r="LN176" s="143"/>
      <c r="LO176" s="143"/>
      <c r="LP176" s="143"/>
      <c r="LQ176" s="143"/>
      <c r="LR176" s="143"/>
      <c r="LS176" s="143"/>
      <c r="LT176" s="143"/>
      <c r="LU176" s="143"/>
      <c r="LV176" s="143"/>
      <c r="LW176" s="143"/>
      <c r="LX176" s="143"/>
      <c r="LY176" s="143"/>
      <c r="LZ176" s="143"/>
      <c r="MA176" s="143"/>
      <c r="MB176" s="143"/>
      <c r="MC176" s="143"/>
      <c r="MD176" s="143"/>
      <c r="ME176" s="143"/>
      <c r="MF176" s="143"/>
      <c r="MG176" s="143"/>
      <c r="MH176" s="143"/>
      <c r="MI176" s="143"/>
      <c r="MJ176" s="143"/>
      <c r="MK176" s="143"/>
      <c r="ML176" s="143"/>
      <c r="MM176" s="143"/>
      <c r="MN176" s="143"/>
      <c r="MO176" s="143"/>
      <c r="MP176" s="143"/>
      <c r="MQ176" s="143"/>
      <c r="MR176" s="143"/>
      <c r="MS176" s="143"/>
      <c r="MT176" s="143"/>
      <c r="MU176" s="143"/>
      <c r="MV176" s="143"/>
      <c r="MW176" s="143"/>
      <c r="MX176" s="143"/>
      <c r="MY176" s="143"/>
      <c r="MZ176" s="143"/>
      <c r="NA176" s="143"/>
      <c r="NB176" s="143"/>
      <c r="NC176" s="143"/>
      <c r="ND176" s="143"/>
      <c r="NE176" s="143"/>
      <c r="NF176" s="143"/>
      <c r="NG176" s="143"/>
      <c r="NH176" s="143"/>
      <c r="NI176" s="143"/>
      <c r="NJ176" s="143"/>
      <c r="NK176" s="143"/>
      <c r="NL176" s="143"/>
      <c r="NM176" s="143"/>
      <c r="NN176" s="143"/>
      <c r="NO176" s="143"/>
      <c r="NP176" s="143"/>
      <c r="NQ176" s="143"/>
      <c r="NR176" s="143"/>
      <c r="NS176" s="143"/>
      <c r="NT176" s="143"/>
      <c r="NU176" s="143"/>
      <c r="NV176" s="143"/>
      <c r="NW176" s="143"/>
      <c r="NX176" s="143"/>
      <c r="NY176" s="143"/>
      <c r="NZ176" s="143"/>
      <c r="OA176" s="143"/>
      <c r="OB176" s="143"/>
      <c r="OC176" s="143"/>
      <c r="OD176" s="143"/>
      <c r="OE176" s="143"/>
      <c r="OF176" s="143"/>
      <c r="OG176" s="143"/>
      <c r="OH176" s="143"/>
      <c r="OI176" s="143"/>
      <c r="OJ176" s="143"/>
      <c r="OK176" s="143"/>
      <c r="OL176" s="143"/>
      <c r="OM176" s="143"/>
      <c r="ON176" s="143"/>
      <c r="OO176" s="143"/>
      <c r="OP176" s="143"/>
      <c r="OQ176" s="143"/>
      <c r="OR176" s="143"/>
      <c r="OS176" s="143"/>
      <c r="OT176" s="143"/>
      <c r="OU176" s="143"/>
      <c r="OV176" s="143"/>
      <c r="OW176" s="143"/>
      <c r="OX176" s="143"/>
      <c r="OY176" s="143"/>
      <c r="OZ176" s="143"/>
      <c r="PA176" s="143"/>
      <c r="PB176" s="143"/>
      <c r="PC176" s="143"/>
      <c r="PD176" s="143"/>
      <c r="PE176" s="143"/>
      <c r="PF176" s="143"/>
      <c r="PG176" s="143"/>
      <c r="PH176" s="143"/>
      <c r="PI176" s="143"/>
      <c r="PJ176" s="143"/>
      <c r="PK176" s="143"/>
      <c r="PL176" s="143"/>
      <c r="PM176" s="143"/>
      <c r="PN176" s="143"/>
      <c r="PO176" s="143"/>
      <c r="PP176" s="143"/>
      <c r="PQ176" s="143"/>
      <c r="PR176" s="143"/>
      <c r="PS176" s="143"/>
      <c r="PT176" s="143"/>
      <c r="PU176" s="143"/>
      <c r="PV176" s="143"/>
      <c r="PW176" s="143"/>
      <c r="PX176" s="143"/>
      <c r="PY176" s="143"/>
      <c r="PZ176" s="143"/>
      <c r="QA176" s="143"/>
      <c r="QB176" s="143"/>
      <c r="QC176" s="143"/>
      <c r="QD176" s="143"/>
      <c r="QE176" s="143"/>
      <c r="QF176" s="143"/>
      <c r="QG176" s="143"/>
      <c r="QH176" s="143"/>
      <c r="QI176" s="143"/>
      <c r="QJ176" s="143"/>
      <c r="QK176" s="143"/>
      <c r="QL176" s="143"/>
      <c r="QM176" s="143"/>
      <c r="QN176" s="143"/>
      <c r="QO176" s="143"/>
      <c r="QP176" s="143"/>
      <c r="QQ176" s="143"/>
      <c r="QR176" s="143"/>
      <c r="QS176" s="143"/>
      <c r="QT176" s="143"/>
      <c r="QU176" s="143"/>
      <c r="QV176" s="143"/>
      <c r="QW176" s="143"/>
      <c r="QX176" s="143"/>
      <c r="QY176" s="143"/>
      <c r="QZ176" s="143"/>
      <c r="RA176" s="143"/>
      <c r="RB176" s="143"/>
      <c r="RC176" s="143"/>
      <c r="RD176" s="143"/>
      <c r="RE176" s="143"/>
      <c r="RF176" s="143"/>
      <c r="RG176" s="143"/>
      <c r="RH176" s="143"/>
      <c r="RI176" s="143"/>
      <c r="RJ176" s="143"/>
      <c r="RK176" s="143"/>
      <c r="RL176" s="143"/>
      <c r="RM176" s="143"/>
      <c r="RN176" s="143"/>
      <c r="RO176" s="143"/>
      <c r="RP176" s="143"/>
      <c r="RQ176" s="143"/>
      <c r="RR176" s="143"/>
      <c r="RS176" s="143"/>
      <c r="RT176" s="143"/>
      <c r="RU176" s="143"/>
      <c r="RV176" s="143"/>
      <c r="RW176" s="143"/>
      <c r="RX176" s="143"/>
      <c r="RY176" s="143"/>
      <c r="RZ176" s="143"/>
      <c r="SA176" s="143"/>
      <c r="SB176" s="143"/>
      <c r="SC176" s="143"/>
      <c r="SD176" s="143"/>
      <c r="SE176" s="143"/>
      <c r="SF176" s="143"/>
      <c r="SG176" s="143"/>
      <c r="SH176" s="143"/>
      <c r="SI176" s="143"/>
      <c r="SJ176" s="143"/>
      <c r="SK176" s="143"/>
      <c r="SL176" s="143"/>
      <c r="SM176" s="143"/>
      <c r="SN176" s="143"/>
      <c r="SO176" s="143"/>
      <c r="SP176" s="143"/>
      <c r="SQ176" s="143"/>
      <c r="SR176" s="143"/>
      <c r="SS176" s="143"/>
      <c r="ST176" s="143"/>
      <c r="SU176" s="143"/>
      <c r="SV176" s="143"/>
      <c r="SW176" s="143"/>
      <c r="SX176" s="143"/>
      <c r="SY176" s="143"/>
      <c r="SZ176" s="143"/>
      <c r="TA176" s="143"/>
      <c r="TB176" s="143"/>
      <c r="TC176" s="143"/>
      <c r="TD176" s="143"/>
      <c r="TE176" s="143"/>
      <c r="TF176" s="143"/>
      <c r="TG176" s="143"/>
      <c r="TH176" s="143"/>
      <c r="TI176" s="143"/>
      <c r="TJ176" s="143"/>
      <c r="TK176" s="143"/>
      <c r="TL176" s="143"/>
      <c r="TM176" s="143"/>
      <c r="TN176" s="143"/>
      <c r="TO176" s="143"/>
      <c r="TP176" s="143"/>
      <c r="TQ176" s="143"/>
      <c r="TR176" s="143"/>
      <c r="TS176" s="143"/>
      <c r="TT176" s="143"/>
      <c r="TU176" s="143"/>
      <c r="TV176" s="143"/>
      <c r="TW176" s="143"/>
      <c r="TX176" s="143"/>
      <c r="TY176" s="143"/>
      <c r="TZ176" s="143"/>
      <c r="UA176" s="143"/>
      <c r="UB176" s="143"/>
      <c r="UC176" s="143"/>
      <c r="UD176" s="143"/>
      <c r="UE176" s="143"/>
      <c r="UF176" s="143"/>
      <c r="UG176" s="143"/>
      <c r="UH176" s="143"/>
      <c r="UI176" s="143"/>
      <c r="UJ176" s="143"/>
      <c r="UK176" s="143"/>
      <c r="UL176" s="143"/>
      <c r="UM176" s="143"/>
      <c r="UN176" s="143"/>
      <c r="UO176" s="143"/>
      <c r="UP176" s="143"/>
      <c r="UQ176" s="143"/>
      <c r="UR176" s="143"/>
      <c r="US176" s="143"/>
      <c r="UT176" s="143"/>
      <c r="UU176" s="143"/>
      <c r="UV176" s="143"/>
      <c r="UW176" s="143"/>
      <c r="UX176" s="143"/>
      <c r="UY176" s="143"/>
      <c r="UZ176" s="143"/>
      <c r="VA176" s="143"/>
      <c r="VB176" s="143"/>
      <c r="VC176" s="143"/>
      <c r="VD176" s="143"/>
      <c r="VE176" s="143"/>
      <c r="VF176" s="143"/>
      <c r="VG176" s="143"/>
      <c r="VH176" s="143"/>
      <c r="VI176" s="143"/>
      <c r="VJ176" s="143"/>
      <c r="VK176" s="143"/>
      <c r="VL176" s="143"/>
      <c r="VM176" s="143"/>
      <c r="VN176" s="143"/>
      <c r="VO176" s="143"/>
      <c r="VP176" s="143"/>
      <c r="VQ176" s="143"/>
      <c r="VR176" s="143"/>
      <c r="VS176" s="143"/>
      <c r="VT176" s="143"/>
      <c r="VU176" s="143"/>
      <c r="VV176" s="143"/>
      <c r="VW176" s="143"/>
      <c r="VX176" s="143"/>
      <c r="VY176" s="143"/>
      <c r="VZ176" s="143"/>
      <c r="WA176" s="143"/>
      <c r="WB176" s="143"/>
      <c r="WC176" s="143"/>
      <c r="WD176" s="143"/>
      <c r="WE176" s="143"/>
      <c r="WF176" s="143"/>
      <c r="WG176" s="143"/>
      <c r="WH176" s="143"/>
      <c r="WI176" s="143"/>
      <c r="WJ176" s="143"/>
      <c r="WK176" s="143"/>
      <c r="WL176" s="143"/>
      <c r="WM176" s="143"/>
      <c r="WN176" s="143"/>
      <c r="WO176" s="143"/>
      <c r="WP176" s="143"/>
      <c r="WQ176" s="143"/>
      <c r="WR176" s="143"/>
      <c r="WS176" s="143"/>
      <c r="WT176" s="143"/>
      <c r="WU176" s="143"/>
      <c r="WV176" s="143"/>
      <c r="WW176" s="143"/>
      <c r="WX176" s="143"/>
      <c r="WY176" s="143"/>
      <c r="WZ176" s="143"/>
      <c r="XA176" s="143"/>
      <c r="XB176" s="143"/>
      <c r="XC176" s="143"/>
      <c r="XD176" s="143"/>
      <c r="XE176" s="143"/>
      <c r="XF176" s="143"/>
      <c r="XG176" s="143"/>
      <c r="XH176" s="143"/>
      <c r="XI176" s="143"/>
      <c r="XJ176" s="143"/>
      <c r="XK176" s="143"/>
      <c r="XL176" s="143"/>
      <c r="XM176" s="143"/>
      <c r="XN176" s="143"/>
      <c r="XO176" s="143"/>
      <c r="XP176" s="143"/>
      <c r="XQ176" s="143"/>
      <c r="XR176" s="143"/>
      <c r="XS176" s="143"/>
      <c r="XT176" s="143"/>
      <c r="XU176" s="143"/>
      <c r="XV176" s="143"/>
      <c r="XW176" s="143"/>
      <c r="XX176" s="143"/>
      <c r="XY176" s="143"/>
      <c r="XZ176" s="143"/>
      <c r="YA176" s="143"/>
      <c r="YB176" s="143"/>
      <c r="YC176" s="143"/>
      <c r="YD176" s="143"/>
      <c r="YE176" s="143"/>
      <c r="YF176" s="143"/>
      <c r="YG176" s="143"/>
      <c r="YH176" s="143"/>
      <c r="YI176" s="143"/>
      <c r="YJ176" s="143"/>
      <c r="YK176" s="143"/>
      <c r="YL176" s="143"/>
      <c r="YM176" s="143"/>
      <c r="YN176" s="143"/>
      <c r="YO176" s="143"/>
      <c r="YP176" s="143"/>
      <c r="YQ176" s="143"/>
      <c r="YR176" s="143"/>
      <c r="YS176" s="143"/>
      <c r="YT176" s="143"/>
      <c r="YU176" s="143"/>
      <c r="YV176" s="143"/>
      <c r="YW176" s="143"/>
      <c r="YX176" s="143"/>
      <c r="YY176" s="143"/>
      <c r="YZ176" s="143"/>
      <c r="ZA176" s="143"/>
      <c r="ZB176" s="143"/>
      <c r="ZC176" s="143"/>
      <c r="ZD176" s="143"/>
      <c r="ZE176" s="143"/>
      <c r="ZF176" s="143"/>
      <c r="ZG176" s="143"/>
      <c r="ZH176" s="143"/>
      <c r="ZI176" s="143"/>
      <c r="ZJ176" s="143"/>
      <c r="ZK176" s="143"/>
      <c r="ZL176" s="143"/>
      <c r="ZM176" s="143"/>
      <c r="ZN176" s="143"/>
      <c r="ZO176" s="143"/>
      <c r="ZP176" s="143"/>
      <c r="ZQ176" s="143"/>
      <c r="ZR176" s="143"/>
      <c r="ZS176" s="143"/>
      <c r="ZT176" s="143"/>
      <c r="ZU176" s="143"/>
      <c r="ZV176" s="143"/>
      <c r="ZW176" s="143"/>
      <c r="ZX176" s="143"/>
      <c r="ZY176" s="143"/>
      <c r="ZZ176" s="143"/>
      <c r="AAA176" s="143"/>
      <c r="AAB176" s="143"/>
      <c r="AAC176" s="143"/>
      <c r="AAD176" s="143"/>
      <c r="AAE176" s="143"/>
      <c r="AAF176" s="143"/>
      <c r="AAG176" s="143"/>
      <c r="AAH176" s="143"/>
      <c r="AAI176" s="143"/>
      <c r="AAJ176" s="143"/>
      <c r="AAK176" s="143"/>
      <c r="AAL176" s="143"/>
      <c r="AAM176" s="143"/>
      <c r="AAN176" s="143"/>
      <c r="AAO176" s="143"/>
      <c r="AAP176" s="143"/>
      <c r="AAQ176" s="143"/>
      <c r="AAR176" s="143"/>
      <c r="AAS176" s="143"/>
      <c r="AAT176" s="143"/>
      <c r="AAU176" s="143"/>
      <c r="AAV176" s="143"/>
      <c r="AAW176" s="143"/>
      <c r="AAX176" s="143"/>
      <c r="AAY176" s="143"/>
      <c r="AAZ176" s="143"/>
      <c r="ABA176" s="143"/>
      <c r="ABB176" s="143"/>
      <c r="ABC176" s="143"/>
      <c r="ABD176" s="143"/>
      <c r="ABE176" s="143"/>
      <c r="ABF176" s="143"/>
      <c r="ABG176" s="143"/>
      <c r="ABH176" s="143"/>
      <c r="ABI176" s="143"/>
      <c r="ABJ176" s="143"/>
      <c r="ABK176" s="143"/>
      <c r="ABL176" s="143"/>
      <c r="ABM176" s="143"/>
      <c r="ABN176" s="143"/>
      <c r="ABO176" s="143"/>
      <c r="ABP176" s="143"/>
      <c r="ABQ176" s="143"/>
      <c r="ABR176" s="143"/>
      <c r="ABS176" s="143"/>
      <c r="ABT176" s="143"/>
      <c r="ABU176" s="143"/>
      <c r="ABV176" s="143"/>
      <c r="ABW176" s="143"/>
      <c r="ABX176" s="143"/>
      <c r="ABY176" s="143"/>
      <c r="ABZ176" s="143"/>
      <c r="ACA176" s="143"/>
      <c r="ACB176" s="143"/>
      <c r="ACC176" s="143"/>
      <c r="ACD176" s="143"/>
      <c r="ACE176" s="143"/>
      <c r="ACF176" s="143"/>
      <c r="ACG176" s="143"/>
      <c r="ACH176" s="143"/>
      <c r="ACI176" s="143"/>
      <c r="ACJ176" s="143"/>
      <c r="ACK176" s="143"/>
      <c r="ACL176" s="143"/>
      <c r="ACM176" s="143"/>
      <c r="ACN176" s="143"/>
      <c r="ACO176" s="143"/>
      <c r="ACP176" s="143"/>
      <c r="ACQ176" s="143"/>
      <c r="ACR176" s="143"/>
      <c r="ACS176" s="143"/>
      <c r="ACT176" s="143"/>
      <c r="ACU176" s="143"/>
      <c r="ACV176" s="143"/>
      <c r="ACW176" s="143"/>
      <c r="ACX176" s="143"/>
      <c r="ACY176" s="143"/>
      <c r="ACZ176" s="143"/>
      <c r="ADA176" s="143"/>
      <c r="ADB176" s="143"/>
      <c r="ADC176" s="143"/>
      <c r="ADD176" s="143"/>
      <c r="ADE176" s="143"/>
      <c r="ADF176" s="143"/>
      <c r="ADG176" s="143"/>
      <c r="ADH176" s="143"/>
      <c r="ADI176" s="143"/>
      <c r="ADJ176" s="143"/>
      <c r="ADK176" s="143"/>
      <c r="ADL176" s="143"/>
      <c r="ADM176" s="143"/>
      <c r="ADN176" s="143"/>
      <c r="ADO176" s="143"/>
      <c r="ADP176" s="143"/>
      <c r="ADQ176" s="143"/>
      <c r="ADR176" s="143"/>
      <c r="ADS176" s="143"/>
      <c r="ADT176" s="143"/>
      <c r="ADU176" s="143"/>
      <c r="ADV176" s="143"/>
      <c r="ADW176" s="143"/>
      <c r="ADX176" s="143"/>
      <c r="ADY176" s="143"/>
      <c r="ADZ176" s="143"/>
      <c r="AEA176" s="143"/>
      <c r="AEB176" s="143"/>
      <c r="AEC176" s="143"/>
      <c r="AED176" s="143"/>
      <c r="AEE176" s="143"/>
      <c r="AEF176" s="143"/>
      <c r="AEG176" s="143"/>
      <c r="AEH176" s="143"/>
      <c r="AEI176" s="143"/>
      <c r="AEJ176" s="143"/>
      <c r="AEK176" s="143"/>
      <c r="AEL176" s="143"/>
      <c r="AEM176" s="143"/>
      <c r="AEN176" s="143"/>
      <c r="AEO176" s="143"/>
      <c r="AEP176" s="143"/>
      <c r="AEQ176" s="143"/>
      <c r="AER176" s="143"/>
      <c r="AES176" s="143"/>
      <c r="AET176" s="143"/>
      <c r="AEU176" s="143"/>
      <c r="AEV176" s="143"/>
      <c r="AEW176" s="143"/>
      <c r="AEX176" s="143"/>
      <c r="AEY176" s="143"/>
      <c r="AEZ176" s="143"/>
      <c r="AFA176" s="143"/>
      <c r="AFB176" s="143"/>
      <c r="AFC176" s="143"/>
      <c r="AFD176" s="143"/>
      <c r="AFE176" s="143"/>
      <c r="AFF176" s="143"/>
      <c r="AFG176" s="143"/>
      <c r="AFH176" s="143"/>
      <c r="AFI176" s="143"/>
      <c r="AFJ176" s="143"/>
      <c r="AFK176" s="143"/>
      <c r="AFL176" s="143"/>
      <c r="AFM176" s="143"/>
      <c r="AFN176" s="143"/>
      <c r="AFO176" s="143"/>
      <c r="AFP176" s="143"/>
      <c r="AFQ176" s="143"/>
      <c r="AFR176" s="143"/>
      <c r="AFS176" s="143"/>
      <c r="AFT176" s="143"/>
      <c r="AFU176" s="143"/>
      <c r="AFV176" s="143"/>
      <c r="AFW176" s="143"/>
      <c r="AFX176" s="143"/>
      <c r="AFY176" s="143"/>
      <c r="AFZ176" s="143"/>
      <c r="AGA176" s="143"/>
      <c r="AGB176" s="143"/>
      <c r="AGC176" s="143"/>
      <c r="AGD176" s="143"/>
      <c r="AGE176" s="143"/>
      <c r="AGF176" s="143"/>
      <c r="AGG176" s="143"/>
      <c r="AGH176" s="143"/>
      <c r="AGI176" s="143"/>
      <c r="AGJ176" s="143"/>
      <c r="AGK176" s="143"/>
      <c r="AGL176" s="143"/>
      <c r="AGM176" s="143"/>
      <c r="AGN176" s="143"/>
      <c r="AGO176" s="143"/>
      <c r="AGP176" s="143"/>
      <c r="AGQ176" s="143"/>
      <c r="AGR176" s="143"/>
      <c r="AGS176" s="143"/>
      <c r="AGT176" s="143"/>
      <c r="AGU176" s="143"/>
      <c r="AGV176" s="143"/>
      <c r="AGW176" s="143"/>
      <c r="AGX176" s="143"/>
      <c r="AGY176" s="143"/>
      <c r="AGZ176" s="143"/>
      <c r="AHA176" s="143"/>
      <c r="AHB176" s="143"/>
      <c r="AHC176" s="143"/>
      <c r="AHD176" s="143"/>
      <c r="AHE176" s="143"/>
      <c r="AHF176" s="143"/>
      <c r="AHG176" s="143"/>
      <c r="AHH176" s="143"/>
      <c r="AHI176" s="143"/>
      <c r="AHJ176" s="143"/>
      <c r="AHK176" s="143"/>
      <c r="AHL176" s="143"/>
      <c r="AHM176" s="143"/>
      <c r="AHN176" s="143"/>
      <c r="AHO176" s="143"/>
      <c r="AHP176" s="143"/>
      <c r="AHQ176" s="143"/>
      <c r="AHR176" s="143"/>
      <c r="AHS176" s="143"/>
      <c r="AHT176" s="143"/>
      <c r="AHU176" s="143"/>
      <c r="AHV176" s="143"/>
      <c r="AHW176" s="143"/>
      <c r="AHX176" s="143"/>
      <c r="AHY176" s="143"/>
      <c r="AHZ176" s="143"/>
      <c r="AIA176" s="143"/>
      <c r="AIB176" s="143"/>
      <c r="AIC176" s="143"/>
      <c r="AID176" s="143"/>
      <c r="AIE176" s="143"/>
      <c r="AIF176" s="143"/>
      <c r="AIG176" s="143"/>
      <c r="AIH176" s="143"/>
      <c r="AII176" s="143"/>
      <c r="AIJ176" s="143"/>
      <c r="AIK176" s="143"/>
      <c r="AIL176" s="143"/>
      <c r="AIM176" s="143"/>
      <c r="AIN176" s="143"/>
      <c r="AIO176" s="143"/>
      <c r="AIP176" s="143"/>
      <c r="AIQ176" s="143"/>
      <c r="AIR176" s="143"/>
      <c r="AIS176" s="143"/>
      <c r="AIT176" s="143"/>
      <c r="AIU176" s="143"/>
      <c r="AIV176" s="143"/>
      <c r="AIW176" s="143"/>
      <c r="AIX176" s="143"/>
      <c r="AIY176" s="143"/>
      <c r="AIZ176" s="143"/>
      <c r="AJA176" s="143"/>
      <c r="AJB176" s="143"/>
      <c r="AJC176" s="143"/>
      <c r="AJD176" s="143"/>
      <c r="AJE176" s="143"/>
      <c r="AJF176" s="143"/>
      <c r="AJG176" s="143"/>
      <c r="AJH176" s="143"/>
      <c r="AJI176" s="143"/>
    </row>
    <row r="177" spans="1:945" s="106" customFormat="1" ht="13.55" customHeight="1">
      <c r="A177" s="400"/>
      <c r="B177" s="62" t="s">
        <v>240</v>
      </c>
      <c r="C177" s="251">
        <v>2323986</v>
      </c>
      <c r="D177" s="358">
        <f t="shared" si="52"/>
        <v>0.10764844437369359</v>
      </c>
      <c r="E177" s="403"/>
      <c r="F177" s="464"/>
      <c r="G177" s="356">
        <v>36051</v>
      </c>
      <c r="H177" s="358">
        <f t="shared" si="53"/>
        <v>3.4818301854297129E-2</v>
      </c>
      <c r="I177" s="138">
        <v>31242</v>
      </c>
      <c r="J177" s="358">
        <f t="shared" si="46"/>
        <v>0.1045820958845991</v>
      </c>
      <c r="K177" s="450"/>
      <c r="L177" s="461"/>
      <c r="M177" s="138">
        <v>15099</v>
      </c>
      <c r="N177" s="358">
        <f t="shared" si="48"/>
        <v>-0.13179230636536143</v>
      </c>
      <c r="O177" s="403"/>
      <c r="P177" s="464"/>
      <c r="Q177" s="138">
        <v>6680</v>
      </c>
      <c r="R177" s="358">
        <f t="shared" si="49"/>
        <v>-0.11288180610889775</v>
      </c>
      <c r="S177" s="373">
        <v>5096</v>
      </c>
      <c r="T177" s="358">
        <f t="shared" si="35"/>
        <v>0.3215767634854772</v>
      </c>
      <c r="U177" s="403"/>
      <c r="V177" s="464"/>
      <c r="W177" s="250">
        <v>430</v>
      </c>
      <c r="X177" s="358">
        <f t="shared" si="50"/>
        <v>-0.34650455927051671</v>
      </c>
      <c r="Y177" s="250">
        <v>528</v>
      </c>
      <c r="Z177" s="358">
        <f t="shared" ref="Z177:Z188" si="54">Y177/Y165-1</f>
        <v>-0.37735849056603776</v>
      </c>
      <c r="AA177" s="138"/>
      <c r="AB177" s="358"/>
      <c r="AC177" s="403"/>
      <c r="AD177" s="406"/>
      <c r="AE177" s="463"/>
      <c r="AF177" s="473"/>
      <c r="AG177" s="138"/>
      <c r="AH177" s="358"/>
      <c r="AI177" s="143"/>
      <c r="AJ177" s="143"/>
      <c r="AK177" s="143"/>
      <c r="AL177" s="143"/>
      <c r="AM177" s="143"/>
      <c r="AN177" s="143"/>
      <c r="AO177" s="143"/>
      <c r="AP177" s="143"/>
      <c r="AQ177" s="143"/>
      <c r="AR177" s="143"/>
      <c r="AS177" s="143"/>
      <c r="AT177" s="143"/>
      <c r="AU177" s="143"/>
      <c r="AV177" s="144"/>
      <c r="AW177" s="143"/>
      <c r="AX177" s="143"/>
      <c r="AY177" s="143"/>
      <c r="AZ177" s="143"/>
      <c r="BA177" s="143"/>
      <c r="BB177" s="143"/>
      <c r="BC177" s="143"/>
      <c r="BD177" s="143"/>
      <c r="BE177" s="143"/>
      <c r="BF177" s="143"/>
      <c r="BG177" s="143"/>
      <c r="BH177" s="143"/>
      <c r="BI177" s="143"/>
      <c r="BJ177" s="143"/>
      <c r="BK177" s="143"/>
      <c r="BL177" s="143"/>
      <c r="BM177" s="143"/>
      <c r="BN177" s="143"/>
      <c r="BO177" s="143"/>
      <c r="BP177" s="143"/>
      <c r="BQ177" s="143"/>
      <c r="BR177" s="143"/>
      <c r="BS177" s="143"/>
      <c r="BT177" s="143"/>
      <c r="BU177" s="143"/>
      <c r="BV177" s="143"/>
      <c r="BW177" s="143"/>
      <c r="BX177" s="143"/>
      <c r="BY177" s="143"/>
      <c r="BZ177" s="143"/>
      <c r="CA177" s="143"/>
      <c r="CB177" s="143"/>
      <c r="CC177" s="143"/>
      <c r="CD177" s="143"/>
      <c r="CE177" s="143"/>
      <c r="CF177" s="143"/>
      <c r="CG177" s="143"/>
      <c r="CH177" s="143"/>
      <c r="CI177" s="143"/>
      <c r="CJ177" s="143"/>
      <c r="CK177" s="143"/>
      <c r="CL177" s="143"/>
      <c r="CM177" s="143"/>
      <c r="CN177" s="143"/>
      <c r="CO177" s="143"/>
      <c r="CP177" s="143"/>
      <c r="CQ177" s="143"/>
      <c r="CR177" s="143"/>
      <c r="CS177" s="143"/>
      <c r="CT177" s="143"/>
      <c r="CU177" s="143"/>
      <c r="CV177" s="143"/>
      <c r="CW177" s="143"/>
      <c r="CX177" s="143"/>
      <c r="CY177" s="143"/>
      <c r="CZ177" s="143"/>
      <c r="DA177" s="143"/>
      <c r="DB177" s="143"/>
      <c r="DC177" s="143"/>
      <c r="DD177" s="143"/>
      <c r="DE177" s="143"/>
      <c r="DF177" s="143"/>
      <c r="DG177" s="143"/>
      <c r="DH177" s="143"/>
      <c r="DI177" s="143"/>
      <c r="DJ177" s="143"/>
      <c r="DK177" s="143"/>
      <c r="DL177" s="143"/>
      <c r="DM177" s="143"/>
      <c r="DN177" s="143"/>
      <c r="DO177" s="143"/>
      <c r="DP177" s="143"/>
      <c r="DQ177" s="143"/>
      <c r="DR177" s="143"/>
      <c r="DS177" s="143"/>
      <c r="DT177" s="143"/>
      <c r="DU177" s="143"/>
      <c r="DV177" s="143"/>
      <c r="DW177" s="143"/>
      <c r="DX177" s="143"/>
      <c r="DY177" s="143"/>
      <c r="DZ177" s="143"/>
      <c r="EA177" s="143"/>
      <c r="EB177" s="143"/>
      <c r="EC177" s="143"/>
      <c r="ED177" s="143"/>
      <c r="EE177" s="143"/>
      <c r="EF177" s="143"/>
      <c r="EG177" s="143"/>
      <c r="EH177" s="143"/>
      <c r="EI177" s="143"/>
      <c r="EJ177" s="143"/>
      <c r="EK177" s="143"/>
      <c r="EL177" s="143"/>
      <c r="EM177" s="143"/>
      <c r="EN177" s="143"/>
      <c r="EO177" s="143"/>
      <c r="EP177" s="143"/>
      <c r="EQ177" s="143"/>
      <c r="ER177" s="143"/>
      <c r="ES177" s="143"/>
      <c r="ET177" s="143"/>
      <c r="EU177" s="143"/>
      <c r="EV177" s="143"/>
      <c r="EW177" s="143"/>
      <c r="EX177" s="143"/>
      <c r="EY177" s="143"/>
      <c r="EZ177" s="143"/>
      <c r="FA177" s="143"/>
      <c r="FB177" s="143"/>
      <c r="FC177" s="143"/>
      <c r="FD177" s="143"/>
      <c r="FE177" s="143"/>
      <c r="FF177" s="143"/>
      <c r="FG177" s="143"/>
      <c r="FH177" s="143"/>
      <c r="FI177" s="143"/>
      <c r="FJ177" s="143"/>
      <c r="FK177" s="143"/>
      <c r="FL177" s="143"/>
      <c r="FM177" s="143"/>
      <c r="FN177" s="143"/>
      <c r="FO177" s="143"/>
      <c r="FP177" s="143"/>
      <c r="FQ177" s="143"/>
      <c r="FR177" s="143"/>
      <c r="FS177" s="143"/>
      <c r="FT177" s="143"/>
      <c r="FU177" s="143"/>
      <c r="FV177" s="143"/>
      <c r="FW177" s="143"/>
      <c r="FX177" s="143"/>
      <c r="FY177" s="143"/>
      <c r="FZ177" s="143"/>
      <c r="GA177" s="143"/>
      <c r="GB177" s="143"/>
      <c r="GC177" s="143"/>
      <c r="GD177" s="143"/>
      <c r="GE177" s="143"/>
      <c r="GF177" s="143"/>
      <c r="GG177" s="143"/>
      <c r="GH177" s="143"/>
      <c r="GI177" s="143"/>
      <c r="GJ177" s="143"/>
      <c r="GK177" s="143"/>
      <c r="GL177" s="143"/>
      <c r="GM177" s="143"/>
      <c r="GN177" s="143"/>
      <c r="GO177" s="143"/>
      <c r="GP177" s="143"/>
      <c r="GQ177" s="143"/>
      <c r="GR177" s="143"/>
      <c r="GS177" s="143"/>
      <c r="GT177" s="143"/>
      <c r="GU177" s="143"/>
      <c r="GV177" s="143"/>
      <c r="GW177" s="143"/>
      <c r="GX177" s="143"/>
      <c r="GY177" s="143"/>
      <c r="GZ177" s="143"/>
      <c r="HA177" s="143"/>
      <c r="HB177" s="143"/>
      <c r="HC177" s="143"/>
      <c r="HD177" s="143"/>
      <c r="HE177" s="143"/>
      <c r="HF177" s="143"/>
      <c r="HG177" s="143"/>
      <c r="HH177" s="143"/>
      <c r="HI177" s="143"/>
      <c r="HJ177" s="143"/>
      <c r="HK177" s="143"/>
      <c r="HL177" s="143"/>
      <c r="HM177" s="143"/>
      <c r="HN177" s="143"/>
      <c r="HO177" s="143"/>
      <c r="HP177" s="143"/>
      <c r="HQ177" s="143"/>
      <c r="HR177" s="143"/>
      <c r="HS177" s="143"/>
      <c r="HT177" s="143"/>
      <c r="HU177" s="143"/>
      <c r="HV177" s="143"/>
      <c r="HW177" s="143"/>
      <c r="HX177" s="143"/>
      <c r="HY177" s="143"/>
      <c r="HZ177" s="143"/>
      <c r="IA177" s="143"/>
      <c r="IB177" s="143"/>
      <c r="IC177" s="143"/>
      <c r="ID177" s="143"/>
      <c r="IE177" s="143"/>
      <c r="IF177" s="143"/>
      <c r="IG177" s="143"/>
      <c r="IH177" s="143"/>
      <c r="II177" s="143"/>
      <c r="IJ177" s="143"/>
      <c r="IK177" s="143"/>
      <c r="IL177" s="143"/>
      <c r="IM177" s="143"/>
      <c r="IN177" s="143"/>
      <c r="IO177" s="143"/>
      <c r="IP177" s="143"/>
      <c r="IQ177" s="143"/>
      <c r="IR177" s="143"/>
      <c r="IS177" s="143"/>
      <c r="IT177" s="143"/>
      <c r="IU177" s="143"/>
      <c r="IV177" s="143"/>
      <c r="IW177" s="143"/>
      <c r="IX177" s="143"/>
      <c r="IY177" s="143"/>
      <c r="IZ177" s="143"/>
      <c r="JA177" s="143"/>
      <c r="JB177" s="143"/>
      <c r="JC177" s="143"/>
      <c r="JD177" s="143"/>
      <c r="JE177" s="143"/>
      <c r="JF177" s="143"/>
      <c r="JG177" s="143"/>
      <c r="JH177" s="143"/>
      <c r="JI177" s="143"/>
      <c r="JJ177" s="143"/>
      <c r="JK177" s="143"/>
      <c r="JL177" s="143"/>
      <c r="JM177" s="143"/>
      <c r="JN177" s="143"/>
      <c r="JO177" s="143"/>
      <c r="JP177" s="143"/>
      <c r="JQ177" s="143"/>
      <c r="JR177" s="143"/>
      <c r="JS177" s="143"/>
      <c r="JT177" s="143"/>
      <c r="JU177" s="143"/>
      <c r="JV177" s="143"/>
      <c r="JW177" s="143"/>
      <c r="JX177" s="143"/>
      <c r="JY177" s="143"/>
      <c r="JZ177" s="143"/>
      <c r="KA177" s="143"/>
      <c r="KB177" s="143"/>
      <c r="KC177" s="143"/>
      <c r="KD177" s="143"/>
      <c r="KE177" s="143"/>
      <c r="KF177" s="143"/>
      <c r="KG177" s="143"/>
      <c r="KH177" s="143"/>
      <c r="KI177" s="143"/>
      <c r="KJ177" s="143"/>
      <c r="KK177" s="143"/>
      <c r="KL177" s="143"/>
      <c r="KM177" s="143"/>
      <c r="KN177" s="143"/>
      <c r="KO177" s="143"/>
      <c r="KP177" s="143"/>
      <c r="KQ177" s="143"/>
      <c r="KR177" s="143"/>
      <c r="KS177" s="143"/>
      <c r="KT177" s="143"/>
      <c r="KU177" s="143"/>
      <c r="KV177" s="143"/>
      <c r="KW177" s="143"/>
      <c r="KX177" s="143"/>
      <c r="KY177" s="143"/>
      <c r="KZ177" s="143"/>
      <c r="LA177" s="143"/>
      <c r="LB177" s="143"/>
      <c r="LC177" s="143"/>
      <c r="LD177" s="143"/>
      <c r="LE177" s="143"/>
      <c r="LF177" s="143"/>
      <c r="LG177" s="143"/>
      <c r="LH177" s="143"/>
      <c r="LI177" s="143"/>
      <c r="LJ177" s="143"/>
      <c r="LK177" s="143"/>
      <c r="LL177" s="143"/>
      <c r="LM177" s="143"/>
      <c r="LN177" s="143"/>
      <c r="LO177" s="143"/>
      <c r="LP177" s="143"/>
      <c r="LQ177" s="143"/>
      <c r="LR177" s="143"/>
      <c r="LS177" s="143"/>
      <c r="LT177" s="143"/>
      <c r="LU177" s="143"/>
      <c r="LV177" s="143"/>
      <c r="LW177" s="143"/>
      <c r="LX177" s="143"/>
      <c r="LY177" s="143"/>
      <c r="LZ177" s="143"/>
      <c r="MA177" s="143"/>
      <c r="MB177" s="143"/>
      <c r="MC177" s="143"/>
      <c r="MD177" s="143"/>
      <c r="ME177" s="143"/>
      <c r="MF177" s="143"/>
      <c r="MG177" s="143"/>
      <c r="MH177" s="143"/>
      <c r="MI177" s="143"/>
      <c r="MJ177" s="143"/>
      <c r="MK177" s="143"/>
      <c r="ML177" s="143"/>
      <c r="MM177" s="143"/>
      <c r="MN177" s="143"/>
      <c r="MO177" s="143"/>
      <c r="MP177" s="143"/>
      <c r="MQ177" s="143"/>
      <c r="MR177" s="143"/>
      <c r="MS177" s="143"/>
      <c r="MT177" s="143"/>
      <c r="MU177" s="143"/>
      <c r="MV177" s="143"/>
      <c r="MW177" s="143"/>
      <c r="MX177" s="143"/>
      <c r="MY177" s="143"/>
      <c r="MZ177" s="143"/>
      <c r="NA177" s="143"/>
      <c r="NB177" s="143"/>
      <c r="NC177" s="143"/>
      <c r="ND177" s="143"/>
      <c r="NE177" s="143"/>
      <c r="NF177" s="143"/>
      <c r="NG177" s="143"/>
      <c r="NH177" s="143"/>
      <c r="NI177" s="143"/>
      <c r="NJ177" s="143"/>
      <c r="NK177" s="143"/>
      <c r="NL177" s="143"/>
      <c r="NM177" s="143"/>
      <c r="NN177" s="143"/>
      <c r="NO177" s="143"/>
      <c r="NP177" s="143"/>
      <c r="NQ177" s="143"/>
      <c r="NR177" s="143"/>
      <c r="NS177" s="143"/>
      <c r="NT177" s="143"/>
      <c r="NU177" s="143"/>
      <c r="NV177" s="143"/>
      <c r="NW177" s="143"/>
      <c r="NX177" s="143"/>
      <c r="NY177" s="143"/>
      <c r="NZ177" s="143"/>
      <c r="OA177" s="143"/>
      <c r="OB177" s="143"/>
      <c r="OC177" s="143"/>
      <c r="OD177" s="143"/>
      <c r="OE177" s="143"/>
      <c r="OF177" s="143"/>
      <c r="OG177" s="143"/>
      <c r="OH177" s="143"/>
      <c r="OI177" s="143"/>
      <c r="OJ177" s="143"/>
      <c r="OK177" s="143"/>
      <c r="OL177" s="143"/>
      <c r="OM177" s="143"/>
      <c r="ON177" s="143"/>
      <c r="OO177" s="143"/>
      <c r="OP177" s="143"/>
      <c r="OQ177" s="143"/>
      <c r="OR177" s="143"/>
      <c r="OS177" s="143"/>
      <c r="OT177" s="143"/>
      <c r="OU177" s="143"/>
      <c r="OV177" s="143"/>
      <c r="OW177" s="143"/>
      <c r="OX177" s="143"/>
      <c r="OY177" s="143"/>
      <c r="OZ177" s="143"/>
      <c r="PA177" s="143"/>
      <c r="PB177" s="143"/>
      <c r="PC177" s="143"/>
      <c r="PD177" s="143"/>
      <c r="PE177" s="143"/>
      <c r="PF177" s="143"/>
      <c r="PG177" s="143"/>
      <c r="PH177" s="143"/>
      <c r="PI177" s="143"/>
      <c r="PJ177" s="143"/>
      <c r="PK177" s="143"/>
      <c r="PL177" s="143"/>
      <c r="PM177" s="143"/>
      <c r="PN177" s="143"/>
      <c r="PO177" s="143"/>
      <c r="PP177" s="143"/>
      <c r="PQ177" s="143"/>
      <c r="PR177" s="143"/>
      <c r="PS177" s="143"/>
      <c r="PT177" s="143"/>
      <c r="PU177" s="143"/>
      <c r="PV177" s="143"/>
      <c r="PW177" s="143"/>
      <c r="PX177" s="143"/>
      <c r="PY177" s="143"/>
      <c r="PZ177" s="143"/>
      <c r="QA177" s="143"/>
      <c r="QB177" s="143"/>
      <c r="QC177" s="143"/>
      <c r="QD177" s="143"/>
      <c r="QE177" s="143"/>
      <c r="QF177" s="143"/>
      <c r="QG177" s="143"/>
      <c r="QH177" s="143"/>
      <c r="QI177" s="143"/>
      <c r="QJ177" s="143"/>
      <c r="QK177" s="143"/>
      <c r="QL177" s="143"/>
      <c r="QM177" s="143"/>
      <c r="QN177" s="143"/>
      <c r="QO177" s="143"/>
      <c r="QP177" s="143"/>
      <c r="QQ177" s="143"/>
      <c r="QR177" s="143"/>
      <c r="QS177" s="143"/>
      <c r="QT177" s="143"/>
      <c r="QU177" s="143"/>
      <c r="QV177" s="143"/>
      <c r="QW177" s="143"/>
      <c r="QX177" s="143"/>
      <c r="QY177" s="143"/>
      <c r="QZ177" s="143"/>
      <c r="RA177" s="143"/>
      <c r="RB177" s="143"/>
      <c r="RC177" s="143"/>
      <c r="RD177" s="143"/>
      <c r="RE177" s="143"/>
      <c r="RF177" s="143"/>
      <c r="RG177" s="143"/>
      <c r="RH177" s="143"/>
      <c r="RI177" s="143"/>
      <c r="RJ177" s="143"/>
      <c r="RK177" s="143"/>
      <c r="RL177" s="143"/>
      <c r="RM177" s="143"/>
      <c r="RN177" s="143"/>
      <c r="RO177" s="143"/>
      <c r="RP177" s="143"/>
      <c r="RQ177" s="143"/>
      <c r="RR177" s="143"/>
      <c r="RS177" s="143"/>
      <c r="RT177" s="143"/>
      <c r="RU177" s="143"/>
      <c r="RV177" s="143"/>
      <c r="RW177" s="143"/>
      <c r="RX177" s="143"/>
      <c r="RY177" s="143"/>
      <c r="RZ177" s="143"/>
      <c r="SA177" s="143"/>
      <c r="SB177" s="143"/>
      <c r="SC177" s="143"/>
      <c r="SD177" s="143"/>
      <c r="SE177" s="143"/>
      <c r="SF177" s="143"/>
      <c r="SG177" s="143"/>
      <c r="SH177" s="143"/>
      <c r="SI177" s="143"/>
      <c r="SJ177" s="143"/>
      <c r="SK177" s="143"/>
      <c r="SL177" s="143"/>
      <c r="SM177" s="143"/>
      <c r="SN177" s="143"/>
      <c r="SO177" s="143"/>
      <c r="SP177" s="143"/>
      <c r="SQ177" s="143"/>
      <c r="SR177" s="143"/>
      <c r="SS177" s="143"/>
      <c r="ST177" s="143"/>
      <c r="SU177" s="143"/>
      <c r="SV177" s="143"/>
      <c r="SW177" s="143"/>
      <c r="SX177" s="143"/>
      <c r="SY177" s="143"/>
      <c r="SZ177" s="143"/>
      <c r="TA177" s="143"/>
      <c r="TB177" s="143"/>
      <c r="TC177" s="143"/>
      <c r="TD177" s="143"/>
      <c r="TE177" s="143"/>
      <c r="TF177" s="143"/>
      <c r="TG177" s="143"/>
      <c r="TH177" s="143"/>
      <c r="TI177" s="143"/>
      <c r="TJ177" s="143"/>
      <c r="TK177" s="143"/>
      <c r="TL177" s="143"/>
      <c r="TM177" s="143"/>
      <c r="TN177" s="143"/>
      <c r="TO177" s="143"/>
      <c r="TP177" s="143"/>
      <c r="TQ177" s="143"/>
      <c r="TR177" s="143"/>
      <c r="TS177" s="143"/>
      <c r="TT177" s="143"/>
      <c r="TU177" s="143"/>
      <c r="TV177" s="143"/>
      <c r="TW177" s="143"/>
      <c r="TX177" s="143"/>
      <c r="TY177" s="143"/>
      <c r="TZ177" s="143"/>
      <c r="UA177" s="143"/>
      <c r="UB177" s="143"/>
      <c r="UC177" s="143"/>
      <c r="UD177" s="143"/>
      <c r="UE177" s="143"/>
      <c r="UF177" s="143"/>
      <c r="UG177" s="143"/>
      <c r="UH177" s="143"/>
      <c r="UI177" s="143"/>
      <c r="UJ177" s="143"/>
      <c r="UK177" s="143"/>
      <c r="UL177" s="143"/>
      <c r="UM177" s="143"/>
      <c r="UN177" s="143"/>
      <c r="UO177" s="143"/>
      <c r="UP177" s="143"/>
      <c r="UQ177" s="143"/>
      <c r="UR177" s="143"/>
      <c r="US177" s="143"/>
      <c r="UT177" s="143"/>
      <c r="UU177" s="143"/>
      <c r="UV177" s="143"/>
      <c r="UW177" s="143"/>
      <c r="UX177" s="143"/>
      <c r="UY177" s="143"/>
      <c r="UZ177" s="143"/>
      <c r="VA177" s="143"/>
      <c r="VB177" s="143"/>
      <c r="VC177" s="143"/>
      <c r="VD177" s="143"/>
      <c r="VE177" s="143"/>
      <c r="VF177" s="143"/>
      <c r="VG177" s="143"/>
      <c r="VH177" s="143"/>
      <c r="VI177" s="143"/>
      <c r="VJ177" s="143"/>
      <c r="VK177" s="143"/>
      <c r="VL177" s="143"/>
      <c r="VM177" s="143"/>
      <c r="VN177" s="143"/>
      <c r="VO177" s="143"/>
      <c r="VP177" s="143"/>
      <c r="VQ177" s="143"/>
      <c r="VR177" s="143"/>
      <c r="VS177" s="143"/>
      <c r="VT177" s="143"/>
      <c r="VU177" s="143"/>
      <c r="VV177" s="143"/>
      <c r="VW177" s="143"/>
      <c r="VX177" s="143"/>
      <c r="VY177" s="143"/>
      <c r="VZ177" s="143"/>
      <c r="WA177" s="143"/>
      <c r="WB177" s="143"/>
      <c r="WC177" s="143"/>
      <c r="WD177" s="143"/>
      <c r="WE177" s="143"/>
      <c r="WF177" s="143"/>
      <c r="WG177" s="143"/>
      <c r="WH177" s="143"/>
      <c r="WI177" s="143"/>
      <c r="WJ177" s="143"/>
      <c r="WK177" s="143"/>
      <c r="WL177" s="143"/>
      <c r="WM177" s="143"/>
      <c r="WN177" s="143"/>
      <c r="WO177" s="143"/>
      <c r="WP177" s="143"/>
      <c r="WQ177" s="143"/>
      <c r="WR177" s="143"/>
      <c r="WS177" s="143"/>
      <c r="WT177" s="143"/>
      <c r="WU177" s="143"/>
      <c r="WV177" s="143"/>
      <c r="WW177" s="143"/>
      <c r="WX177" s="143"/>
      <c r="WY177" s="143"/>
      <c r="WZ177" s="143"/>
      <c r="XA177" s="143"/>
      <c r="XB177" s="143"/>
      <c r="XC177" s="143"/>
      <c r="XD177" s="143"/>
      <c r="XE177" s="143"/>
      <c r="XF177" s="143"/>
      <c r="XG177" s="143"/>
      <c r="XH177" s="143"/>
      <c r="XI177" s="143"/>
      <c r="XJ177" s="143"/>
      <c r="XK177" s="143"/>
      <c r="XL177" s="143"/>
      <c r="XM177" s="143"/>
      <c r="XN177" s="143"/>
      <c r="XO177" s="143"/>
      <c r="XP177" s="143"/>
      <c r="XQ177" s="143"/>
      <c r="XR177" s="143"/>
      <c r="XS177" s="143"/>
      <c r="XT177" s="143"/>
      <c r="XU177" s="143"/>
      <c r="XV177" s="143"/>
      <c r="XW177" s="143"/>
      <c r="XX177" s="143"/>
      <c r="XY177" s="143"/>
      <c r="XZ177" s="143"/>
      <c r="YA177" s="143"/>
      <c r="YB177" s="143"/>
      <c r="YC177" s="143"/>
      <c r="YD177" s="143"/>
      <c r="YE177" s="143"/>
      <c r="YF177" s="143"/>
      <c r="YG177" s="143"/>
      <c r="YH177" s="143"/>
      <c r="YI177" s="143"/>
      <c r="YJ177" s="143"/>
      <c r="YK177" s="143"/>
      <c r="YL177" s="143"/>
      <c r="YM177" s="143"/>
      <c r="YN177" s="143"/>
      <c r="YO177" s="143"/>
      <c r="YP177" s="143"/>
      <c r="YQ177" s="143"/>
      <c r="YR177" s="143"/>
      <c r="YS177" s="143"/>
      <c r="YT177" s="143"/>
      <c r="YU177" s="143"/>
      <c r="YV177" s="143"/>
      <c r="YW177" s="143"/>
      <c r="YX177" s="143"/>
      <c r="YY177" s="143"/>
      <c r="YZ177" s="143"/>
      <c r="ZA177" s="143"/>
      <c r="ZB177" s="143"/>
      <c r="ZC177" s="143"/>
      <c r="ZD177" s="143"/>
      <c r="ZE177" s="143"/>
      <c r="ZF177" s="143"/>
      <c r="ZG177" s="143"/>
      <c r="ZH177" s="143"/>
      <c r="ZI177" s="143"/>
      <c r="ZJ177" s="143"/>
      <c r="ZK177" s="143"/>
      <c r="ZL177" s="143"/>
      <c r="ZM177" s="143"/>
      <c r="ZN177" s="143"/>
      <c r="ZO177" s="143"/>
      <c r="ZP177" s="143"/>
      <c r="ZQ177" s="143"/>
      <c r="ZR177" s="143"/>
      <c r="ZS177" s="143"/>
      <c r="ZT177" s="143"/>
      <c r="ZU177" s="143"/>
      <c r="ZV177" s="143"/>
      <c r="ZW177" s="143"/>
      <c r="ZX177" s="143"/>
      <c r="ZY177" s="143"/>
      <c r="ZZ177" s="143"/>
      <c r="AAA177" s="143"/>
      <c r="AAB177" s="143"/>
      <c r="AAC177" s="143"/>
      <c r="AAD177" s="143"/>
      <c r="AAE177" s="143"/>
      <c r="AAF177" s="143"/>
      <c r="AAG177" s="143"/>
      <c r="AAH177" s="143"/>
      <c r="AAI177" s="143"/>
      <c r="AAJ177" s="143"/>
      <c r="AAK177" s="143"/>
      <c r="AAL177" s="143"/>
      <c r="AAM177" s="143"/>
      <c r="AAN177" s="143"/>
      <c r="AAO177" s="143"/>
      <c r="AAP177" s="143"/>
      <c r="AAQ177" s="143"/>
      <c r="AAR177" s="143"/>
      <c r="AAS177" s="143"/>
      <c r="AAT177" s="143"/>
      <c r="AAU177" s="143"/>
      <c r="AAV177" s="143"/>
      <c r="AAW177" s="143"/>
      <c r="AAX177" s="143"/>
      <c r="AAY177" s="143"/>
      <c r="AAZ177" s="143"/>
      <c r="ABA177" s="143"/>
      <c r="ABB177" s="143"/>
      <c r="ABC177" s="143"/>
      <c r="ABD177" s="143"/>
      <c r="ABE177" s="143"/>
      <c r="ABF177" s="143"/>
      <c r="ABG177" s="143"/>
      <c r="ABH177" s="143"/>
      <c r="ABI177" s="143"/>
      <c r="ABJ177" s="143"/>
      <c r="ABK177" s="143"/>
      <c r="ABL177" s="143"/>
      <c r="ABM177" s="143"/>
      <c r="ABN177" s="143"/>
      <c r="ABO177" s="143"/>
      <c r="ABP177" s="143"/>
      <c r="ABQ177" s="143"/>
      <c r="ABR177" s="143"/>
      <c r="ABS177" s="143"/>
      <c r="ABT177" s="143"/>
      <c r="ABU177" s="143"/>
      <c r="ABV177" s="143"/>
      <c r="ABW177" s="143"/>
      <c r="ABX177" s="143"/>
      <c r="ABY177" s="143"/>
      <c r="ABZ177" s="143"/>
      <c r="ACA177" s="143"/>
      <c r="ACB177" s="143"/>
      <c r="ACC177" s="143"/>
      <c r="ACD177" s="143"/>
      <c r="ACE177" s="143"/>
      <c r="ACF177" s="143"/>
      <c r="ACG177" s="143"/>
      <c r="ACH177" s="143"/>
      <c r="ACI177" s="143"/>
      <c r="ACJ177" s="143"/>
      <c r="ACK177" s="143"/>
      <c r="ACL177" s="143"/>
      <c r="ACM177" s="143"/>
      <c r="ACN177" s="143"/>
      <c r="ACO177" s="143"/>
      <c r="ACP177" s="143"/>
      <c r="ACQ177" s="143"/>
      <c r="ACR177" s="143"/>
      <c r="ACS177" s="143"/>
      <c r="ACT177" s="143"/>
      <c r="ACU177" s="143"/>
      <c r="ACV177" s="143"/>
      <c r="ACW177" s="143"/>
      <c r="ACX177" s="143"/>
      <c r="ACY177" s="143"/>
      <c r="ACZ177" s="143"/>
      <c r="ADA177" s="143"/>
      <c r="ADB177" s="143"/>
      <c r="ADC177" s="143"/>
      <c r="ADD177" s="143"/>
      <c r="ADE177" s="143"/>
      <c r="ADF177" s="143"/>
      <c r="ADG177" s="143"/>
      <c r="ADH177" s="143"/>
      <c r="ADI177" s="143"/>
      <c r="ADJ177" s="143"/>
      <c r="ADK177" s="143"/>
      <c r="ADL177" s="143"/>
      <c r="ADM177" s="143"/>
      <c r="ADN177" s="143"/>
      <c r="ADO177" s="143"/>
      <c r="ADP177" s="143"/>
      <c r="ADQ177" s="143"/>
      <c r="ADR177" s="143"/>
      <c r="ADS177" s="143"/>
      <c r="ADT177" s="143"/>
      <c r="ADU177" s="143"/>
      <c r="ADV177" s="143"/>
      <c r="ADW177" s="143"/>
      <c r="ADX177" s="143"/>
      <c r="ADY177" s="143"/>
      <c r="ADZ177" s="143"/>
      <c r="AEA177" s="143"/>
      <c r="AEB177" s="143"/>
      <c r="AEC177" s="143"/>
      <c r="AED177" s="143"/>
      <c r="AEE177" s="143"/>
      <c r="AEF177" s="143"/>
      <c r="AEG177" s="143"/>
      <c r="AEH177" s="143"/>
      <c r="AEI177" s="143"/>
      <c r="AEJ177" s="143"/>
      <c r="AEK177" s="143"/>
      <c r="AEL177" s="143"/>
      <c r="AEM177" s="143"/>
      <c r="AEN177" s="143"/>
      <c r="AEO177" s="143"/>
      <c r="AEP177" s="143"/>
      <c r="AEQ177" s="143"/>
      <c r="AER177" s="143"/>
      <c r="AES177" s="143"/>
      <c r="AET177" s="143"/>
      <c r="AEU177" s="143"/>
      <c r="AEV177" s="143"/>
      <c r="AEW177" s="143"/>
      <c r="AEX177" s="143"/>
      <c r="AEY177" s="143"/>
      <c r="AEZ177" s="143"/>
      <c r="AFA177" s="143"/>
      <c r="AFB177" s="143"/>
      <c r="AFC177" s="143"/>
      <c r="AFD177" s="143"/>
      <c r="AFE177" s="143"/>
      <c r="AFF177" s="143"/>
      <c r="AFG177" s="143"/>
      <c r="AFH177" s="143"/>
      <c r="AFI177" s="143"/>
      <c r="AFJ177" s="143"/>
      <c r="AFK177" s="143"/>
      <c r="AFL177" s="143"/>
      <c r="AFM177" s="143"/>
      <c r="AFN177" s="143"/>
      <c r="AFO177" s="143"/>
      <c r="AFP177" s="143"/>
      <c r="AFQ177" s="143"/>
      <c r="AFR177" s="143"/>
      <c r="AFS177" s="143"/>
      <c r="AFT177" s="143"/>
      <c r="AFU177" s="143"/>
      <c r="AFV177" s="143"/>
      <c r="AFW177" s="143"/>
      <c r="AFX177" s="143"/>
      <c r="AFY177" s="143"/>
      <c r="AFZ177" s="143"/>
      <c r="AGA177" s="143"/>
      <c r="AGB177" s="143"/>
      <c r="AGC177" s="143"/>
      <c r="AGD177" s="143"/>
      <c r="AGE177" s="143"/>
      <c r="AGF177" s="143"/>
      <c r="AGG177" s="143"/>
      <c r="AGH177" s="143"/>
      <c r="AGI177" s="143"/>
      <c r="AGJ177" s="143"/>
      <c r="AGK177" s="143"/>
      <c r="AGL177" s="143"/>
      <c r="AGM177" s="143"/>
      <c r="AGN177" s="143"/>
      <c r="AGO177" s="143"/>
      <c r="AGP177" s="143"/>
      <c r="AGQ177" s="143"/>
      <c r="AGR177" s="143"/>
      <c r="AGS177" s="143"/>
      <c r="AGT177" s="143"/>
      <c r="AGU177" s="143"/>
      <c r="AGV177" s="143"/>
      <c r="AGW177" s="143"/>
      <c r="AGX177" s="143"/>
      <c r="AGY177" s="143"/>
      <c r="AGZ177" s="143"/>
      <c r="AHA177" s="143"/>
      <c r="AHB177" s="143"/>
      <c r="AHC177" s="143"/>
      <c r="AHD177" s="143"/>
      <c r="AHE177" s="143"/>
      <c r="AHF177" s="143"/>
      <c r="AHG177" s="143"/>
      <c r="AHH177" s="143"/>
      <c r="AHI177" s="143"/>
      <c r="AHJ177" s="143"/>
      <c r="AHK177" s="143"/>
      <c r="AHL177" s="143"/>
      <c r="AHM177" s="143"/>
      <c r="AHN177" s="143"/>
      <c r="AHO177" s="143"/>
      <c r="AHP177" s="143"/>
      <c r="AHQ177" s="143"/>
      <c r="AHR177" s="143"/>
      <c r="AHS177" s="143"/>
      <c r="AHT177" s="143"/>
      <c r="AHU177" s="143"/>
      <c r="AHV177" s="143"/>
      <c r="AHW177" s="143"/>
      <c r="AHX177" s="143"/>
      <c r="AHY177" s="143"/>
      <c r="AHZ177" s="143"/>
      <c r="AIA177" s="143"/>
      <c r="AIB177" s="143"/>
      <c r="AIC177" s="143"/>
      <c r="AID177" s="143"/>
      <c r="AIE177" s="143"/>
      <c r="AIF177" s="143"/>
      <c r="AIG177" s="143"/>
      <c r="AIH177" s="143"/>
      <c r="AII177" s="143"/>
      <c r="AIJ177" s="143"/>
      <c r="AIK177" s="143"/>
      <c r="AIL177" s="143"/>
      <c r="AIM177" s="143"/>
      <c r="AIN177" s="143"/>
      <c r="AIO177" s="143"/>
      <c r="AIP177" s="143"/>
      <c r="AIQ177" s="143"/>
      <c r="AIR177" s="143"/>
      <c r="AIS177" s="143"/>
      <c r="AIT177" s="143"/>
      <c r="AIU177" s="143"/>
      <c r="AIV177" s="143"/>
      <c r="AIW177" s="143"/>
      <c r="AIX177" s="143"/>
      <c r="AIY177" s="143"/>
      <c r="AIZ177" s="143"/>
      <c r="AJA177" s="143"/>
      <c r="AJB177" s="143"/>
      <c r="AJC177" s="143"/>
      <c r="AJD177" s="143"/>
      <c r="AJE177" s="143"/>
      <c r="AJF177" s="143"/>
      <c r="AJG177" s="143"/>
      <c r="AJH177" s="143"/>
      <c r="AJI177" s="143"/>
    </row>
    <row r="178" spans="1:945" s="106" customFormat="1" ht="13.55" customHeight="1">
      <c r="A178" s="400"/>
      <c r="B178" s="62" t="s">
        <v>241</v>
      </c>
      <c r="C178" s="251">
        <v>2495297</v>
      </c>
      <c r="D178" s="358">
        <f t="shared" si="52"/>
        <v>4.4298952853944806E-2</v>
      </c>
      <c r="E178" s="403"/>
      <c r="F178" s="464"/>
      <c r="G178" s="356">
        <v>40143</v>
      </c>
      <c r="H178" s="358">
        <f t="shared" si="53"/>
        <v>-6.0916555547757767E-2</v>
      </c>
      <c r="I178" s="138">
        <v>35539</v>
      </c>
      <c r="J178" s="358">
        <f t="shared" si="46"/>
        <v>-7.7062683233282137E-3</v>
      </c>
      <c r="K178" s="450">
        <v>102138</v>
      </c>
      <c r="L178" s="461">
        <f>IFERROR((K178-K166)/K166,"")</f>
        <v>7.1589161046030055E-3</v>
      </c>
      <c r="M178" s="138">
        <v>13702</v>
      </c>
      <c r="N178" s="358">
        <f t="shared" si="48"/>
        <v>-3.8995651564034173E-2</v>
      </c>
      <c r="O178" s="403"/>
      <c r="P178" s="464"/>
      <c r="Q178" s="138">
        <v>4797</v>
      </c>
      <c r="R178" s="358">
        <f t="shared" si="49"/>
        <v>-0.17049974061905582</v>
      </c>
      <c r="S178" s="373">
        <v>5742</v>
      </c>
      <c r="T178" s="379">
        <f t="shared" si="35"/>
        <v>0.4489023467070401</v>
      </c>
      <c r="U178" s="403">
        <v>4070</v>
      </c>
      <c r="V178" s="464">
        <f>U178/U166-1</f>
        <v>-0.18843469591226325</v>
      </c>
      <c r="W178" s="250">
        <v>384</v>
      </c>
      <c r="X178" s="358">
        <f t="shared" si="50"/>
        <v>8.7818696883852798E-2</v>
      </c>
      <c r="Y178" s="250">
        <v>370</v>
      </c>
      <c r="Z178" s="358">
        <f t="shared" si="54"/>
        <v>0.22112211221122102</v>
      </c>
      <c r="AA178" s="138"/>
      <c r="AB178" s="358"/>
      <c r="AC178" s="403"/>
      <c r="AD178" s="406"/>
      <c r="AE178" s="463"/>
      <c r="AF178" s="473"/>
      <c r="AG178" s="138"/>
      <c r="AH178" s="358"/>
      <c r="AI178" s="143"/>
      <c r="AJ178" s="143"/>
      <c r="AK178" s="143"/>
      <c r="AL178" s="143"/>
      <c r="AM178" s="143"/>
      <c r="AN178" s="143"/>
      <c r="AO178" s="143"/>
      <c r="AP178" s="143"/>
      <c r="AQ178" s="143"/>
      <c r="AR178" s="143"/>
      <c r="AS178" s="143"/>
      <c r="AT178" s="143"/>
      <c r="AU178" s="143"/>
      <c r="AV178" s="144"/>
      <c r="AW178" s="143"/>
      <c r="AX178" s="143"/>
      <c r="AY178" s="143"/>
      <c r="AZ178" s="143"/>
      <c r="BA178" s="143"/>
      <c r="BB178" s="143"/>
      <c r="BC178" s="143"/>
      <c r="BD178" s="143"/>
      <c r="BE178" s="143"/>
      <c r="BF178" s="143"/>
      <c r="BG178" s="143"/>
      <c r="BH178" s="143"/>
      <c r="BI178" s="143"/>
      <c r="BJ178" s="143"/>
      <c r="BK178" s="143"/>
      <c r="BL178" s="143"/>
      <c r="BM178" s="143"/>
      <c r="BN178" s="143"/>
      <c r="BO178" s="143"/>
      <c r="BP178" s="143"/>
      <c r="BQ178" s="143"/>
      <c r="BR178" s="143"/>
      <c r="BS178" s="143"/>
      <c r="BT178" s="143"/>
      <c r="BU178" s="143"/>
      <c r="BV178" s="143"/>
      <c r="BW178" s="143"/>
      <c r="BX178" s="143"/>
      <c r="BY178" s="143"/>
      <c r="BZ178" s="143"/>
      <c r="CA178" s="143"/>
      <c r="CB178" s="143"/>
      <c r="CC178" s="143"/>
      <c r="CD178" s="143"/>
      <c r="CE178" s="143"/>
      <c r="CF178" s="143"/>
      <c r="CG178" s="143"/>
      <c r="CH178" s="143"/>
      <c r="CI178" s="143"/>
      <c r="CJ178" s="143"/>
      <c r="CK178" s="143"/>
      <c r="CL178" s="143"/>
      <c r="CM178" s="143"/>
      <c r="CN178" s="143"/>
      <c r="CO178" s="143"/>
      <c r="CP178" s="143"/>
      <c r="CQ178" s="143"/>
      <c r="CR178" s="143"/>
      <c r="CS178" s="143"/>
      <c r="CT178" s="143"/>
      <c r="CU178" s="143"/>
      <c r="CV178" s="143"/>
      <c r="CW178" s="143"/>
      <c r="CX178" s="143"/>
      <c r="CY178" s="143"/>
      <c r="CZ178" s="143"/>
      <c r="DA178" s="143"/>
      <c r="DB178" s="143"/>
      <c r="DC178" s="143"/>
      <c r="DD178" s="143"/>
      <c r="DE178" s="143"/>
      <c r="DF178" s="143"/>
      <c r="DG178" s="143"/>
      <c r="DH178" s="143"/>
      <c r="DI178" s="143"/>
      <c r="DJ178" s="143"/>
      <c r="DK178" s="143"/>
      <c r="DL178" s="143"/>
      <c r="DM178" s="143"/>
      <c r="DN178" s="143"/>
      <c r="DO178" s="143"/>
      <c r="DP178" s="143"/>
      <c r="DQ178" s="143"/>
      <c r="DR178" s="143"/>
      <c r="DS178" s="143"/>
      <c r="DT178" s="143"/>
      <c r="DU178" s="143"/>
      <c r="DV178" s="143"/>
      <c r="DW178" s="143"/>
      <c r="DX178" s="143"/>
      <c r="DY178" s="143"/>
      <c r="DZ178" s="143"/>
      <c r="EA178" s="143"/>
      <c r="EB178" s="143"/>
      <c r="EC178" s="143"/>
      <c r="ED178" s="143"/>
      <c r="EE178" s="143"/>
      <c r="EF178" s="143"/>
      <c r="EG178" s="143"/>
      <c r="EH178" s="143"/>
      <c r="EI178" s="143"/>
      <c r="EJ178" s="143"/>
      <c r="EK178" s="143"/>
      <c r="EL178" s="143"/>
      <c r="EM178" s="143"/>
      <c r="EN178" s="143"/>
      <c r="EO178" s="143"/>
      <c r="EP178" s="143"/>
      <c r="EQ178" s="143"/>
      <c r="ER178" s="143"/>
      <c r="ES178" s="143"/>
      <c r="ET178" s="143"/>
      <c r="EU178" s="143"/>
      <c r="EV178" s="143"/>
      <c r="EW178" s="143"/>
      <c r="EX178" s="143"/>
      <c r="EY178" s="143"/>
      <c r="EZ178" s="143"/>
      <c r="FA178" s="143"/>
      <c r="FB178" s="143"/>
      <c r="FC178" s="143"/>
      <c r="FD178" s="143"/>
      <c r="FE178" s="143"/>
      <c r="FF178" s="143"/>
      <c r="FG178" s="143"/>
      <c r="FH178" s="143"/>
      <c r="FI178" s="143"/>
      <c r="FJ178" s="143"/>
      <c r="FK178" s="143"/>
      <c r="FL178" s="143"/>
      <c r="FM178" s="143"/>
      <c r="FN178" s="143"/>
      <c r="FO178" s="143"/>
      <c r="FP178" s="143"/>
      <c r="FQ178" s="143"/>
      <c r="FR178" s="143"/>
      <c r="FS178" s="143"/>
      <c r="FT178" s="143"/>
      <c r="FU178" s="143"/>
      <c r="FV178" s="143"/>
      <c r="FW178" s="143"/>
      <c r="FX178" s="143"/>
      <c r="FY178" s="143"/>
      <c r="FZ178" s="143"/>
      <c r="GA178" s="143"/>
      <c r="GB178" s="143"/>
      <c r="GC178" s="143"/>
      <c r="GD178" s="143"/>
      <c r="GE178" s="143"/>
      <c r="GF178" s="143"/>
      <c r="GG178" s="143"/>
      <c r="GH178" s="143"/>
      <c r="GI178" s="143"/>
      <c r="GJ178" s="143"/>
      <c r="GK178" s="143"/>
      <c r="GL178" s="143"/>
      <c r="GM178" s="143"/>
      <c r="GN178" s="143"/>
      <c r="GO178" s="143"/>
      <c r="GP178" s="143"/>
      <c r="GQ178" s="143"/>
      <c r="GR178" s="143"/>
      <c r="GS178" s="143"/>
      <c r="GT178" s="143"/>
      <c r="GU178" s="143"/>
      <c r="GV178" s="143"/>
      <c r="GW178" s="143"/>
      <c r="GX178" s="143"/>
      <c r="GY178" s="143"/>
      <c r="GZ178" s="143"/>
      <c r="HA178" s="143"/>
      <c r="HB178" s="143"/>
      <c r="HC178" s="143"/>
      <c r="HD178" s="143"/>
      <c r="HE178" s="143"/>
      <c r="HF178" s="143"/>
      <c r="HG178" s="143"/>
      <c r="HH178" s="143"/>
      <c r="HI178" s="143"/>
      <c r="HJ178" s="143"/>
      <c r="HK178" s="143"/>
      <c r="HL178" s="143"/>
      <c r="HM178" s="143"/>
      <c r="HN178" s="143"/>
      <c r="HO178" s="143"/>
      <c r="HP178" s="143"/>
      <c r="HQ178" s="143"/>
      <c r="HR178" s="143"/>
      <c r="HS178" s="143"/>
      <c r="HT178" s="143"/>
      <c r="HU178" s="143"/>
      <c r="HV178" s="143"/>
      <c r="HW178" s="143"/>
      <c r="HX178" s="143"/>
      <c r="HY178" s="143"/>
      <c r="HZ178" s="143"/>
      <c r="IA178" s="143"/>
      <c r="IB178" s="143"/>
      <c r="IC178" s="143"/>
      <c r="ID178" s="143"/>
      <c r="IE178" s="143"/>
      <c r="IF178" s="143"/>
      <c r="IG178" s="143"/>
      <c r="IH178" s="143"/>
      <c r="II178" s="143"/>
      <c r="IJ178" s="143"/>
      <c r="IK178" s="143"/>
      <c r="IL178" s="143"/>
      <c r="IM178" s="143"/>
      <c r="IN178" s="143"/>
      <c r="IO178" s="143"/>
      <c r="IP178" s="143"/>
      <c r="IQ178" s="143"/>
      <c r="IR178" s="143"/>
      <c r="IS178" s="143"/>
      <c r="IT178" s="143"/>
      <c r="IU178" s="143"/>
      <c r="IV178" s="143"/>
      <c r="IW178" s="143"/>
      <c r="IX178" s="143"/>
      <c r="IY178" s="143"/>
      <c r="IZ178" s="143"/>
      <c r="JA178" s="143"/>
      <c r="JB178" s="143"/>
      <c r="JC178" s="143"/>
      <c r="JD178" s="143"/>
      <c r="JE178" s="143"/>
      <c r="JF178" s="143"/>
      <c r="JG178" s="143"/>
      <c r="JH178" s="143"/>
      <c r="JI178" s="143"/>
      <c r="JJ178" s="143"/>
      <c r="JK178" s="143"/>
      <c r="JL178" s="143"/>
      <c r="JM178" s="143"/>
      <c r="JN178" s="143"/>
      <c r="JO178" s="143"/>
      <c r="JP178" s="143"/>
      <c r="JQ178" s="143"/>
      <c r="JR178" s="143"/>
      <c r="JS178" s="143"/>
      <c r="JT178" s="143"/>
      <c r="JU178" s="143"/>
      <c r="JV178" s="143"/>
      <c r="JW178" s="143"/>
      <c r="JX178" s="143"/>
      <c r="JY178" s="143"/>
      <c r="JZ178" s="143"/>
      <c r="KA178" s="143"/>
      <c r="KB178" s="143"/>
      <c r="KC178" s="143"/>
      <c r="KD178" s="143"/>
      <c r="KE178" s="143"/>
      <c r="KF178" s="143"/>
      <c r="KG178" s="143"/>
      <c r="KH178" s="143"/>
      <c r="KI178" s="143"/>
      <c r="KJ178" s="143"/>
      <c r="KK178" s="143"/>
      <c r="KL178" s="143"/>
      <c r="KM178" s="143"/>
      <c r="KN178" s="143"/>
      <c r="KO178" s="143"/>
      <c r="KP178" s="143"/>
      <c r="KQ178" s="143"/>
      <c r="KR178" s="143"/>
      <c r="KS178" s="143"/>
      <c r="KT178" s="143"/>
      <c r="KU178" s="143"/>
      <c r="KV178" s="143"/>
      <c r="KW178" s="143"/>
      <c r="KX178" s="143"/>
      <c r="KY178" s="143"/>
      <c r="KZ178" s="143"/>
      <c r="LA178" s="143"/>
      <c r="LB178" s="143"/>
      <c r="LC178" s="143"/>
      <c r="LD178" s="143"/>
      <c r="LE178" s="143"/>
      <c r="LF178" s="143"/>
      <c r="LG178" s="143"/>
      <c r="LH178" s="143"/>
      <c r="LI178" s="143"/>
      <c r="LJ178" s="143"/>
      <c r="LK178" s="143"/>
      <c r="LL178" s="143"/>
      <c r="LM178" s="143"/>
      <c r="LN178" s="143"/>
      <c r="LO178" s="143"/>
      <c r="LP178" s="143"/>
      <c r="LQ178" s="143"/>
      <c r="LR178" s="143"/>
      <c r="LS178" s="143"/>
      <c r="LT178" s="143"/>
      <c r="LU178" s="143"/>
      <c r="LV178" s="143"/>
      <c r="LW178" s="143"/>
      <c r="LX178" s="143"/>
      <c r="LY178" s="143"/>
      <c r="LZ178" s="143"/>
      <c r="MA178" s="143"/>
      <c r="MB178" s="143"/>
      <c r="MC178" s="143"/>
      <c r="MD178" s="143"/>
      <c r="ME178" s="143"/>
      <c r="MF178" s="143"/>
      <c r="MG178" s="143"/>
      <c r="MH178" s="143"/>
      <c r="MI178" s="143"/>
      <c r="MJ178" s="143"/>
      <c r="MK178" s="143"/>
      <c r="ML178" s="143"/>
      <c r="MM178" s="143"/>
      <c r="MN178" s="143"/>
      <c r="MO178" s="143"/>
      <c r="MP178" s="143"/>
      <c r="MQ178" s="143"/>
      <c r="MR178" s="143"/>
      <c r="MS178" s="143"/>
      <c r="MT178" s="143"/>
      <c r="MU178" s="143"/>
      <c r="MV178" s="143"/>
      <c r="MW178" s="143"/>
      <c r="MX178" s="143"/>
      <c r="MY178" s="143"/>
      <c r="MZ178" s="143"/>
      <c r="NA178" s="143"/>
      <c r="NB178" s="143"/>
      <c r="NC178" s="143"/>
      <c r="ND178" s="143"/>
      <c r="NE178" s="143"/>
      <c r="NF178" s="143"/>
      <c r="NG178" s="143"/>
      <c r="NH178" s="143"/>
      <c r="NI178" s="143"/>
      <c r="NJ178" s="143"/>
      <c r="NK178" s="143"/>
      <c r="NL178" s="143"/>
      <c r="NM178" s="143"/>
      <c r="NN178" s="143"/>
      <c r="NO178" s="143"/>
      <c r="NP178" s="143"/>
      <c r="NQ178" s="143"/>
      <c r="NR178" s="143"/>
      <c r="NS178" s="143"/>
      <c r="NT178" s="143"/>
      <c r="NU178" s="143"/>
      <c r="NV178" s="143"/>
      <c r="NW178" s="143"/>
      <c r="NX178" s="143"/>
      <c r="NY178" s="143"/>
      <c r="NZ178" s="143"/>
      <c r="OA178" s="143"/>
      <c r="OB178" s="143"/>
      <c r="OC178" s="143"/>
      <c r="OD178" s="143"/>
      <c r="OE178" s="143"/>
      <c r="OF178" s="143"/>
      <c r="OG178" s="143"/>
      <c r="OH178" s="143"/>
      <c r="OI178" s="143"/>
      <c r="OJ178" s="143"/>
      <c r="OK178" s="143"/>
      <c r="OL178" s="143"/>
      <c r="OM178" s="143"/>
      <c r="ON178" s="143"/>
      <c r="OO178" s="143"/>
      <c r="OP178" s="143"/>
      <c r="OQ178" s="143"/>
      <c r="OR178" s="143"/>
      <c r="OS178" s="143"/>
      <c r="OT178" s="143"/>
      <c r="OU178" s="143"/>
      <c r="OV178" s="143"/>
      <c r="OW178" s="143"/>
      <c r="OX178" s="143"/>
      <c r="OY178" s="143"/>
      <c r="OZ178" s="143"/>
      <c r="PA178" s="143"/>
      <c r="PB178" s="143"/>
      <c r="PC178" s="143"/>
      <c r="PD178" s="143"/>
      <c r="PE178" s="143"/>
      <c r="PF178" s="143"/>
      <c r="PG178" s="143"/>
      <c r="PH178" s="143"/>
      <c r="PI178" s="143"/>
      <c r="PJ178" s="143"/>
      <c r="PK178" s="143"/>
      <c r="PL178" s="143"/>
      <c r="PM178" s="143"/>
      <c r="PN178" s="143"/>
      <c r="PO178" s="143"/>
      <c r="PP178" s="143"/>
      <c r="PQ178" s="143"/>
      <c r="PR178" s="143"/>
      <c r="PS178" s="143"/>
      <c r="PT178" s="143"/>
      <c r="PU178" s="143"/>
      <c r="PV178" s="143"/>
      <c r="PW178" s="143"/>
      <c r="PX178" s="143"/>
      <c r="PY178" s="143"/>
      <c r="PZ178" s="143"/>
      <c r="QA178" s="143"/>
      <c r="QB178" s="143"/>
      <c r="QC178" s="143"/>
      <c r="QD178" s="143"/>
      <c r="QE178" s="143"/>
      <c r="QF178" s="143"/>
      <c r="QG178" s="143"/>
      <c r="QH178" s="143"/>
      <c r="QI178" s="143"/>
      <c r="QJ178" s="143"/>
      <c r="QK178" s="143"/>
      <c r="QL178" s="143"/>
      <c r="QM178" s="143"/>
      <c r="QN178" s="143"/>
      <c r="QO178" s="143"/>
      <c r="QP178" s="143"/>
      <c r="QQ178" s="143"/>
      <c r="QR178" s="143"/>
      <c r="QS178" s="143"/>
      <c r="QT178" s="143"/>
      <c r="QU178" s="143"/>
      <c r="QV178" s="143"/>
      <c r="QW178" s="143"/>
      <c r="QX178" s="143"/>
      <c r="QY178" s="143"/>
      <c r="QZ178" s="143"/>
      <c r="RA178" s="143"/>
      <c r="RB178" s="143"/>
      <c r="RC178" s="143"/>
      <c r="RD178" s="143"/>
      <c r="RE178" s="143"/>
      <c r="RF178" s="143"/>
      <c r="RG178" s="143"/>
      <c r="RH178" s="143"/>
      <c r="RI178" s="143"/>
      <c r="RJ178" s="143"/>
      <c r="RK178" s="143"/>
      <c r="RL178" s="143"/>
      <c r="RM178" s="143"/>
      <c r="RN178" s="143"/>
      <c r="RO178" s="143"/>
      <c r="RP178" s="143"/>
      <c r="RQ178" s="143"/>
      <c r="RR178" s="143"/>
      <c r="RS178" s="143"/>
      <c r="RT178" s="143"/>
      <c r="RU178" s="143"/>
      <c r="RV178" s="143"/>
      <c r="RW178" s="143"/>
      <c r="RX178" s="143"/>
      <c r="RY178" s="143"/>
      <c r="RZ178" s="143"/>
      <c r="SA178" s="143"/>
      <c r="SB178" s="143"/>
      <c r="SC178" s="143"/>
      <c r="SD178" s="143"/>
      <c r="SE178" s="143"/>
      <c r="SF178" s="143"/>
      <c r="SG178" s="143"/>
      <c r="SH178" s="143"/>
      <c r="SI178" s="143"/>
      <c r="SJ178" s="143"/>
      <c r="SK178" s="143"/>
      <c r="SL178" s="143"/>
      <c r="SM178" s="143"/>
      <c r="SN178" s="143"/>
      <c r="SO178" s="143"/>
      <c r="SP178" s="143"/>
      <c r="SQ178" s="143"/>
      <c r="SR178" s="143"/>
      <c r="SS178" s="143"/>
      <c r="ST178" s="143"/>
      <c r="SU178" s="143"/>
      <c r="SV178" s="143"/>
      <c r="SW178" s="143"/>
      <c r="SX178" s="143"/>
      <c r="SY178" s="143"/>
      <c r="SZ178" s="143"/>
      <c r="TA178" s="143"/>
      <c r="TB178" s="143"/>
      <c r="TC178" s="143"/>
      <c r="TD178" s="143"/>
      <c r="TE178" s="143"/>
      <c r="TF178" s="143"/>
      <c r="TG178" s="143"/>
      <c r="TH178" s="143"/>
      <c r="TI178" s="143"/>
      <c r="TJ178" s="143"/>
      <c r="TK178" s="143"/>
      <c r="TL178" s="143"/>
      <c r="TM178" s="143"/>
      <c r="TN178" s="143"/>
      <c r="TO178" s="143"/>
      <c r="TP178" s="143"/>
      <c r="TQ178" s="143"/>
      <c r="TR178" s="143"/>
      <c r="TS178" s="143"/>
      <c r="TT178" s="143"/>
      <c r="TU178" s="143"/>
      <c r="TV178" s="143"/>
      <c r="TW178" s="143"/>
      <c r="TX178" s="143"/>
      <c r="TY178" s="143"/>
      <c r="TZ178" s="143"/>
      <c r="UA178" s="143"/>
      <c r="UB178" s="143"/>
      <c r="UC178" s="143"/>
      <c r="UD178" s="143"/>
      <c r="UE178" s="143"/>
      <c r="UF178" s="143"/>
      <c r="UG178" s="143"/>
      <c r="UH178" s="143"/>
      <c r="UI178" s="143"/>
      <c r="UJ178" s="143"/>
      <c r="UK178" s="143"/>
      <c r="UL178" s="143"/>
      <c r="UM178" s="143"/>
      <c r="UN178" s="143"/>
      <c r="UO178" s="143"/>
      <c r="UP178" s="143"/>
      <c r="UQ178" s="143"/>
      <c r="UR178" s="143"/>
      <c r="US178" s="143"/>
      <c r="UT178" s="143"/>
      <c r="UU178" s="143"/>
      <c r="UV178" s="143"/>
      <c r="UW178" s="143"/>
      <c r="UX178" s="143"/>
      <c r="UY178" s="143"/>
      <c r="UZ178" s="143"/>
      <c r="VA178" s="143"/>
      <c r="VB178" s="143"/>
      <c r="VC178" s="143"/>
      <c r="VD178" s="143"/>
      <c r="VE178" s="143"/>
      <c r="VF178" s="143"/>
      <c r="VG178" s="143"/>
      <c r="VH178" s="143"/>
      <c r="VI178" s="143"/>
      <c r="VJ178" s="143"/>
      <c r="VK178" s="143"/>
      <c r="VL178" s="143"/>
      <c r="VM178" s="143"/>
      <c r="VN178" s="143"/>
      <c r="VO178" s="143"/>
      <c r="VP178" s="143"/>
      <c r="VQ178" s="143"/>
      <c r="VR178" s="143"/>
      <c r="VS178" s="143"/>
      <c r="VT178" s="143"/>
      <c r="VU178" s="143"/>
      <c r="VV178" s="143"/>
      <c r="VW178" s="143"/>
      <c r="VX178" s="143"/>
      <c r="VY178" s="143"/>
      <c r="VZ178" s="143"/>
      <c r="WA178" s="143"/>
      <c r="WB178" s="143"/>
      <c r="WC178" s="143"/>
      <c r="WD178" s="143"/>
      <c r="WE178" s="143"/>
      <c r="WF178" s="143"/>
      <c r="WG178" s="143"/>
      <c r="WH178" s="143"/>
      <c r="WI178" s="143"/>
      <c r="WJ178" s="143"/>
      <c r="WK178" s="143"/>
      <c r="WL178" s="143"/>
      <c r="WM178" s="143"/>
      <c r="WN178" s="143"/>
      <c r="WO178" s="143"/>
      <c r="WP178" s="143"/>
      <c r="WQ178" s="143"/>
      <c r="WR178" s="143"/>
      <c r="WS178" s="143"/>
      <c r="WT178" s="143"/>
      <c r="WU178" s="143"/>
      <c r="WV178" s="143"/>
      <c r="WW178" s="143"/>
      <c r="WX178" s="143"/>
      <c r="WY178" s="143"/>
      <c r="WZ178" s="143"/>
      <c r="XA178" s="143"/>
      <c r="XB178" s="143"/>
      <c r="XC178" s="143"/>
      <c r="XD178" s="143"/>
      <c r="XE178" s="143"/>
      <c r="XF178" s="143"/>
      <c r="XG178" s="143"/>
      <c r="XH178" s="143"/>
      <c r="XI178" s="143"/>
      <c r="XJ178" s="143"/>
      <c r="XK178" s="143"/>
      <c r="XL178" s="143"/>
      <c r="XM178" s="143"/>
      <c r="XN178" s="143"/>
      <c r="XO178" s="143"/>
      <c r="XP178" s="143"/>
      <c r="XQ178" s="143"/>
      <c r="XR178" s="143"/>
      <c r="XS178" s="143"/>
      <c r="XT178" s="143"/>
      <c r="XU178" s="143"/>
      <c r="XV178" s="143"/>
      <c r="XW178" s="143"/>
      <c r="XX178" s="143"/>
      <c r="XY178" s="143"/>
      <c r="XZ178" s="143"/>
      <c r="YA178" s="143"/>
      <c r="YB178" s="143"/>
      <c r="YC178" s="143"/>
      <c r="YD178" s="143"/>
      <c r="YE178" s="143"/>
      <c r="YF178" s="143"/>
      <c r="YG178" s="143"/>
      <c r="YH178" s="143"/>
      <c r="YI178" s="143"/>
      <c r="YJ178" s="143"/>
      <c r="YK178" s="143"/>
      <c r="YL178" s="143"/>
      <c r="YM178" s="143"/>
      <c r="YN178" s="143"/>
      <c r="YO178" s="143"/>
      <c r="YP178" s="143"/>
      <c r="YQ178" s="143"/>
      <c r="YR178" s="143"/>
      <c r="YS178" s="143"/>
      <c r="YT178" s="143"/>
      <c r="YU178" s="143"/>
      <c r="YV178" s="143"/>
      <c r="YW178" s="143"/>
      <c r="YX178" s="143"/>
      <c r="YY178" s="143"/>
      <c r="YZ178" s="143"/>
      <c r="ZA178" s="143"/>
      <c r="ZB178" s="143"/>
      <c r="ZC178" s="143"/>
      <c r="ZD178" s="143"/>
      <c r="ZE178" s="143"/>
      <c r="ZF178" s="143"/>
      <c r="ZG178" s="143"/>
      <c r="ZH178" s="143"/>
      <c r="ZI178" s="143"/>
      <c r="ZJ178" s="143"/>
      <c r="ZK178" s="143"/>
      <c r="ZL178" s="143"/>
      <c r="ZM178" s="143"/>
      <c r="ZN178" s="143"/>
      <c r="ZO178" s="143"/>
      <c r="ZP178" s="143"/>
      <c r="ZQ178" s="143"/>
      <c r="ZR178" s="143"/>
      <c r="ZS178" s="143"/>
      <c r="ZT178" s="143"/>
      <c r="ZU178" s="143"/>
      <c r="ZV178" s="143"/>
      <c r="ZW178" s="143"/>
      <c r="ZX178" s="143"/>
      <c r="ZY178" s="143"/>
      <c r="ZZ178" s="143"/>
      <c r="AAA178" s="143"/>
      <c r="AAB178" s="143"/>
      <c r="AAC178" s="143"/>
      <c r="AAD178" s="143"/>
      <c r="AAE178" s="143"/>
      <c r="AAF178" s="143"/>
      <c r="AAG178" s="143"/>
      <c r="AAH178" s="143"/>
      <c r="AAI178" s="143"/>
      <c r="AAJ178" s="143"/>
      <c r="AAK178" s="143"/>
      <c r="AAL178" s="143"/>
      <c r="AAM178" s="143"/>
      <c r="AAN178" s="143"/>
      <c r="AAO178" s="143"/>
      <c r="AAP178" s="143"/>
      <c r="AAQ178" s="143"/>
      <c r="AAR178" s="143"/>
      <c r="AAS178" s="143"/>
      <c r="AAT178" s="143"/>
      <c r="AAU178" s="143"/>
      <c r="AAV178" s="143"/>
      <c r="AAW178" s="143"/>
      <c r="AAX178" s="143"/>
      <c r="AAY178" s="143"/>
      <c r="AAZ178" s="143"/>
      <c r="ABA178" s="143"/>
      <c r="ABB178" s="143"/>
      <c r="ABC178" s="143"/>
      <c r="ABD178" s="143"/>
      <c r="ABE178" s="143"/>
      <c r="ABF178" s="143"/>
      <c r="ABG178" s="143"/>
      <c r="ABH178" s="143"/>
      <c r="ABI178" s="143"/>
      <c r="ABJ178" s="143"/>
      <c r="ABK178" s="143"/>
      <c r="ABL178" s="143"/>
      <c r="ABM178" s="143"/>
      <c r="ABN178" s="143"/>
      <c r="ABO178" s="143"/>
      <c r="ABP178" s="143"/>
      <c r="ABQ178" s="143"/>
      <c r="ABR178" s="143"/>
      <c r="ABS178" s="143"/>
      <c r="ABT178" s="143"/>
      <c r="ABU178" s="143"/>
      <c r="ABV178" s="143"/>
      <c r="ABW178" s="143"/>
      <c r="ABX178" s="143"/>
      <c r="ABY178" s="143"/>
      <c r="ABZ178" s="143"/>
      <c r="ACA178" s="143"/>
      <c r="ACB178" s="143"/>
      <c r="ACC178" s="143"/>
      <c r="ACD178" s="143"/>
      <c r="ACE178" s="143"/>
      <c r="ACF178" s="143"/>
      <c r="ACG178" s="143"/>
      <c r="ACH178" s="143"/>
      <c r="ACI178" s="143"/>
      <c r="ACJ178" s="143"/>
      <c r="ACK178" s="143"/>
      <c r="ACL178" s="143"/>
      <c r="ACM178" s="143"/>
      <c r="ACN178" s="143"/>
      <c r="ACO178" s="143"/>
      <c r="ACP178" s="143"/>
      <c r="ACQ178" s="143"/>
      <c r="ACR178" s="143"/>
      <c r="ACS178" s="143"/>
      <c r="ACT178" s="143"/>
      <c r="ACU178" s="143"/>
      <c r="ACV178" s="143"/>
      <c r="ACW178" s="143"/>
      <c r="ACX178" s="143"/>
      <c r="ACY178" s="143"/>
      <c r="ACZ178" s="143"/>
      <c r="ADA178" s="143"/>
      <c r="ADB178" s="143"/>
      <c r="ADC178" s="143"/>
      <c r="ADD178" s="143"/>
      <c r="ADE178" s="143"/>
      <c r="ADF178" s="143"/>
      <c r="ADG178" s="143"/>
      <c r="ADH178" s="143"/>
      <c r="ADI178" s="143"/>
      <c r="ADJ178" s="143"/>
      <c r="ADK178" s="143"/>
      <c r="ADL178" s="143"/>
      <c r="ADM178" s="143"/>
      <c r="ADN178" s="143"/>
      <c r="ADO178" s="143"/>
      <c r="ADP178" s="143"/>
      <c r="ADQ178" s="143"/>
      <c r="ADR178" s="143"/>
      <c r="ADS178" s="143"/>
      <c r="ADT178" s="143"/>
      <c r="ADU178" s="143"/>
      <c r="ADV178" s="143"/>
      <c r="ADW178" s="143"/>
      <c r="ADX178" s="143"/>
      <c r="ADY178" s="143"/>
      <c r="ADZ178" s="143"/>
      <c r="AEA178" s="143"/>
      <c r="AEB178" s="143"/>
      <c r="AEC178" s="143"/>
      <c r="AED178" s="143"/>
      <c r="AEE178" s="143"/>
      <c r="AEF178" s="143"/>
      <c r="AEG178" s="143"/>
      <c r="AEH178" s="143"/>
      <c r="AEI178" s="143"/>
      <c r="AEJ178" s="143"/>
      <c r="AEK178" s="143"/>
      <c r="AEL178" s="143"/>
      <c r="AEM178" s="143"/>
      <c r="AEN178" s="143"/>
      <c r="AEO178" s="143"/>
      <c r="AEP178" s="143"/>
      <c r="AEQ178" s="143"/>
      <c r="AER178" s="143"/>
      <c r="AES178" s="143"/>
      <c r="AET178" s="143"/>
      <c r="AEU178" s="143"/>
      <c r="AEV178" s="143"/>
      <c r="AEW178" s="143"/>
      <c r="AEX178" s="143"/>
      <c r="AEY178" s="143"/>
      <c r="AEZ178" s="143"/>
      <c r="AFA178" s="143"/>
      <c r="AFB178" s="143"/>
      <c r="AFC178" s="143"/>
      <c r="AFD178" s="143"/>
      <c r="AFE178" s="143"/>
      <c r="AFF178" s="143"/>
      <c r="AFG178" s="143"/>
      <c r="AFH178" s="143"/>
      <c r="AFI178" s="143"/>
      <c r="AFJ178" s="143"/>
      <c r="AFK178" s="143"/>
      <c r="AFL178" s="143"/>
      <c r="AFM178" s="143"/>
      <c r="AFN178" s="143"/>
      <c r="AFO178" s="143"/>
      <c r="AFP178" s="143"/>
      <c r="AFQ178" s="143"/>
      <c r="AFR178" s="143"/>
      <c r="AFS178" s="143"/>
      <c r="AFT178" s="143"/>
      <c r="AFU178" s="143"/>
      <c r="AFV178" s="143"/>
      <c r="AFW178" s="143"/>
      <c r="AFX178" s="143"/>
      <c r="AFY178" s="143"/>
      <c r="AFZ178" s="143"/>
      <c r="AGA178" s="143"/>
      <c r="AGB178" s="143"/>
      <c r="AGC178" s="143"/>
      <c r="AGD178" s="143"/>
      <c r="AGE178" s="143"/>
      <c r="AGF178" s="143"/>
      <c r="AGG178" s="143"/>
      <c r="AGH178" s="143"/>
      <c r="AGI178" s="143"/>
      <c r="AGJ178" s="143"/>
      <c r="AGK178" s="143"/>
      <c r="AGL178" s="143"/>
      <c r="AGM178" s="143"/>
      <c r="AGN178" s="143"/>
      <c r="AGO178" s="143"/>
      <c r="AGP178" s="143"/>
      <c r="AGQ178" s="143"/>
      <c r="AGR178" s="143"/>
      <c r="AGS178" s="143"/>
      <c r="AGT178" s="143"/>
      <c r="AGU178" s="143"/>
      <c r="AGV178" s="143"/>
      <c r="AGW178" s="143"/>
      <c r="AGX178" s="143"/>
      <c r="AGY178" s="143"/>
      <c r="AGZ178" s="143"/>
      <c r="AHA178" s="143"/>
      <c r="AHB178" s="143"/>
      <c r="AHC178" s="143"/>
      <c r="AHD178" s="143"/>
      <c r="AHE178" s="143"/>
      <c r="AHF178" s="143"/>
      <c r="AHG178" s="143"/>
      <c r="AHH178" s="143"/>
      <c r="AHI178" s="143"/>
      <c r="AHJ178" s="143"/>
      <c r="AHK178" s="143"/>
      <c r="AHL178" s="143"/>
      <c r="AHM178" s="143"/>
      <c r="AHN178" s="143"/>
      <c r="AHO178" s="143"/>
      <c r="AHP178" s="143"/>
      <c r="AHQ178" s="143"/>
      <c r="AHR178" s="143"/>
      <c r="AHS178" s="143"/>
      <c r="AHT178" s="143"/>
      <c r="AHU178" s="143"/>
      <c r="AHV178" s="143"/>
      <c r="AHW178" s="143"/>
      <c r="AHX178" s="143"/>
      <c r="AHY178" s="143"/>
      <c r="AHZ178" s="143"/>
      <c r="AIA178" s="143"/>
      <c r="AIB178" s="143"/>
      <c r="AIC178" s="143"/>
      <c r="AID178" s="143"/>
      <c r="AIE178" s="143"/>
      <c r="AIF178" s="143"/>
      <c r="AIG178" s="143"/>
      <c r="AIH178" s="143"/>
      <c r="AII178" s="143"/>
      <c r="AIJ178" s="143"/>
      <c r="AIK178" s="143"/>
      <c r="AIL178" s="143"/>
      <c r="AIM178" s="143"/>
      <c r="AIN178" s="143"/>
      <c r="AIO178" s="143"/>
      <c r="AIP178" s="143"/>
      <c r="AIQ178" s="143"/>
      <c r="AIR178" s="143"/>
      <c r="AIS178" s="143"/>
      <c r="AIT178" s="143"/>
      <c r="AIU178" s="143"/>
      <c r="AIV178" s="143"/>
      <c r="AIW178" s="143"/>
      <c r="AIX178" s="143"/>
      <c r="AIY178" s="143"/>
      <c r="AIZ178" s="143"/>
      <c r="AJA178" s="143"/>
      <c r="AJB178" s="143"/>
      <c r="AJC178" s="143"/>
      <c r="AJD178" s="143"/>
      <c r="AJE178" s="143"/>
      <c r="AJF178" s="143"/>
      <c r="AJG178" s="143"/>
      <c r="AJH178" s="143"/>
      <c r="AJI178" s="143"/>
    </row>
    <row r="179" spans="1:945" s="106" customFormat="1" ht="13.55" customHeight="1">
      <c r="A179" s="400"/>
      <c r="B179" s="62" t="s">
        <v>242</v>
      </c>
      <c r="C179" s="251">
        <v>2519860</v>
      </c>
      <c r="D179" s="358">
        <f t="shared" si="52"/>
        <v>5.6411748454388011E-2</v>
      </c>
      <c r="E179" s="403"/>
      <c r="F179" s="464"/>
      <c r="G179" s="356">
        <v>36786</v>
      </c>
      <c r="H179" s="358">
        <f t="shared" si="53"/>
        <v>1.3883217639854006E-3</v>
      </c>
      <c r="I179" s="138">
        <v>36959</v>
      </c>
      <c r="J179" s="358">
        <f t="shared" si="46"/>
        <v>0.1226572704352844</v>
      </c>
      <c r="K179" s="450"/>
      <c r="L179" s="461"/>
      <c r="M179" s="138">
        <v>12578</v>
      </c>
      <c r="N179" s="358">
        <f t="shared" si="48"/>
        <v>-7.4194023259237407E-2</v>
      </c>
      <c r="O179" s="403"/>
      <c r="P179" s="464"/>
      <c r="Q179" s="138">
        <v>5028</v>
      </c>
      <c r="R179" s="358">
        <f t="shared" si="49"/>
        <v>2.5922233300099684E-3</v>
      </c>
      <c r="S179" s="373">
        <v>4682</v>
      </c>
      <c r="T179" s="358">
        <f t="shared" si="35"/>
        <v>-2.981260647359455E-3</v>
      </c>
      <c r="U179" s="403"/>
      <c r="V179" s="464"/>
      <c r="W179" s="250">
        <v>317</v>
      </c>
      <c r="X179" s="358">
        <f t="shared" si="50"/>
        <v>-0.12430939226519333</v>
      </c>
      <c r="Y179" s="250">
        <v>470</v>
      </c>
      <c r="Z179" s="358">
        <f t="shared" si="54"/>
        <v>-0.25159235668789814</v>
      </c>
      <c r="AA179" s="138"/>
      <c r="AB179" s="358"/>
      <c r="AC179" s="403"/>
      <c r="AD179" s="406"/>
      <c r="AE179" s="463"/>
      <c r="AF179" s="473"/>
      <c r="AG179" s="138"/>
      <c r="AH179" s="358"/>
      <c r="AI179" s="143"/>
      <c r="AJ179" s="143"/>
      <c r="AK179" s="143"/>
      <c r="AL179" s="143"/>
      <c r="AM179" s="143"/>
      <c r="AN179" s="143"/>
      <c r="AO179" s="143"/>
      <c r="AP179" s="143"/>
      <c r="AQ179" s="143"/>
      <c r="AR179" s="143"/>
      <c r="AS179" s="143"/>
      <c r="AT179" s="143"/>
      <c r="AU179" s="143"/>
      <c r="AV179" s="144"/>
      <c r="AW179" s="143"/>
      <c r="AX179" s="143"/>
      <c r="AY179" s="143"/>
      <c r="AZ179" s="143"/>
      <c r="BA179" s="143"/>
      <c r="BB179" s="143"/>
      <c r="BC179" s="143"/>
      <c r="BD179" s="143"/>
      <c r="BE179" s="143"/>
      <c r="BF179" s="143"/>
      <c r="BG179" s="143"/>
      <c r="BH179" s="143"/>
      <c r="BI179" s="143"/>
      <c r="BJ179" s="143"/>
      <c r="BK179" s="143"/>
      <c r="BL179" s="143"/>
      <c r="BM179" s="143"/>
      <c r="BN179" s="143"/>
      <c r="BO179" s="143"/>
      <c r="BP179" s="143"/>
      <c r="BQ179" s="143"/>
      <c r="BR179" s="143"/>
      <c r="BS179" s="143"/>
      <c r="BT179" s="143"/>
      <c r="BU179" s="143"/>
      <c r="BV179" s="143"/>
      <c r="BW179" s="143"/>
      <c r="BX179" s="143"/>
      <c r="BY179" s="143"/>
      <c r="BZ179" s="143"/>
      <c r="CA179" s="143"/>
      <c r="CB179" s="143"/>
      <c r="CC179" s="143"/>
      <c r="CD179" s="143"/>
      <c r="CE179" s="143"/>
      <c r="CF179" s="143"/>
      <c r="CG179" s="143"/>
      <c r="CH179" s="143"/>
      <c r="CI179" s="143"/>
      <c r="CJ179" s="143"/>
      <c r="CK179" s="143"/>
      <c r="CL179" s="143"/>
      <c r="CM179" s="143"/>
      <c r="CN179" s="143"/>
      <c r="CO179" s="143"/>
      <c r="CP179" s="143"/>
      <c r="CQ179" s="143"/>
      <c r="CR179" s="143"/>
      <c r="CS179" s="143"/>
      <c r="CT179" s="143"/>
      <c r="CU179" s="143"/>
      <c r="CV179" s="143"/>
      <c r="CW179" s="143"/>
      <c r="CX179" s="143"/>
      <c r="CY179" s="143"/>
      <c r="CZ179" s="143"/>
      <c r="DA179" s="143"/>
      <c r="DB179" s="143"/>
      <c r="DC179" s="143"/>
      <c r="DD179" s="143"/>
      <c r="DE179" s="143"/>
      <c r="DF179" s="143"/>
      <c r="DG179" s="143"/>
      <c r="DH179" s="143"/>
      <c r="DI179" s="143"/>
      <c r="DJ179" s="143"/>
      <c r="DK179" s="143"/>
      <c r="DL179" s="143"/>
      <c r="DM179" s="143"/>
      <c r="DN179" s="143"/>
      <c r="DO179" s="143"/>
      <c r="DP179" s="143"/>
      <c r="DQ179" s="143"/>
      <c r="DR179" s="143"/>
      <c r="DS179" s="143"/>
      <c r="DT179" s="143"/>
      <c r="DU179" s="143"/>
      <c r="DV179" s="143"/>
      <c r="DW179" s="143"/>
      <c r="DX179" s="143"/>
      <c r="DY179" s="143"/>
      <c r="DZ179" s="143"/>
      <c r="EA179" s="143"/>
      <c r="EB179" s="143"/>
      <c r="EC179" s="143"/>
      <c r="ED179" s="143"/>
      <c r="EE179" s="143"/>
      <c r="EF179" s="143"/>
      <c r="EG179" s="143"/>
      <c r="EH179" s="143"/>
      <c r="EI179" s="143"/>
      <c r="EJ179" s="143"/>
      <c r="EK179" s="143"/>
      <c r="EL179" s="143"/>
      <c r="EM179" s="143"/>
      <c r="EN179" s="143"/>
      <c r="EO179" s="143"/>
      <c r="EP179" s="143"/>
      <c r="EQ179" s="143"/>
      <c r="ER179" s="143"/>
      <c r="ES179" s="143"/>
      <c r="ET179" s="143"/>
      <c r="EU179" s="143"/>
      <c r="EV179" s="143"/>
      <c r="EW179" s="143"/>
      <c r="EX179" s="143"/>
      <c r="EY179" s="143"/>
      <c r="EZ179" s="143"/>
      <c r="FA179" s="143"/>
      <c r="FB179" s="143"/>
      <c r="FC179" s="143"/>
      <c r="FD179" s="143"/>
      <c r="FE179" s="143"/>
      <c r="FF179" s="143"/>
      <c r="FG179" s="143"/>
      <c r="FH179" s="143"/>
      <c r="FI179" s="143"/>
      <c r="FJ179" s="143"/>
      <c r="FK179" s="143"/>
      <c r="FL179" s="143"/>
      <c r="FM179" s="143"/>
      <c r="FN179" s="143"/>
      <c r="FO179" s="143"/>
      <c r="FP179" s="143"/>
      <c r="FQ179" s="143"/>
      <c r="FR179" s="143"/>
      <c r="FS179" s="143"/>
      <c r="FT179" s="143"/>
      <c r="FU179" s="143"/>
      <c r="FV179" s="143"/>
      <c r="FW179" s="143"/>
      <c r="FX179" s="143"/>
      <c r="FY179" s="143"/>
      <c r="FZ179" s="143"/>
      <c r="GA179" s="143"/>
      <c r="GB179" s="143"/>
      <c r="GC179" s="143"/>
      <c r="GD179" s="143"/>
      <c r="GE179" s="143"/>
      <c r="GF179" s="143"/>
      <c r="GG179" s="143"/>
      <c r="GH179" s="143"/>
      <c r="GI179" s="143"/>
      <c r="GJ179" s="143"/>
      <c r="GK179" s="143"/>
      <c r="GL179" s="143"/>
      <c r="GM179" s="143"/>
      <c r="GN179" s="143"/>
      <c r="GO179" s="143"/>
      <c r="GP179" s="143"/>
      <c r="GQ179" s="143"/>
      <c r="GR179" s="143"/>
      <c r="GS179" s="143"/>
      <c r="GT179" s="143"/>
      <c r="GU179" s="143"/>
      <c r="GV179" s="143"/>
      <c r="GW179" s="143"/>
      <c r="GX179" s="143"/>
      <c r="GY179" s="143"/>
      <c r="GZ179" s="143"/>
      <c r="HA179" s="143"/>
      <c r="HB179" s="143"/>
      <c r="HC179" s="143"/>
      <c r="HD179" s="143"/>
      <c r="HE179" s="143"/>
      <c r="HF179" s="143"/>
      <c r="HG179" s="143"/>
      <c r="HH179" s="143"/>
      <c r="HI179" s="143"/>
      <c r="HJ179" s="143"/>
      <c r="HK179" s="143"/>
      <c r="HL179" s="143"/>
      <c r="HM179" s="143"/>
      <c r="HN179" s="143"/>
      <c r="HO179" s="143"/>
      <c r="HP179" s="143"/>
      <c r="HQ179" s="143"/>
      <c r="HR179" s="143"/>
      <c r="HS179" s="143"/>
      <c r="HT179" s="143"/>
      <c r="HU179" s="143"/>
      <c r="HV179" s="143"/>
      <c r="HW179" s="143"/>
      <c r="HX179" s="143"/>
      <c r="HY179" s="143"/>
      <c r="HZ179" s="143"/>
      <c r="IA179" s="143"/>
      <c r="IB179" s="143"/>
      <c r="IC179" s="143"/>
      <c r="ID179" s="143"/>
      <c r="IE179" s="143"/>
      <c r="IF179" s="143"/>
      <c r="IG179" s="143"/>
      <c r="IH179" s="143"/>
      <c r="II179" s="143"/>
      <c r="IJ179" s="143"/>
      <c r="IK179" s="143"/>
      <c r="IL179" s="143"/>
      <c r="IM179" s="143"/>
      <c r="IN179" s="143"/>
      <c r="IO179" s="143"/>
      <c r="IP179" s="143"/>
      <c r="IQ179" s="143"/>
      <c r="IR179" s="143"/>
      <c r="IS179" s="143"/>
      <c r="IT179" s="143"/>
      <c r="IU179" s="143"/>
      <c r="IV179" s="143"/>
      <c r="IW179" s="143"/>
      <c r="IX179" s="143"/>
      <c r="IY179" s="143"/>
      <c r="IZ179" s="143"/>
      <c r="JA179" s="143"/>
      <c r="JB179" s="143"/>
      <c r="JC179" s="143"/>
      <c r="JD179" s="143"/>
      <c r="JE179" s="143"/>
      <c r="JF179" s="143"/>
      <c r="JG179" s="143"/>
      <c r="JH179" s="143"/>
      <c r="JI179" s="143"/>
      <c r="JJ179" s="143"/>
      <c r="JK179" s="143"/>
      <c r="JL179" s="143"/>
      <c r="JM179" s="143"/>
      <c r="JN179" s="143"/>
      <c r="JO179" s="143"/>
      <c r="JP179" s="143"/>
      <c r="JQ179" s="143"/>
      <c r="JR179" s="143"/>
      <c r="JS179" s="143"/>
      <c r="JT179" s="143"/>
      <c r="JU179" s="143"/>
      <c r="JV179" s="143"/>
      <c r="JW179" s="143"/>
      <c r="JX179" s="143"/>
      <c r="JY179" s="143"/>
      <c r="JZ179" s="143"/>
      <c r="KA179" s="143"/>
      <c r="KB179" s="143"/>
      <c r="KC179" s="143"/>
      <c r="KD179" s="143"/>
      <c r="KE179" s="143"/>
      <c r="KF179" s="143"/>
      <c r="KG179" s="143"/>
      <c r="KH179" s="143"/>
      <c r="KI179" s="143"/>
      <c r="KJ179" s="143"/>
      <c r="KK179" s="143"/>
      <c r="KL179" s="143"/>
      <c r="KM179" s="143"/>
      <c r="KN179" s="143"/>
      <c r="KO179" s="143"/>
      <c r="KP179" s="143"/>
      <c r="KQ179" s="143"/>
      <c r="KR179" s="143"/>
      <c r="KS179" s="143"/>
      <c r="KT179" s="143"/>
      <c r="KU179" s="143"/>
      <c r="KV179" s="143"/>
      <c r="KW179" s="143"/>
      <c r="KX179" s="143"/>
      <c r="KY179" s="143"/>
      <c r="KZ179" s="143"/>
      <c r="LA179" s="143"/>
      <c r="LB179" s="143"/>
      <c r="LC179" s="143"/>
      <c r="LD179" s="143"/>
      <c r="LE179" s="143"/>
      <c r="LF179" s="143"/>
      <c r="LG179" s="143"/>
      <c r="LH179" s="143"/>
      <c r="LI179" s="143"/>
      <c r="LJ179" s="143"/>
      <c r="LK179" s="143"/>
      <c r="LL179" s="143"/>
      <c r="LM179" s="143"/>
      <c r="LN179" s="143"/>
      <c r="LO179" s="143"/>
      <c r="LP179" s="143"/>
      <c r="LQ179" s="143"/>
      <c r="LR179" s="143"/>
      <c r="LS179" s="143"/>
      <c r="LT179" s="143"/>
      <c r="LU179" s="143"/>
      <c r="LV179" s="143"/>
      <c r="LW179" s="143"/>
      <c r="LX179" s="143"/>
      <c r="LY179" s="143"/>
      <c r="LZ179" s="143"/>
      <c r="MA179" s="143"/>
      <c r="MB179" s="143"/>
      <c r="MC179" s="143"/>
      <c r="MD179" s="143"/>
      <c r="ME179" s="143"/>
      <c r="MF179" s="143"/>
      <c r="MG179" s="143"/>
      <c r="MH179" s="143"/>
      <c r="MI179" s="143"/>
      <c r="MJ179" s="143"/>
      <c r="MK179" s="143"/>
      <c r="ML179" s="143"/>
      <c r="MM179" s="143"/>
      <c r="MN179" s="143"/>
      <c r="MO179" s="143"/>
      <c r="MP179" s="143"/>
      <c r="MQ179" s="143"/>
      <c r="MR179" s="143"/>
      <c r="MS179" s="143"/>
      <c r="MT179" s="143"/>
      <c r="MU179" s="143"/>
      <c r="MV179" s="143"/>
      <c r="MW179" s="143"/>
      <c r="MX179" s="143"/>
      <c r="MY179" s="143"/>
      <c r="MZ179" s="143"/>
      <c r="NA179" s="143"/>
      <c r="NB179" s="143"/>
      <c r="NC179" s="143"/>
      <c r="ND179" s="143"/>
      <c r="NE179" s="143"/>
      <c r="NF179" s="143"/>
      <c r="NG179" s="143"/>
      <c r="NH179" s="143"/>
      <c r="NI179" s="143"/>
      <c r="NJ179" s="143"/>
      <c r="NK179" s="143"/>
      <c r="NL179" s="143"/>
      <c r="NM179" s="143"/>
      <c r="NN179" s="143"/>
      <c r="NO179" s="143"/>
      <c r="NP179" s="143"/>
      <c r="NQ179" s="143"/>
      <c r="NR179" s="143"/>
      <c r="NS179" s="143"/>
      <c r="NT179" s="143"/>
      <c r="NU179" s="143"/>
      <c r="NV179" s="143"/>
      <c r="NW179" s="143"/>
      <c r="NX179" s="143"/>
      <c r="NY179" s="143"/>
      <c r="NZ179" s="143"/>
      <c r="OA179" s="143"/>
      <c r="OB179" s="143"/>
      <c r="OC179" s="143"/>
      <c r="OD179" s="143"/>
      <c r="OE179" s="143"/>
      <c r="OF179" s="143"/>
      <c r="OG179" s="143"/>
      <c r="OH179" s="143"/>
      <c r="OI179" s="143"/>
      <c r="OJ179" s="143"/>
      <c r="OK179" s="143"/>
      <c r="OL179" s="143"/>
      <c r="OM179" s="143"/>
      <c r="ON179" s="143"/>
      <c r="OO179" s="143"/>
      <c r="OP179" s="143"/>
      <c r="OQ179" s="143"/>
      <c r="OR179" s="143"/>
      <c r="OS179" s="143"/>
      <c r="OT179" s="143"/>
      <c r="OU179" s="143"/>
      <c r="OV179" s="143"/>
      <c r="OW179" s="143"/>
      <c r="OX179" s="143"/>
      <c r="OY179" s="143"/>
      <c r="OZ179" s="143"/>
      <c r="PA179" s="143"/>
      <c r="PB179" s="143"/>
      <c r="PC179" s="143"/>
      <c r="PD179" s="143"/>
      <c r="PE179" s="143"/>
      <c r="PF179" s="143"/>
      <c r="PG179" s="143"/>
      <c r="PH179" s="143"/>
      <c r="PI179" s="143"/>
      <c r="PJ179" s="143"/>
      <c r="PK179" s="143"/>
      <c r="PL179" s="143"/>
      <c r="PM179" s="143"/>
      <c r="PN179" s="143"/>
      <c r="PO179" s="143"/>
      <c r="PP179" s="143"/>
      <c r="PQ179" s="143"/>
      <c r="PR179" s="143"/>
      <c r="PS179" s="143"/>
      <c r="PT179" s="143"/>
      <c r="PU179" s="143"/>
      <c r="PV179" s="143"/>
      <c r="PW179" s="143"/>
      <c r="PX179" s="143"/>
      <c r="PY179" s="143"/>
      <c r="PZ179" s="143"/>
      <c r="QA179" s="143"/>
      <c r="QB179" s="143"/>
      <c r="QC179" s="143"/>
      <c r="QD179" s="143"/>
      <c r="QE179" s="143"/>
      <c r="QF179" s="143"/>
      <c r="QG179" s="143"/>
      <c r="QH179" s="143"/>
      <c r="QI179" s="143"/>
      <c r="QJ179" s="143"/>
      <c r="QK179" s="143"/>
      <c r="QL179" s="143"/>
      <c r="QM179" s="143"/>
      <c r="QN179" s="143"/>
      <c r="QO179" s="143"/>
      <c r="QP179" s="143"/>
      <c r="QQ179" s="143"/>
      <c r="QR179" s="143"/>
      <c r="QS179" s="143"/>
      <c r="QT179" s="143"/>
      <c r="QU179" s="143"/>
      <c r="QV179" s="143"/>
      <c r="QW179" s="143"/>
      <c r="QX179" s="143"/>
      <c r="QY179" s="143"/>
      <c r="QZ179" s="143"/>
      <c r="RA179" s="143"/>
      <c r="RB179" s="143"/>
      <c r="RC179" s="143"/>
      <c r="RD179" s="143"/>
      <c r="RE179" s="143"/>
      <c r="RF179" s="143"/>
      <c r="RG179" s="143"/>
      <c r="RH179" s="143"/>
      <c r="RI179" s="143"/>
      <c r="RJ179" s="143"/>
      <c r="RK179" s="143"/>
      <c r="RL179" s="143"/>
      <c r="RM179" s="143"/>
      <c r="RN179" s="143"/>
      <c r="RO179" s="143"/>
      <c r="RP179" s="143"/>
      <c r="RQ179" s="143"/>
      <c r="RR179" s="143"/>
      <c r="RS179" s="143"/>
      <c r="RT179" s="143"/>
      <c r="RU179" s="143"/>
      <c r="RV179" s="143"/>
      <c r="RW179" s="143"/>
      <c r="RX179" s="143"/>
      <c r="RY179" s="143"/>
      <c r="RZ179" s="143"/>
      <c r="SA179" s="143"/>
      <c r="SB179" s="143"/>
      <c r="SC179" s="143"/>
      <c r="SD179" s="143"/>
      <c r="SE179" s="143"/>
      <c r="SF179" s="143"/>
      <c r="SG179" s="143"/>
      <c r="SH179" s="143"/>
      <c r="SI179" s="143"/>
      <c r="SJ179" s="143"/>
      <c r="SK179" s="143"/>
      <c r="SL179" s="143"/>
      <c r="SM179" s="143"/>
      <c r="SN179" s="143"/>
      <c r="SO179" s="143"/>
      <c r="SP179" s="143"/>
      <c r="SQ179" s="143"/>
      <c r="SR179" s="143"/>
      <c r="SS179" s="143"/>
      <c r="ST179" s="143"/>
      <c r="SU179" s="143"/>
      <c r="SV179" s="143"/>
      <c r="SW179" s="143"/>
      <c r="SX179" s="143"/>
      <c r="SY179" s="143"/>
      <c r="SZ179" s="143"/>
      <c r="TA179" s="143"/>
      <c r="TB179" s="143"/>
      <c r="TC179" s="143"/>
      <c r="TD179" s="143"/>
      <c r="TE179" s="143"/>
      <c r="TF179" s="143"/>
      <c r="TG179" s="143"/>
      <c r="TH179" s="143"/>
      <c r="TI179" s="143"/>
      <c r="TJ179" s="143"/>
      <c r="TK179" s="143"/>
      <c r="TL179" s="143"/>
      <c r="TM179" s="143"/>
      <c r="TN179" s="143"/>
      <c r="TO179" s="143"/>
      <c r="TP179" s="143"/>
      <c r="TQ179" s="143"/>
      <c r="TR179" s="143"/>
      <c r="TS179" s="143"/>
      <c r="TT179" s="143"/>
      <c r="TU179" s="143"/>
      <c r="TV179" s="143"/>
      <c r="TW179" s="143"/>
      <c r="TX179" s="143"/>
      <c r="TY179" s="143"/>
      <c r="TZ179" s="143"/>
      <c r="UA179" s="143"/>
      <c r="UB179" s="143"/>
      <c r="UC179" s="143"/>
      <c r="UD179" s="143"/>
      <c r="UE179" s="143"/>
      <c r="UF179" s="143"/>
      <c r="UG179" s="143"/>
      <c r="UH179" s="143"/>
      <c r="UI179" s="143"/>
      <c r="UJ179" s="143"/>
      <c r="UK179" s="143"/>
      <c r="UL179" s="143"/>
      <c r="UM179" s="143"/>
      <c r="UN179" s="143"/>
      <c r="UO179" s="143"/>
      <c r="UP179" s="143"/>
      <c r="UQ179" s="143"/>
      <c r="UR179" s="143"/>
      <c r="US179" s="143"/>
      <c r="UT179" s="143"/>
      <c r="UU179" s="143"/>
      <c r="UV179" s="143"/>
      <c r="UW179" s="143"/>
      <c r="UX179" s="143"/>
      <c r="UY179" s="143"/>
      <c r="UZ179" s="143"/>
      <c r="VA179" s="143"/>
      <c r="VB179" s="143"/>
      <c r="VC179" s="143"/>
      <c r="VD179" s="143"/>
      <c r="VE179" s="143"/>
      <c r="VF179" s="143"/>
      <c r="VG179" s="143"/>
      <c r="VH179" s="143"/>
      <c r="VI179" s="143"/>
      <c r="VJ179" s="143"/>
      <c r="VK179" s="143"/>
      <c r="VL179" s="143"/>
      <c r="VM179" s="143"/>
      <c r="VN179" s="143"/>
      <c r="VO179" s="143"/>
      <c r="VP179" s="143"/>
      <c r="VQ179" s="143"/>
      <c r="VR179" s="143"/>
      <c r="VS179" s="143"/>
      <c r="VT179" s="143"/>
      <c r="VU179" s="143"/>
      <c r="VV179" s="143"/>
      <c r="VW179" s="143"/>
      <c r="VX179" s="143"/>
      <c r="VY179" s="143"/>
      <c r="VZ179" s="143"/>
      <c r="WA179" s="143"/>
      <c r="WB179" s="143"/>
      <c r="WC179" s="143"/>
      <c r="WD179" s="143"/>
      <c r="WE179" s="143"/>
      <c r="WF179" s="143"/>
      <c r="WG179" s="143"/>
      <c r="WH179" s="143"/>
      <c r="WI179" s="143"/>
      <c r="WJ179" s="143"/>
      <c r="WK179" s="143"/>
      <c r="WL179" s="143"/>
      <c r="WM179" s="143"/>
      <c r="WN179" s="143"/>
      <c r="WO179" s="143"/>
      <c r="WP179" s="143"/>
      <c r="WQ179" s="143"/>
      <c r="WR179" s="143"/>
      <c r="WS179" s="143"/>
      <c r="WT179" s="143"/>
      <c r="WU179" s="143"/>
      <c r="WV179" s="143"/>
      <c r="WW179" s="143"/>
      <c r="WX179" s="143"/>
      <c r="WY179" s="143"/>
      <c r="WZ179" s="143"/>
      <c r="XA179" s="143"/>
      <c r="XB179" s="143"/>
      <c r="XC179" s="143"/>
      <c r="XD179" s="143"/>
      <c r="XE179" s="143"/>
      <c r="XF179" s="143"/>
      <c r="XG179" s="143"/>
      <c r="XH179" s="143"/>
      <c r="XI179" s="143"/>
      <c r="XJ179" s="143"/>
      <c r="XK179" s="143"/>
      <c r="XL179" s="143"/>
      <c r="XM179" s="143"/>
      <c r="XN179" s="143"/>
      <c r="XO179" s="143"/>
      <c r="XP179" s="143"/>
      <c r="XQ179" s="143"/>
      <c r="XR179" s="143"/>
      <c r="XS179" s="143"/>
      <c r="XT179" s="143"/>
      <c r="XU179" s="143"/>
      <c r="XV179" s="143"/>
      <c r="XW179" s="143"/>
      <c r="XX179" s="143"/>
      <c r="XY179" s="143"/>
      <c r="XZ179" s="143"/>
      <c r="YA179" s="143"/>
      <c r="YB179" s="143"/>
      <c r="YC179" s="143"/>
      <c r="YD179" s="143"/>
      <c r="YE179" s="143"/>
      <c r="YF179" s="143"/>
      <c r="YG179" s="143"/>
      <c r="YH179" s="143"/>
      <c r="YI179" s="143"/>
      <c r="YJ179" s="143"/>
      <c r="YK179" s="143"/>
      <c r="YL179" s="143"/>
      <c r="YM179" s="143"/>
      <c r="YN179" s="143"/>
      <c r="YO179" s="143"/>
      <c r="YP179" s="143"/>
      <c r="YQ179" s="143"/>
      <c r="YR179" s="143"/>
      <c r="YS179" s="143"/>
      <c r="YT179" s="143"/>
      <c r="YU179" s="143"/>
      <c r="YV179" s="143"/>
      <c r="YW179" s="143"/>
      <c r="YX179" s="143"/>
      <c r="YY179" s="143"/>
      <c r="YZ179" s="143"/>
      <c r="ZA179" s="143"/>
      <c r="ZB179" s="143"/>
      <c r="ZC179" s="143"/>
      <c r="ZD179" s="143"/>
      <c r="ZE179" s="143"/>
      <c r="ZF179" s="143"/>
      <c r="ZG179" s="143"/>
      <c r="ZH179" s="143"/>
      <c r="ZI179" s="143"/>
      <c r="ZJ179" s="143"/>
      <c r="ZK179" s="143"/>
      <c r="ZL179" s="143"/>
      <c r="ZM179" s="143"/>
      <c r="ZN179" s="143"/>
      <c r="ZO179" s="143"/>
      <c r="ZP179" s="143"/>
      <c r="ZQ179" s="143"/>
      <c r="ZR179" s="143"/>
      <c r="ZS179" s="143"/>
      <c r="ZT179" s="143"/>
      <c r="ZU179" s="143"/>
      <c r="ZV179" s="143"/>
      <c r="ZW179" s="143"/>
      <c r="ZX179" s="143"/>
      <c r="ZY179" s="143"/>
      <c r="ZZ179" s="143"/>
      <c r="AAA179" s="143"/>
      <c r="AAB179" s="143"/>
      <c r="AAC179" s="143"/>
      <c r="AAD179" s="143"/>
      <c r="AAE179" s="143"/>
      <c r="AAF179" s="143"/>
      <c r="AAG179" s="143"/>
      <c r="AAH179" s="143"/>
      <c r="AAI179" s="143"/>
      <c r="AAJ179" s="143"/>
      <c r="AAK179" s="143"/>
      <c r="AAL179" s="143"/>
      <c r="AAM179" s="143"/>
      <c r="AAN179" s="143"/>
      <c r="AAO179" s="143"/>
      <c r="AAP179" s="143"/>
      <c r="AAQ179" s="143"/>
      <c r="AAR179" s="143"/>
      <c r="AAS179" s="143"/>
      <c r="AAT179" s="143"/>
      <c r="AAU179" s="143"/>
      <c r="AAV179" s="143"/>
      <c r="AAW179" s="143"/>
      <c r="AAX179" s="143"/>
      <c r="AAY179" s="143"/>
      <c r="AAZ179" s="143"/>
      <c r="ABA179" s="143"/>
      <c r="ABB179" s="143"/>
      <c r="ABC179" s="143"/>
      <c r="ABD179" s="143"/>
      <c r="ABE179" s="143"/>
      <c r="ABF179" s="143"/>
      <c r="ABG179" s="143"/>
      <c r="ABH179" s="143"/>
      <c r="ABI179" s="143"/>
      <c r="ABJ179" s="143"/>
      <c r="ABK179" s="143"/>
      <c r="ABL179" s="143"/>
      <c r="ABM179" s="143"/>
      <c r="ABN179" s="143"/>
      <c r="ABO179" s="143"/>
      <c r="ABP179" s="143"/>
      <c r="ABQ179" s="143"/>
      <c r="ABR179" s="143"/>
      <c r="ABS179" s="143"/>
      <c r="ABT179" s="143"/>
      <c r="ABU179" s="143"/>
      <c r="ABV179" s="143"/>
      <c r="ABW179" s="143"/>
      <c r="ABX179" s="143"/>
      <c r="ABY179" s="143"/>
      <c r="ABZ179" s="143"/>
      <c r="ACA179" s="143"/>
      <c r="ACB179" s="143"/>
      <c r="ACC179" s="143"/>
      <c r="ACD179" s="143"/>
      <c r="ACE179" s="143"/>
      <c r="ACF179" s="143"/>
      <c r="ACG179" s="143"/>
      <c r="ACH179" s="143"/>
      <c r="ACI179" s="143"/>
      <c r="ACJ179" s="143"/>
      <c r="ACK179" s="143"/>
      <c r="ACL179" s="143"/>
      <c r="ACM179" s="143"/>
      <c r="ACN179" s="143"/>
      <c r="ACO179" s="143"/>
      <c r="ACP179" s="143"/>
      <c r="ACQ179" s="143"/>
      <c r="ACR179" s="143"/>
      <c r="ACS179" s="143"/>
      <c r="ACT179" s="143"/>
      <c r="ACU179" s="143"/>
      <c r="ACV179" s="143"/>
      <c r="ACW179" s="143"/>
      <c r="ACX179" s="143"/>
      <c r="ACY179" s="143"/>
      <c r="ACZ179" s="143"/>
      <c r="ADA179" s="143"/>
      <c r="ADB179" s="143"/>
      <c r="ADC179" s="143"/>
      <c r="ADD179" s="143"/>
      <c r="ADE179" s="143"/>
      <c r="ADF179" s="143"/>
      <c r="ADG179" s="143"/>
      <c r="ADH179" s="143"/>
      <c r="ADI179" s="143"/>
      <c r="ADJ179" s="143"/>
      <c r="ADK179" s="143"/>
      <c r="ADL179" s="143"/>
      <c r="ADM179" s="143"/>
      <c r="ADN179" s="143"/>
      <c r="ADO179" s="143"/>
      <c r="ADP179" s="143"/>
      <c r="ADQ179" s="143"/>
      <c r="ADR179" s="143"/>
      <c r="ADS179" s="143"/>
      <c r="ADT179" s="143"/>
      <c r="ADU179" s="143"/>
      <c r="ADV179" s="143"/>
      <c r="ADW179" s="143"/>
      <c r="ADX179" s="143"/>
      <c r="ADY179" s="143"/>
      <c r="ADZ179" s="143"/>
      <c r="AEA179" s="143"/>
      <c r="AEB179" s="143"/>
      <c r="AEC179" s="143"/>
      <c r="AED179" s="143"/>
      <c r="AEE179" s="143"/>
      <c r="AEF179" s="143"/>
      <c r="AEG179" s="143"/>
      <c r="AEH179" s="143"/>
      <c r="AEI179" s="143"/>
      <c r="AEJ179" s="143"/>
      <c r="AEK179" s="143"/>
      <c r="AEL179" s="143"/>
      <c r="AEM179" s="143"/>
      <c r="AEN179" s="143"/>
      <c r="AEO179" s="143"/>
      <c r="AEP179" s="143"/>
      <c r="AEQ179" s="143"/>
      <c r="AER179" s="143"/>
      <c r="AES179" s="143"/>
      <c r="AET179" s="143"/>
      <c r="AEU179" s="143"/>
      <c r="AEV179" s="143"/>
      <c r="AEW179" s="143"/>
      <c r="AEX179" s="143"/>
      <c r="AEY179" s="143"/>
      <c r="AEZ179" s="143"/>
      <c r="AFA179" s="143"/>
      <c r="AFB179" s="143"/>
      <c r="AFC179" s="143"/>
      <c r="AFD179" s="143"/>
      <c r="AFE179" s="143"/>
      <c r="AFF179" s="143"/>
      <c r="AFG179" s="143"/>
      <c r="AFH179" s="143"/>
      <c r="AFI179" s="143"/>
      <c r="AFJ179" s="143"/>
      <c r="AFK179" s="143"/>
      <c r="AFL179" s="143"/>
      <c r="AFM179" s="143"/>
      <c r="AFN179" s="143"/>
      <c r="AFO179" s="143"/>
      <c r="AFP179" s="143"/>
      <c r="AFQ179" s="143"/>
      <c r="AFR179" s="143"/>
      <c r="AFS179" s="143"/>
      <c r="AFT179" s="143"/>
      <c r="AFU179" s="143"/>
      <c r="AFV179" s="143"/>
      <c r="AFW179" s="143"/>
      <c r="AFX179" s="143"/>
      <c r="AFY179" s="143"/>
      <c r="AFZ179" s="143"/>
      <c r="AGA179" s="143"/>
      <c r="AGB179" s="143"/>
      <c r="AGC179" s="143"/>
      <c r="AGD179" s="143"/>
      <c r="AGE179" s="143"/>
      <c r="AGF179" s="143"/>
      <c r="AGG179" s="143"/>
      <c r="AGH179" s="143"/>
      <c r="AGI179" s="143"/>
      <c r="AGJ179" s="143"/>
      <c r="AGK179" s="143"/>
      <c r="AGL179" s="143"/>
      <c r="AGM179" s="143"/>
      <c r="AGN179" s="143"/>
      <c r="AGO179" s="143"/>
      <c r="AGP179" s="143"/>
      <c r="AGQ179" s="143"/>
      <c r="AGR179" s="143"/>
      <c r="AGS179" s="143"/>
      <c r="AGT179" s="143"/>
      <c r="AGU179" s="143"/>
      <c r="AGV179" s="143"/>
      <c r="AGW179" s="143"/>
      <c r="AGX179" s="143"/>
      <c r="AGY179" s="143"/>
      <c r="AGZ179" s="143"/>
      <c r="AHA179" s="143"/>
      <c r="AHB179" s="143"/>
      <c r="AHC179" s="143"/>
      <c r="AHD179" s="143"/>
      <c r="AHE179" s="143"/>
      <c r="AHF179" s="143"/>
      <c r="AHG179" s="143"/>
      <c r="AHH179" s="143"/>
      <c r="AHI179" s="143"/>
      <c r="AHJ179" s="143"/>
      <c r="AHK179" s="143"/>
      <c r="AHL179" s="143"/>
      <c r="AHM179" s="143"/>
      <c r="AHN179" s="143"/>
      <c r="AHO179" s="143"/>
      <c r="AHP179" s="143"/>
      <c r="AHQ179" s="143"/>
      <c r="AHR179" s="143"/>
      <c r="AHS179" s="143"/>
      <c r="AHT179" s="143"/>
      <c r="AHU179" s="143"/>
      <c r="AHV179" s="143"/>
      <c r="AHW179" s="143"/>
      <c r="AHX179" s="143"/>
      <c r="AHY179" s="143"/>
      <c r="AHZ179" s="143"/>
      <c r="AIA179" s="143"/>
      <c r="AIB179" s="143"/>
      <c r="AIC179" s="143"/>
      <c r="AID179" s="143"/>
      <c r="AIE179" s="143"/>
      <c r="AIF179" s="143"/>
      <c r="AIG179" s="143"/>
      <c r="AIH179" s="143"/>
      <c r="AII179" s="143"/>
      <c r="AIJ179" s="143"/>
      <c r="AIK179" s="143"/>
      <c r="AIL179" s="143"/>
      <c r="AIM179" s="143"/>
      <c r="AIN179" s="143"/>
      <c r="AIO179" s="143"/>
      <c r="AIP179" s="143"/>
      <c r="AIQ179" s="143"/>
      <c r="AIR179" s="143"/>
      <c r="AIS179" s="143"/>
      <c r="AIT179" s="143"/>
      <c r="AIU179" s="143"/>
      <c r="AIV179" s="143"/>
      <c r="AIW179" s="143"/>
      <c r="AIX179" s="143"/>
      <c r="AIY179" s="143"/>
      <c r="AIZ179" s="143"/>
      <c r="AJA179" s="143"/>
      <c r="AJB179" s="143"/>
      <c r="AJC179" s="143"/>
      <c r="AJD179" s="143"/>
      <c r="AJE179" s="143"/>
      <c r="AJF179" s="143"/>
      <c r="AJG179" s="143"/>
      <c r="AJH179" s="143"/>
      <c r="AJI179" s="143"/>
    </row>
    <row r="180" spans="1:945" s="106" customFormat="1" ht="13.55" customHeight="1">
      <c r="A180" s="400"/>
      <c r="B180" s="62" t="s">
        <v>243</v>
      </c>
      <c r="C180" s="251">
        <v>2225756</v>
      </c>
      <c r="D180" s="358">
        <f t="shared" si="52"/>
        <v>-4.8039347194276383E-3</v>
      </c>
      <c r="E180" s="403"/>
      <c r="F180" s="464"/>
      <c r="G180" s="356">
        <v>33000</v>
      </c>
      <c r="H180" s="358">
        <f t="shared" si="53"/>
        <v>-2.1352313167259829E-2</v>
      </c>
      <c r="I180" s="138">
        <v>33201</v>
      </c>
      <c r="J180" s="358">
        <f t="shared" si="46"/>
        <v>0.10599953362870185</v>
      </c>
      <c r="K180" s="450"/>
      <c r="L180" s="461"/>
      <c r="M180" s="138">
        <v>13424</v>
      </c>
      <c r="N180" s="358">
        <f t="shared" si="48"/>
        <v>-4.1005857979711346E-2</v>
      </c>
      <c r="O180" s="403"/>
      <c r="P180" s="464"/>
      <c r="Q180" s="138">
        <v>4523</v>
      </c>
      <c r="R180" s="358">
        <f t="shared" si="49"/>
        <v>-0.30703232725601348</v>
      </c>
      <c r="S180" s="373">
        <v>2246</v>
      </c>
      <c r="T180" s="358">
        <f t="shared" si="35"/>
        <v>-0.16131441374159822</v>
      </c>
      <c r="U180" s="403"/>
      <c r="V180" s="464"/>
      <c r="W180" s="250">
        <v>309</v>
      </c>
      <c r="X180" s="358">
        <f t="shared" si="50"/>
        <v>-0.37195121951219512</v>
      </c>
      <c r="Y180" s="250">
        <v>162</v>
      </c>
      <c r="Z180" s="358">
        <f t="shared" si="54"/>
        <v>-0.72635135135135132</v>
      </c>
      <c r="AA180" s="138"/>
      <c r="AB180" s="358"/>
      <c r="AC180" s="403"/>
      <c r="AD180" s="406"/>
      <c r="AE180" s="463"/>
      <c r="AF180" s="473"/>
      <c r="AG180" s="138"/>
      <c r="AH180" s="358"/>
      <c r="AI180" s="143"/>
      <c r="AJ180" s="143"/>
      <c r="AK180" s="143"/>
      <c r="AL180" s="143"/>
      <c r="AM180" s="143"/>
      <c r="AN180" s="143"/>
      <c r="AO180" s="143"/>
      <c r="AP180" s="143"/>
      <c r="AQ180" s="143"/>
      <c r="AR180" s="143"/>
      <c r="AS180" s="143"/>
      <c r="AT180" s="143"/>
      <c r="AU180" s="143"/>
      <c r="AV180" s="144"/>
      <c r="AW180" s="143"/>
      <c r="AX180" s="143"/>
      <c r="AY180" s="143"/>
      <c r="AZ180" s="143"/>
      <c r="BA180" s="143"/>
      <c r="BB180" s="143"/>
      <c r="BC180" s="143"/>
      <c r="BD180" s="143"/>
      <c r="BE180" s="143"/>
      <c r="BF180" s="143"/>
      <c r="BG180" s="143"/>
      <c r="BH180" s="143"/>
      <c r="BI180" s="143"/>
      <c r="BJ180" s="143"/>
      <c r="BK180" s="143"/>
      <c r="BL180" s="143"/>
      <c r="BM180" s="143"/>
      <c r="BN180" s="143"/>
      <c r="BO180" s="143"/>
      <c r="BP180" s="143"/>
      <c r="BQ180" s="143"/>
      <c r="BR180" s="143"/>
      <c r="BS180" s="143"/>
      <c r="BT180" s="143"/>
      <c r="BU180" s="143"/>
      <c r="BV180" s="143"/>
      <c r="BW180" s="143"/>
      <c r="BX180" s="143"/>
      <c r="BY180" s="143"/>
      <c r="BZ180" s="143"/>
      <c r="CA180" s="143"/>
      <c r="CB180" s="143"/>
      <c r="CC180" s="143"/>
      <c r="CD180" s="143"/>
      <c r="CE180" s="143"/>
      <c r="CF180" s="143"/>
      <c r="CG180" s="143"/>
      <c r="CH180" s="143"/>
      <c r="CI180" s="143"/>
      <c r="CJ180" s="143"/>
      <c r="CK180" s="143"/>
      <c r="CL180" s="143"/>
      <c r="CM180" s="143"/>
      <c r="CN180" s="143"/>
      <c r="CO180" s="143"/>
      <c r="CP180" s="143"/>
      <c r="CQ180" s="143"/>
      <c r="CR180" s="143"/>
      <c r="CS180" s="143"/>
      <c r="CT180" s="143"/>
      <c r="CU180" s="143"/>
      <c r="CV180" s="143"/>
      <c r="CW180" s="143"/>
      <c r="CX180" s="143"/>
      <c r="CY180" s="143"/>
      <c r="CZ180" s="143"/>
      <c r="DA180" s="143"/>
      <c r="DB180" s="143"/>
      <c r="DC180" s="143"/>
      <c r="DD180" s="143"/>
      <c r="DE180" s="143"/>
      <c r="DF180" s="143"/>
      <c r="DG180" s="143"/>
      <c r="DH180" s="143"/>
      <c r="DI180" s="143"/>
      <c r="DJ180" s="143"/>
      <c r="DK180" s="143"/>
      <c r="DL180" s="143"/>
      <c r="DM180" s="143"/>
      <c r="DN180" s="143"/>
      <c r="DO180" s="143"/>
      <c r="DP180" s="143"/>
      <c r="DQ180" s="143"/>
      <c r="DR180" s="143"/>
      <c r="DS180" s="143"/>
      <c r="DT180" s="143"/>
      <c r="DU180" s="143"/>
      <c r="DV180" s="143"/>
      <c r="DW180" s="143"/>
      <c r="DX180" s="143"/>
      <c r="DY180" s="143"/>
      <c r="DZ180" s="143"/>
      <c r="EA180" s="143"/>
      <c r="EB180" s="143"/>
      <c r="EC180" s="143"/>
      <c r="ED180" s="143"/>
      <c r="EE180" s="143"/>
      <c r="EF180" s="143"/>
      <c r="EG180" s="143"/>
      <c r="EH180" s="143"/>
      <c r="EI180" s="143"/>
      <c r="EJ180" s="143"/>
      <c r="EK180" s="143"/>
      <c r="EL180" s="143"/>
      <c r="EM180" s="143"/>
      <c r="EN180" s="143"/>
      <c r="EO180" s="143"/>
      <c r="EP180" s="143"/>
      <c r="EQ180" s="143"/>
      <c r="ER180" s="143"/>
      <c r="ES180" s="143"/>
      <c r="ET180" s="143"/>
      <c r="EU180" s="143"/>
      <c r="EV180" s="143"/>
      <c r="EW180" s="143"/>
      <c r="EX180" s="143"/>
      <c r="EY180" s="143"/>
      <c r="EZ180" s="143"/>
      <c r="FA180" s="143"/>
      <c r="FB180" s="143"/>
      <c r="FC180" s="143"/>
      <c r="FD180" s="143"/>
      <c r="FE180" s="143"/>
      <c r="FF180" s="143"/>
      <c r="FG180" s="143"/>
      <c r="FH180" s="143"/>
      <c r="FI180" s="143"/>
      <c r="FJ180" s="143"/>
      <c r="FK180" s="143"/>
      <c r="FL180" s="143"/>
      <c r="FM180" s="143"/>
      <c r="FN180" s="143"/>
      <c r="FO180" s="143"/>
      <c r="FP180" s="143"/>
      <c r="FQ180" s="143"/>
      <c r="FR180" s="143"/>
      <c r="FS180" s="143"/>
      <c r="FT180" s="143"/>
      <c r="FU180" s="143"/>
      <c r="FV180" s="143"/>
      <c r="FW180" s="143"/>
      <c r="FX180" s="143"/>
      <c r="FY180" s="143"/>
      <c r="FZ180" s="143"/>
      <c r="GA180" s="143"/>
      <c r="GB180" s="143"/>
      <c r="GC180" s="143"/>
      <c r="GD180" s="143"/>
      <c r="GE180" s="143"/>
      <c r="GF180" s="143"/>
      <c r="GG180" s="143"/>
      <c r="GH180" s="143"/>
      <c r="GI180" s="143"/>
      <c r="GJ180" s="143"/>
      <c r="GK180" s="143"/>
      <c r="GL180" s="143"/>
      <c r="GM180" s="143"/>
      <c r="GN180" s="143"/>
      <c r="GO180" s="143"/>
      <c r="GP180" s="143"/>
      <c r="GQ180" s="143"/>
      <c r="GR180" s="143"/>
      <c r="GS180" s="143"/>
      <c r="GT180" s="143"/>
      <c r="GU180" s="143"/>
      <c r="GV180" s="143"/>
      <c r="GW180" s="143"/>
      <c r="GX180" s="143"/>
      <c r="GY180" s="143"/>
      <c r="GZ180" s="143"/>
      <c r="HA180" s="143"/>
      <c r="HB180" s="143"/>
      <c r="HC180" s="143"/>
      <c r="HD180" s="143"/>
      <c r="HE180" s="143"/>
      <c r="HF180" s="143"/>
      <c r="HG180" s="143"/>
      <c r="HH180" s="143"/>
      <c r="HI180" s="143"/>
      <c r="HJ180" s="143"/>
      <c r="HK180" s="143"/>
      <c r="HL180" s="143"/>
      <c r="HM180" s="143"/>
      <c r="HN180" s="143"/>
      <c r="HO180" s="143"/>
      <c r="HP180" s="143"/>
      <c r="HQ180" s="143"/>
      <c r="HR180" s="143"/>
      <c r="HS180" s="143"/>
      <c r="HT180" s="143"/>
      <c r="HU180" s="143"/>
      <c r="HV180" s="143"/>
      <c r="HW180" s="143"/>
      <c r="HX180" s="143"/>
      <c r="HY180" s="143"/>
      <c r="HZ180" s="143"/>
      <c r="IA180" s="143"/>
      <c r="IB180" s="143"/>
      <c r="IC180" s="143"/>
      <c r="ID180" s="143"/>
      <c r="IE180" s="143"/>
      <c r="IF180" s="143"/>
      <c r="IG180" s="143"/>
      <c r="IH180" s="143"/>
      <c r="II180" s="143"/>
      <c r="IJ180" s="143"/>
      <c r="IK180" s="143"/>
      <c r="IL180" s="143"/>
      <c r="IM180" s="143"/>
      <c r="IN180" s="143"/>
      <c r="IO180" s="143"/>
      <c r="IP180" s="143"/>
      <c r="IQ180" s="143"/>
      <c r="IR180" s="143"/>
      <c r="IS180" s="143"/>
      <c r="IT180" s="143"/>
      <c r="IU180" s="143"/>
      <c r="IV180" s="143"/>
      <c r="IW180" s="143"/>
      <c r="IX180" s="143"/>
      <c r="IY180" s="143"/>
      <c r="IZ180" s="143"/>
      <c r="JA180" s="143"/>
      <c r="JB180" s="143"/>
      <c r="JC180" s="143"/>
      <c r="JD180" s="143"/>
      <c r="JE180" s="143"/>
      <c r="JF180" s="143"/>
      <c r="JG180" s="143"/>
      <c r="JH180" s="143"/>
      <c r="JI180" s="143"/>
      <c r="JJ180" s="143"/>
      <c r="JK180" s="143"/>
      <c r="JL180" s="143"/>
      <c r="JM180" s="143"/>
      <c r="JN180" s="143"/>
      <c r="JO180" s="143"/>
      <c r="JP180" s="143"/>
      <c r="JQ180" s="143"/>
      <c r="JR180" s="143"/>
      <c r="JS180" s="143"/>
      <c r="JT180" s="143"/>
      <c r="JU180" s="143"/>
      <c r="JV180" s="143"/>
      <c r="JW180" s="143"/>
      <c r="JX180" s="143"/>
      <c r="JY180" s="143"/>
      <c r="JZ180" s="143"/>
      <c r="KA180" s="143"/>
      <c r="KB180" s="143"/>
      <c r="KC180" s="143"/>
      <c r="KD180" s="143"/>
      <c r="KE180" s="143"/>
      <c r="KF180" s="143"/>
      <c r="KG180" s="143"/>
      <c r="KH180" s="143"/>
      <c r="KI180" s="143"/>
      <c r="KJ180" s="143"/>
      <c r="KK180" s="143"/>
      <c r="KL180" s="143"/>
      <c r="KM180" s="143"/>
      <c r="KN180" s="143"/>
      <c r="KO180" s="143"/>
      <c r="KP180" s="143"/>
      <c r="KQ180" s="143"/>
      <c r="KR180" s="143"/>
      <c r="KS180" s="143"/>
      <c r="KT180" s="143"/>
      <c r="KU180" s="143"/>
      <c r="KV180" s="143"/>
      <c r="KW180" s="143"/>
      <c r="KX180" s="143"/>
      <c r="KY180" s="143"/>
      <c r="KZ180" s="143"/>
      <c r="LA180" s="143"/>
      <c r="LB180" s="143"/>
      <c r="LC180" s="143"/>
      <c r="LD180" s="143"/>
      <c r="LE180" s="143"/>
      <c r="LF180" s="143"/>
      <c r="LG180" s="143"/>
      <c r="LH180" s="143"/>
      <c r="LI180" s="143"/>
      <c r="LJ180" s="143"/>
      <c r="LK180" s="143"/>
      <c r="LL180" s="143"/>
      <c r="LM180" s="143"/>
      <c r="LN180" s="143"/>
      <c r="LO180" s="143"/>
      <c r="LP180" s="143"/>
      <c r="LQ180" s="143"/>
      <c r="LR180" s="143"/>
      <c r="LS180" s="143"/>
      <c r="LT180" s="143"/>
      <c r="LU180" s="143"/>
      <c r="LV180" s="143"/>
      <c r="LW180" s="143"/>
      <c r="LX180" s="143"/>
      <c r="LY180" s="143"/>
      <c r="LZ180" s="143"/>
      <c r="MA180" s="143"/>
      <c r="MB180" s="143"/>
      <c r="MC180" s="143"/>
      <c r="MD180" s="143"/>
      <c r="ME180" s="143"/>
      <c r="MF180" s="143"/>
      <c r="MG180" s="143"/>
      <c r="MH180" s="143"/>
      <c r="MI180" s="143"/>
      <c r="MJ180" s="143"/>
      <c r="MK180" s="143"/>
      <c r="ML180" s="143"/>
      <c r="MM180" s="143"/>
      <c r="MN180" s="143"/>
      <c r="MO180" s="143"/>
      <c r="MP180" s="143"/>
      <c r="MQ180" s="143"/>
      <c r="MR180" s="143"/>
      <c r="MS180" s="143"/>
      <c r="MT180" s="143"/>
      <c r="MU180" s="143"/>
      <c r="MV180" s="143"/>
      <c r="MW180" s="143"/>
      <c r="MX180" s="143"/>
      <c r="MY180" s="143"/>
      <c r="MZ180" s="143"/>
      <c r="NA180" s="143"/>
      <c r="NB180" s="143"/>
      <c r="NC180" s="143"/>
      <c r="ND180" s="143"/>
      <c r="NE180" s="143"/>
      <c r="NF180" s="143"/>
      <c r="NG180" s="143"/>
      <c r="NH180" s="143"/>
      <c r="NI180" s="143"/>
      <c r="NJ180" s="143"/>
      <c r="NK180" s="143"/>
      <c r="NL180" s="143"/>
      <c r="NM180" s="143"/>
      <c r="NN180" s="143"/>
      <c r="NO180" s="143"/>
      <c r="NP180" s="143"/>
      <c r="NQ180" s="143"/>
      <c r="NR180" s="143"/>
      <c r="NS180" s="143"/>
      <c r="NT180" s="143"/>
      <c r="NU180" s="143"/>
      <c r="NV180" s="143"/>
      <c r="NW180" s="143"/>
      <c r="NX180" s="143"/>
      <c r="NY180" s="143"/>
      <c r="NZ180" s="143"/>
      <c r="OA180" s="143"/>
      <c r="OB180" s="143"/>
      <c r="OC180" s="143"/>
      <c r="OD180" s="143"/>
      <c r="OE180" s="143"/>
      <c r="OF180" s="143"/>
      <c r="OG180" s="143"/>
      <c r="OH180" s="143"/>
      <c r="OI180" s="143"/>
      <c r="OJ180" s="143"/>
      <c r="OK180" s="143"/>
      <c r="OL180" s="143"/>
      <c r="OM180" s="143"/>
      <c r="ON180" s="143"/>
      <c r="OO180" s="143"/>
      <c r="OP180" s="143"/>
      <c r="OQ180" s="143"/>
      <c r="OR180" s="143"/>
      <c r="OS180" s="143"/>
      <c r="OT180" s="143"/>
      <c r="OU180" s="143"/>
      <c r="OV180" s="143"/>
      <c r="OW180" s="143"/>
      <c r="OX180" s="143"/>
      <c r="OY180" s="143"/>
      <c r="OZ180" s="143"/>
      <c r="PA180" s="143"/>
      <c r="PB180" s="143"/>
      <c r="PC180" s="143"/>
      <c r="PD180" s="143"/>
      <c r="PE180" s="143"/>
      <c r="PF180" s="143"/>
      <c r="PG180" s="143"/>
      <c r="PH180" s="143"/>
      <c r="PI180" s="143"/>
      <c r="PJ180" s="143"/>
      <c r="PK180" s="143"/>
      <c r="PL180" s="143"/>
      <c r="PM180" s="143"/>
      <c r="PN180" s="143"/>
      <c r="PO180" s="143"/>
      <c r="PP180" s="143"/>
      <c r="PQ180" s="143"/>
      <c r="PR180" s="143"/>
      <c r="PS180" s="143"/>
      <c r="PT180" s="143"/>
      <c r="PU180" s="143"/>
      <c r="PV180" s="143"/>
      <c r="PW180" s="143"/>
      <c r="PX180" s="143"/>
      <c r="PY180" s="143"/>
      <c r="PZ180" s="143"/>
      <c r="QA180" s="143"/>
      <c r="QB180" s="143"/>
      <c r="QC180" s="143"/>
      <c r="QD180" s="143"/>
      <c r="QE180" s="143"/>
      <c r="QF180" s="143"/>
      <c r="QG180" s="143"/>
      <c r="QH180" s="143"/>
      <c r="QI180" s="143"/>
      <c r="QJ180" s="143"/>
      <c r="QK180" s="143"/>
      <c r="QL180" s="143"/>
      <c r="QM180" s="143"/>
      <c r="QN180" s="143"/>
      <c r="QO180" s="143"/>
      <c r="QP180" s="143"/>
      <c r="QQ180" s="143"/>
      <c r="QR180" s="143"/>
      <c r="QS180" s="143"/>
      <c r="QT180" s="143"/>
      <c r="QU180" s="143"/>
      <c r="QV180" s="143"/>
      <c r="QW180" s="143"/>
      <c r="QX180" s="143"/>
      <c r="QY180" s="143"/>
      <c r="QZ180" s="143"/>
      <c r="RA180" s="143"/>
      <c r="RB180" s="143"/>
      <c r="RC180" s="143"/>
      <c r="RD180" s="143"/>
      <c r="RE180" s="143"/>
      <c r="RF180" s="143"/>
      <c r="RG180" s="143"/>
      <c r="RH180" s="143"/>
      <c r="RI180" s="143"/>
      <c r="RJ180" s="143"/>
      <c r="RK180" s="143"/>
      <c r="RL180" s="143"/>
      <c r="RM180" s="143"/>
      <c r="RN180" s="143"/>
      <c r="RO180" s="143"/>
      <c r="RP180" s="143"/>
      <c r="RQ180" s="143"/>
      <c r="RR180" s="143"/>
      <c r="RS180" s="143"/>
      <c r="RT180" s="143"/>
      <c r="RU180" s="143"/>
      <c r="RV180" s="143"/>
      <c r="RW180" s="143"/>
      <c r="RX180" s="143"/>
      <c r="RY180" s="143"/>
      <c r="RZ180" s="143"/>
      <c r="SA180" s="143"/>
      <c r="SB180" s="143"/>
      <c r="SC180" s="143"/>
      <c r="SD180" s="143"/>
      <c r="SE180" s="143"/>
      <c r="SF180" s="143"/>
      <c r="SG180" s="143"/>
      <c r="SH180" s="143"/>
      <c r="SI180" s="143"/>
      <c r="SJ180" s="143"/>
      <c r="SK180" s="143"/>
      <c r="SL180" s="143"/>
      <c r="SM180" s="143"/>
      <c r="SN180" s="143"/>
      <c r="SO180" s="143"/>
      <c r="SP180" s="143"/>
      <c r="SQ180" s="143"/>
      <c r="SR180" s="143"/>
      <c r="SS180" s="143"/>
      <c r="ST180" s="143"/>
      <c r="SU180" s="143"/>
      <c r="SV180" s="143"/>
      <c r="SW180" s="143"/>
      <c r="SX180" s="143"/>
      <c r="SY180" s="143"/>
      <c r="SZ180" s="143"/>
      <c r="TA180" s="143"/>
      <c r="TB180" s="143"/>
      <c r="TC180" s="143"/>
      <c r="TD180" s="143"/>
      <c r="TE180" s="143"/>
      <c r="TF180" s="143"/>
      <c r="TG180" s="143"/>
      <c r="TH180" s="143"/>
      <c r="TI180" s="143"/>
      <c r="TJ180" s="143"/>
      <c r="TK180" s="143"/>
      <c r="TL180" s="143"/>
      <c r="TM180" s="143"/>
      <c r="TN180" s="143"/>
      <c r="TO180" s="143"/>
      <c r="TP180" s="143"/>
      <c r="TQ180" s="143"/>
      <c r="TR180" s="143"/>
      <c r="TS180" s="143"/>
      <c r="TT180" s="143"/>
      <c r="TU180" s="143"/>
      <c r="TV180" s="143"/>
      <c r="TW180" s="143"/>
      <c r="TX180" s="143"/>
      <c r="TY180" s="143"/>
      <c r="TZ180" s="143"/>
      <c r="UA180" s="143"/>
      <c r="UB180" s="143"/>
      <c r="UC180" s="143"/>
      <c r="UD180" s="143"/>
      <c r="UE180" s="143"/>
      <c r="UF180" s="143"/>
      <c r="UG180" s="143"/>
      <c r="UH180" s="143"/>
      <c r="UI180" s="143"/>
      <c r="UJ180" s="143"/>
      <c r="UK180" s="143"/>
      <c r="UL180" s="143"/>
      <c r="UM180" s="143"/>
      <c r="UN180" s="143"/>
      <c r="UO180" s="143"/>
      <c r="UP180" s="143"/>
      <c r="UQ180" s="143"/>
      <c r="UR180" s="143"/>
      <c r="US180" s="143"/>
      <c r="UT180" s="143"/>
      <c r="UU180" s="143"/>
      <c r="UV180" s="143"/>
      <c r="UW180" s="143"/>
      <c r="UX180" s="143"/>
      <c r="UY180" s="143"/>
      <c r="UZ180" s="143"/>
      <c r="VA180" s="143"/>
      <c r="VB180" s="143"/>
      <c r="VC180" s="143"/>
      <c r="VD180" s="143"/>
      <c r="VE180" s="143"/>
      <c r="VF180" s="143"/>
      <c r="VG180" s="143"/>
      <c r="VH180" s="143"/>
      <c r="VI180" s="143"/>
      <c r="VJ180" s="143"/>
      <c r="VK180" s="143"/>
      <c r="VL180" s="143"/>
      <c r="VM180" s="143"/>
      <c r="VN180" s="143"/>
      <c r="VO180" s="143"/>
      <c r="VP180" s="143"/>
      <c r="VQ180" s="143"/>
      <c r="VR180" s="143"/>
      <c r="VS180" s="143"/>
      <c r="VT180" s="143"/>
      <c r="VU180" s="143"/>
      <c r="VV180" s="143"/>
      <c r="VW180" s="143"/>
      <c r="VX180" s="143"/>
      <c r="VY180" s="143"/>
      <c r="VZ180" s="143"/>
      <c r="WA180" s="143"/>
      <c r="WB180" s="143"/>
      <c r="WC180" s="143"/>
      <c r="WD180" s="143"/>
      <c r="WE180" s="143"/>
      <c r="WF180" s="143"/>
      <c r="WG180" s="143"/>
      <c r="WH180" s="143"/>
      <c r="WI180" s="143"/>
      <c r="WJ180" s="143"/>
      <c r="WK180" s="143"/>
      <c r="WL180" s="143"/>
      <c r="WM180" s="143"/>
      <c r="WN180" s="143"/>
      <c r="WO180" s="143"/>
      <c r="WP180" s="143"/>
      <c r="WQ180" s="143"/>
      <c r="WR180" s="143"/>
      <c r="WS180" s="143"/>
      <c r="WT180" s="143"/>
      <c r="WU180" s="143"/>
      <c r="WV180" s="143"/>
      <c r="WW180" s="143"/>
      <c r="WX180" s="143"/>
      <c r="WY180" s="143"/>
      <c r="WZ180" s="143"/>
      <c r="XA180" s="143"/>
      <c r="XB180" s="143"/>
      <c r="XC180" s="143"/>
      <c r="XD180" s="143"/>
      <c r="XE180" s="143"/>
      <c r="XF180" s="143"/>
      <c r="XG180" s="143"/>
      <c r="XH180" s="143"/>
      <c r="XI180" s="143"/>
      <c r="XJ180" s="143"/>
      <c r="XK180" s="143"/>
      <c r="XL180" s="143"/>
      <c r="XM180" s="143"/>
      <c r="XN180" s="143"/>
      <c r="XO180" s="143"/>
      <c r="XP180" s="143"/>
      <c r="XQ180" s="143"/>
      <c r="XR180" s="143"/>
      <c r="XS180" s="143"/>
      <c r="XT180" s="143"/>
      <c r="XU180" s="143"/>
      <c r="XV180" s="143"/>
      <c r="XW180" s="143"/>
      <c r="XX180" s="143"/>
      <c r="XY180" s="143"/>
      <c r="XZ180" s="143"/>
      <c r="YA180" s="143"/>
      <c r="YB180" s="143"/>
      <c r="YC180" s="143"/>
      <c r="YD180" s="143"/>
      <c r="YE180" s="143"/>
      <c r="YF180" s="143"/>
      <c r="YG180" s="143"/>
      <c r="YH180" s="143"/>
      <c r="YI180" s="143"/>
      <c r="YJ180" s="143"/>
      <c r="YK180" s="143"/>
      <c r="YL180" s="143"/>
      <c r="YM180" s="143"/>
      <c r="YN180" s="143"/>
      <c r="YO180" s="143"/>
      <c r="YP180" s="143"/>
      <c r="YQ180" s="143"/>
      <c r="YR180" s="143"/>
      <c r="YS180" s="143"/>
      <c r="YT180" s="143"/>
      <c r="YU180" s="143"/>
      <c r="YV180" s="143"/>
      <c r="YW180" s="143"/>
      <c r="YX180" s="143"/>
      <c r="YY180" s="143"/>
      <c r="YZ180" s="143"/>
      <c r="ZA180" s="143"/>
      <c r="ZB180" s="143"/>
      <c r="ZC180" s="143"/>
      <c r="ZD180" s="143"/>
      <c r="ZE180" s="143"/>
      <c r="ZF180" s="143"/>
      <c r="ZG180" s="143"/>
      <c r="ZH180" s="143"/>
      <c r="ZI180" s="143"/>
      <c r="ZJ180" s="143"/>
      <c r="ZK180" s="143"/>
      <c r="ZL180" s="143"/>
      <c r="ZM180" s="143"/>
      <c r="ZN180" s="143"/>
      <c r="ZO180" s="143"/>
      <c r="ZP180" s="143"/>
      <c r="ZQ180" s="143"/>
      <c r="ZR180" s="143"/>
      <c r="ZS180" s="143"/>
      <c r="ZT180" s="143"/>
      <c r="ZU180" s="143"/>
      <c r="ZV180" s="143"/>
      <c r="ZW180" s="143"/>
      <c r="ZX180" s="143"/>
      <c r="ZY180" s="143"/>
      <c r="ZZ180" s="143"/>
      <c r="AAA180" s="143"/>
      <c r="AAB180" s="143"/>
      <c r="AAC180" s="143"/>
      <c r="AAD180" s="143"/>
      <c r="AAE180" s="143"/>
      <c r="AAF180" s="143"/>
      <c r="AAG180" s="143"/>
      <c r="AAH180" s="143"/>
      <c r="AAI180" s="143"/>
      <c r="AAJ180" s="143"/>
      <c r="AAK180" s="143"/>
      <c r="AAL180" s="143"/>
      <c r="AAM180" s="143"/>
      <c r="AAN180" s="143"/>
      <c r="AAO180" s="143"/>
      <c r="AAP180" s="143"/>
      <c r="AAQ180" s="143"/>
      <c r="AAR180" s="143"/>
      <c r="AAS180" s="143"/>
      <c r="AAT180" s="143"/>
      <c r="AAU180" s="143"/>
      <c r="AAV180" s="143"/>
      <c r="AAW180" s="143"/>
      <c r="AAX180" s="143"/>
      <c r="AAY180" s="143"/>
      <c r="AAZ180" s="143"/>
      <c r="ABA180" s="143"/>
      <c r="ABB180" s="143"/>
      <c r="ABC180" s="143"/>
      <c r="ABD180" s="143"/>
      <c r="ABE180" s="143"/>
      <c r="ABF180" s="143"/>
      <c r="ABG180" s="143"/>
      <c r="ABH180" s="143"/>
      <c r="ABI180" s="143"/>
      <c r="ABJ180" s="143"/>
      <c r="ABK180" s="143"/>
      <c r="ABL180" s="143"/>
      <c r="ABM180" s="143"/>
      <c r="ABN180" s="143"/>
      <c r="ABO180" s="143"/>
      <c r="ABP180" s="143"/>
      <c r="ABQ180" s="143"/>
      <c r="ABR180" s="143"/>
      <c r="ABS180" s="143"/>
      <c r="ABT180" s="143"/>
      <c r="ABU180" s="143"/>
      <c r="ABV180" s="143"/>
      <c r="ABW180" s="143"/>
      <c r="ABX180" s="143"/>
      <c r="ABY180" s="143"/>
      <c r="ABZ180" s="143"/>
      <c r="ACA180" s="143"/>
      <c r="ACB180" s="143"/>
      <c r="ACC180" s="143"/>
      <c r="ACD180" s="143"/>
      <c r="ACE180" s="143"/>
      <c r="ACF180" s="143"/>
      <c r="ACG180" s="143"/>
      <c r="ACH180" s="143"/>
      <c r="ACI180" s="143"/>
      <c r="ACJ180" s="143"/>
      <c r="ACK180" s="143"/>
      <c r="ACL180" s="143"/>
      <c r="ACM180" s="143"/>
      <c r="ACN180" s="143"/>
      <c r="ACO180" s="143"/>
      <c r="ACP180" s="143"/>
      <c r="ACQ180" s="143"/>
      <c r="ACR180" s="143"/>
      <c r="ACS180" s="143"/>
      <c r="ACT180" s="143"/>
      <c r="ACU180" s="143"/>
      <c r="ACV180" s="143"/>
      <c r="ACW180" s="143"/>
      <c r="ACX180" s="143"/>
      <c r="ACY180" s="143"/>
      <c r="ACZ180" s="143"/>
      <c r="ADA180" s="143"/>
      <c r="ADB180" s="143"/>
      <c r="ADC180" s="143"/>
      <c r="ADD180" s="143"/>
      <c r="ADE180" s="143"/>
      <c r="ADF180" s="143"/>
      <c r="ADG180" s="143"/>
      <c r="ADH180" s="143"/>
      <c r="ADI180" s="143"/>
      <c r="ADJ180" s="143"/>
      <c r="ADK180" s="143"/>
      <c r="ADL180" s="143"/>
      <c r="ADM180" s="143"/>
      <c r="ADN180" s="143"/>
      <c r="ADO180" s="143"/>
      <c r="ADP180" s="143"/>
      <c r="ADQ180" s="143"/>
      <c r="ADR180" s="143"/>
      <c r="ADS180" s="143"/>
      <c r="ADT180" s="143"/>
      <c r="ADU180" s="143"/>
      <c r="ADV180" s="143"/>
      <c r="ADW180" s="143"/>
      <c r="ADX180" s="143"/>
      <c r="ADY180" s="143"/>
      <c r="ADZ180" s="143"/>
      <c r="AEA180" s="143"/>
      <c r="AEB180" s="143"/>
      <c r="AEC180" s="143"/>
      <c r="AED180" s="143"/>
      <c r="AEE180" s="143"/>
      <c r="AEF180" s="143"/>
      <c r="AEG180" s="143"/>
      <c r="AEH180" s="143"/>
      <c r="AEI180" s="143"/>
      <c r="AEJ180" s="143"/>
      <c r="AEK180" s="143"/>
      <c r="AEL180" s="143"/>
      <c r="AEM180" s="143"/>
      <c r="AEN180" s="143"/>
      <c r="AEO180" s="143"/>
      <c r="AEP180" s="143"/>
      <c r="AEQ180" s="143"/>
      <c r="AER180" s="143"/>
      <c r="AES180" s="143"/>
      <c r="AET180" s="143"/>
      <c r="AEU180" s="143"/>
      <c r="AEV180" s="143"/>
      <c r="AEW180" s="143"/>
      <c r="AEX180" s="143"/>
      <c r="AEY180" s="143"/>
      <c r="AEZ180" s="143"/>
      <c r="AFA180" s="143"/>
      <c r="AFB180" s="143"/>
      <c r="AFC180" s="143"/>
      <c r="AFD180" s="143"/>
      <c r="AFE180" s="143"/>
      <c r="AFF180" s="143"/>
      <c r="AFG180" s="143"/>
      <c r="AFH180" s="143"/>
      <c r="AFI180" s="143"/>
      <c r="AFJ180" s="143"/>
      <c r="AFK180" s="143"/>
      <c r="AFL180" s="143"/>
      <c r="AFM180" s="143"/>
      <c r="AFN180" s="143"/>
      <c r="AFO180" s="143"/>
      <c r="AFP180" s="143"/>
      <c r="AFQ180" s="143"/>
      <c r="AFR180" s="143"/>
      <c r="AFS180" s="143"/>
      <c r="AFT180" s="143"/>
      <c r="AFU180" s="143"/>
      <c r="AFV180" s="143"/>
      <c r="AFW180" s="143"/>
      <c r="AFX180" s="143"/>
      <c r="AFY180" s="143"/>
      <c r="AFZ180" s="143"/>
      <c r="AGA180" s="143"/>
      <c r="AGB180" s="143"/>
      <c r="AGC180" s="143"/>
      <c r="AGD180" s="143"/>
      <c r="AGE180" s="143"/>
      <c r="AGF180" s="143"/>
      <c r="AGG180" s="143"/>
      <c r="AGH180" s="143"/>
      <c r="AGI180" s="143"/>
      <c r="AGJ180" s="143"/>
      <c r="AGK180" s="143"/>
      <c r="AGL180" s="143"/>
      <c r="AGM180" s="143"/>
      <c r="AGN180" s="143"/>
      <c r="AGO180" s="143"/>
      <c r="AGP180" s="143"/>
      <c r="AGQ180" s="143"/>
      <c r="AGR180" s="143"/>
      <c r="AGS180" s="143"/>
      <c r="AGT180" s="143"/>
      <c r="AGU180" s="143"/>
      <c r="AGV180" s="143"/>
      <c r="AGW180" s="143"/>
      <c r="AGX180" s="143"/>
      <c r="AGY180" s="143"/>
      <c r="AGZ180" s="143"/>
      <c r="AHA180" s="143"/>
      <c r="AHB180" s="143"/>
      <c r="AHC180" s="143"/>
      <c r="AHD180" s="143"/>
      <c r="AHE180" s="143"/>
      <c r="AHF180" s="143"/>
      <c r="AHG180" s="143"/>
      <c r="AHH180" s="143"/>
      <c r="AHI180" s="143"/>
      <c r="AHJ180" s="143"/>
      <c r="AHK180" s="143"/>
      <c r="AHL180" s="143"/>
      <c r="AHM180" s="143"/>
      <c r="AHN180" s="143"/>
      <c r="AHO180" s="143"/>
      <c r="AHP180" s="143"/>
      <c r="AHQ180" s="143"/>
      <c r="AHR180" s="143"/>
      <c r="AHS180" s="143"/>
      <c r="AHT180" s="143"/>
      <c r="AHU180" s="143"/>
      <c r="AHV180" s="143"/>
      <c r="AHW180" s="143"/>
      <c r="AHX180" s="143"/>
      <c r="AHY180" s="143"/>
      <c r="AHZ180" s="143"/>
      <c r="AIA180" s="143"/>
      <c r="AIB180" s="143"/>
      <c r="AIC180" s="143"/>
      <c r="AID180" s="143"/>
      <c r="AIE180" s="143"/>
      <c r="AIF180" s="143"/>
      <c r="AIG180" s="143"/>
      <c r="AIH180" s="143"/>
      <c r="AII180" s="143"/>
      <c r="AIJ180" s="143"/>
      <c r="AIK180" s="143"/>
      <c r="AIL180" s="143"/>
      <c r="AIM180" s="143"/>
      <c r="AIN180" s="143"/>
      <c r="AIO180" s="143"/>
      <c r="AIP180" s="143"/>
      <c r="AIQ180" s="143"/>
      <c r="AIR180" s="143"/>
      <c r="AIS180" s="143"/>
      <c r="AIT180" s="143"/>
      <c r="AIU180" s="143"/>
      <c r="AIV180" s="143"/>
      <c r="AIW180" s="143"/>
      <c r="AIX180" s="143"/>
      <c r="AIY180" s="143"/>
      <c r="AIZ180" s="143"/>
      <c r="AJA180" s="143"/>
      <c r="AJB180" s="143"/>
      <c r="AJC180" s="143"/>
      <c r="AJD180" s="143"/>
      <c r="AJE180" s="143"/>
      <c r="AJF180" s="143"/>
      <c r="AJG180" s="143"/>
      <c r="AJH180" s="143"/>
      <c r="AJI180" s="143"/>
    </row>
    <row r="181" spans="1:945" s="106" customFormat="1" ht="13.55" customHeight="1">
      <c r="A181" s="400"/>
      <c r="B181" s="62" t="s">
        <v>244</v>
      </c>
      <c r="C181" s="251">
        <v>2347876</v>
      </c>
      <c r="D181" s="358">
        <f t="shared" si="52"/>
        <v>5.2034548703527417E-2</v>
      </c>
      <c r="E181" s="403"/>
      <c r="F181" s="464"/>
      <c r="G181" s="356">
        <v>31516</v>
      </c>
      <c r="H181" s="358">
        <f t="shared" si="53"/>
        <v>-2.0512182993535522E-2</v>
      </c>
      <c r="I181" s="138">
        <v>34753</v>
      </c>
      <c r="J181" s="358">
        <f t="shared" si="46"/>
        <v>1.6318175171808669E-2</v>
      </c>
      <c r="K181" s="450">
        <v>52227</v>
      </c>
      <c r="L181" s="461">
        <f>IFERROR((K181-K169)/K169,"")</f>
        <v>-0.3803082618445876</v>
      </c>
      <c r="M181" s="138">
        <v>15856</v>
      </c>
      <c r="N181" s="358">
        <f t="shared" si="48"/>
        <v>3.4172889507657622E-3</v>
      </c>
      <c r="O181" s="403"/>
      <c r="P181" s="464"/>
      <c r="Q181" s="138">
        <v>5684</v>
      </c>
      <c r="R181" s="358">
        <f t="shared" si="49"/>
        <v>-0.13551330798479089</v>
      </c>
      <c r="S181" s="373">
        <v>1692</v>
      </c>
      <c r="T181" s="379">
        <f t="shared" si="35"/>
        <v>-0.28000000000000003</v>
      </c>
      <c r="U181" s="403">
        <v>3488</v>
      </c>
      <c r="V181" s="406">
        <f>U181/U169-1</f>
        <v>-9.5435684647302899E-2</v>
      </c>
      <c r="W181" s="250">
        <v>451</v>
      </c>
      <c r="X181" s="358">
        <f t="shared" si="50"/>
        <v>-0.17550274223034734</v>
      </c>
      <c r="Y181" s="250">
        <v>582</v>
      </c>
      <c r="Z181" s="358">
        <f t="shared" si="54"/>
        <v>0.15019762845849804</v>
      </c>
      <c r="AA181" s="138"/>
      <c r="AB181" s="358"/>
      <c r="AC181" s="403"/>
      <c r="AD181" s="406"/>
      <c r="AE181" s="463"/>
      <c r="AF181" s="473"/>
      <c r="AG181" s="138"/>
      <c r="AH181" s="358"/>
      <c r="AI181" s="143"/>
      <c r="AJ181" s="143"/>
      <c r="AK181" s="143"/>
      <c r="AL181" s="143"/>
      <c r="AM181" s="143"/>
      <c r="AN181" s="143"/>
      <c r="AO181" s="143"/>
      <c r="AP181" s="143"/>
      <c r="AQ181" s="143"/>
      <c r="AR181" s="143"/>
      <c r="AS181" s="143"/>
      <c r="AT181" s="143"/>
      <c r="AU181" s="143"/>
      <c r="AV181" s="144"/>
      <c r="AW181" s="143"/>
      <c r="AX181" s="143"/>
      <c r="AY181" s="143"/>
      <c r="AZ181" s="143"/>
      <c r="BA181" s="143"/>
      <c r="BB181" s="143"/>
      <c r="BC181" s="143"/>
      <c r="BD181" s="143"/>
      <c r="BE181" s="143"/>
      <c r="BF181" s="143"/>
      <c r="BG181" s="143"/>
      <c r="BH181" s="143"/>
      <c r="BI181" s="143"/>
      <c r="BJ181" s="143"/>
      <c r="BK181" s="143"/>
      <c r="BL181" s="143"/>
      <c r="BM181" s="143"/>
      <c r="BN181" s="143"/>
      <c r="BO181" s="143"/>
      <c r="BP181" s="143"/>
      <c r="BQ181" s="143"/>
      <c r="BR181" s="143"/>
      <c r="BS181" s="143"/>
      <c r="BT181" s="143"/>
      <c r="BU181" s="143"/>
      <c r="BV181" s="143"/>
      <c r="BW181" s="143"/>
      <c r="BX181" s="143"/>
      <c r="BY181" s="143"/>
      <c r="BZ181" s="143"/>
      <c r="CA181" s="143"/>
      <c r="CB181" s="143"/>
      <c r="CC181" s="143"/>
      <c r="CD181" s="143"/>
      <c r="CE181" s="143"/>
      <c r="CF181" s="143"/>
      <c r="CG181" s="143"/>
      <c r="CH181" s="143"/>
      <c r="CI181" s="143"/>
      <c r="CJ181" s="143"/>
      <c r="CK181" s="143"/>
      <c r="CL181" s="143"/>
      <c r="CM181" s="143"/>
      <c r="CN181" s="143"/>
      <c r="CO181" s="143"/>
      <c r="CP181" s="143"/>
      <c r="CQ181" s="143"/>
      <c r="CR181" s="143"/>
      <c r="CS181" s="143"/>
      <c r="CT181" s="143"/>
      <c r="CU181" s="143"/>
      <c r="CV181" s="143"/>
      <c r="CW181" s="143"/>
      <c r="CX181" s="143"/>
      <c r="CY181" s="143"/>
      <c r="CZ181" s="143"/>
      <c r="DA181" s="143"/>
      <c r="DB181" s="143"/>
      <c r="DC181" s="143"/>
      <c r="DD181" s="143"/>
      <c r="DE181" s="143"/>
      <c r="DF181" s="143"/>
      <c r="DG181" s="143"/>
      <c r="DH181" s="143"/>
      <c r="DI181" s="143"/>
      <c r="DJ181" s="143"/>
      <c r="DK181" s="143"/>
      <c r="DL181" s="143"/>
      <c r="DM181" s="143"/>
      <c r="DN181" s="143"/>
      <c r="DO181" s="143"/>
      <c r="DP181" s="143"/>
      <c r="DQ181" s="143"/>
      <c r="DR181" s="143"/>
      <c r="DS181" s="143"/>
      <c r="DT181" s="143"/>
      <c r="DU181" s="143"/>
      <c r="DV181" s="143"/>
      <c r="DW181" s="143"/>
      <c r="DX181" s="143"/>
      <c r="DY181" s="143"/>
      <c r="DZ181" s="143"/>
      <c r="EA181" s="143"/>
      <c r="EB181" s="143"/>
      <c r="EC181" s="143"/>
      <c r="ED181" s="143"/>
      <c r="EE181" s="143"/>
      <c r="EF181" s="143"/>
      <c r="EG181" s="143"/>
      <c r="EH181" s="143"/>
      <c r="EI181" s="143"/>
      <c r="EJ181" s="143"/>
      <c r="EK181" s="143"/>
      <c r="EL181" s="143"/>
      <c r="EM181" s="143"/>
      <c r="EN181" s="143"/>
      <c r="EO181" s="143"/>
      <c r="EP181" s="143"/>
      <c r="EQ181" s="143"/>
      <c r="ER181" s="143"/>
      <c r="ES181" s="143"/>
      <c r="ET181" s="143"/>
      <c r="EU181" s="143"/>
      <c r="EV181" s="143"/>
      <c r="EW181" s="143"/>
      <c r="EX181" s="143"/>
      <c r="EY181" s="143"/>
      <c r="EZ181" s="143"/>
      <c r="FA181" s="143"/>
      <c r="FB181" s="143"/>
      <c r="FC181" s="143"/>
      <c r="FD181" s="143"/>
      <c r="FE181" s="143"/>
      <c r="FF181" s="143"/>
      <c r="FG181" s="143"/>
      <c r="FH181" s="143"/>
      <c r="FI181" s="143"/>
      <c r="FJ181" s="143"/>
      <c r="FK181" s="143"/>
      <c r="FL181" s="143"/>
      <c r="FM181" s="143"/>
      <c r="FN181" s="143"/>
      <c r="FO181" s="143"/>
      <c r="FP181" s="143"/>
      <c r="FQ181" s="143"/>
      <c r="FR181" s="143"/>
      <c r="FS181" s="143"/>
      <c r="FT181" s="143"/>
      <c r="FU181" s="143"/>
      <c r="FV181" s="143"/>
      <c r="FW181" s="143"/>
      <c r="FX181" s="143"/>
      <c r="FY181" s="143"/>
      <c r="FZ181" s="143"/>
      <c r="GA181" s="143"/>
      <c r="GB181" s="143"/>
      <c r="GC181" s="143"/>
      <c r="GD181" s="143"/>
      <c r="GE181" s="143"/>
      <c r="GF181" s="143"/>
      <c r="GG181" s="143"/>
      <c r="GH181" s="143"/>
      <c r="GI181" s="143"/>
      <c r="GJ181" s="143"/>
      <c r="GK181" s="143"/>
      <c r="GL181" s="143"/>
      <c r="GM181" s="143"/>
      <c r="GN181" s="143"/>
      <c r="GO181" s="143"/>
      <c r="GP181" s="143"/>
      <c r="GQ181" s="143"/>
      <c r="GR181" s="143"/>
      <c r="GS181" s="143"/>
      <c r="GT181" s="143"/>
      <c r="GU181" s="143"/>
      <c r="GV181" s="143"/>
      <c r="GW181" s="143"/>
      <c r="GX181" s="143"/>
      <c r="GY181" s="143"/>
      <c r="GZ181" s="143"/>
      <c r="HA181" s="143"/>
      <c r="HB181" s="143"/>
      <c r="HC181" s="143"/>
      <c r="HD181" s="143"/>
      <c r="HE181" s="143"/>
      <c r="HF181" s="143"/>
      <c r="HG181" s="143"/>
      <c r="HH181" s="143"/>
      <c r="HI181" s="143"/>
      <c r="HJ181" s="143"/>
      <c r="HK181" s="143"/>
      <c r="HL181" s="143"/>
      <c r="HM181" s="143"/>
      <c r="HN181" s="143"/>
      <c r="HO181" s="143"/>
      <c r="HP181" s="143"/>
      <c r="HQ181" s="143"/>
      <c r="HR181" s="143"/>
      <c r="HS181" s="143"/>
      <c r="HT181" s="143"/>
      <c r="HU181" s="143"/>
      <c r="HV181" s="143"/>
      <c r="HW181" s="143"/>
      <c r="HX181" s="143"/>
      <c r="HY181" s="143"/>
      <c r="HZ181" s="143"/>
      <c r="IA181" s="143"/>
      <c r="IB181" s="143"/>
      <c r="IC181" s="143"/>
      <c r="ID181" s="143"/>
      <c r="IE181" s="143"/>
      <c r="IF181" s="143"/>
      <c r="IG181" s="143"/>
      <c r="IH181" s="143"/>
      <c r="II181" s="143"/>
      <c r="IJ181" s="143"/>
      <c r="IK181" s="143"/>
      <c r="IL181" s="143"/>
      <c r="IM181" s="143"/>
      <c r="IN181" s="143"/>
      <c r="IO181" s="143"/>
      <c r="IP181" s="143"/>
      <c r="IQ181" s="143"/>
      <c r="IR181" s="143"/>
      <c r="IS181" s="143"/>
      <c r="IT181" s="143"/>
      <c r="IU181" s="143"/>
      <c r="IV181" s="143"/>
      <c r="IW181" s="143"/>
      <c r="IX181" s="143"/>
      <c r="IY181" s="143"/>
      <c r="IZ181" s="143"/>
      <c r="JA181" s="143"/>
      <c r="JB181" s="143"/>
      <c r="JC181" s="143"/>
      <c r="JD181" s="143"/>
      <c r="JE181" s="143"/>
      <c r="JF181" s="143"/>
      <c r="JG181" s="143"/>
      <c r="JH181" s="143"/>
      <c r="JI181" s="143"/>
      <c r="JJ181" s="143"/>
      <c r="JK181" s="143"/>
      <c r="JL181" s="143"/>
      <c r="JM181" s="143"/>
      <c r="JN181" s="143"/>
      <c r="JO181" s="143"/>
      <c r="JP181" s="143"/>
      <c r="JQ181" s="143"/>
      <c r="JR181" s="143"/>
      <c r="JS181" s="143"/>
      <c r="JT181" s="143"/>
      <c r="JU181" s="143"/>
      <c r="JV181" s="143"/>
      <c r="JW181" s="143"/>
      <c r="JX181" s="143"/>
      <c r="JY181" s="143"/>
      <c r="JZ181" s="143"/>
      <c r="KA181" s="143"/>
      <c r="KB181" s="143"/>
      <c r="KC181" s="143"/>
      <c r="KD181" s="143"/>
      <c r="KE181" s="143"/>
      <c r="KF181" s="143"/>
      <c r="KG181" s="143"/>
      <c r="KH181" s="143"/>
      <c r="KI181" s="143"/>
      <c r="KJ181" s="143"/>
      <c r="KK181" s="143"/>
      <c r="KL181" s="143"/>
      <c r="KM181" s="143"/>
      <c r="KN181" s="143"/>
      <c r="KO181" s="143"/>
      <c r="KP181" s="143"/>
      <c r="KQ181" s="143"/>
      <c r="KR181" s="143"/>
      <c r="KS181" s="143"/>
      <c r="KT181" s="143"/>
      <c r="KU181" s="143"/>
      <c r="KV181" s="143"/>
      <c r="KW181" s="143"/>
      <c r="KX181" s="143"/>
      <c r="KY181" s="143"/>
      <c r="KZ181" s="143"/>
      <c r="LA181" s="143"/>
      <c r="LB181" s="143"/>
      <c r="LC181" s="143"/>
      <c r="LD181" s="143"/>
      <c r="LE181" s="143"/>
      <c r="LF181" s="143"/>
      <c r="LG181" s="143"/>
      <c r="LH181" s="143"/>
      <c r="LI181" s="143"/>
      <c r="LJ181" s="143"/>
      <c r="LK181" s="143"/>
      <c r="LL181" s="143"/>
      <c r="LM181" s="143"/>
      <c r="LN181" s="143"/>
      <c r="LO181" s="143"/>
      <c r="LP181" s="143"/>
      <c r="LQ181" s="143"/>
      <c r="LR181" s="143"/>
      <c r="LS181" s="143"/>
      <c r="LT181" s="143"/>
      <c r="LU181" s="143"/>
      <c r="LV181" s="143"/>
      <c r="LW181" s="143"/>
      <c r="LX181" s="143"/>
      <c r="LY181" s="143"/>
      <c r="LZ181" s="143"/>
      <c r="MA181" s="143"/>
      <c r="MB181" s="143"/>
      <c r="MC181" s="143"/>
      <c r="MD181" s="143"/>
      <c r="ME181" s="143"/>
      <c r="MF181" s="143"/>
      <c r="MG181" s="143"/>
      <c r="MH181" s="143"/>
      <c r="MI181" s="143"/>
      <c r="MJ181" s="143"/>
      <c r="MK181" s="143"/>
      <c r="ML181" s="143"/>
      <c r="MM181" s="143"/>
      <c r="MN181" s="143"/>
      <c r="MO181" s="143"/>
      <c r="MP181" s="143"/>
      <c r="MQ181" s="143"/>
      <c r="MR181" s="143"/>
      <c r="MS181" s="143"/>
      <c r="MT181" s="143"/>
      <c r="MU181" s="143"/>
      <c r="MV181" s="143"/>
      <c r="MW181" s="143"/>
      <c r="MX181" s="143"/>
      <c r="MY181" s="143"/>
      <c r="MZ181" s="143"/>
      <c r="NA181" s="143"/>
      <c r="NB181" s="143"/>
      <c r="NC181" s="143"/>
      <c r="ND181" s="143"/>
      <c r="NE181" s="143"/>
      <c r="NF181" s="143"/>
      <c r="NG181" s="143"/>
      <c r="NH181" s="143"/>
      <c r="NI181" s="143"/>
      <c r="NJ181" s="143"/>
      <c r="NK181" s="143"/>
      <c r="NL181" s="143"/>
      <c r="NM181" s="143"/>
      <c r="NN181" s="143"/>
      <c r="NO181" s="143"/>
      <c r="NP181" s="143"/>
      <c r="NQ181" s="143"/>
      <c r="NR181" s="143"/>
      <c r="NS181" s="143"/>
      <c r="NT181" s="143"/>
      <c r="NU181" s="143"/>
      <c r="NV181" s="143"/>
      <c r="NW181" s="143"/>
      <c r="NX181" s="143"/>
      <c r="NY181" s="143"/>
      <c r="NZ181" s="143"/>
      <c r="OA181" s="143"/>
      <c r="OB181" s="143"/>
      <c r="OC181" s="143"/>
      <c r="OD181" s="143"/>
      <c r="OE181" s="143"/>
      <c r="OF181" s="143"/>
      <c r="OG181" s="143"/>
      <c r="OH181" s="143"/>
      <c r="OI181" s="143"/>
      <c r="OJ181" s="143"/>
      <c r="OK181" s="143"/>
      <c r="OL181" s="143"/>
      <c r="OM181" s="143"/>
      <c r="ON181" s="143"/>
      <c r="OO181" s="143"/>
      <c r="OP181" s="143"/>
      <c r="OQ181" s="143"/>
      <c r="OR181" s="143"/>
      <c r="OS181" s="143"/>
      <c r="OT181" s="143"/>
      <c r="OU181" s="143"/>
      <c r="OV181" s="143"/>
      <c r="OW181" s="143"/>
      <c r="OX181" s="143"/>
      <c r="OY181" s="143"/>
      <c r="OZ181" s="143"/>
      <c r="PA181" s="143"/>
      <c r="PB181" s="143"/>
      <c r="PC181" s="143"/>
      <c r="PD181" s="143"/>
      <c r="PE181" s="143"/>
      <c r="PF181" s="143"/>
      <c r="PG181" s="143"/>
      <c r="PH181" s="143"/>
      <c r="PI181" s="143"/>
      <c r="PJ181" s="143"/>
      <c r="PK181" s="143"/>
      <c r="PL181" s="143"/>
      <c r="PM181" s="143"/>
      <c r="PN181" s="143"/>
      <c r="PO181" s="143"/>
      <c r="PP181" s="143"/>
      <c r="PQ181" s="143"/>
      <c r="PR181" s="143"/>
      <c r="PS181" s="143"/>
      <c r="PT181" s="143"/>
      <c r="PU181" s="143"/>
      <c r="PV181" s="143"/>
      <c r="PW181" s="143"/>
      <c r="PX181" s="143"/>
      <c r="PY181" s="143"/>
      <c r="PZ181" s="143"/>
      <c r="QA181" s="143"/>
      <c r="QB181" s="143"/>
      <c r="QC181" s="143"/>
      <c r="QD181" s="143"/>
      <c r="QE181" s="143"/>
      <c r="QF181" s="143"/>
      <c r="QG181" s="143"/>
      <c r="QH181" s="143"/>
      <c r="QI181" s="143"/>
      <c r="QJ181" s="143"/>
      <c r="QK181" s="143"/>
      <c r="QL181" s="143"/>
      <c r="QM181" s="143"/>
      <c r="QN181" s="143"/>
      <c r="QO181" s="143"/>
      <c r="QP181" s="143"/>
      <c r="QQ181" s="143"/>
      <c r="QR181" s="143"/>
      <c r="QS181" s="143"/>
      <c r="QT181" s="143"/>
      <c r="QU181" s="143"/>
      <c r="QV181" s="143"/>
      <c r="QW181" s="143"/>
      <c r="QX181" s="143"/>
      <c r="QY181" s="143"/>
      <c r="QZ181" s="143"/>
      <c r="RA181" s="143"/>
      <c r="RB181" s="143"/>
      <c r="RC181" s="143"/>
      <c r="RD181" s="143"/>
      <c r="RE181" s="143"/>
      <c r="RF181" s="143"/>
      <c r="RG181" s="143"/>
      <c r="RH181" s="143"/>
      <c r="RI181" s="143"/>
      <c r="RJ181" s="143"/>
      <c r="RK181" s="143"/>
      <c r="RL181" s="143"/>
      <c r="RM181" s="143"/>
      <c r="RN181" s="143"/>
      <c r="RO181" s="143"/>
      <c r="RP181" s="143"/>
      <c r="RQ181" s="143"/>
      <c r="RR181" s="143"/>
      <c r="RS181" s="143"/>
      <c r="RT181" s="143"/>
      <c r="RU181" s="143"/>
      <c r="RV181" s="143"/>
      <c r="RW181" s="143"/>
      <c r="RX181" s="143"/>
      <c r="RY181" s="143"/>
      <c r="RZ181" s="143"/>
      <c r="SA181" s="143"/>
      <c r="SB181" s="143"/>
      <c r="SC181" s="143"/>
      <c r="SD181" s="143"/>
      <c r="SE181" s="143"/>
      <c r="SF181" s="143"/>
      <c r="SG181" s="143"/>
      <c r="SH181" s="143"/>
      <c r="SI181" s="143"/>
      <c r="SJ181" s="143"/>
      <c r="SK181" s="143"/>
      <c r="SL181" s="143"/>
      <c r="SM181" s="143"/>
      <c r="SN181" s="143"/>
      <c r="SO181" s="143"/>
      <c r="SP181" s="143"/>
      <c r="SQ181" s="143"/>
      <c r="SR181" s="143"/>
      <c r="SS181" s="143"/>
      <c r="ST181" s="143"/>
      <c r="SU181" s="143"/>
      <c r="SV181" s="143"/>
      <c r="SW181" s="143"/>
      <c r="SX181" s="143"/>
      <c r="SY181" s="143"/>
      <c r="SZ181" s="143"/>
      <c r="TA181" s="143"/>
      <c r="TB181" s="143"/>
      <c r="TC181" s="143"/>
      <c r="TD181" s="143"/>
      <c r="TE181" s="143"/>
      <c r="TF181" s="143"/>
      <c r="TG181" s="143"/>
      <c r="TH181" s="143"/>
      <c r="TI181" s="143"/>
      <c r="TJ181" s="143"/>
      <c r="TK181" s="143"/>
      <c r="TL181" s="143"/>
      <c r="TM181" s="143"/>
      <c r="TN181" s="143"/>
      <c r="TO181" s="143"/>
      <c r="TP181" s="143"/>
      <c r="TQ181" s="143"/>
      <c r="TR181" s="143"/>
      <c r="TS181" s="143"/>
      <c r="TT181" s="143"/>
      <c r="TU181" s="143"/>
      <c r="TV181" s="143"/>
      <c r="TW181" s="143"/>
      <c r="TX181" s="143"/>
      <c r="TY181" s="143"/>
      <c r="TZ181" s="143"/>
      <c r="UA181" s="143"/>
      <c r="UB181" s="143"/>
      <c r="UC181" s="143"/>
      <c r="UD181" s="143"/>
      <c r="UE181" s="143"/>
      <c r="UF181" s="143"/>
      <c r="UG181" s="143"/>
      <c r="UH181" s="143"/>
      <c r="UI181" s="143"/>
      <c r="UJ181" s="143"/>
      <c r="UK181" s="143"/>
      <c r="UL181" s="143"/>
      <c r="UM181" s="143"/>
      <c r="UN181" s="143"/>
      <c r="UO181" s="143"/>
      <c r="UP181" s="143"/>
      <c r="UQ181" s="143"/>
      <c r="UR181" s="143"/>
      <c r="US181" s="143"/>
      <c r="UT181" s="143"/>
      <c r="UU181" s="143"/>
      <c r="UV181" s="143"/>
      <c r="UW181" s="143"/>
      <c r="UX181" s="143"/>
      <c r="UY181" s="143"/>
      <c r="UZ181" s="143"/>
      <c r="VA181" s="143"/>
      <c r="VB181" s="143"/>
      <c r="VC181" s="143"/>
      <c r="VD181" s="143"/>
      <c r="VE181" s="143"/>
      <c r="VF181" s="143"/>
      <c r="VG181" s="143"/>
      <c r="VH181" s="143"/>
      <c r="VI181" s="143"/>
      <c r="VJ181" s="143"/>
      <c r="VK181" s="143"/>
      <c r="VL181" s="143"/>
      <c r="VM181" s="143"/>
      <c r="VN181" s="143"/>
      <c r="VO181" s="143"/>
      <c r="VP181" s="143"/>
      <c r="VQ181" s="143"/>
      <c r="VR181" s="143"/>
      <c r="VS181" s="143"/>
      <c r="VT181" s="143"/>
      <c r="VU181" s="143"/>
      <c r="VV181" s="143"/>
      <c r="VW181" s="143"/>
      <c r="VX181" s="143"/>
      <c r="VY181" s="143"/>
      <c r="VZ181" s="143"/>
      <c r="WA181" s="143"/>
      <c r="WB181" s="143"/>
      <c r="WC181" s="143"/>
      <c r="WD181" s="143"/>
      <c r="WE181" s="143"/>
      <c r="WF181" s="143"/>
      <c r="WG181" s="143"/>
      <c r="WH181" s="143"/>
      <c r="WI181" s="143"/>
      <c r="WJ181" s="143"/>
      <c r="WK181" s="143"/>
      <c r="WL181" s="143"/>
      <c r="WM181" s="143"/>
      <c r="WN181" s="143"/>
      <c r="WO181" s="143"/>
      <c r="WP181" s="143"/>
      <c r="WQ181" s="143"/>
      <c r="WR181" s="143"/>
      <c r="WS181" s="143"/>
      <c r="WT181" s="143"/>
      <c r="WU181" s="143"/>
      <c r="WV181" s="143"/>
      <c r="WW181" s="143"/>
      <c r="WX181" s="143"/>
      <c r="WY181" s="143"/>
      <c r="WZ181" s="143"/>
      <c r="XA181" s="143"/>
      <c r="XB181" s="143"/>
      <c r="XC181" s="143"/>
      <c r="XD181" s="143"/>
      <c r="XE181" s="143"/>
      <c r="XF181" s="143"/>
      <c r="XG181" s="143"/>
      <c r="XH181" s="143"/>
      <c r="XI181" s="143"/>
      <c r="XJ181" s="143"/>
      <c r="XK181" s="143"/>
      <c r="XL181" s="143"/>
      <c r="XM181" s="143"/>
      <c r="XN181" s="143"/>
      <c r="XO181" s="143"/>
      <c r="XP181" s="143"/>
      <c r="XQ181" s="143"/>
      <c r="XR181" s="143"/>
      <c r="XS181" s="143"/>
      <c r="XT181" s="143"/>
      <c r="XU181" s="143"/>
      <c r="XV181" s="143"/>
      <c r="XW181" s="143"/>
      <c r="XX181" s="143"/>
      <c r="XY181" s="143"/>
      <c r="XZ181" s="143"/>
      <c r="YA181" s="143"/>
      <c r="YB181" s="143"/>
      <c r="YC181" s="143"/>
      <c r="YD181" s="143"/>
      <c r="YE181" s="143"/>
      <c r="YF181" s="143"/>
      <c r="YG181" s="143"/>
      <c r="YH181" s="143"/>
      <c r="YI181" s="143"/>
      <c r="YJ181" s="143"/>
      <c r="YK181" s="143"/>
      <c r="YL181" s="143"/>
      <c r="YM181" s="143"/>
      <c r="YN181" s="143"/>
      <c r="YO181" s="143"/>
      <c r="YP181" s="143"/>
      <c r="YQ181" s="143"/>
      <c r="YR181" s="143"/>
      <c r="YS181" s="143"/>
      <c r="YT181" s="143"/>
      <c r="YU181" s="143"/>
      <c r="YV181" s="143"/>
      <c r="YW181" s="143"/>
      <c r="YX181" s="143"/>
      <c r="YY181" s="143"/>
      <c r="YZ181" s="143"/>
      <c r="ZA181" s="143"/>
      <c r="ZB181" s="143"/>
      <c r="ZC181" s="143"/>
      <c r="ZD181" s="143"/>
      <c r="ZE181" s="143"/>
      <c r="ZF181" s="143"/>
      <c r="ZG181" s="143"/>
      <c r="ZH181" s="143"/>
      <c r="ZI181" s="143"/>
      <c r="ZJ181" s="143"/>
      <c r="ZK181" s="143"/>
      <c r="ZL181" s="143"/>
      <c r="ZM181" s="143"/>
      <c r="ZN181" s="143"/>
      <c r="ZO181" s="143"/>
      <c r="ZP181" s="143"/>
      <c r="ZQ181" s="143"/>
      <c r="ZR181" s="143"/>
      <c r="ZS181" s="143"/>
      <c r="ZT181" s="143"/>
      <c r="ZU181" s="143"/>
      <c r="ZV181" s="143"/>
      <c r="ZW181" s="143"/>
      <c r="ZX181" s="143"/>
      <c r="ZY181" s="143"/>
      <c r="ZZ181" s="143"/>
      <c r="AAA181" s="143"/>
      <c r="AAB181" s="143"/>
      <c r="AAC181" s="143"/>
      <c r="AAD181" s="143"/>
      <c r="AAE181" s="143"/>
      <c r="AAF181" s="143"/>
      <c r="AAG181" s="143"/>
      <c r="AAH181" s="143"/>
      <c r="AAI181" s="143"/>
      <c r="AAJ181" s="143"/>
      <c r="AAK181" s="143"/>
      <c r="AAL181" s="143"/>
      <c r="AAM181" s="143"/>
      <c r="AAN181" s="143"/>
      <c r="AAO181" s="143"/>
      <c r="AAP181" s="143"/>
      <c r="AAQ181" s="143"/>
      <c r="AAR181" s="143"/>
      <c r="AAS181" s="143"/>
      <c r="AAT181" s="143"/>
      <c r="AAU181" s="143"/>
      <c r="AAV181" s="143"/>
      <c r="AAW181" s="143"/>
      <c r="AAX181" s="143"/>
      <c r="AAY181" s="143"/>
      <c r="AAZ181" s="143"/>
      <c r="ABA181" s="143"/>
      <c r="ABB181" s="143"/>
      <c r="ABC181" s="143"/>
      <c r="ABD181" s="143"/>
      <c r="ABE181" s="143"/>
      <c r="ABF181" s="143"/>
      <c r="ABG181" s="143"/>
      <c r="ABH181" s="143"/>
      <c r="ABI181" s="143"/>
      <c r="ABJ181" s="143"/>
      <c r="ABK181" s="143"/>
      <c r="ABL181" s="143"/>
      <c r="ABM181" s="143"/>
      <c r="ABN181" s="143"/>
      <c r="ABO181" s="143"/>
      <c r="ABP181" s="143"/>
      <c r="ABQ181" s="143"/>
      <c r="ABR181" s="143"/>
      <c r="ABS181" s="143"/>
      <c r="ABT181" s="143"/>
      <c r="ABU181" s="143"/>
      <c r="ABV181" s="143"/>
      <c r="ABW181" s="143"/>
      <c r="ABX181" s="143"/>
      <c r="ABY181" s="143"/>
      <c r="ABZ181" s="143"/>
      <c r="ACA181" s="143"/>
      <c r="ACB181" s="143"/>
      <c r="ACC181" s="143"/>
      <c r="ACD181" s="143"/>
      <c r="ACE181" s="143"/>
      <c r="ACF181" s="143"/>
      <c r="ACG181" s="143"/>
      <c r="ACH181" s="143"/>
      <c r="ACI181" s="143"/>
      <c r="ACJ181" s="143"/>
      <c r="ACK181" s="143"/>
      <c r="ACL181" s="143"/>
      <c r="ACM181" s="143"/>
      <c r="ACN181" s="143"/>
      <c r="ACO181" s="143"/>
      <c r="ACP181" s="143"/>
      <c r="ACQ181" s="143"/>
      <c r="ACR181" s="143"/>
      <c r="ACS181" s="143"/>
      <c r="ACT181" s="143"/>
      <c r="ACU181" s="143"/>
      <c r="ACV181" s="143"/>
      <c r="ACW181" s="143"/>
      <c r="ACX181" s="143"/>
      <c r="ACY181" s="143"/>
      <c r="ACZ181" s="143"/>
      <c r="ADA181" s="143"/>
      <c r="ADB181" s="143"/>
      <c r="ADC181" s="143"/>
      <c r="ADD181" s="143"/>
      <c r="ADE181" s="143"/>
      <c r="ADF181" s="143"/>
      <c r="ADG181" s="143"/>
      <c r="ADH181" s="143"/>
      <c r="ADI181" s="143"/>
      <c r="ADJ181" s="143"/>
      <c r="ADK181" s="143"/>
      <c r="ADL181" s="143"/>
      <c r="ADM181" s="143"/>
      <c r="ADN181" s="143"/>
      <c r="ADO181" s="143"/>
      <c r="ADP181" s="143"/>
      <c r="ADQ181" s="143"/>
      <c r="ADR181" s="143"/>
      <c r="ADS181" s="143"/>
      <c r="ADT181" s="143"/>
      <c r="ADU181" s="143"/>
      <c r="ADV181" s="143"/>
      <c r="ADW181" s="143"/>
      <c r="ADX181" s="143"/>
      <c r="ADY181" s="143"/>
      <c r="ADZ181" s="143"/>
      <c r="AEA181" s="143"/>
      <c r="AEB181" s="143"/>
      <c r="AEC181" s="143"/>
      <c r="AED181" s="143"/>
      <c r="AEE181" s="143"/>
      <c r="AEF181" s="143"/>
      <c r="AEG181" s="143"/>
      <c r="AEH181" s="143"/>
      <c r="AEI181" s="143"/>
      <c r="AEJ181" s="143"/>
      <c r="AEK181" s="143"/>
      <c r="AEL181" s="143"/>
      <c r="AEM181" s="143"/>
      <c r="AEN181" s="143"/>
      <c r="AEO181" s="143"/>
      <c r="AEP181" s="143"/>
      <c r="AEQ181" s="143"/>
      <c r="AER181" s="143"/>
      <c r="AES181" s="143"/>
      <c r="AET181" s="143"/>
      <c r="AEU181" s="143"/>
      <c r="AEV181" s="143"/>
      <c r="AEW181" s="143"/>
      <c r="AEX181" s="143"/>
      <c r="AEY181" s="143"/>
      <c r="AEZ181" s="143"/>
      <c r="AFA181" s="143"/>
      <c r="AFB181" s="143"/>
      <c r="AFC181" s="143"/>
      <c r="AFD181" s="143"/>
      <c r="AFE181" s="143"/>
      <c r="AFF181" s="143"/>
      <c r="AFG181" s="143"/>
      <c r="AFH181" s="143"/>
      <c r="AFI181" s="143"/>
      <c r="AFJ181" s="143"/>
      <c r="AFK181" s="143"/>
      <c r="AFL181" s="143"/>
      <c r="AFM181" s="143"/>
      <c r="AFN181" s="143"/>
      <c r="AFO181" s="143"/>
      <c r="AFP181" s="143"/>
      <c r="AFQ181" s="143"/>
      <c r="AFR181" s="143"/>
      <c r="AFS181" s="143"/>
      <c r="AFT181" s="143"/>
      <c r="AFU181" s="143"/>
      <c r="AFV181" s="143"/>
      <c r="AFW181" s="143"/>
      <c r="AFX181" s="143"/>
      <c r="AFY181" s="143"/>
      <c r="AFZ181" s="143"/>
      <c r="AGA181" s="143"/>
      <c r="AGB181" s="143"/>
      <c r="AGC181" s="143"/>
      <c r="AGD181" s="143"/>
      <c r="AGE181" s="143"/>
      <c r="AGF181" s="143"/>
      <c r="AGG181" s="143"/>
      <c r="AGH181" s="143"/>
      <c r="AGI181" s="143"/>
      <c r="AGJ181" s="143"/>
      <c r="AGK181" s="143"/>
      <c r="AGL181" s="143"/>
      <c r="AGM181" s="143"/>
      <c r="AGN181" s="143"/>
      <c r="AGO181" s="143"/>
      <c r="AGP181" s="143"/>
      <c r="AGQ181" s="143"/>
      <c r="AGR181" s="143"/>
      <c r="AGS181" s="143"/>
      <c r="AGT181" s="143"/>
      <c r="AGU181" s="143"/>
      <c r="AGV181" s="143"/>
      <c r="AGW181" s="143"/>
      <c r="AGX181" s="143"/>
      <c r="AGY181" s="143"/>
      <c r="AGZ181" s="143"/>
      <c r="AHA181" s="143"/>
      <c r="AHB181" s="143"/>
      <c r="AHC181" s="143"/>
      <c r="AHD181" s="143"/>
      <c r="AHE181" s="143"/>
      <c r="AHF181" s="143"/>
      <c r="AHG181" s="143"/>
      <c r="AHH181" s="143"/>
      <c r="AHI181" s="143"/>
      <c r="AHJ181" s="143"/>
      <c r="AHK181" s="143"/>
      <c r="AHL181" s="143"/>
      <c r="AHM181" s="143"/>
      <c r="AHN181" s="143"/>
      <c r="AHO181" s="143"/>
      <c r="AHP181" s="143"/>
      <c r="AHQ181" s="143"/>
      <c r="AHR181" s="143"/>
      <c r="AHS181" s="143"/>
      <c r="AHT181" s="143"/>
      <c r="AHU181" s="143"/>
      <c r="AHV181" s="143"/>
      <c r="AHW181" s="143"/>
      <c r="AHX181" s="143"/>
      <c r="AHY181" s="143"/>
      <c r="AHZ181" s="143"/>
      <c r="AIA181" s="143"/>
      <c r="AIB181" s="143"/>
      <c r="AIC181" s="143"/>
      <c r="AID181" s="143"/>
      <c r="AIE181" s="143"/>
      <c r="AIF181" s="143"/>
      <c r="AIG181" s="143"/>
      <c r="AIH181" s="143"/>
      <c r="AII181" s="143"/>
      <c r="AIJ181" s="143"/>
      <c r="AIK181" s="143"/>
      <c r="AIL181" s="143"/>
      <c r="AIM181" s="143"/>
      <c r="AIN181" s="143"/>
      <c r="AIO181" s="143"/>
      <c r="AIP181" s="143"/>
      <c r="AIQ181" s="143"/>
      <c r="AIR181" s="143"/>
      <c r="AIS181" s="143"/>
      <c r="AIT181" s="143"/>
      <c r="AIU181" s="143"/>
      <c r="AIV181" s="143"/>
      <c r="AIW181" s="143"/>
      <c r="AIX181" s="143"/>
      <c r="AIY181" s="143"/>
      <c r="AIZ181" s="143"/>
      <c r="AJA181" s="143"/>
      <c r="AJB181" s="143"/>
      <c r="AJC181" s="143"/>
      <c r="AJD181" s="143"/>
      <c r="AJE181" s="143"/>
      <c r="AJF181" s="143"/>
      <c r="AJG181" s="143"/>
      <c r="AJH181" s="143"/>
      <c r="AJI181" s="143"/>
    </row>
    <row r="182" spans="1:945" s="106" customFormat="1" ht="13.55" customHeight="1">
      <c r="A182" s="400"/>
      <c r="B182" s="62" t="s">
        <v>245</v>
      </c>
      <c r="C182" s="251">
        <v>2295810</v>
      </c>
      <c r="D182" s="358">
        <f t="shared" si="52"/>
        <v>3.0552392170206E-2</v>
      </c>
      <c r="E182" s="403"/>
      <c r="F182" s="464"/>
      <c r="G182" s="356">
        <v>24828</v>
      </c>
      <c r="H182" s="358">
        <f t="shared" si="53"/>
        <v>-3.1631498888412213E-2</v>
      </c>
      <c r="I182" s="138">
        <v>18891</v>
      </c>
      <c r="J182" s="358">
        <f t="shared" si="46"/>
        <v>-7.3743564599166422E-2</v>
      </c>
      <c r="K182" s="450"/>
      <c r="L182" s="461"/>
      <c r="M182" s="138">
        <v>9237</v>
      </c>
      <c r="N182" s="358">
        <f t="shared" si="48"/>
        <v>6.8231756678616806E-2</v>
      </c>
      <c r="O182" s="403"/>
      <c r="P182" s="464"/>
      <c r="Q182" s="138">
        <v>1699</v>
      </c>
      <c r="R182" s="358">
        <f t="shared" ref="R182:R183" si="55">IFERROR(IF((Q182/Q170-1)=-100%,"",(Q182/Q170-1)),"")</f>
        <v>-6.1844284925455573E-2</v>
      </c>
      <c r="S182" s="373">
        <v>1223</v>
      </c>
      <c r="T182" s="379">
        <f t="shared" si="35"/>
        <v>-0.22545915136162129</v>
      </c>
      <c r="U182" s="403"/>
      <c r="V182" s="406"/>
      <c r="W182" s="250">
        <v>73</v>
      </c>
      <c r="X182" s="358">
        <f t="shared" si="50"/>
        <v>-0.66666666666666674</v>
      </c>
      <c r="Y182" s="250">
        <v>208</v>
      </c>
      <c r="Z182" s="358">
        <f t="shared" si="54"/>
        <v>5.117647058823529</v>
      </c>
      <c r="AA182" s="138"/>
      <c r="AB182" s="358"/>
      <c r="AC182" s="403"/>
      <c r="AD182" s="406"/>
      <c r="AE182" s="463"/>
      <c r="AF182" s="473"/>
      <c r="AG182" s="138"/>
      <c r="AH182" s="358"/>
      <c r="AI182" s="143"/>
      <c r="AJ182" s="143"/>
      <c r="AK182" s="143"/>
      <c r="AL182" s="143"/>
      <c r="AM182" s="143"/>
      <c r="AN182" s="143"/>
      <c r="AO182" s="143"/>
      <c r="AP182" s="143"/>
      <c r="AQ182" s="143"/>
      <c r="AR182" s="143"/>
      <c r="AS182" s="143"/>
      <c r="AT182" s="143"/>
      <c r="AU182" s="143"/>
      <c r="AV182" s="144"/>
      <c r="AW182" s="143"/>
      <c r="AX182" s="143"/>
      <c r="AY182" s="143"/>
      <c r="AZ182" s="143"/>
      <c r="BA182" s="143"/>
      <c r="BB182" s="143"/>
      <c r="BC182" s="143"/>
      <c r="BD182" s="143"/>
      <c r="BE182" s="143"/>
      <c r="BF182" s="143"/>
      <c r="BG182" s="143"/>
      <c r="BH182" s="143"/>
      <c r="BI182" s="143"/>
      <c r="BJ182" s="143"/>
      <c r="BK182" s="143"/>
      <c r="BL182" s="143"/>
      <c r="BM182" s="143"/>
      <c r="BN182" s="143"/>
      <c r="BO182" s="143"/>
      <c r="BP182" s="143"/>
      <c r="BQ182" s="143"/>
      <c r="BR182" s="143"/>
      <c r="BS182" s="143"/>
      <c r="BT182" s="143"/>
      <c r="BU182" s="143"/>
      <c r="BV182" s="143"/>
      <c r="BW182" s="143"/>
      <c r="BX182" s="143"/>
      <c r="BY182" s="143"/>
      <c r="BZ182" s="143"/>
      <c r="CA182" s="143"/>
      <c r="CB182" s="143"/>
      <c r="CC182" s="143"/>
      <c r="CD182" s="143"/>
      <c r="CE182" s="143"/>
      <c r="CF182" s="143"/>
      <c r="CG182" s="143"/>
      <c r="CH182" s="143"/>
      <c r="CI182" s="143"/>
      <c r="CJ182" s="143"/>
      <c r="CK182" s="143"/>
      <c r="CL182" s="143"/>
      <c r="CM182" s="143"/>
      <c r="CN182" s="143"/>
      <c r="CO182" s="143"/>
      <c r="CP182" s="143"/>
      <c r="CQ182" s="143"/>
      <c r="CR182" s="143"/>
      <c r="CS182" s="143"/>
      <c r="CT182" s="143"/>
      <c r="CU182" s="143"/>
      <c r="CV182" s="143"/>
      <c r="CW182" s="143"/>
      <c r="CX182" s="143"/>
      <c r="CY182" s="143"/>
      <c r="CZ182" s="143"/>
      <c r="DA182" s="143"/>
      <c r="DB182" s="143"/>
      <c r="DC182" s="143"/>
      <c r="DD182" s="143"/>
      <c r="DE182" s="143"/>
      <c r="DF182" s="143"/>
      <c r="DG182" s="143"/>
      <c r="DH182" s="143"/>
      <c r="DI182" s="143"/>
      <c r="DJ182" s="143"/>
      <c r="DK182" s="143"/>
      <c r="DL182" s="143"/>
      <c r="DM182" s="143"/>
      <c r="DN182" s="143"/>
      <c r="DO182" s="143"/>
      <c r="DP182" s="143"/>
      <c r="DQ182" s="143"/>
      <c r="DR182" s="143"/>
      <c r="DS182" s="143"/>
      <c r="DT182" s="143"/>
      <c r="DU182" s="143"/>
      <c r="DV182" s="143"/>
      <c r="DW182" s="143"/>
      <c r="DX182" s="143"/>
      <c r="DY182" s="143"/>
      <c r="DZ182" s="143"/>
      <c r="EA182" s="143"/>
      <c r="EB182" s="143"/>
      <c r="EC182" s="143"/>
      <c r="ED182" s="143"/>
      <c r="EE182" s="143"/>
      <c r="EF182" s="143"/>
      <c r="EG182" s="143"/>
      <c r="EH182" s="143"/>
      <c r="EI182" s="143"/>
      <c r="EJ182" s="143"/>
      <c r="EK182" s="143"/>
      <c r="EL182" s="143"/>
      <c r="EM182" s="143"/>
      <c r="EN182" s="143"/>
      <c r="EO182" s="143"/>
      <c r="EP182" s="143"/>
      <c r="EQ182" s="143"/>
      <c r="ER182" s="143"/>
      <c r="ES182" s="143"/>
      <c r="ET182" s="143"/>
      <c r="EU182" s="143"/>
      <c r="EV182" s="143"/>
      <c r="EW182" s="143"/>
      <c r="EX182" s="143"/>
      <c r="EY182" s="143"/>
      <c r="EZ182" s="143"/>
      <c r="FA182" s="143"/>
      <c r="FB182" s="143"/>
      <c r="FC182" s="143"/>
      <c r="FD182" s="143"/>
      <c r="FE182" s="143"/>
      <c r="FF182" s="143"/>
      <c r="FG182" s="143"/>
      <c r="FH182" s="143"/>
      <c r="FI182" s="143"/>
      <c r="FJ182" s="143"/>
      <c r="FK182" s="143"/>
      <c r="FL182" s="143"/>
      <c r="FM182" s="143"/>
      <c r="FN182" s="143"/>
      <c r="FO182" s="143"/>
      <c r="FP182" s="143"/>
      <c r="FQ182" s="143"/>
      <c r="FR182" s="143"/>
      <c r="FS182" s="143"/>
      <c r="FT182" s="143"/>
      <c r="FU182" s="143"/>
      <c r="FV182" s="143"/>
      <c r="FW182" s="143"/>
      <c r="FX182" s="143"/>
      <c r="FY182" s="143"/>
      <c r="FZ182" s="143"/>
      <c r="GA182" s="143"/>
      <c r="GB182" s="143"/>
      <c r="GC182" s="143"/>
      <c r="GD182" s="143"/>
      <c r="GE182" s="143"/>
      <c r="GF182" s="143"/>
      <c r="GG182" s="143"/>
      <c r="GH182" s="143"/>
      <c r="GI182" s="143"/>
      <c r="GJ182" s="143"/>
      <c r="GK182" s="143"/>
      <c r="GL182" s="143"/>
      <c r="GM182" s="143"/>
      <c r="GN182" s="143"/>
      <c r="GO182" s="143"/>
      <c r="GP182" s="143"/>
      <c r="GQ182" s="143"/>
      <c r="GR182" s="143"/>
      <c r="GS182" s="143"/>
      <c r="GT182" s="143"/>
      <c r="GU182" s="143"/>
      <c r="GV182" s="143"/>
      <c r="GW182" s="143"/>
      <c r="GX182" s="143"/>
      <c r="GY182" s="143"/>
      <c r="GZ182" s="143"/>
      <c r="HA182" s="143"/>
      <c r="HB182" s="143"/>
      <c r="HC182" s="143"/>
      <c r="HD182" s="143"/>
      <c r="HE182" s="143"/>
      <c r="HF182" s="143"/>
      <c r="HG182" s="143"/>
      <c r="HH182" s="143"/>
      <c r="HI182" s="143"/>
      <c r="HJ182" s="143"/>
      <c r="HK182" s="143"/>
      <c r="HL182" s="143"/>
      <c r="HM182" s="143"/>
      <c r="HN182" s="143"/>
      <c r="HO182" s="143"/>
      <c r="HP182" s="143"/>
      <c r="HQ182" s="143"/>
      <c r="HR182" s="143"/>
      <c r="HS182" s="143"/>
      <c r="HT182" s="143"/>
      <c r="HU182" s="143"/>
      <c r="HV182" s="143"/>
      <c r="HW182" s="143"/>
      <c r="HX182" s="143"/>
      <c r="HY182" s="143"/>
      <c r="HZ182" s="143"/>
      <c r="IA182" s="143"/>
      <c r="IB182" s="143"/>
      <c r="IC182" s="143"/>
      <c r="ID182" s="143"/>
      <c r="IE182" s="143"/>
      <c r="IF182" s="143"/>
      <c r="IG182" s="143"/>
      <c r="IH182" s="143"/>
      <c r="II182" s="143"/>
      <c r="IJ182" s="143"/>
      <c r="IK182" s="143"/>
      <c r="IL182" s="143"/>
      <c r="IM182" s="143"/>
      <c r="IN182" s="143"/>
      <c r="IO182" s="143"/>
      <c r="IP182" s="143"/>
      <c r="IQ182" s="143"/>
      <c r="IR182" s="143"/>
      <c r="IS182" s="143"/>
      <c r="IT182" s="143"/>
      <c r="IU182" s="143"/>
      <c r="IV182" s="143"/>
      <c r="IW182" s="143"/>
      <c r="IX182" s="143"/>
      <c r="IY182" s="143"/>
      <c r="IZ182" s="143"/>
      <c r="JA182" s="143"/>
      <c r="JB182" s="143"/>
      <c r="JC182" s="143"/>
      <c r="JD182" s="143"/>
      <c r="JE182" s="143"/>
      <c r="JF182" s="143"/>
      <c r="JG182" s="143"/>
      <c r="JH182" s="143"/>
      <c r="JI182" s="143"/>
      <c r="JJ182" s="143"/>
      <c r="JK182" s="143"/>
      <c r="JL182" s="143"/>
      <c r="JM182" s="143"/>
      <c r="JN182" s="143"/>
      <c r="JO182" s="143"/>
      <c r="JP182" s="143"/>
      <c r="JQ182" s="143"/>
      <c r="JR182" s="143"/>
      <c r="JS182" s="143"/>
      <c r="JT182" s="143"/>
      <c r="JU182" s="143"/>
      <c r="JV182" s="143"/>
      <c r="JW182" s="143"/>
      <c r="JX182" s="143"/>
      <c r="JY182" s="143"/>
      <c r="JZ182" s="143"/>
      <c r="KA182" s="143"/>
      <c r="KB182" s="143"/>
      <c r="KC182" s="143"/>
      <c r="KD182" s="143"/>
      <c r="KE182" s="143"/>
      <c r="KF182" s="143"/>
      <c r="KG182" s="143"/>
      <c r="KH182" s="143"/>
      <c r="KI182" s="143"/>
      <c r="KJ182" s="143"/>
      <c r="KK182" s="143"/>
      <c r="KL182" s="143"/>
      <c r="KM182" s="143"/>
      <c r="KN182" s="143"/>
      <c r="KO182" s="143"/>
      <c r="KP182" s="143"/>
      <c r="KQ182" s="143"/>
      <c r="KR182" s="143"/>
      <c r="KS182" s="143"/>
      <c r="KT182" s="143"/>
      <c r="KU182" s="143"/>
      <c r="KV182" s="143"/>
      <c r="KW182" s="143"/>
      <c r="KX182" s="143"/>
      <c r="KY182" s="143"/>
      <c r="KZ182" s="143"/>
      <c r="LA182" s="143"/>
      <c r="LB182" s="143"/>
      <c r="LC182" s="143"/>
      <c r="LD182" s="143"/>
      <c r="LE182" s="143"/>
      <c r="LF182" s="143"/>
      <c r="LG182" s="143"/>
      <c r="LH182" s="143"/>
      <c r="LI182" s="143"/>
      <c r="LJ182" s="143"/>
      <c r="LK182" s="143"/>
      <c r="LL182" s="143"/>
      <c r="LM182" s="143"/>
      <c r="LN182" s="143"/>
      <c r="LO182" s="143"/>
      <c r="LP182" s="143"/>
      <c r="LQ182" s="143"/>
      <c r="LR182" s="143"/>
      <c r="LS182" s="143"/>
      <c r="LT182" s="143"/>
      <c r="LU182" s="143"/>
      <c r="LV182" s="143"/>
      <c r="LW182" s="143"/>
      <c r="LX182" s="143"/>
      <c r="LY182" s="143"/>
      <c r="LZ182" s="143"/>
      <c r="MA182" s="143"/>
      <c r="MB182" s="143"/>
      <c r="MC182" s="143"/>
      <c r="MD182" s="143"/>
      <c r="ME182" s="143"/>
      <c r="MF182" s="143"/>
      <c r="MG182" s="143"/>
      <c r="MH182" s="143"/>
      <c r="MI182" s="143"/>
      <c r="MJ182" s="143"/>
      <c r="MK182" s="143"/>
      <c r="ML182" s="143"/>
      <c r="MM182" s="143"/>
      <c r="MN182" s="143"/>
      <c r="MO182" s="143"/>
      <c r="MP182" s="143"/>
      <c r="MQ182" s="143"/>
      <c r="MR182" s="143"/>
      <c r="MS182" s="143"/>
      <c r="MT182" s="143"/>
      <c r="MU182" s="143"/>
      <c r="MV182" s="143"/>
      <c r="MW182" s="143"/>
      <c r="MX182" s="143"/>
      <c r="MY182" s="143"/>
      <c r="MZ182" s="143"/>
      <c r="NA182" s="143"/>
      <c r="NB182" s="143"/>
      <c r="NC182" s="143"/>
      <c r="ND182" s="143"/>
      <c r="NE182" s="143"/>
      <c r="NF182" s="143"/>
      <c r="NG182" s="143"/>
      <c r="NH182" s="143"/>
      <c r="NI182" s="143"/>
      <c r="NJ182" s="143"/>
      <c r="NK182" s="143"/>
      <c r="NL182" s="143"/>
      <c r="NM182" s="143"/>
      <c r="NN182" s="143"/>
      <c r="NO182" s="143"/>
      <c r="NP182" s="143"/>
      <c r="NQ182" s="143"/>
      <c r="NR182" s="143"/>
      <c r="NS182" s="143"/>
      <c r="NT182" s="143"/>
      <c r="NU182" s="143"/>
      <c r="NV182" s="143"/>
      <c r="NW182" s="143"/>
      <c r="NX182" s="143"/>
      <c r="NY182" s="143"/>
      <c r="NZ182" s="143"/>
      <c r="OA182" s="143"/>
      <c r="OB182" s="143"/>
      <c r="OC182" s="143"/>
      <c r="OD182" s="143"/>
      <c r="OE182" s="143"/>
      <c r="OF182" s="143"/>
      <c r="OG182" s="143"/>
      <c r="OH182" s="143"/>
      <c r="OI182" s="143"/>
      <c r="OJ182" s="143"/>
      <c r="OK182" s="143"/>
      <c r="OL182" s="143"/>
      <c r="OM182" s="143"/>
      <c r="ON182" s="143"/>
      <c r="OO182" s="143"/>
      <c r="OP182" s="143"/>
      <c r="OQ182" s="143"/>
      <c r="OR182" s="143"/>
      <c r="OS182" s="143"/>
      <c r="OT182" s="143"/>
      <c r="OU182" s="143"/>
      <c r="OV182" s="143"/>
      <c r="OW182" s="143"/>
      <c r="OX182" s="143"/>
      <c r="OY182" s="143"/>
      <c r="OZ182" s="143"/>
      <c r="PA182" s="143"/>
      <c r="PB182" s="143"/>
      <c r="PC182" s="143"/>
      <c r="PD182" s="143"/>
      <c r="PE182" s="143"/>
      <c r="PF182" s="143"/>
      <c r="PG182" s="143"/>
      <c r="PH182" s="143"/>
      <c r="PI182" s="143"/>
      <c r="PJ182" s="143"/>
      <c r="PK182" s="143"/>
      <c r="PL182" s="143"/>
      <c r="PM182" s="143"/>
      <c r="PN182" s="143"/>
      <c r="PO182" s="143"/>
      <c r="PP182" s="143"/>
      <c r="PQ182" s="143"/>
      <c r="PR182" s="143"/>
      <c r="PS182" s="143"/>
      <c r="PT182" s="143"/>
      <c r="PU182" s="143"/>
      <c r="PV182" s="143"/>
      <c r="PW182" s="143"/>
      <c r="PX182" s="143"/>
      <c r="PY182" s="143"/>
      <c r="PZ182" s="143"/>
      <c r="QA182" s="143"/>
      <c r="QB182" s="143"/>
      <c r="QC182" s="143"/>
      <c r="QD182" s="143"/>
      <c r="QE182" s="143"/>
      <c r="QF182" s="143"/>
      <c r="QG182" s="143"/>
      <c r="QH182" s="143"/>
      <c r="QI182" s="143"/>
      <c r="QJ182" s="143"/>
      <c r="QK182" s="143"/>
      <c r="QL182" s="143"/>
      <c r="QM182" s="143"/>
      <c r="QN182" s="143"/>
      <c r="QO182" s="143"/>
      <c r="QP182" s="143"/>
      <c r="QQ182" s="143"/>
      <c r="QR182" s="143"/>
      <c r="QS182" s="143"/>
      <c r="QT182" s="143"/>
      <c r="QU182" s="143"/>
      <c r="QV182" s="143"/>
      <c r="QW182" s="143"/>
      <c r="QX182" s="143"/>
      <c r="QY182" s="143"/>
      <c r="QZ182" s="143"/>
      <c r="RA182" s="143"/>
      <c r="RB182" s="143"/>
      <c r="RC182" s="143"/>
      <c r="RD182" s="143"/>
      <c r="RE182" s="143"/>
      <c r="RF182" s="143"/>
      <c r="RG182" s="143"/>
      <c r="RH182" s="143"/>
      <c r="RI182" s="143"/>
      <c r="RJ182" s="143"/>
      <c r="RK182" s="143"/>
      <c r="RL182" s="143"/>
      <c r="RM182" s="143"/>
      <c r="RN182" s="143"/>
      <c r="RO182" s="143"/>
      <c r="RP182" s="143"/>
      <c r="RQ182" s="143"/>
      <c r="RR182" s="143"/>
      <c r="RS182" s="143"/>
      <c r="RT182" s="143"/>
      <c r="RU182" s="143"/>
      <c r="RV182" s="143"/>
      <c r="RW182" s="143"/>
      <c r="RX182" s="143"/>
      <c r="RY182" s="143"/>
      <c r="RZ182" s="143"/>
      <c r="SA182" s="143"/>
      <c r="SB182" s="143"/>
      <c r="SC182" s="143"/>
      <c r="SD182" s="143"/>
      <c r="SE182" s="143"/>
      <c r="SF182" s="143"/>
      <c r="SG182" s="143"/>
      <c r="SH182" s="143"/>
      <c r="SI182" s="143"/>
      <c r="SJ182" s="143"/>
      <c r="SK182" s="143"/>
      <c r="SL182" s="143"/>
      <c r="SM182" s="143"/>
      <c r="SN182" s="143"/>
      <c r="SO182" s="143"/>
      <c r="SP182" s="143"/>
      <c r="SQ182" s="143"/>
      <c r="SR182" s="143"/>
      <c r="SS182" s="143"/>
      <c r="ST182" s="143"/>
      <c r="SU182" s="143"/>
      <c r="SV182" s="143"/>
      <c r="SW182" s="143"/>
      <c r="SX182" s="143"/>
      <c r="SY182" s="143"/>
      <c r="SZ182" s="143"/>
      <c r="TA182" s="143"/>
      <c r="TB182" s="143"/>
      <c r="TC182" s="143"/>
      <c r="TD182" s="143"/>
      <c r="TE182" s="143"/>
      <c r="TF182" s="143"/>
      <c r="TG182" s="143"/>
      <c r="TH182" s="143"/>
      <c r="TI182" s="143"/>
      <c r="TJ182" s="143"/>
      <c r="TK182" s="143"/>
      <c r="TL182" s="143"/>
      <c r="TM182" s="143"/>
      <c r="TN182" s="143"/>
      <c r="TO182" s="143"/>
      <c r="TP182" s="143"/>
      <c r="TQ182" s="143"/>
      <c r="TR182" s="143"/>
      <c r="TS182" s="143"/>
      <c r="TT182" s="143"/>
      <c r="TU182" s="143"/>
      <c r="TV182" s="143"/>
      <c r="TW182" s="143"/>
      <c r="TX182" s="143"/>
      <c r="TY182" s="143"/>
      <c r="TZ182" s="143"/>
      <c r="UA182" s="143"/>
      <c r="UB182" s="143"/>
      <c r="UC182" s="143"/>
      <c r="UD182" s="143"/>
      <c r="UE182" s="143"/>
      <c r="UF182" s="143"/>
      <c r="UG182" s="143"/>
      <c r="UH182" s="143"/>
      <c r="UI182" s="143"/>
      <c r="UJ182" s="143"/>
      <c r="UK182" s="143"/>
      <c r="UL182" s="143"/>
      <c r="UM182" s="143"/>
      <c r="UN182" s="143"/>
      <c r="UO182" s="143"/>
      <c r="UP182" s="143"/>
      <c r="UQ182" s="143"/>
      <c r="UR182" s="143"/>
      <c r="US182" s="143"/>
      <c r="UT182" s="143"/>
      <c r="UU182" s="143"/>
      <c r="UV182" s="143"/>
      <c r="UW182" s="143"/>
      <c r="UX182" s="143"/>
      <c r="UY182" s="143"/>
      <c r="UZ182" s="143"/>
      <c r="VA182" s="143"/>
      <c r="VB182" s="143"/>
      <c r="VC182" s="143"/>
      <c r="VD182" s="143"/>
      <c r="VE182" s="143"/>
      <c r="VF182" s="143"/>
      <c r="VG182" s="143"/>
      <c r="VH182" s="143"/>
      <c r="VI182" s="143"/>
      <c r="VJ182" s="143"/>
      <c r="VK182" s="143"/>
      <c r="VL182" s="143"/>
      <c r="VM182" s="143"/>
      <c r="VN182" s="143"/>
      <c r="VO182" s="143"/>
      <c r="VP182" s="143"/>
      <c r="VQ182" s="143"/>
      <c r="VR182" s="143"/>
      <c r="VS182" s="143"/>
      <c r="VT182" s="143"/>
      <c r="VU182" s="143"/>
      <c r="VV182" s="143"/>
      <c r="VW182" s="143"/>
      <c r="VX182" s="143"/>
      <c r="VY182" s="143"/>
      <c r="VZ182" s="143"/>
      <c r="WA182" s="143"/>
      <c r="WB182" s="143"/>
      <c r="WC182" s="143"/>
      <c r="WD182" s="143"/>
      <c r="WE182" s="143"/>
      <c r="WF182" s="143"/>
      <c r="WG182" s="143"/>
      <c r="WH182" s="143"/>
      <c r="WI182" s="143"/>
      <c r="WJ182" s="143"/>
      <c r="WK182" s="143"/>
      <c r="WL182" s="143"/>
      <c r="WM182" s="143"/>
      <c r="WN182" s="143"/>
      <c r="WO182" s="143"/>
      <c r="WP182" s="143"/>
      <c r="WQ182" s="143"/>
      <c r="WR182" s="143"/>
      <c r="WS182" s="143"/>
      <c r="WT182" s="143"/>
      <c r="WU182" s="143"/>
      <c r="WV182" s="143"/>
      <c r="WW182" s="143"/>
      <c r="WX182" s="143"/>
      <c r="WY182" s="143"/>
      <c r="WZ182" s="143"/>
      <c r="XA182" s="143"/>
      <c r="XB182" s="143"/>
      <c r="XC182" s="143"/>
      <c r="XD182" s="143"/>
      <c r="XE182" s="143"/>
      <c r="XF182" s="143"/>
      <c r="XG182" s="143"/>
      <c r="XH182" s="143"/>
      <c r="XI182" s="143"/>
      <c r="XJ182" s="143"/>
      <c r="XK182" s="143"/>
      <c r="XL182" s="143"/>
      <c r="XM182" s="143"/>
      <c r="XN182" s="143"/>
      <c r="XO182" s="143"/>
      <c r="XP182" s="143"/>
      <c r="XQ182" s="143"/>
      <c r="XR182" s="143"/>
      <c r="XS182" s="143"/>
      <c r="XT182" s="143"/>
      <c r="XU182" s="143"/>
      <c r="XV182" s="143"/>
      <c r="XW182" s="143"/>
      <c r="XX182" s="143"/>
      <c r="XY182" s="143"/>
      <c r="XZ182" s="143"/>
      <c r="YA182" s="143"/>
      <c r="YB182" s="143"/>
      <c r="YC182" s="143"/>
      <c r="YD182" s="143"/>
      <c r="YE182" s="143"/>
      <c r="YF182" s="143"/>
      <c r="YG182" s="143"/>
      <c r="YH182" s="143"/>
      <c r="YI182" s="143"/>
      <c r="YJ182" s="143"/>
      <c r="YK182" s="143"/>
      <c r="YL182" s="143"/>
      <c r="YM182" s="143"/>
      <c r="YN182" s="143"/>
      <c r="YO182" s="143"/>
      <c r="YP182" s="143"/>
      <c r="YQ182" s="143"/>
      <c r="YR182" s="143"/>
      <c r="YS182" s="143"/>
      <c r="YT182" s="143"/>
      <c r="YU182" s="143"/>
      <c r="YV182" s="143"/>
      <c r="YW182" s="143"/>
      <c r="YX182" s="143"/>
      <c r="YY182" s="143"/>
      <c r="YZ182" s="143"/>
      <c r="ZA182" s="143"/>
      <c r="ZB182" s="143"/>
      <c r="ZC182" s="143"/>
      <c r="ZD182" s="143"/>
      <c r="ZE182" s="143"/>
      <c r="ZF182" s="143"/>
      <c r="ZG182" s="143"/>
      <c r="ZH182" s="143"/>
      <c r="ZI182" s="143"/>
      <c r="ZJ182" s="143"/>
      <c r="ZK182" s="143"/>
      <c r="ZL182" s="143"/>
      <c r="ZM182" s="143"/>
      <c r="ZN182" s="143"/>
      <c r="ZO182" s="143"/>
      <c r="ZP182" s="143"/>
      <c r="ZQ182" s="143"/>
      <c r="ZR182" s="143"/>
      <c r="ZS182" s="143"/>
      <c r="ZT182" s="143"/>
      <c r="ZU182" s="143"/>
      <c r="ZV182" s="143"/>
      <c r="ZW182" s="143"/>
      <c r="ZX182" s="143"/>
      <c r="ZY182" s="143"/>
      <c r="ZZ182" s="143"/>
      <c r="AAA182" s="143"/>
      <c r="AAB182" s="143"/>
      <c r="AAC182" s="143"/>
      <c r="AAD182" s="143"/>
      <c r="AAE182" s="143"/>
      <c r="AAF182" s="143"/>
      <c r="AAG182" s="143"/>
      <c r="AAH182" s="143"/>
      <c r="AAI182" s="143"/>
      <c r="AAJ182" s="143"/>
      <c r="AAK182" s="143"/>
      <c r="AAL182" s="143"/>
      <c r="AAM182" s="143"/>
      <c r="AAN182" s="143"/>
      <c r="AAO182" s="143"/>
      <c r="AAP182" s="143"/>
      <c r="AAQ182" s="143"/>
      <c r="AAR182" s="143"/>
      <c r="AAS182" s="143"/>
      <c r="AAT182" s="143"/>
      <c r="AAU182" s="143"/>
      <c r="AAV182" s="143"/>
      <c r="AAW182" s="143"/>
      <c r="AAX182" s="143"/>
      <c r="AAY182" s="143"/>
      <c r="AAZ182" s="143"/>
      <c r="ABA182" s="143"/>
      <c r="ABB182" s="143"/>
      <c r="ABC182" s="143"/>
      <c r="ABD182" s="143"/>
      <c r="ABE182" s="143"/>
      <c r="ABF182" s="143"/>
      <c r="ABG182" s="143"/>
      <c r="ABH182" s="143"/>
      <c r="ABI182" s="143"/>
      <c r="ABJ182" s="143"/>
      <c r="ABK182" s="143"/>
      <c r="ABL182" s="143"/>
      <c r="ABM182" s="143"/>
      <c r="ABN182" s="143"/>
      <c r="ABO182" s="143"/>
      <c r="ABP182" s="143"/>
      <c r="ABQ182" s="143"/>
      <c r="ABR182" s="143"/>
      <c r="ABS182" s="143"/>
      <c r="ABT182" s="143"/>
      <c r="ABU182" s="143"/>
      <c r="ABV182" s="143"/>
      <c r="ABW182" s="143"/>
      <c r="ABX182" s="143"/>
      <c r="ABY182" s="143"/>
      <c r="ABZ182" s="143"/>
      <c r="ACA182" s="143"/>
      <c r="ACB182" s="143"/>
      <c r="ACC182" s="143"/>
      <c r="ACD182" s="143"/>
      <c r="ACE182" s="143"/>
      <c r="ACF182" s="143"/>
      <c r="ACG182" s="143"/>
      <c r="ACH182" s="143"/>
      <c r="ACI182" s="143"/>
      <c r="ACJ182" s="143"/>
      <c r="ACK182" s="143"/>
      <c r="ACL182" s="143"/>
      <c r="ACM182" s="143"/>
      <c r="ACN182" s="143"/>
      <c r="ACO182" s="143"/>
      <c r="ACP182" s="143"/>
      <c r="ACQ182" s="143"/>
      <c r="ACR182" s="143"/>
      <c r="ACS182" s="143"/>
      <c r="ACT182" s="143"/>
      <c r="ACU182" s="143"/>
      <c r="ACV182" s="143"/>
      <c r="ACW182" s="143"/>
      <c r="ACX182" s="143"/>
      <c r="ACY182" s="143"/>
      <c r="ACZ182" s="143"/>
      <c r="ADA182" s="143"/>
      <c r="ADB182" s="143"/>
      <c r="ADC182" s="143"/>
      <c r="ADD182" s="143"/>
      <c r="ADE182" s="143"/>
      <c r="ADF182" s="143"/>
      <c r="ADG182" s="143"/>
      <c r="ADH182" s="143"/>
      <c r="ADI182" s="143"/>
      <c r="ADJ182" s="143"/>
      <c r="ADK182" s="143"/>
      <c r="ADL182" s="143"/>
      <c r="ADM182" s="143"/>
      <c r="ADN182" s="143"/>
      <c r="ADO182" s="143"/>
      <c r="ADP182" s="143"/>
      <c r="ADQ182" s="143"/>
      <c r="ADR182" s="143"/>
      <c r="ADS182" s="143"/>
      <c r="ADT182" s="143"/>
      <c r="ADU182" s="143"/>
      <c r="ADV182" s="143"/>
      <c r="ADW182" s="143"/>
      <c r="ADX182" s="143"/>
      <c r="ADY182" s="143"/>
      <c r="ADZ182" s="143"/>
      <c r="AEA182" s="143"/>
      <c r="AEB182" s="143"/>
      <c r="AEC182" s="143"/>
      <c r="AED182" s="143"/>
      <c r="AEE182" s="143"/>
      <c r="AEF182" s="143"/>
      <c r="AEG182" s="143"/>
      <c r="AEH182" s="143"/>
      <c r="AEI182" s="143"/>
      <c r="AEJ182" s="143"/>
      <c r="AEK182" s="143"/>
      <c r="AEL182" s="143"/>
      <c r="AEM182" s="143"/>
      <c r="AEN182" s="143"/>
      <c r="AEO182" s="143"/>
      <c r="AEP182" s="143"/>
      <c r="AEQ182" s="143"/>
      <c r="AER182" s="143"/>
      <c r="AES182" s="143"/>
      <c r="AET182" s="143"/>
      <c r="AEU182" s="143"/>
      <c r="AEV182" s="143"/>
      <c r="AEW182" s="143"/>
      <c r="AEX182" s="143"/>
      <c r="AEY182" s="143"/>
      <c r="AEZ182" s="143"/>
      <c r="AFA182" s="143"/>
      <c r="AFB182" s="143"/>
      <c r="AFC182" s="143"/>
      <c r="AFD182" s="143"/>
      <c r="AFE182" s="143"/>
      <c r="AFF182" s="143"/>
      <c r="AFG182" s="143"/>
      <c r="AFH182" s="143"/>
      <c r="AFI182" s="143"/>
      <c r="AFJ182" s="143"/>
      <c r="AFK182" s="143"/>
      <c r="AFL182" s="143"/>
      <c r="AFM182" s="143"/>
      <c r="AFN182" s="143"/>
      <c r="AFO182" s="143"/>
      <c r="AFP182" s="143"/>
      <c r="AFQ182" s="143"/>
      <c r="AFR182" s="143"/>
      <c r="AFS182" s="143"/>
      <c r="AFT182" s="143"/>
      <c r="AFU182" s="143"/>
      <c r="AFV182" s="143"/>
      <c r="AFW182" s="143"/>
      <c r="AFX182" s="143"/>
      <c r="AFY182" s="143"/>
      <c r="AFZ182" s="143"/>
      <c r="AGA182" s="143"/>
      <c r="AGB182" s="143"/>
      <c r="AGC182" s="143"/>
      <c r="AGD182" s="143"/>
      <c r="AGE182" s="143"/>
      <c r="AGF182" s="143"/>
      <c r="AGG182" s="143"/>
      <c r="AGH182" s="143"/>
      <c r="AGI182" s="143"/>
      <c r="AGJ182" s="143"/>
      <c r="AGK182" s="143"/>
      <c r="AGL182" s="143"/>
      <c r="AGM182" s="143"/>
      <c r="AGN182" s="143"/>
      <c r="AGO182" s="143"/>
      <c r="AGP182" s="143"/>
      <c r="AGQ182" s="143"/>
      <c r="AGR182" s="143"/>
      <c r="AGS182" s="143"/>
      <c r="AGT182" s="143"/>
      <c r="AGU182" s="143"/>
      <c r="AGV182" s="143"/>
      <c r="AGW182" s="143"/>
      <c r="AGX182" s="143"/>
      <c r="AGY182" s="143"/>
      <c r="AGZ182" s="143"/>
      <c r="AHA182" s="143"/>
      <c r="AHB182" s="143"/>
      <c r="AHC182" s="143"/>
      <c r="AHD182" s="143"/>
      <c r="AHE182" s="143"/>
      <c r="AHF182" s="143"/>
      <c r="AHG182" s="143"/>
      <c r="AHH182" s="143"/>
      <c r="AHI182" s="143"/>
      <c r="AHJ182" s="143"/>
      <c r="AHK182" s="143"/>
      <c r="AHL182" s="143"/>
      <c r="AHM182" s="143"/>
      <c r="AHN182" s="143"/>
      <c r="AHO182" s="143"/>
      <c r="AHP182" s="143"/>
      <c r="AHQ182" s="143"/>
      <c r="AHR182" s="143"/>
      <c r="AHS182" s="143"/>
      <c r="AHT182" s="143"/>
      <c r="AHU182" s="143"/>
      <c r="AHV182" s="143"/>
      <c r="AHW182" s="143"/>
      <c r="AHX182" s="143"/>
      <c r="AHY182" s="143"/>
      <c r="AHZ182" s="143"/>
      <c r="AIA182" s="143"/>
      <c r="AIB182" s="143"/>
      <c r="AIC182" s="143"/>
      <c r="AID182" s="143"/>
      <c r="AIE182" s="143"/>
      <c r="AIF182" s="143"/>
      <c r="AIG182" s="143"/>
      <c r="AIH182" s="143"/>
      <c r="AII182" s="143"/>
      <c r="AIJ182" s="143"/>
      <c r="AIK182" s="143"/>
      <c r="AIL182" s="143"/>
      <c r="AIM182" s="143"/>
      <c r="AIN182" s="143"/>
      <c r="AIO182" s="143"/>
      <c r="AIP182" s="143"/>
      <c r="AIQ182" s="143"/>
      <c r="AIR182" s="143"/>
      <c r="AIS182" s="143"/>
      <c r="AIT182" s="143"/>
      <c r="AIU182" s="143"/>
      <c r="AIV182" s="143"/>
      <c r="AIW182" s="143"/>
      <c r="AIX182" s="143"/>
      <c r="AIY182" s="143"/>
      <c r="AIZ182" s="143"/>
      <c r="AJA182" s="143"/>
      <c r="AJB182" s="143"/>
      <c r="AJC182" s="143"/>
      <c r="AJD182" s="143"/>
      <c r="AJE182" s="143"/>
      <c r="AJF182" s="143"/>
      <c r="AJG182" s="143"/>
      <c r="AJH182" s="143"/>
      <c r="AJI182" s="143"/>
    </row>
    <row r="183" spans="1:945" s="106" customFormat="1" ht="13.55" customHeight="1">
      <c r="A183" s="401"/>
      <c r="B183" s="156" t="s">
        <v>231</v>
      </c>
      <c r="C183" s="254">
        <v>2495279</v>
      </c>
      <c r="D183" s="359">
        <f t="shared" si="52"/>
        <v>3.7563068049042414E-2</v>
      </c>
      <c r="E183" s="404"/>
      <c r="F183" s="476"/>
      <c r="G183" s="357">
        <v>23586</v>
      </c>
      <c r="H183" s="359">
        <f t="shared" si="53"/>
        <v>1.7413463580377986E-3</v>
      </c>
      <c r="I183" s="241">
        <v>18528</v>
      </c>
      <c r="J183" s="359">
        <f t="shared" si="46"/>
        <v>6.7834706933318056E-2</v>
      </c>
      <c r="K183" s="451"/>
      <c r="L183" s="462"/>
      <c r="M183" s="241">
        <v>606</v>
      </c>
      <c r="N183" s="359">
        <f t="shared" si="48"/>
        <v>-0.88632526730444572</v>
      </c>
      <c r="O183" s="404"/>
      <c r="P183" s="476"/>
      <c r="Q183" s="241">
        <v>831</v>
      </c>
      <c r="R183" s="359">
        <f t="shared" si="55"/>
        <v>-0.21751412429378536</v>
      </c>
      <c r="S183" s="374">
        <v>2186</v>
      </c>
      <c r="T183" s="379">
        <f t="shared" si="35"/>
        <v>0.27315084449621435</v>
      </c>
      <c r="U183" s="404"/>
      <c r="V183" s="407"/>
      <c r="W183" s="253">
        <v>14</v>
      </c>
      <c r="X183" s="359">
        <f t="shared" si="50"/>
        <v>-0.81818181818181812</v>
      </c>
      <c r="Y183" s="253">
        <v>1</v>
      </c>
      <c r="Z183" s="359">
        <f t="shared" si="54"/>
        <v>0</v>
      </c>
      <c r="AA183" s="241"/>
      <c r="AB183" s="359"/>
      <c r="AC183" s="404"/>
      <c r="AD183" s="407"/>
      <c r="AE183" s="466"/>
      <c r="AF183" s="474"/>
      <c r="AG183" s="241"/>
      <c r="AH183" s="359"/>
      <c r="AI183" s="143"/>
      <c r="AJ183" s="143"/>
      <c r="AK183" s="143"/>
      <c r="AL183" s="143"/>
      <c r="AM183" s="143"/>
      <c r="AN183" s="143"/>
      <c r="AO183" s="143"/>
      <c r="AP183" s="143"/>
      <c r="AQ183" s="143"/>
      <c r="AR183" s="143"/>
      <c r="AS183" s="143"/>
      <c r="AT183" s="143"/>
      <c r="AU183" s="143"/>
      <c r="AV183" s="144"/>
      <c r="AW183" s="143"/>
      <c r="AX183" s="143"/>
      <c r="AY183" s="143"/>
      <c r="AZ183" s="143"/>
      <c r="BA183" s="143"/>
      <c r="BB183" s="143"/>
      <c r="BC183" s="143"/>
      <c r="BD183" s="143"/>
      <c r="BE183" s="143"/>
      <c r="BF183" s="143"/>
      <c r="BG183" s="143"/>
      <c r="BH183" s="143"/>
      <c r="BI183" s="143"/>
      <c r="BJ183" s="143"/>
      <c r="BK183" s="143"/>
      <c r="BL183" s="143"/>
      <c r="BM183" s="143"/>
      <c r="BN183" s="143"/>
      <c r="BO183" s="143"/>
      <c r="BP183" s="143"/>
      <c r="BQ183" s="143"/>
      <c r="BR183" s="143"/>
      <c r="BS183" s="143"/>
      <c r="BT183" s="143"/>
      <c r="BU183" s="143"/>
      <c r="BV183" s="143"/>
      <c r="BW183" s="143"/>
      <c r="BX183" s="143"/>
      <c r="BY183" s="143"/>
      <c r="BZ183" s="143"/>
      <c r="CA183" s="143"/>
      <c r="CB183" s="143"/>
      <c r="CC183" s="143"/>
      <c r="CD183" s="143"/>
      <c r="CE183" s="143"/>
      <c r="CF183" s="143"/>
      <c r="CG183" s="143"/>
      <c r="CH183" s="143"/>
      <c r="CI183" s="143"/>
      <c r="CJ183" s="143"/>
      <c r="CK183" s="143"/>
      <c r="CL183" s="143"/>
      <c r="CM183" s="143"/>
      <c r="CN183" s="143"/>
      <c r="CO183" s="143"/>
      <c r="CP183" s="143"/>
      <c r="CQ183" s="143"/>
      <c r="CR183" s="143"/>
      <c r="CS183" s="143"/>
      <c r="CT183" s="143"/>
      <c r="CU183" s="143"/>
      <c r="CV183" s="143"/>
      <c r="CW183" s="143"/>
      <c r="CX183" s="143"/>
      <c r="CY183" s="143"/>
      <c r="CZ183" s="143"/>
      <c r="DA183" s="143"/>
      <c r="DB183" s="143"/>
      <c r="DC183" s="143"/>
      <c r="DD183" s="143"/>
      <c r="DE183" s="143"/>
      <c r="DF183" s="143"/>
      <c r="DG183" s="143"/>
      <c r="DH183" s="143"/>
      <c r="DI183" s="143"/>
      <c r="DJ183" s="143"/>
      <c r="DK183" s="143"/>
      <c r="DL183" s="143"/>
      <c r="DM183" s="143"/>
      <c r="DN183" s="143"/>
      <c r="DO183" s="143"/>
      <c r="DP183" s="143"/>
      <c r="DQ183" s="143"/>
      <c r="DR183" s="143"/>
      <c r="DS183" s="143"/>
      <c r="DT183" s="143"/>
      <c r="DU183" s="143"/>
      <c r="DV183" s="143"/>
      <c r="DW183" s="143"/>
      <c r="DX183" s="143"/>
      <c r="DY183" s="143"/>
      <c r="DZ183" s="143"/>
      <c r="EA183" s="143"/>
      <c r="EB183" s="143"/>
      <c r="EC183" s="143"/>
      <c r="ED183" s="143"/>
      <c r="EE183" s="143"/>
      <c r="EF183" s="143"/>
      <c r="EG183" s="143"/>
      <c r="EH183" s="143"/>
      <c r="EI183" s="143"/>
      <c r="EJ183" s="143"/>
      <c r="EK183" s="143"/>
      <c r="EL183" s="143"/>
      <c r="EM183" s="143"/>
      <c r="EN183" s="143"/>
      <c r="EO183" s="143"/>
      <c r="EP183" s="143"/>
      <c r="EQ183" s="143"/>
      <c r="ER183" s="143"/>
      <c r="ES183" s="143"/>
      <c r="ET183" s="143"/>
      <c r="EU183" s="143"/>
      <c r="EV183" s="143"/>
      <c r="EW183" s="143"/>
      <c r="EX183" s="143"/>
      <c r="EY183" s="143"/>
      <c r="EZ183" s="143"/>
      <c r="FA183" s="143"/>
      <c r="FB183" s="143"/>
      <c r="FC183" s="143"/>
      <c r="FD183" s="143"/>
      <c r="FE183" s="143"/>
      <c r="FF183" s="143"/>
      <c r="FG183" s="143"/>
      <c r="FH183" s="143"/>
      <c r="FI183" s="143"/>
      <c r="FJ183" s="143"/>
      <c r="FK183" s="143"/>
      <c r="FL183" s="143"/>
      <c r="FM183" s="143"/>
      <c r="FN183" s="143"/>
      <c r="FO183" s="143"/>
      <c r="FP183" s="143"/>
      <c r="FQ183" s="143"/>
      <c r="FR183" s="143"/>
      <c r="FS183" s="143"/>
      <c r="FT183" s="143"/>
      <c r="FU183" s="143"/>
      <c r="FV183" s="143"/>
      <c r="FW183" s="143"/>
      <c r="FX183" s="143"/>
      <c r="FY183" s="143"/>
      <c r="FZ183" s="143"/>
      <c r="GA183" s="143"/>
      <c r="GB183" s="143"/>
      <c r="GC183" s="143"/>
      <c r="GD183" s="143"/>
      <c r="GE183" s="143"/>
      <c r="GF183" s="143"/>
      <c r="GG183" s="143"/>
      <c r="GH183" s="143"/>
      <c r="GI183" s="143"/>
      <c r="GJ183" s="143"/>
      <c r="GK183" s="143"/>
      <c r="GL183" s="143"/>
      <c r="GM183" s="143"/>
      <c r="GN183" s="143"/>
      <c r="GO183" s="143"/>
      <c r="GP183" s="143"/>
      <c r="GQ183" s="143"/>
      <c r="GR183" s="143"/>
      <c r="GS183" s="143"/>
      <c r="GT183" s="143"/>
      <c r="GU183" s="143"/>
      <c r="GV183" s="143"/>
      <c r="GW183" s="143"/>
      <c r="GX183" s="143"/>
      <c r="GY183" s="143"/>
      <c r="GZ183" s="143"/>
      <c r="HA183" s="143"/>
      <c r="HB183" s="143"/>
      <c r="HC183" s="143"/>
      <c r="HD183" s="143"/>
      <c r="HE183" s="143"/>
      <c r="HF183" s="143"/>
      <c r="HG183" s="143"/>
      <c r="HH183" s="143"/>
      <c r="HI183" s="143"/>
      <c r="HJ183" s="143"/>
      <c r="HK183" s="143"/>
      <c r="HL183" s="143"/>
      <c r="HM183" s="143"/>
      <c r="HN183" s="143"/>
      <c r="HO183" s="143"/>
      <c r="HP183" s="143"/>
      <c r="HQ183" s="143"/>
      <c r="HR183" s="143"/>
      <c r="HS183" s="143"/>
      <c r="HT183" s="143"/>
      <c r="HU183" s="143"/>
      <c r="HV183" s="143"/>
      <c r="HW183" s="143"/>
      <c r="HX183" s="143"/>
      <c r="HY183" s="143"/>
      <c r="HZ183" s="143"/>
      <c r="IA183" s="143"/>
      <c r="IB183" s="143"/>
      <c r="IC183" s="143"/>
      <c r="ID183" s="143"/>
      <c r="IE183" s="143"/>
      <c r="IF183" s="143"/>
      <c r="IG183" s="143"/>
      <c r="IH183" s="143"/>
      <c r="II183" s="143"/>
      <c r="IJ183" s="143"/>
      <c r="IK183" s="143"/>
      <c r="IL183" s="143"/>
      <c r="IM183" s="143"/>
      <c r="IN183" s="143"/>
      <c r="IO183" s="143"/>
      <c r="IP183" s="143"/>
      <c r="IQ183" s="143"/>
      <c r="IR183" s="143"/>
      <c r="IS183" s="143"/>
      <c r="IT183" s="143"/>
      <c r="IU183" s="143"/>
      <c r="IV183" s="143"/>
      <c r="IW183" s="143"/>
      <c r="IX183" s="143"/>
      <c r="IY183" s="143"/>
      <c r="IZ183" s="143"/>
      <c r="JA183" s="143"/>
      <c r="JB183" s="143"/>
      <c r="JC183" s="143"/>
      <c r="JD183" s="143"/>
      <c r="JE183" s="143"/>
      <c r="JF183" s="143"/>
      <c r="JG183" s="143"/>
      <c r="JH183" s="143"/>
      <c r="JI183" s="143"/>
      <c r="JJ183" s="143"/>
      <c r="JK183" s="143"/>
      <c r="JL183" s="143"/>
      <c r="JM183" s="143"/>
      <c r="JN183" s="143"/>
      <c r="JO183" s="143"/>
      <c r="JP183" s="143"/>
      <c r="JQ183" s="143"/>
      <c r="JR183" s="143"/>
      <c r="JS183" s="143"/>
      <c r="JT183" s="143"/>
      <c r="JU183" s="143"/>
      <c r="JV183" s="143"/>
      <c r="JW183" s="143"/>
      <c r="JX183" s="143"/>
      <c r="JY183" s="143"/>
      <c r="JZ183" s="143"/>
      <c r="KA183" s="143"/>
      <c r="KB183" s="143"/>
      <c r="KC183" s="143"/>
      <c r="KD183" s="143"/>
      <c r="KE183" s="143"/>
      <c r="KF183" s="143"/>
      <c r="KG183" s="143"/>
      <c r="KH183" s="143"/>
      <c r="KI183" s="143"/>
      <c r="KJ183" s="143"/>
      <c r="KK183" s="143"/>
      <c r="KL183" s="143"/>
      <c r="KM183" s="143"/>
      <c r="KN183" s="143"/>
      <c r="KO183" s="143"/>
      <c r="KP183" s="143"/>
      <c r="KQ183" s="143"/>
      <c r="KR183" s="143"/>
      <c r="KS183" s="143"/>
      <c r="KT183" s="143"/>
      <c r="KU183" s="143"/>
      <c r="KV183" s="143"/>
      <c r="KW183" s="143"/>
      <c r="KX183" s="143"/>
      <c r="KY183" s="143"/>
      <c r="KZ183" s="143"/>
      <c r="LA183" s="143"/>
      <c r="LB183" s="143"/>
      <c r="LC183" s="143"/>
      <c r="LD183" s="143"/>
      <c r="LE183" s="143"/>
      <c r="LF183" s="143"/>
      <c r="LG183" s="143"/>
      <c r="LH183" s="143"/>
      <c r="LI183" s="143"/>
      <c r="LJ183" s="143"/>
      <c r="LK183" s="143"/>
      <c r="LL183" s="143"/>
      <c r="LM183" s="143"/>
      <c r="LN183" s="143"/>
      <c r="LO183" s="143"/>
      <c r="LP183" s="143"/>
      <c r="LQ183" s="143"/>
      <c r="LR183" s="143"/>
      <c r="LS183" s="143"/>
      <c r="LT183" s="143"/>
      <c r="LU183" s="143"/>
      <c r="LV183" s="143"/>
      <c r="LW183" s="143"/>
      <c r="LX183" s="143"/>
      <c r="LY183" s="143"/>
      <c r="LZ183" s="143"/>
      <c r="MA183" s="143"/>
      <c r="MB183" s="143"/>
      <c r="MC183" s="143"/>
      <c r="MD183" s="143"/>
      <c r="ME183" s="143"/>
      <c r="MF183" s="143"/>
      <c r="MG183" s="143"/>
      <c r="MH183" s="143"/>
      <c r="MI183" s="143"/>
      <c r="MJ183" s="143"/>
      <c r="MK183" s="143"/>
      <c r="ML183" s="143"/>
      <c r="MM183" s="143"/>
      <c r="MN183" s="143"/>
      <c r="MO183" s="143"/>
      <c r="MP183" s="143"/>
      <c r="MQ183" s="143"/>
      <c r="MR183" s="143"/>
      <c r="MS183" s="143"/>
      <c r="MT183" s="143"/>
      <c r="MU183" s="143"/>
      <c r="MV183" s="143"/>
      <c r="MW183" s="143"/>
      <c r="MX183" s="143"/>
      <c r="MY183" s="143"/>
      <c r="MZ183" s="143"/>
      <c r="NA183" s="143"/>
      <c r="NB183" s="143"/>
      <c r="NC183" s="143"/>
      <c r="ND183" s="143"/>
      <c r="NE183" s="143"/>
      <c r="NF183" s="143"/>
      <c r="NG183" s="143"/>
      <c r="NH183" s="143"/>
      <c r="NI183" s="143"/>
      <c r="NJ183" s="143"/>
      <c r="NK183" s="143"/>
      <c r="NL183" s="143"/>
      <c r="NM183" s="143"/>
      <c r="NN183" s="143"/>
      <c r="NO183" s="143"/>
      <c r="NP183" s="143"/>
      <c r="NQ183" s="143"/>
      <c r="NR183" s="143"/>
      <c r="NS183" s="143"/>
      <c r="NT183" s="143"/>
      <c r="NU183" s="143"/>
      <c r="NV183" s="143"/>
      <c r="NW183" s="143"/>
      <c r="NX183" s="143"/>
      <c r="NY183" s="143"/>
      <c r="NZ183" s="143"/>
      <c r="OA183" s="143"/>
      <c r="OB183" s="143"/>
      <c r="OC183" s="143"/>
      <c r="OD183" s="143"/>
      <c r="OE183" s="143"/>
      <c r="OF183" s="143"/>
      <c r="OG183" s="143"/>
      <c r="OH183" s="143"/>
      <c r="OI183" s="143"/>
      <c r="OJ183" s="143"/>
      <c r="OK183" s="143"/>
      <c r="OL183" s="143"/>
      <c r="OM183" s="143"/>
      <c r="ON183" s="143"/>
      <c r="OO183" s="143"/>
      <c r="OP183" s="143"/>
      <c r="OQ183" s="143"/>
      <c r="OR183" s="143"/>
      <c r="OS183" s="143"/>
      <c r="OT183" s="143"/>
      <c r="OU183" s="143"/>
      <c r="OV183" s="143"/>
      <c r="OW183" s="143"/>
      <c r="OX183" s="143"/>
      <c r="OY183" s="143"/>
      <c r="OZ183" s="143"/>
      <c r="PA183" s="143"/>
      <c r="PB183" s="143"/>
      <c r="PC183" s="143"/>
      <c r="PD183" s="143"/>
      <c r="PE183" s="143"/>
      <c r="PF183" s="143"/>
      <c r="PG183" s="143"/>
      <c r="PH183" s="143"/>
      <c r="PI183" s="143"/>
      <c r="PJ183" s="143"/>
      <c r="PK183" s="143"/>
      <c r="PL183" s="143"/>
      <c r="PM183" s="143"/>
      <c r="PN183" s="143"/>
      <c r="PO183" s="143"/>
      <c r="PP183" s="143"/>
      <c r="PQ183" s="143"/>
      <c r="PR183" s="143"/>
      <c r="PS183" s="143"/>
      <c r="PT183" s="143"/>
      <c r="PU183" s="143"/>
      <c r="PV183" s="143"/>
      <c r="PW183" s="143"/>
      <c r="PX183" s="143"/>
      <c r="PY183" s="143"/>
      <c r="PZ183" s="143"/>
      <c r="QA183" s="143"/>
      <c r="QB183" s="143"/>
      <c r="QC183" s="143"/>
      <c r="QD183" s="143"/>
      <c r="QE183" s="143"/>
      <c r="QF183" s="143"/>
      <c r="QG183" s="143"/>
      <c r="QH183" s="143"/>
      <c r="QI183" s="143"/>
      <c r="QJ183" s="143"/>
      <c r="QK183" s="143"/>
      <c r="QL183" s="143"/>
      <c r="QM183" s="143"/>
      <c r="QN183" s="143"/>
      <c r="QO183" s="143"/>
      <c r="QP183" s="143"/>
      <c r="QQ183" s="143"/>
      <c r="QR183" s="143"/>
      <c r="QS183" s="143"/>
      <c r="QT183" s="143"/>
      <c r="QU183" s="143"/>
      <c r="QV183" s="143"/>
      <c r="QW183" s="143"/>
      <c r="QX183" s="143"/>
      <c r="QY183" s="143"/>
      <c r="QZ183" s="143"/>
      <c r="RA183" s="143"/>
      <c r="RB183" s="143"/>
      <c r="RC183" s="143"/>
      <c r="RD183" s="143"/>
      <c r="RE183" s="143"/>
      <c r="RF183" s="143"/>
      <c r="RG183" s="143"/>
      <c r="RH183" s="143"/>
      <c r="RI183" s="143"/>
      <c r="RJ183" s="143"/>
      <c r="RK183" s="143"/>
      <c r="RL183" s="143"/>
      <c r="RM183" s="143"/>
      <c r="RN183" s="143"/>
      <c r="RO183" s="143"/>
      <c r="RP183" s="143"/>
      <c r="RQ183" s="143"/>
      <c r="RR183" s="143"/>
      <c r="RS183" s="143"/>
      <c r="RT183" s="143"/>
      <c r="RU183" s="143"/>
      <c r="RV183" s="143"/>
      <c r="RW183" s="143"/>
      <c r="RX183" s="143"/>
      <c r="RY183" s="143"/>
      <c r="RZ183" s="143"/>
      <c r="SA183" s="143"/>
      <c r="SB183" s="143"/>
      <c r="SC183" s="143"/>
      <c r="SD183" s="143"/>
      <c r="SE183" s="143"/>
      <c r="SF183" s="143"/>
      <c r="SG183" s="143"/>
      <c r="SH183" s="143"/>
      <c r="SI183" s="143"/>
      <c r="SJ183" s="143"/>
      <c r="SK183" s="143"/>
      <c r="SL183" s="143"/>
      <c r="SM183" s="143"/>
      <c r="SN183" s="143"/>
      <c r="SO183" s="143"/>
      <c r="SP183" s="143"/>
      <c r="SQ183" s="143"/>
      <c r="SR183" s="143"/>
      <c r="SS183" s="143"/>
      <c r="ST183" s="143"/>
      <c r="SU183" s="143"/>
      <c r="SV183" s="143"/>
      <c r="SW183" s="143"/>
      <c r="SX183" s="143"/>
      <c r="SY183" s="143"/>
      <c r="SZ183" s="143"/>
      <c r="TA183" s="143"/>
      <c r="TB183" s="143"/>
      <c r="TC183" s="143"/>
      <c r="TD183" s="143"/>
      <c r="TE183" s="143"/>
      <c r="TF183" s="143"/>
      <c r="TG183" s="143"/>
      <c r="TH183" s="143"/>
      <c r="TI183" s="143"/>
      <c r="TJ183" s="143"/>
      <c r="TK183" s="143"/>
      <c r="TL183" s="143"/>
      <c r="TM183" s="143"/>
      <c r="TN183" s="143"/>
      <c r="TO183" s="143"/>
      <c r="TP183" s="143"/>
      <c r="TQ183" s="143"/>
      <c r="TR183" s="143"/>
      <c r="TS183" s="143"/>
      <c r="TT183" s="143"/>
      <c r="TU183" s="143"/>
      <c r="TV183" s="143"/>
      <c r="TW183" s="143"/>
      <c r="TX183" s="143"/>
      <c r="TY183" s="143"/>
      <c r="TZ183" s="143"/>
      <c r="UA183" s="143"/>
      <c r="UB183" s="143"/>
      <c r="UC183" s="143"/>
      <c r="UD183" s="143"/>
      <c r="UE183" s="143"/>
      <c r="UF183" s="143"/>
      <c r="UG183" s="143"/>
      <c r="UH183" s="143"/>
      <c r="UI183" s="143"/>
      <c r="UJ183" s="143"/>
      <c r="UK183" s="143"/>
      <c r="UL183" s="143"/>
      <c r="UM183" s="143"/>
      <c r="UN183" s="143"/>
      <c r="UO183" s="143"/>
      <c r="UP183" s="143"/>
      <c r="UQ183" s="143"/>
      <c r="UR183" s="143"/>
      <c r="US183" s="143"/>
      <c r="UT183" s="143"/>
      <c r="UU183" s="143"/>
      <c r="UV183" s="143"/>
      <c r="UW183" s="143"/>
      <c r="UX183" s="143"/>
      <c r="UY183" s="143"/>
      <c r="UZ183" s="143"/>
      <c r="VA183" s="143"/>
      <c r="VB183" s="143"/>
      <c r="VC183" s="143"/>
      <c r="VD183" s="143"/>
      <c r="VE183" s="143"/>
      <c r="VF183" s="143"/>
      <c r="VG183" s="143"/>
      <c r="VH183" s="143"/>
      <c r="VI183" s="143"/>
      <c r="VJ183" s="143"/>
      <c r="VK183" s="143"/>
      <c r="VL183" s="143"/>
      <c r="VM183" s="143"/>
      <c r="VN183" s="143"/>
      <c r="VO183" s="143"/>
      <c r="VP183" s="143"/>
      <c r="VQ183" s="143"/>
      <c r="VR183" s="143"/>
      <c r="VS183" s="143"/>
      <c r="VT183" s="143"/>
      <c r="VU183" s="143"/>
      <c r="VV183" s="143"/>
      <c r="VW183" s="143"/>
      <c r="VX183" s="143"/>
      <c r="VY183" s="143"/>
      <c r="VZ183" s="143"/>
      <c r="WA183" s="143"/>
      <c r="WB183" s="143"/>
      <c r="WC183" s="143"/>
      <c r="WD183" s="143"/>
      <c r="WE183" s="143"/>
      <c r="WF183" s="143"/>
      <c r="WG183" s="143"/>
      <c r="WH183" s="143"/>
      <c r="WI183" s="143"/>
      <c r="WJ183" s="143"/>
      <c r="WK183" s="143"/>
      <c r="WL183" s="143"/>
      <c r="WM183" s="143"/>
      <c r="WN183" s="143"/>
      <c r="WO183" s="143"/>
      <c r="WP183" s="143"/>
      <c r="WQ183" s="143"/>
      <c r="WR183" s="143"/>
      <c r="WS183" s="143"/>
      <c r="WT183" s="143"/>
      <c r="WU183" s="143"/>
      <c r="WV183" s="143"/>
      <c r="WW183" s="143"/>
      <c r="WX183" s="143"/>
      <c r="WY183" s="143"/>
      <c r="WZ183" s="143"/>
      <c r="XA183" s="143"/>
      <c r="XB183" s="143"/>
      <c r="XC183" s="143"/>
      <c r="XD183" s="143"/>
      <c r="XE183" s="143"/>
      <c r="XF183" s="143"/>
      <c r="XG183" s="143"/>
      <c r="XH183" s="143"/>
      <c r="XI183" s="143"/>
      <c r="XJ183" s="143"/>
      <c r="XK183" s="143"/>
      <c r="XL183" s="143"/>
      <c r="XM183" s="143"/>
      <c r="XN183" s="143"/>
      <c r="XO183" s="143"/>
      <c r="XP183" s="143"/>
      <c r="XQ183" s="143"/>
      <c r="XR183" s="143"/>
      <c r="XS183" s="143"/>
      <c r="XT183" s="143"/>
      <c r="XU183" s="143"/>
      <c r="XV183" s="143"/>
      <c r="XW183" s="143"/>
      <c r="XX183" s="143"/>
      <c r="XY183" s="143"/>
      <c r="XZ183" s="143"/>
      <c r="YA183" s="143"/>
      <c r="YB183" s="143"/>
      <c r="YC183" s="143"/>
      <c r="YD183" s="143"/>
      <c r="YE183" s="143"/>
      <c r="YF183" s="143"/>
      <c r="YG183" s="143"/>
      <c r="YH183" s="143"/>
      <c r="YI183" s="143"/>
      <c r="YJ183" s="143"/>
      <c r="YK183" s="143"/>
      <c r="YL183" s="143"/>
      <c r="YM183" s="143"/>
      <c r="YN183" s="143"/>
      <c r="YO183" s="143"/>
      <c r="YP183" s="143"/>
      <c r="YQ183" s="143"/>
      <c r="YR183" s="143"/>
      <c r="YS183" s="143"/>
      <c r="YT183" s="143"/>
      <c r="YU183" s="143"/>
      <c r="YV183" s="143"/>
      <c r="YW183" s="143"/>
      <c r="YX183" s="143"/>
      <c r="YY183" s="143"/>
      <c r="YZ183" s="143"/>
      <c r="ZA183" s="143"/>
      <c r="ZB183" s="143"/>
      <c r="ZC183" s="143"/>
      <c r="ZD183" s="143"/>
      <c r="ZE183" s="143"/>
      <c r="ZF183" s="143"/>
      <c r="ZG183" s="143"/>
      <c r="ZH183" s="143"/>
      <c r="ZI183" s="143"/>
      <c r="ZJ183" s="143"/>
      <c r="ZK183" s="143"/>
      <c r="ZL183" s="143"/>
      <c r="ZM183" s="143"/>
      <c r="ZN183" s="143"/>
      <c r="ZO183" s="143"/>
      <c r="ZP183" s="143"/>
      <c r="ZQ183" s="143"/>
      <c r="ZR183" s="143"/>
      <c r="ZS183" s="143"/>
      <c r="ZT183" s="143"/>
      <c r="ZU183" s="143"/>
      <c r="ZV183" s="143"/>
      <c r="ZW183" s="143"/>
      <c r="ZX183" s="143"/>
      <c r="ZY183" s="143"/>
      <c r="ZZ183" s="143"/>
      <c r="AAA183" s="143"/>
      <c r="AAB183" s="143"/>
      <c r="AAC183" s="143"/>
      <c r="AAD183" s="143"/>
      <c r="AAE183" s="143"/>
      <c r="AAF183" s="143"/>
      <c r="AAG183" s="143"/>
      <c r="AAH183" s="143"/>
      <c r="AAI183" s="143"/>
      <c r="AAJ183" s="143"/>
      <c r="AAK183" s="143"/>
      <c r="AAL183" s="143"/>
      <c r="AAM183" s="143"/>
      <c r="AAN183" s="143"/>
      <c r="AAO183" s="143"/>
      <c r="AAP183" s="143"/>
      <c r="AAQ183" s="143"/>
      <c r="AAR183" s="143"/>
      <c r="AAS183" s="143"/>
      <c r="AAT183" s="143"/>
      <c r="AAU183" s="143"/>
      <c r="AAV183" s="143"/>
      <c r="AAW183" s="143"/>
      <c r="AAX183" s="143"/>
      <c r="AAY183" s="143"/>
      <c r="AAZ183" s="143"/>
      <c r="ABA183" s="143"/>
      <c r="ABB183" s="143"/>
      <c r="ABC183" s="143"/>
      <c r="ABD183" s="143"/>
      <c r="ABE183" s="143"/>
      <c r="ABF183" s="143"/>
      <c r="ABG183" s="143"/>
      <c r="ABH183" s="143"/>
      <c r="ABI183" s="143"/>
      <c r="ABJ183" s="143"/>
      <c r="ABK183" s="143"/>
      <c r="ABL183" s="143"/>
      <c r="ABM183" s="143"/>
      <c r="ABN183" s="143"/>
      <c r="ABO183" s="143"/>
      <c r="ABP183" s="143"/>
      <c r="ABQ183" s="143"/>
      <c r="ABR183" s="143"/>
      <c r="ABS183" s="143"/>
      <c r="ABT183" s="143"/>
      <c r="ABU183" s="143"/>
      <c r="ABV183" s="143"/>
      <c r="ABW183" s="143"/>
      <c r="ABX183" s="143"/>
      <c r="ABY183" s="143"/>
      <c r="ABZ183" s="143"/>
      <c r="ACA183" s="143"/>
      <c r="ACB183" s="143"/>
      <c r="ACC183" s="143"/>
      <c r="ACD183" s="143"/>
      <c r="ACE183" s="143"/>
      <c r="ACF183" s="143"/>
      <c r="ACG183" s="143"/>
      <c r="ACH183" s="143"/>
      <c r="ACI183" s="143"/>
      <c r="ACJ183" s="143"/>
      <c r="ACK183" s="143"/>
      <c r="ACL183" s="143"/>
      <c r="ACM183" s="143"/>
      <c r="ACN183" s="143"/>
      <c r="ACO183" s="143"/>
      <c r="ACP183" s="143"/>
      <c r="ACQ183" s="143"/>
      <c r="ACR183" s="143"/>
      <c r="ACS183" s="143"/>
      <c r="ACT183" s="143"/>
      <c r="ACU183" s="143"/>
      <c r="ACV183" s="143"/>
      <c r="ACW183" s="143"/>
      <c r="ACX183" s="143"/>
      <c r="ACY183" s="143"/>
      <c r="ACZ183" s="143"/>
      <c r="ADA183" s="143"/>
      <c r="ADB183" s="143"/>
      <c r="ADC183" s="143"/>
      <c r="ADD183" s="143"/>
      <c r="ADE183" s="143"/>
      <c r="ADF183" s="143"/>
      <c r="ADG183" s="143"/>
      <c r="ADH183" s="143"/>
      <c r="ADI183" s="143"/>
      <c r="ADJ183" s="143"/>
      <c r="ADK183" s="143"/>
      <c r="ADL183" s="143"/>
      <c r="ADM183" s="143"/>
      <c r="ADN183" s="143"/>
      <c r="ADO183" s="143"/>
      <c r="ADP183" s="143"/>
      <c r="ADQ183" s="143"/>
      <c r="ADR183" s="143"/>
      <c r="ADS183" s="143"/>
      <c r="ADT183" s="143"/>
      <c r="ADU183" s="143"/>
      <c r="ADV183" s="143"/>
      <c r="ADW183" s="143"/>
      <c r="ADX183" s="143"/>
      <c r="ADY183" s="143"/>
      <c r="ADZ183" s="143"/>
      <c r="AEA183" s="143"/>
      <c r="AEB183" s="143"/>
      <c r="AEC183" s="143"/>
      <c r="AED183" s="143"/>
      <c r="AEE183" s="143"/>
      <c r="AEF183" s="143"/>
      <c r="AEG183" s="143"/>
      <c r="AEH183" s="143"/>
      <c r="AEI183" s="143"/>
      <c r="AEJ183" s="143"/>
      <c r="AEK183" s="143"/>
      <c r="AEL183" s="143"/>
      <c r="AEM183" s="143"/>
      <c r="AEN183" s="143"/>
      <c r="AEO183" s="143"/>
      <c r="AEP183" s="143"/>
      <c r="AEQ183" s="143"/>
      <c r="AER183" s="143"/>
      <c r="AES183" s="143"/>
      <c r="AET183" s="143"/>
      <c r="AEU183" s="143"/>
      <c r="AEV183" s="143"/>
      <c r="AEW183" s="143"/>
      <c r="AEX183" s="143"/>
      <c r="AEY183" s="143"/>
      <c r="AEZ183" s="143"/>
      <c r="AFA183" s="143"/>
      <c r="AFB183" s="143"/>
      <c r="AFC183" s="143"/>
      <c r="AFD183" s="143"/>
      <c r="AFE183" s="143"/>
      <c r="AFF183" s="143"/>
      <c r="AFG183" s="143"/>
      <c r="AFH183" s="143"/>
      <c r="AFI183" s="143"/>
      <c r="AFJ183" s="143"/>
      <c r="AFK183" s="143"/>
      <c r="AFL183" s="143"/>
      <c r="AFM183" s="143"/>
      <c r="AFN183" s="143"/>
      <c r="AFO183" s="143"/>
      <c r="AFP183" s="143"/>
      <c r="AFQ183" s="143"/>
      <c r="AFR183" s="143"/>
      <c r="AFS183" s="143"/>
      <c r="AFT183" s="143"/>
      <c r="AFU183" s="143"/>
      <c r="AFV183" s="143"/>
      <c r="AFW183" s="143"/>
      <c r="AFX183" s="143"/>
      <c r="AFY183" s="143"/>
      <c r="AFZ183" s="143"/>
      <c r="AGA183" s="143"/>
      <c r="AGB183" s="143"/>
      <c r="AGC183" s="143"/>
      <c r="AGD183" s="143"/>
      <c r="AGE183" s="143"/>
      <c r="AGF183" s="143"/>
      <c r="AGG183" s="143"/>
      <c r="AGH183" s="143"/>
      <c r="AGI183" s="143"/>
      <c r="AGJ183" s="143"/>
      <c r="AGK183" s="143"/>
      <c r="AGL183" s="143"/>
      <c r="AGM183" s="143"/>
      <c r="AGN183" s="143"/>
      <c r="AGO183" s="143"/>
      <c r="AGP183" s="143"/>
      <c r="AGQ183" s="143"/>
      <c r="AGR183" s="143"/>
      <c r="AGS183" s="143"/>
      <c r="AGT183" s="143"/>
      <c r="AGU183" s="143"/>
      <c r="AGV183" s="143"/>
      <c r="AGW183" s="143"/>
      <c r="AGX183" s="143"/>
      <c r="AGY183" s="143"/>
      <c r="AGZ183" s="143"/>
      <c r="AHA183" s="143"/>
      <c r="AHB183" s="143"/>
      <c r="AHC183" s="143"/>
      <c r="AHD183" s="143"/>
      <c r="AHE183" s="143"/>
      <c r="AHF183" s="143"/>
      <c r="AHG183" s="143"/>
      <c r="AHH183" s="143"/>
      <c r="AHI183" s="143"/>
      <c r="AHJ183" s="143"/>
      <c r="AHK183" s="143"/>
      <c r="AHL183" s="143"/>
      <c r="AHM183" s="143"/>
      <c r="AHN183" s="143"/>
      <c r="AHO183" s="143"/>
      <c r="AHP183" s="143"/>
      <c r="AHQ183" s="143"/>
      <c r="AHR183" s="143"/>
      <c r="AHS183" s="143"/>
      <c r="AHT183" s="143"/>
      <c r="AHU183" s="143"/>
      <c r="AHV183" s="143"/>
      <c r="AHW183" s="143"/>
      <c r="AHX183" s="143"/>
      <c r="AHY183" s="143"/>
      <c r="AHZ183" s="143"/>
      <c r="AIA183" s="143"/>
      <c r="AIB183" s="143"/>
      <c r="AIC183" s="143"/>
      <c r="AID183" s="143"/>
      <c r="AIE183" s="143"/>
      <c r="AIF183" s="143"/>
      <c r="AIG183" s="143"/>
      <c r="AIH183" s="143"/>
      <c r="AII183" s="143"/>
      <c r="AIJ183" s="143"/>
      <c r="AIK183" s="143"/>
      <c r="AIL183" s="143"/>
      <c r="AIM183" s="143"/>
      <c r="AIN183" s="143"/>
      <c r="AIO183" s="143"/>
      <c r="AIP183" s="143"/>
      <c r="AIQ183" s="143"/>
      <c r="AIR183" s="143"/>
      <c r="AIS183" s="143"/>
      <c r="AIT183" s="143"/>
      <c r="AIU183" s="143"/>
      <c r="AIV183" s="143"/>
      <c r="AIW183" s="143"/>
      <c r="AIX183" s="143"/>
      <c r="AIY183" s="143"/>
      <c r="AIZ183" s="143"/>
      <c r="AJA183" s="143"/>
      <c r="AJB183" s="143"/>
      <c r="AJC183" s="143"/>
      <c r="AJD183" s="143"/>
      <c r="AJE183" s="143"/>
      <c r="AJF183" s="143"/>
      <c r="AJG183" s="143"/>
      <c r="AJH183" s="143"/>
      <c r="AJI183" s="143"/>
    </row>
    <row r="184" spans="1:945" s="106" customFormat="1" ht="13.55" customHeight="1">
      <c r="A184" s="399" t="s">
        <v>41</v>
      </c>
      <c r="B184" s="101" t="s">
        <v>25</v>
      </c>
      <c r="C184" s="245">
        <v>2912331</v>
      </c>
      <c r="D184" s="371">
        <f t="shared" ref="D184:D195" si="56">C184/C172-1</f>
        <v>1.588925554105991E-2</v>
      </c>
      <c r="E184" s="402">
        <v>630797</v>
      </c>
      <c r="F184" s="475">
        <f>(E184/E172)-1</f>
        <v>0.29562488318164926</v>
      </c>
      <c r="G184" s="362">
        <v>25012</v>
      </c>
      <c r="H184" s="371">
        <f t="shared" si="53"/>
        <v>-0.12901765504753282</v>
      </c>
      <c r="I184" s="246">
        <v>23696</v>
      </c>
      <c r="J184" s="371">
        <f t="shared" si="46"/>
        <v>8.2009132420091335E-2</v>
      </c>
      <c r="K184" s="449">
        <v>61792</v>
      </c>
      <c r="L184" s="470">
        <f>IFERROR((K184-K172)/K172,"")</f>
        <v>-6.1054550980094213E-2</v>
      </c>
      <c r="M184" s="246">
        <v>8383</v>
      </c>
      <c r="N184" s="371">
        <f>M184/M172-1</f>
        <v>0.20151927762648714</v>
      </c>
      <c r="O184" s="402">
        <v>431082</v>
      </c>
      <c r="P184" s="405">
        <f>(O184/O172)-1</f>
        <v>0.19539790027120119</v>
      </c>
      <c r="Q184" s="246">
        <v>1732</v>
      </c>
      <c r="R184" s="371">
        <f t="shared" ref="R184:R195" si="57">Q184/Q172-1</f>
        <v>0.63859981078524131</v>
      </c>
      <c r="S184" s="246">
        <v>1765</v>
      </c>
      <c r="T184" s="378">
        <f t="shared" si="35"/>
        <v>1.9641825534373193E-2</v>
      </c>
      <c r="U184" s="402">
        <v>2477</v>
      </c>
      <c r="V184" s="475">
        <f>U184/U172-1</f>
        <v>-0.18546530746464973</v>
      </c>
      <c r="W184" s="248">
        <v>102</v>
      </c>
      <c r="X184" s="371">
        <f t="shared" si="50"/>
        <v>-9.7087378640776656E-3</v>
      </c>
      <c r="Y184" s="248">
        <v>405</v>
      </c>
      <c r="Z184" s="371">
        <f t="shared" si="54"/>
        <v>24.3125</v>
      </c>
      <c r="AA184" s="138"/>
      <c r="AB184" s="358"/>
      <c r="AC184" s="138"/>
      <c r="AD184" s="358"/>
      <c r="AE184" s="138"/>
      <c r="AF184" s="358"/>
      <c r="AG184" s="138"/>
      <c r="AH184" s="358"/>
      <c r="AI184" s="143"/>
      <c r="AJ184" s="143"/>
      <c r="AK184" s="143"/>
      <c r="AL184" s="143"/>
      <c r="AM184" s="143"/>
      <c r="AN184" s="143"/>
      <c r="AO184" s="143"/>
      <c r="AP184" s="143"/>
      <c r="AQ184" s="143"/>
      <c r="AR184" s="143"/>
      <c r="AS184" s="143"/>
      <c r="AT184" s="143"/>
      <c r="AU184" s="143"/>
      <c r="AV184" s="144"/>
      <c r="AW184" s="143"/>
      <c r="AX184" s="143"/>
      <c r="AY184" s="143"/>
      <c r="AZ184" s="143"/>
      <c r="BA184" s="143"/>
      <c r="BB184" s="143"/>
      <c r="BC184" s="143"/>
      <c r="BD184" s="143"/>
      <c r="BE184" s="143"/>
      <c r="BF184" s="143"/>
      <c r="BG184" s="143"/>
      <c r="BH184" s="143"/>
      <c r="BI184" s="143"/>
      <c r="BJ184" s="143"/>
      <c r="BK184" s="143"/>
      <c r="BL184" s="143"/>
      <c r="BM184" s="143"/>
      <c r="BN184" s="143"/>
      <c r="BO184" s="143"/>
      <c r="BP184" s="143"/>
      <c r="BQ184" s="143"/>
      <c r="BR184" s="143"/>
      <c r="BS184" s="143"/>
      <c r="BT184" s="143"/>
      <c r="BU184" s="143"/>
      <c r="BV184" s="143"/>
      <c r="BW184" s="143"/>
      <c r="BX184" s="143"/>
      <c r="BY184" s="143"/>
      <c r="BZ184" s="143"/>
      <c r="CA184" s="143"/>
      <c r="CB184" s="143"/>
      <c r="CC184" s="143"/>
      <c r="CD184" s="143"/>
      <c r="CE184" s="143"/>
      <c r="CF184" s="143"/>
      <c r="CG184" s="143"/>
      <c r="CH184" s="143"/>
      <c r="CI184" s="143"/>
      <c r="CJ184" s="143"/>
      <c r="CK184" s="143"/>
      <c r="CL184" s="143"/>
      <c r="CM184" s="143"/>
      <c r="CN184" s="143"/>
      <c r="CO184" s="143"/>
      <c r="CP184" s="143"/>
      <c r="CQ184" s="143"/>
      <c r="CR184" s="143"/>
      <c r="CS184" s="143"/>
      <c r="CT184" s="143"/>
      <c r="CU184" s="143"/>
      <c r="CV184" s="143"/>
      <c r="CW184" s="143"/>
      <c r="CX184" s="143"/>
      <c r="CY184" s="143"/>
      <c r="CZ184" s="143"/>
      <c r="DA184" s="143"/>
      <c r="DB184" s="143"/>
      <c r="DC184" s="143"/>
      <c r="DD184" s="143"/>
      <c r="DE184" s="143"/>
      <c r="DF184" s="143"/>
      <c r="DG184" s="143"/>
      <c r="DH184" s="143"/>
      <c r="DI184" s="143"/>
      <c r="DJ184" s="143"/>
      <c r="DK184" s="143"/>
      <c r="DL184" s="143"/>
      <c r="DM184" s="143"/>
      <c r="DN184" s="143"/>
      <c r="DO184" s="143"/>
      <c r="DP184" s="143"/>
      <c r="DQ184" s="143"/>
      <c r="DR184" s="143"/>
      <c r="DS184" s="143"/>
      <c r="DT184" s="143"/>
      <c r="DU184" s="143"/>
      <c r="DV184" s="143"/>
      <c r="DW184" s="143"/>
      <c r="DX184" s="143"/>
      <c r="DY184" s="143"/>
      <c r="DZ184" s="143"/>
      <c r="EA184" s="143"/>
      <c r="EB184" s="143"/>
      <c r="EC184" s="143"/>
      <c r="ED184" s="143"/>
      <c r="EE184" s="143"/>
      <c r="EF184" s="143"/>
      <c r="EG184" s="143"/>
      <c r="EH184" s="143"/>
      <c r="EI184" s="143"/>
      <c r="EJ184" s="143"/>
      <c r="EK184" s="143"/>
      <c r="EL184" s="143"/>
      <c r="EM184" s="143"/>
      <c r="EN184" s="143"/>
      <c r="EO184" s="143"/>
      <c r="EP184" s="143"/>
      <c r="EQ184" s="143"/>
      <c r="ER184" s="143"/>
      <c r="ES184" s="143"/>
      <c r="ET184" s="143"/>
      <c r="EU184" s="143"/>
      <c r="EV184" s="143"/>
      <c r="EW184" s="143"/>
      <c r="EX184" s="143"/>
      <c r="EY184" s="143"/>
      <c r="EZ184" s="143"/>
      <c r="FA184" s="143"/>
      <c r="FB184" s="143"/>
      <c r="FC184" s="143"/>
      <c r="FD184" s="143"/>
      <c r="FE184" s="143"/>
      <c r="FF184" s="143"/>
      <c r="FG184" s="143"/>
      <c r="FH184" s="143"/>
      <c r="FI184" s="143"/>
      <c r="FJ184" s="143"/>
      <c r="FK184" s="143"/>
      <c r="FL184" s="143"/>
      <c r="FM184" s="143"/>
      <c r="FN184" s="143"/>
      <c r="FO184" s="143"/>
      <c r="FP184" s="143"/>
      <c r="FQ184" s="143"/>
      <c r="FR184" s="143"/>
      <c r="FS184" s="143"/>
      <c r="FT184" s="143"/>
      <c r="FU184" s="143"/>
      <c r="FV184" s="143"/>
      <c r="FW184" s="143"/>
      <c r="FX184" s="143"/>
      <c r="FY184" s="143"/>
      <c r="FZ184" s="143"/>
      <c r="GA184" s="143"/>
      <c r="GB184" s="143"/>
      <c r="GC184" s="143"/>
      <c r="GD184" s="143"/>
      <c r="GE184" s="143"/>
      <c r="GF184" s="143"/>
      <c r="GG184" s="143"/>
      <c r="GH184" s="143"/>
      <c r="GI184" s="143"/>
      <c r="GJ184" s="143"/>
      <c r="GK184" s="143"/>
      <c r="GL184" s="143"/>
      <c r="GM184" s="143"/>
      <c r="GN184" s="143"/>
      <c r="GO184" s="143"/>
      <c r="GP184" s="143"/>
      <c r="GQ184" s="143"/>
      <c r="GR184" s="143"/>
      <c r="GS184" s="143"/>
      <c r="GT184" s="143"/>
      <c r="GU184" s="143"/>
      <c r="GV184" s="143"/>
      <c r="GW184" s="143"/>
      <c r="GX184" s="143"/>
      <c r="GY184" s="143"/>
      <c r="GZ184" s="143"/>
      <c r="HA184" s="143"/>
      <c r="HB184" s="143"/>
      <c r="HC184" s="143"/>
      <c r="HD184" s="143"/>
      <c r="HE184" s="143"/>
      <c r="HF184" s="143"/>
      <c r="HG184" s="143"/>
      <c r="HH184" s="143"/>
      <c r="HI184" s="143"/>
      <c r="HJ184" s="143"/>
      <c r="HK184" s="143"/>
      <c r="HL184" s="143"/>
      <c r="HM184" s="143"/>
      <c r="HN184" s="143"/>
      <c r="HO184" s="143"/>
      <c r="HP184" s="143"/>
      <c r="HQ184" s="143"/>
      <c r="HR184" s="143"/>
      <c r="HS184" s="143"/>
      <c r="HT184" s="143"/>
      <c r="HU184" s="143"/>
      <c r="HV184" s="143"/>
      <c r="HW184" s="143"/>
      <c r="HX184" s="143"/>
      <c r="HY184" s="143"/>
      <c r="HZ184" s="143"/>
      <c r="IA184" s="143"/>
      <c r="IB184" s="143"/>
      <c r="IC184" s="143"/>
      <c r="ID184" s="143"/>
      <c r="IE184" s="143"/>
      <c r="IF184" s="143"/>
      <c r="IG184" s="143"/>
      <c r="IH184" s="143"/>
      <c r="II184" s="143"/>
      <c r="IJ184" s="143"/>
      <c r="IK184" s="143"/>
      <c r="IL184" s="143"/>
      <c r="IM184" s="143"/>
      <c r="IN184" s="143"/>
      <c r="IO184" s="143"/>
      <c r="IP184" s="143"/>
      <c r="IQ184" s="143"/>
      <c r="IR184" s="143"/>
      <c r="IS184" s="143"/>
      <c r="IT184" s="143"/>
      <c r="IU184" s="143"/>
      <c r="IV184" s="143"/>
      <c r="IW184" s="143"/>
      <c r="IX184" s="143"/>
      <c r="IY184" s="143"/>
      <c r="IZ184" s="143"/>
      <c r="JA184" s="143"/>
      <c r="JB184" s="143"/>
      <c r="JC184" s="143"/>
      <c r="JD184" s="143"/>
      <c r="JE184" s="143"/>
      <c r="JF184" s="143"/>
      <c r="JG184" s="143"/>
      <c r="JH184" s="143"/>
      <c r="JI184" s="143"/>
      <c r="JJ184" s="143"/>
      <c r="JK184" s="143"/>
      <c r="JL184" s="143"/>
      <c r="JM184" s="143"/>
      <c r="JN184" s="143"/>
      <c r="JO184" s="143"/>
      <c r="JP184" s="143"/>
      <c r="JQ184" s="143"/>
      <c r="JR184" s="143"/>
      <c r="JS184" s="143"/>
      <c r="JT184" s="143"/>
      <c r="JU184" s="143"/>
      <c r="JV184" s="143"/>
      <c r="JW184" s="143"/>
      <c r="JX184" s="143"/>
      <c r="JY184" s="143"/>
      <c r="JZ184" s="143"/>
      <c r="KA184" s="143"/>
      <c r="KB184" s="143"/>
      <c r="KC184" s="143"/>
      <c r="KD184" s="143"/>
      <c r="KE184" s="143"/>
      <c r="KF184" s="143"/>
      <c r="KG184" s="143"/>
      <c r="KH184" s="143"/>
      <c r="KI184" s="143"/>
      <c r="KJ184" s="143"/>
      <c r="KK184" s="143"/>
      <c r="KL184" s="143"/>
      <c r="KM184" s="143"/>
      <c r="KN184" s="143"/>
      <c r="KO184" s="143"/>
      <c r="KP184" s="143"/>
      <c r="KQ184" s="143"/>
      <c r="KR184" s="143"/>
      <c r="KS184" s="143"/>
      <c r="KT184" s="143"/>
      <c r="KU184" s="143"/>
      <c r="KV184" s="143"/>
      <c r="KW184" s="143"/>
      <c r="KX184" s="143"/>
      <c r="KY184" s="143"/>
      <c r="KZ184" s="143"/>
      <c r="LA184" s="143"/>
      <c r="LB184" s="143"/>
      <c r="LC184" s="143"/>
      <c r="LD184" s="143"/>
      <c r="LE184" s="143"/>
      <c r="LF184" s="143"/>
      <c r="LG184" s="143"/>
      <c r="LH184" s="143"/>
      <c r="LI184" s="143"/>
      <c r="LJ184" s="143"/>
      <c r="LK184" s="143"/>
      <c r="LL184" s="143"/>
      <c r="LM184" s="143"/>
      <c r="LN184" s="143"/>
      <c r="LO184" s="143"/>
      <c r="LP184" s="143"/>
      <c r="LQ184" s="143"/>
      <c r="LR184" s="143"/>
      <c r="LS184" s="143"/>
      <c r="LT184" s="143"/>
      <c r="LU184" s="143"/>
      <c r="LV184" s="143"/>
      <c r="LW184" s="143"/>
      <c r="LX184" s="143"/>
      <c r="LY184" s="143"/>
      <c r="LZ184" s="143"/>
      <c r="MA184" s="143"/>
      <c r="MB184" s="143"/>
      <c r="MC184" s="143"/>
      <c r="MD184" s="143"/>
      <c r="ME184" s="143"/>
      <c r="MF184" s="143"/>
      <c r="MG184" s="143"/>
      <c r="MH184" s="143"/>
      <c r="MI184" s="143"/>
      <c r="MJ184" s="143"/>
      <c r="MK184" s="143"/>
      <c r="ML184" s="143"/>
      <c r="MM184" s="143"/>
      <c r="MN184" s="143"/>
      <c r="MO184" s="143"/>
      <c r="MP184" s="143"/>
      <c r="MQ184" s="143"/>
      <c r="MR184" s="143"/>
      <c r="MS184" s="143"/>
      <c r="MT184" s="143"/>
      <c r="MU184" s="143"/>
      <c r="MV184" s="143"/>
      <c r="MW184" s="143"/>
      <c r="MX184" s="143"/>
      <c r="MY184" s="143"/>
      <c r="MZ184" s="143"/>
      <c r="NA184" s="143"/>
      <c r="NB184" s="143"/>
      <c r="NC184" s="143"/>
      <c r="ND184" s="143"/>
      <c r="NE184" s="143"/>
      <c r="NF184" s="143"/>
      <c r="NG184" s="143"/>
      <c r="NH184" s="143"/>
      <c r="NI184" s="143"/>
      <c r="NJ184" s="143"/>
      <c r="NK184" s="143"/>
      <c r="NL184" s="143"/>
      <c r="NM184" s="143"/>
      <c r="NN184" s="143"/>
      <c r="NO184" s="143"/>
      <c r="NP184" s="143"/>
      <c r="NQ184" s="143"/>
      <c r="NR184" s="143"/>
      <c r="NS184" s="143"/>
      <c r="NT184" s="143"/>
      <c r="NU184" s="143"/>
      <c r="NV184" s="143"/>
      <c r="NW184" s="143"/>
      <c r="NX184" s="143"/>
      <c r="NY184" s="143"/>
      <c r="NZ184" s="143"/>
      <c r="OA184" s="143"/>
      <c r="OB184" s="143"/>
      <c r="OC184" s="143"/>
      <c r="OD184" s="143"/>
      <c r="OE184" s="143"/>
      <c r="OF184" s="143"/>
      <c r="OG184" s="143"/>
      <c r="OH184" s="143"/>
      <c r="OI184" s="143"/>
      <c r="OJ184" s="143"/>
      <c r="OK184" s="143"/>
      <c r="OL184" s="143"/>
      <c r="OM184" s="143"/>
      <c r="ON184" s="143"/>
      <c r="OO184" s="143"/>
      <c r="OP184" s="143"/>
      <c r="OQ184" s="143"/>
      <c r="OR184" s="143"/>
      <c r="OS184" s="143"/>
      <c r="OT184" s="143"/>
      <c r="OU184" s="143"/>
      <c r="OV184" s="143"/>
      <c r="OW184" s="143"/>
      <c r="OX184" s="143"/>
      <c r="OY184" s="143"/>
      <c r="OZ184" s="143"/>
      <c r="PA184" s="143"/>
      <c r="PB184" s="143"/>
      <c r="PC184" s="143"/>
      <c r="PD184" s="143"/>
      <c r="PE184" s="143"/>
      <c r="PF184" s="143"/>
      <c r="PG184" s="143"/>
      <c r="PH184" s="143"/>
      <c r="PI184" s="143"/>
      <c r="PJ184" s="143"/>
      <c r="PK184" s="143"/>
      <c r="PL184" s="143"/>
      <c r="PM184" s="143"/>
      <c r="PN184" s="143"/>
      <c r="PO184" s="143"/>
      <c r="PP184" s="143"/>
      <c r="PQ184" s="143"/>
      <c r="PR184" s="143"/>
      <c r="PS184" s="143"/>
      <c r="PT184" s="143"/>
      <c r="PU184" s="143"/>
      <c r="PV184" s="143"/>
      <c r="PW184" s="143"/>
      <c r="PX184" s="143"/>
      <c r="PY184" s="143"/>
      <c r="PZ184" s="143"/>
      <c r="QA184" s="143"/>
      <c r="QB184" s="143"/>
      <c r="QC184" s="143"/>
      <c r="QD184" s="143"/>
      <c r="QE184" s="143"/>
      <c r="QF184" s="143"/>
      <c r="QG184" s="143"/>
      <c r="QH184" s="143"/>
      <c r="QI184" s="143"/>
      <c r="QJ184" s="143"/>
      <c r="QK184" s="143"/>
      <c r="QL184" s="143"/>
      <c r="QM184" s="143"/>
      <c r="QN184" s="143"/>
      <c r="QO184" s="143"/>
      <c r="QP184" s="143"/>
      <c r="QQ184" s="143"/>
      <c r="QR184" s="143"/>
      <c r="QS184" s="143"/>
      <c r="QT184" s="143"/>
      <c r="QU184" s="143"/>
      <c r="QV184" s="143"/>
      <c r="QW184" s="143"/>
      <c r="QX184" s="143"/>
      <c r="QY184" s="143"/>
      <c r="QZ184" s="143"/>
      <c r="RA184" s="143"/>
      <c r="RB184" s="143"/>
      <c r="RC184" s="143"/>
      <c r="RD184" s="143"/>
      <c r="RE184" s="143"/>
      <c r="RF184" s="143"/>
      <c r="RG184" s="143"/>
      <c r="RH184" s="143"/>
      <c r="RI184" s="143"/>
      <c r="RJ184" s="143"/>
      <c r="RK184" s="143"/>
      <c r="RL184" s="143"/>
      <c r="RM184" s="143"/>
      <c r="RN184" s="143"/>
      <c r="RO184" s="143"/>
      <c r="RP184" s="143"/>
      <c r="RQ184" s="143"/>
      <c r="RR184" s="143"/>
      <c r="RS184" s="143"/>
      <c r="RT184" s="143"/>
      <c r="RU184" s="143"/>
      <c r="RV184" s="143"/>
      <c r="RW184" s="143"/>
      <c r="RX184" s="143"/>
      <c r="RY184" s="143"/>
      <c r="RZ184" s="143"/>
      <c r="SA184" s="143"/>
      <c r="SB184" s="143"/>
      <c r="SC184" s="143"/>
      <c r="SD184" s="143"/>
      <c r="SE184" s="143"/>
      <c r="SF184" s="143"/>
      <c r="SG184" s="143"/>
      <c r="SH184" s="143"/>
      <c r="SI184" s="143"/>
      <c r="SJ184" s="143"/>
      <c r="SK184" s="143"/>
      <c r="SL184" s="143"/>
      <c r="SM184" s="143"/>
      <c r="SN184" s="143"/>
      <c r="SO184" s="143"/>
      <c r="SP184" s="143"/>
      <c r="SQ184" s="143"/>
      <c r="SR184" s="143"/>
      <c r="SS184" s="143"/>
      <c r="ST184" s="143"/>
      <c r="SU184" s="143"/>
      <c r="SV184" s="143"/>
      <c r="SW184" s="143"/>
      <c r="SX184" s="143"/>
      <c r="SY184" s="143"/>
      <c r="SZ184" s="143"/>
      <c r="TA184" s="143"/>
      <c r="TB184" s="143"/>
      <c r="TC184" s="143"/>
      <c r="TD184" s="143"/>
      <c r="TE184" s="143"/>
      <c r="TF184" s="143"/>
      <c r="TG184" s="143"/>
      <c r="TH184" s="143"/>
      <c r="TI184" s="143"/>
      <c r="TJ184" s="143"/>
      <c r="TK184" s="143"/>
      <c r="TL184" s="143"/>
      <c r="TM184" s="143"/>
      <c r="TN184" s="143"/>
      <c r="TO184" s="143"/>
      <c r="TP184" s="143"/>
      <c r="TQ184" s="143"/>
      <c r="TR184" s="143"/>
      <c r="TS184" s="143"/>
      <c r="TT184" s="143"/>
      <c r="TU184" s="143"/>
      <c r="TV184" s="143"/>
      <c r="TW184" s="143"/>
      <c r="TX184" s="143"/>
      <c r="TY184" s="143"/>
      <c r="TZ184" s="143"/>
      <c r="UA184" s="143"/>
      <c r="UB184" s="143"/>
      <c r="UC184" s="143"/>
      <c r="UD184" s="143"/>
      <c r="UE184" s="143"/>
      <c r="UF184" s="143"/>
      <c r="UG184" s="143"/>
      <c r="UH184" s="143"/>
      <c r="UI184" s="143"/>
      <c r="UJ184" s="143"/>
      <c r="UK184" s="143"/>
      <c r="UL184" s="143"/>
      <c r="UM184" s="143"/>
      <c r="UN184" s="143"/>
      <c r="UO184" s="143"/>
      <c r="UP184" s="143"/>
      <c r="UQ184" s="143"/>
      <c r="UR184" s="143"/>
      <c r="US184" s="143"/>
      <c r="UT184" s="143"/>
      <c r="UU184" s="143"/>
      <c r="UV184" s="143"/>
      <c r="UW184" s="143"/>
      <c r="UX184" s="143"/>
      <c r="UY184" s="143"/>
      <c r="UZ184" s="143"/>
      <c r="VA184" s="143"/>
      <c r="VB184" s="143"/>
      <c r="VC184" s="143"/>
      <c r="VD184" s="143"/>
      <c r="VE184" s="143"/>
      <c r="VF184" s="143"/>
      <c r="VG184" s="143"/>
      <c r="VH184" s="143"/>
      <c r="VI184" s="143"/>
      <c r="VJ184" s="143"/>
      <c r="VK184" s="143"/>
      <c r="VL184" s="143"/>
      <c r="VM184" s="143"/>
      <c r="VN184" s="143"/>
      <c r="VO184" s="143"/>
      <c r="VP184" s="143"/>
      <c r="VQ184" s="143"/>
      <c r="VR184" s="143"/>
      <c r="VS184" s="143"/>
      <c r="VT184" s="143"/>
      <c r="VU184" s="143"/>
      <c r="VV184" s="143"/>
      <c r="VW184" s="143"/>
      <c r="VX184" s="143"/>
      <c r="VY184" s="143"/>
      <c r="VZ184" s="143"/>
      <c r="WA184" s="143"/>
      <c r="WB184" s="143"/>
      <c r="WC184" s="143"/>
      <c r="WD184" s="143"/>
      <c r="WE184" s="143"/>
      <c r="WF184" s="143"/>
      <c r="WG184" s="143"/>
      <c r="WH184" s="143"/>
      <c r="WI184" s="143"/>
      <c r="WJ184" s="143"/>
      <c r="WK184" s="143"/>
      <c r="WL184" s="143"/>
      <c r="WM184" s="143"/>
      <c r="WN184" s="143"/>
      <c r="WO184" s="143"/>
      <c r="WP184" s="143"/>
      <c r="WQ184" s="143"/>
      <c r="WR184" s="143"/>
      <c r="WS184" s="143"/>
      <c r="WT184" s="143"/>
      <c r="WU184" s="143"/>
      <c r="WV184" s="143"/>
      <c r="WW184" s="143"/>
      <c r="WX184" s="143"/>
      <c r="WY184" s="143"/>
      <c r="WZ184" s="143"/>
      <c r="XA184" s="143"/>
      <c r="XB184" s="143"/>
      <c r="XC184" s="143"/>
      <c r="XD184" s="143"/>
      <c r="XE184" s="143"/>
      <c r="XF184" s="143"/>
      <c r="XG184" s="143"/>
      <c r="XH184" s="143"/>
      <c r="XI184" s="143"/>
      <c r="XJ184" s="143"/>
      <c r="XK184" s="143"/>
      <c r="XL184" s="143"/>
      <c r="XM184" s="143"/>
      <c r="XN184" s="143"/>
      <c r="XO184" s="143"/>
      <c r="XP184" s="143"/>
      <c r="XQ184" s="143"/>
      <c r="XR184" s="143"/>
      <c r="XS184" s="143"/>
      <c r="XT184" s="143"/>
      <c r="XU184" s="143"/>
      <c r="XV184" s="143"/>
      <c r="XW184" s="143"/>
      <c r="XX184" s="143"/>
      <c r="XY184" s="143"/>
      <c r="XZ184" s="143"/>
      <c r="YA184" s="143"/>
      <c r="YB184" s="143"/>
      <c r="YC184" s="143"/>
      <c r="YD184" s="143"/>
      <c r="YE184" s="143"/>
      <c r="YF184" s="143"/>
      <c r="YG184" s="143"/>
      <c r="YH184" s="143"/>
      <c r="YI184" s="143"/>
      <c r="YJ184" s="143"/>
      <c r="YK184" s="143"/>
      <c r="YL184" s="143"/>
      <c r="YM184" s="143"/>
      <c r="YN184" s="143"/>
      <c r="YO184" s="143"/>
      <c r="YP184" s="143"/>
      <c r="YQ184" s="143"/>
      <c r="YR184" s="143"/>
      <c r="YS184" s="143"/>
      <c r="YT184" s="143"/>
      <c r="YU184" s="143"/>
      <c r="YV184" s="143"/>
      <c r="YW184" s="143"/>
      <c r="YX184" s="143"/>
      <c r="YY184" s="143"/>
      <c r="YZ184" s="143"/>
      <c r="ZA184" s="143"/>
      <c r="ZB184" s="143"/>
      <c r="ZC184" s="143"/>
      <c r="ZD184" s="143"/>
      <c r="ZE184" s="143"/>
      <c r="ZF184" s="143"/>
      <c r="ZG184" s="143"/>
      <c r="ZH184" s="143"/>
      <c r="ZI184" s="143"/>
      <c r="ZJ184" s="143"/>
      <c r="ZK184" s="143"/>
      <c r="ZL184" s="143"/>
      <c r="ZM184" s="143"/>
      <c r="ZN184" s="143"/>
      <c r="ZO184" s="143"/>
      <c r="ZP184" s="143"/>
      <c r="ZQ184" s="143"/>
      <c r="ZR184" s="143"/>
      <c r="ZS184" s="143"/>
      <c r="ZT184" s="143"/>
      <c r="ZU184" s="143"/>
      <c r="ZV184" s="143"/>
      <c r="ZW184" s="143"/>
      <c r="ZX184" s="143"/>
      <c r="ZY184" s="143"/>
      <c r="ZZ184" s="143"/>
      <c r="AAA184" s="143"/>
      <c r="AAB184" s="143"/>
      <c r="AAC184" s="143"/>
      <c r="AAD184" s="143"/>
      <c r="AAE184" s="143"/>
      <c r="AAF184" s="143"/>
      <c r="AAG184" s="143"/>
      <c r="AAH184" s="143"/>
      <c r="AAI184" s="143"/>
      <c r="AAJ184" s="143"/>
      <c r="AAK184" s="143"/>
      <c r="AAL184" s="143"/>
      <c r="AAM184" s="143"/>
      <c r="AAN184" s="143"/>
      <c r="AAO184" s="143"/>
      <c r="AAP184" s="143"/>
      <c r="AAQ184" s="143"/>
      <c r="AAR184" s="143"/>
      <c r="AAS184" s="143"/>
      <c r="AAT184" s="143"/>
      <c r="AAU184" s="143"/>
      <c r="AAV184" s="143"/>
      <c r="AAW184" s="143"/>
      <c r="AAX184" s="143"/>
      <c r="AAY184" s="143"/>
      <c r="AAZ184" s="143"/>
      <c r="ABA184" s="143"/>
      <c r="ABB184" s="143"/>
      <c r="ABC184" s="143"/>
      <c r="ABD184" s="143"/>
      <c r="ABE184" s="143"/>
      <c r="ABF184" s="143"/>
      <c r="ABG184" s="143"/>
      <c r="ABH184" s="143"/>
      <c r="ABI184" s="143"/>
      <c r="ABJ184" s="143"/>
      <c r="ABK184" s="143"/>
      <c r="ABL184" s="143"/>
      <c r="ABM184" s="143"/>
      <c r="ABN184" s="143"/>
      <c r="ABO184" s="143"/>
      <c r="ABP184" s="143"/>
      <c r="ABQ184" s="143"/>
      <c r="ABR184" s="143"/>
      <c r="ABS184" s="143"/>
      <c r="ABT184" s="143"/>
      <c r="ABU184" s="143"/>
      <c r="ABV184" s="143"/>
      <c r="ABW184" s="143"/>
      <c r="ABX184" s="143"/>
      <c r="ABY184" s="143"/>
      <c r="ABZ184" s="143"/>
      <c r="ACA184" s="143"/>
      <c r="ACB184" s="143"/>
      <c r="ACC184" s="143"/>
      <c r="ACD184" s="143"/>
      <c r="ACE184" s="143"/>
      <c r="ACF184" s="143"/>
      <c r="ACG184" s="143"/>
      <c r="ACH184" s="143"/>
      <c r="ACI184" s="143"/>
      <c r="ACJ184" s="143"/>
      <c r="ACK184" s="143"/>
      <c r="ACL184" s="143"/>
      <c r="ACM184" s="143"/>
      <c r="ACN184" s="143"/>
      <c r="ACO184" s="143"/>
      <c r="ACP184" s="143"/>
      <c r="ACQ184" s="143"/>
      <c r="ACR184" s="143"/>
      <c r="ACS184" s="143"/>
      <c r="ACT184" s="143"/>
      <c r="ACU184" s="143"/>
      <c r="ACV184" s="143"/>
      <c r="ACW184" s="143"/>
      <c r="ACX184" s="143"/>
      <c r="ACY184" s="143"/>
      <c r="ACZ184" s="143"/>
      <c r="ADA184" s="143"/>
      <c r="ADB184" s="143"/>
      <c r="ADC184" s="143"/>
      <c r="ADD184" s="143"/>
      <c r="ADE184" s="143"/>
      <c r="ADF184" s="143"/>
      <c r="ADG184" s="143"/>
      <c r="ADH184" s="143"/>
      <c r="ADI184" s="143"/>
      <c r="ADJ184" s="143"/>
      <c r="ADK184" s="143"/>
      <c r="ADL184" s="143"/>
      <c r="ADM184" s="143"/>
      <c r="ADN184" s="143"/>
      <c r="ADO184" s="143"/>
      <c r="ADP184" s="143"/>
      <c r="ADQ184" s="143"/>
      <c r="ADR184" s="143"/>
      <c r="ADS184" s="143"/>
      <c r="ADT184" s="143"/>
      <c r="ADU184" s="143"/>
      <c r="ADV184" s="143"/>
      <c r="ADW184" s="143"/>
      <c r="ADX184" s="143"/>
      <c r="ADY184" s="143"/>
      <c r="ADZ184" s="143"/>
      <c r="AEA184" s="143"/>
      <c r="AEB184" s="143"/>
      <c r="AEC184" s="143"/>
      <c r="AED184" s="143"/>
      <c r="AEE184" s="143"/>
      <c r="AEF184" s="143"/>
      <c r="AEG184" s="143"/>
      <c r="AEH184" s="143"/>
      <c r="AEI184" s="143"/>
      <c r="AEJ184" s="143"/>
      <c r="AEK184" s="143"/>
      <c r="AEL184" s="143"/>
      <c r="AEM184" s="143"/>
      <c r="AEN184" s="143"/>
      <c r="AEO184" s="143"/>
      <c r="AEP184" s="143"/>
      <c r="AEQ184" s="143"/>
      <c r="AER184" s="143"/>
      <c r="AES184" s="143"/>
      <c r="AET184" s="143"/>
      <c r="AEU184" s="143"/>
      <c r="AEV184" s="143"/>
      <c r="AEW184" s="143"/>
      <c r="AEX184" s="143"/>
      <c r="AEY184" s="143"/>
      <c r="AEZ184" s="143"/>
      <c r="AFA184" s="143"/>
      <c r="AFB184" s="143"/>
      <c r="AFC184" s="143"/>
      <c r="AFD184" s="143"/>
      <c r="AFE184" s="143"/>
      <c r="AFF184" s="143"/>
      <c r="AFG184" s="143"/>
      <c r="AFH184" s="143"/>
      <c r="AFI184" s="143"/>
      <c r="AFJ184" s="143"/>
      <c r="AFK184" s="143"/>
      <c r="AFL184" s="143"/>
      <c r="AFM184" s="143"/>
      <c r="AFN184" s="143"/>
      <c r="AFO184" s="143"/>
      <c r="AFP184" s="143"/>
      <c r="AFQ184" s="143"/>
      <c r="AFR184" s="143"/>
      <c r="AFS184" s="143"/>
      <c r="AFT184" s="143"/>
      <c r="AFU184" s="143"/>
      <c r="AFV184" s="143"/>
      <c r="AFW184" s="143"/>
      <c r="AFX184" s="143"/>
      <c r="AFY184" s="143"/>
      <c r="AFZ184" s="143"/>
      <c r="AGA184" s="143"/>
      <c r="AGB184" s="143"/>
      <c r="AGC184" s="143"/>
      <c r="AGD184" s="143"/>
      <c r="AGE184" s="143"/>
      <c r="AGF184" s="143"/>
      <c r="AGG184" s="143"/>
      <c r="AGH184" s="143"/>
      <c r="AGI184" s="143"/>
      <c r="AGJ184" s="143"/>
      <c r="AGK184" s="143"/>
      <c r="AGL184" s="143"/>
      <c r="AGM184" s="143"/>
      <c r="AGN184" s="143"/>
      <c r="AGO184" s="143"/>
      <c r="AGP184" s="143"/>
      <c r="AGQ184" s="143"/>
      <c r="AGR184" s="143"/>
      <c r="AGS184" s="143"/>
      <c r="AGT184" s="143"/>
      <c r="AGU184" s="143"/>
      <c r="AGV184" s="143"/>
      <c r="AGW184" s="143"/>
      <c r="AGX184" s="143"/>
      <c r="AGY184" s="143"/>
      <c r="AGZ184" s="143"/>
      <c r="AHA184" s="143"/>
      <c r="AHB184" s="143"/>
      <c r="AHC184" s="143"/>
      <c r="AHD184" s="143"/>
      <c r="AHE184" s="143"/>
      <c r="AHF184" s="143"/>
      <c r="AHG184" s="143"/>
      <c r="AHH184" s="143"/>
      <c r="AHI184" s="143"/>
      <c r="AHJ184" s="143"/>
      <c r="AHK184" s="143"/>
      <c r="AHL184" s="143"/>
      <c r="AHM184" s="143"/>
      <c r="AHN184" s="143"/>
      <c r="AHO184" s="143"/>
      <c r="AHP184" s="143"/>
      <c r="AHQ184" s="143"/>
      <c r="AHR184" s="143"/>
      <c r="AHS184" s="143"/>
      <c r="AHT184" s="143"/>
      <c r="AHU184" s="143"/>
      <c r="AHV184" s="143"/>
      <c r="AHW184" s="143"/>
      <c r="AHX184" s="143"/>
      <c r="AHY184" s="143"/>
      <c r="AHZ184" s="143"/>
      <c r="AIA184" s="143"/>
      <c r="AIB184" s="143"/>
      <c r="AIC184" s="143"/>
      <c r="AID184" s="143"/>
      <c r="AIE184" s="143"/>
      <c r="AIF184" s="143"/>
      <c r="AIG184" s="143"/>
      <c r="AIH184" s="143"/>
      <c r="AII184" s="143"/>
      <c r="AIJ184" s="143"/>
      <c r="AIK184" s="143"/>
      <c r="AIL184" s="143"/>
      <c r="AIM184" s="143"/>
      <c r="AIN184" s="143"/>
      <c r="AIO184" s="143"/>
      <c r="AIP184" s="143"/>
      <c r="AIQ184" s="143"/>
      <c r="AIR184" s="143"/>
      <c r="AIS184" s="143"/>
      <c r="AIT184" s="143"/>
      <c r="AIU184" s="143"/>
      <c r="AIV184" s="143"/>
      <c r="AIW184" s="143"/>
      <c r="AIX184" s="143"/>
      <c r="AIY184" s="143"/>
      <c r="AIZ184" s="143"/>
      <c r="AJA184" s="143"/>
      <c r="AJB184" s="143"/>
      <c r="AJC184" s="143"/>
      <c r="AJD184" s="143"/>
      <c r="AJE184" s="143"/>
      <c r="AJF184" s="143"/>
      <c r="AJG184" s="143"/>
      <c r="AJH184" s="143"/>
      <c r="AJI184" s="143"/>
    </row>
    <row r="185" spans="1:945" s="106" customFormat="1" ht="13.55" customHeight="1">
      <c r="A185" s="400"/>
      <c r="B185" s="62" t="s">
        <v>26</v>
      </c>
      <c r="C185" s="251">
        <v>2617946</v>
      </c>
      <c r="D185" s="358">
        <f t="shared" si="56"/>
        <v>0.13281514697692653</v>
      </c>
      <c r="E185" s="403"/>
      <c r="F185" s="464"/>
      <c r="G185" s="356">
        <v>23048</v>
      </c>
      <c r="H185" s="358">
        <f>G185/G173-1</f>
        <v>2.5723186470850035E-2</v>
      </c>
      <c r="I185" s="138">
        <v>20481</v>
      </c>
      <c r="J185" s="358">
        <f t="shared" si="46"/>
        <v>0.32425966636492953</v>
      </c>
      <c r="K185" s="450"/>
      <c r="L185" s="461"/>
      <c r="M185" s="138">
        <v>7021</v>
      </c>
      <c r="N185" s="358">
        <f t="shared" ref="N185:N195" si="58">M185/M173-1</f>
        <v>0.4138139347563432</v>
      </c>
      <c r="O185" s="403"/>
      <c r="P185" s="406"/>
      <c r="Q185" s="138">
        <v>1266</v>
      </c>
      <c r="R185" s="358">
        <f t="shared" si="57"/>
        <v>0.33968253968253959</v>
      </c>
      <c r="S185" s="138">
        <v>1472</v>
      </c>
      <c r="T185" s="379">
        <f t="shared" si="35"/>
        <v>0.17948717948717949</v>
      </c>
      <c r="U185" s="403"/>
      <c r="V185" s="464"/>
      <c r="W185" s="250">
        <v>20</v>
      </c>
      <c r="X185" s="358">
        <f t="shared" si="50"/>
        <v>-0.88235294117647056</v>
      </c>
      <c r="Y185" s="250">
        <v>200</v>
      </c>
      <c r="Z185" s="358">
        <f t="shared" si="54"/>
        <v>99</v>
      </c>
      <c r="AA185" s="138"/>
      <c r="AB185" s="358"/>
      <c r="AC185" s="138"/>
      <c r="AD185" s="358"/>
      <c r="AE185" s="138"/>
      <c r="AF185" s="358"/>
      <c r="AG185" s="138"/>
      <c r="AH185" s="358"/>
      <c r="AI185" s="143"/>
      <c r="AJ185" s="143"/>
      <c r="AK185" s="143"/>
      <c r="AL185" s="143"/>
      <c r="AM185" s="143"/>
      <c r="AN185" s="143"/>
      <c r="AO185" s="143"/>
      <c r="AP185" s="143"/>
      <c r="AQ185" s="143"/>
      <c r="AR185" s="143"/>
      <c r="AS185" s="143"/>
      <c r="AT185" s="143"/>
      <c r="AU185" s="143"/>
      <c r="AV185" s="144"/>
      <c r="AW185" s="143"/>
      <c r="AX185" s="143"/>
      <c r="AY185" s="143"/>
      <c r="AZ185" s="143"/>
      <c r="BA185" s="143"/>
      <c r="BB185" s="143"/>
      <c r="BC185" s="143"/>
      <c r="BD185" s="143"/>
      <c r="BE185" s="143"/>
      <c r="BF185" s="143"/>
      <c r="BG185" s="143"/>
      <c r="BH185" s="143"/>
      <c r="BI185" s="143"/>
      <c r="BJ185" s="143"/>
      <c r="BK185" s="143"/>
      <c r="BL185" s="143"/>
      <c r="BM185" s="143"/>
      <c r="BN185" s="143"/>
      <c r="BO185" s="143"/>
      <c r="BP185" s="143"/>
      <c r="BQ185" s="143"/>
      <c r="BR185" s="143"/>
      <c r="BS185" s="143"/>
      <c r="BT185" s="143"/>
      <c r="BU185" s="143"/>
      <c r="BV185" s="143"/>
      <c r="BW185" s="143"/>
      <c r="BX185" s="143"/>
      <c r="BY185" s="143"/>
      <c r="BZ185" s="143"/>
      <c r="CA185" s="143"/>
      <c r="CB185" s="143"/>
      <c r="CC185" s="143"/>
      <c r="CD185" s="143"/>
      <c r="CE185" s="143"/>
      <c r="CF185" s="143"/>
      <c r="CG185" s="143"/>
      <c r="CH185" s="143"/>
      <c r="CI185" s="143"/>
      <c r="CJ185" s="143"/>
      <c r="CK185" s="143"/>
      <c r="CL185" s="143"/>
      <c r="CM185" s="143"/>
      <c r="CN185" s="143"/>
      <c r="CO185" s="143"/>
      <c r="CP185" s="143"/>
      <c r="CQ185" s="143"/>
      <c r="CR185" s="143"/>
      <c r="CS185" s="143"/>
      <c r="CT185" s="143"/>
      <c r="CU185" s="143"/>
      <c r="CV185" s="143"/>
      <c r="CW185" s="143"/>
      <c r="CX185" s="143"/>
      <c r="CY185" s="143"/>
      <c r="CZ185" s="143"/>
      <c r="DA185" s="143"/>
      <c r="DB185" s="143"/>
      <c r="DC185" s="143"/>
      <c r="DD185" s="143"/>
      <c r="DE185" s="143"/>
      <c r="DF185" s="143"/>
      <c r="DG185" s="143"/>
      <c r="DH185" s="143"/>
      <c r="DI185" s="143"/>
      <c r="DJ185" s="143"/>
      <c r="DK185" s="143"/>
      <c r="DL185" s="143"/>
      <c r="DM185" s="143"/>
      <c r="DN185" s="143"/>
      <c r="DO185" s="143"/>
      <c r="DP185" s="143"/>
      <c r="DQ185" s="143"/>
      <c r="DR185" s="143"/>
      <c r="DS185" s="143"/>
      <c r="DT185" s="143"/>
      <c r="DU185" s="143"/>
      <c r="DV185" s="143"/>
      <c r="DW185" s="143"/>
      <c r="DX185" s="143"/>
      <c r="DY185" s="143"/>
      <c r="DZ185" s="143"/>
      <c r="EA185" s="143"/>
      <c r="EB185" s="143"/>
      <c r="EC185" s="143"/>
      <c r="ED185" s="143"/>
      <c r="EE185" s="143"/>
      <c r="EF185" s="143"/>
      <c r="EG185" s="143"/>
      <c r="EH185" s="143"/>
      <c r="EI185" s="143"/>
      <c r="EJ185" s="143"/>
      <c r="EK185" s="143"/>
      <c r="EL185" s="143"/>
      <c r="EM185" s="143"/>
      <c r="EN185" s="143"/>
      <c r="EO185" s="143"/>
      <c r="EP185" s="143"/>
      <c r="EQ185" s="143"/>
      <c r="ER185" s="143"/>
      <c r="ES185" s="143"/>
      <c r="ET185" s="143"/>
      <c r="EU185" s="143"/>
      <c r="EV185" s="143"/>
      <c r="EW185" s="143"/>
      <c r="EX185" s="143"/>
      <c r="EY185" s="143"/>
      <c r="EZ185" s="143"/>
      <c r="FA185" s="143"/>
      <c r="FB185" s="143"/>
      <c r="FC185" s="143"/>
      <c r="FD185" s="143"/>
      <c r="FE185" s="143"/>
      <c r="FF185" s="143"/>
      <c r="FG185" s="143"/>
      <c r="FH185" s="143"/>
      <c r="FI185" s="143"/>
      <c r="FJ185" s="143"/>
      <c r="FK185" s="143"/>
      <c r="FL185" s="143"/>
      <c r="FM185" s="143"/>
      <c r="FN185" s="143"/>
      <c r="FO185" s="143"/>
      <c r="FP185" s="143"/>
      <c r="FQ185" s="143"/>
      <c r="FR185" s="143"/>
      <c r="FS185" s="143"/>
      <c r="FT185" s="143"/>
      <c r="FU185" s="143"/>
      <c r="FV185" s="143"/>
      <c r="FW185" s="143"/>
      <c r="FX185" s="143"/>
      <c r="FY185" s="143"/>
      <c r="FZ185" s="143"/>
      <c r="GA185" s="143"/>
      <c r="GB185" s="143"/>
      <c r="GC185" s="143"/>
      <c r="GD185" s="143"/>
      <c r="GE185" s="143"/>
      <c r="GF185" s="143"/>
      <c r="GG185" s="143"/>
      <c r="GH185" s="143"/>
      <c r="GI185" s="143"/>
      <c r="GJ185" s="143"/>
      <c r="GK185" s="143"/>
      <c r="GL185" s="143"/>
      <c r="GM185" s="143"/>
      <c r="GN185" s="143"/>
      <c r="GO185" s="143"/>
      <c r="GP185" s="143"/>
      <c r="GQ185" s="143"/>
      <c r="GR185" s="143"/>
      <c r="GS185" s="143"/>
      <c r="GT185" s="143"/>
      <c r="GU185" s="143"/>
      <c r="GV185" s="143"/>
      <c r="GW185" s="143"/>
      <c r="GX185" s="143"/>
      <c r="GY185" s="143"/>
      <c r="GZ185" s="143"/>
      <c r="HA185" s="143"/>
      <c r="HB185" s="143"/>
      <c r="HC185" s="143"/>
      <c r="HD185" s="143"/>
      <c r="HE185" s="143"/>
      <c r="HF185" s="143"/>
      <c r="HG185" s="143"/>
      <c r="HH185" s="143"/>
      <c r="HI185" s="143"/>
      <c r="HJ185" s="143"/>
      <c r="HK185" s="143"/>
      <c r="HL185" s="143"/>
      <c r="HM185" s="143"/>
      <c r="HN185" s="143"/>
      <c r="HO185" s="143"/>
      <c r="HP185" s="143"/>
      <c r="HQ185" s="143"/>
      <c r="HR185" s="143"/>
      <c r="HS185" s="143"/>
      <c r="HT185" s="143"/>
      <c r="HU185" s="143"/>
      <c r="HV185" s="143"/>
      <c r="HW185" s="143"/>
      <c r="HX185" s="143"/>
      <c r="HY185" s="143"/>
      <c r="HZ185" s="143"/>
      <c r="IA185" s="143"/>
      <c r="IB185" s="143"/>
      <c r="IC185" s="143"/>
      <c r="ID185" s="143"/>
      <c r="IE185" s="143"/>
      <c r="IF185" s="143"/>
      <c r="IG185" s="143"/>
      <c r="IH185" s="143"/>
      <c r="II185" s="143"/>
      <c r="IJ185" s="143"/>
      <c r="IK185" s="143"/>
      <c r="IL185" s="143"/>
      <c r="IM185" s="143"/>
      <c r="IN185" s="143"/>
      <c r="IO185" s="143"/>
      <c r="IP185" s="143"/>
      <c r="IQ185" s="143"/>
      <c r="IR185" s="143"/>
      <c r="IS185" s="143"/>
      <c r="IT185" s="143"/>
      <c r="IU185" s="143"/>
      <c r="IV185" s="143"/>
      <c r="IW185" s="143"/>
      <c r="IX185" s="143"/>
      <c r="IY185" s="143"/>
      <c r="IZ185" s="143"/>
      <c r="JA185" s="143"/>
      <c r="JB185" s="143"/>
      <c r="JC185" s="143"/>
      <c r="JD185" s="143"/>
      <c r="JE185" s="143"/>
      <c r="JF185" s="143"/>
      <c r="JG185" s="143"/>
      <c r="JH185" s="143"/>
      <c r="JI185" s="143"/>
      <c r="JJ185" s="143"/>
      <c r="JK185" s="143"/>
      <c r="JL185" s="143"/>
      <c r="JM185" s="143"/>
      <c r="JN185" s="143"/>
      <c r="JO185" s="143"/>
      <c r="JP185" s="143"/>
      <c r="JQ185" s="143"/>
      <c r="JR185" s="143"/>
      <c r="JS185" s="143"/>
      <c r="JT185" s="143"/>
      <c r="JU185" s="143"/>
      <c r="JV185" s="143"/>
      <c r="JW185" s="143"/>
      <c r="JX185" s="143"/>
      <c r="JY185" s="143"/>
      <c r="JZ185" s="143"/>
      <c r="KA185" s="143"/>
      <c r="KB185" s="143"/>
      <c r="KC185" s="143"/>
      <c r="KD185" s="143"/>
      <c r="KE185" s="143"/>
      <c r="KF185" s="143"/>
      <c r="KG185" s="143"/>
      <c r="KH185" s="143"/>
      <c r="KI185" s="143"/>
      <c r="KJ185" s="143"/>
      <c r="KK185" s="143"/>
      <c r="KL185" s="143"/>
      <c r="KM185" s="143"/>
      <c r="KN185" s="143"/>
      <c r="KO185" s="143"/>
      <c r="KP185" s="143"/>
      <c r="KQ185" s="143"/>
      <c r="KR185" s="143"/>
      <c r="KS185" s="143"/>
      <c r="KT185" s="143"/>
      <c r="KU185" s="143"/>
      <c r="KV185" s="143"/>
      <c r="KW185" s="143"/>
      <c r="KX185" s="143"/>
      <c r="KY185" s="143"/>
      <c r="KZ185" s="143"/>
      <c r="LA185" s="143"/>
      <c r="LB185" s="143"/>
      <c r="LC185" s="143"/>
      <c r="LD185" s="143"/>
      <c r="LE185" s="143"/>
      <c r="LF185" s="143"/>
      <c r="LG185" s="143"/>
      <c r="LH185" s="143"/>
      <c r="LI185" s="143"/>
      <c r="LJ185" s="143"/>
      <c r="LK185" s="143"/>
      <c r="LL185" s="143"/>
      <c r="LM185" s="143"/>
      <c r="LN185" s="143"/>
      <c r="LO185" s="143"/>
      <c r="LP185" s="143"/>
      <c r="LQ185" s="143"/>
      <c r="LR185" s="143"/>
      <c r="LS185" s="143"/>
      <c r="LT185" s="143"/>
      <c r="LU185" s="143"/>
      <c r="LV185" s="143"/>
      <c r="LW185" s="143"/>
      <c r="LX185" s="143"/>
      <c r="LY185" s="143"/>
      <c r="LZ185" s="143"/>
      <c r="MA185" s="143"/>
      <c r="MB185" s="143"/>
      <c r="MC185" s="143"/>
      <c r="MD185" s="143"/>
      <c r="ME185" s="143"/>
      <c r="MF185" s="143"/>
      <c r="MG185" s="143"/>
      <c r="MH185" s="143"/>
      <c r="MI185" s="143"/>
      <c r="MJ185" s="143"/>
      <c r="MK185" s="143"/>
      <c r="ML185" s="143"/>
      <c r="MM185" s="143"/>
      <c r="MN185" s="143"/>
      <c r="MO185" s="143"/>
      <c r="MP185" s="143"/>
      <c r="MQ185" s="143"/>
      <c r="MR185" s="143"/>
      <c r="MS185" s="143"/>
      <c r="MT185" s="143"/>
      <c r="MU185" s="143"/>
      <c r="MV185" s="143"/>
      <c r="MW185" s="143"/>
      <c r="MX185" s="143"/>
      <c r="MY185" s="143"/>
      <c r="MZ185" s="143"/>
      <c r="NA185" s="143"/>
      <c r="NB185" s="143"/>
      <c r="NC185" s="143"/>
      <c r="ND185" s="143"/>
      <c r="NE185" s="143"/>
      <c r="NF185" s="143"/>
      <c r="NG185" s="143"/>
      <c r="NH185" s="143"/>
      <c r="NI185" s="143"/>
      <c r="NJ185" s="143"/>
      <c r="NK185" s="143"/>
      <c r="NL185" s="143"/>
      <c r="NM185" s="143"/>
      <c r="NN185" s="143"/>
      <c r="NO185" s="143"/>
      <c r="NP185" s="143"/>
      <c r="NQ185" s="143"/>
      <c r="NR185" s="143"/>
      <c r="NS185" s="143"/>
      <c r="NT185" s="143"/>
      <c r="NU185" s="143"/>
      <c r="NV185" s="143"/>
      <c r="NW185" s="143"/>
      <c r="NX185" s="143"/>
      <c r="NY185" s="143"/>
      <c r="NZ185" s="143"/>
      <c r="OA185" s="143"/>
      <c r="OB185" s="143"/>
      <c r="OC185" s="143"/>
      <c r="OD185" s="143"/>
      <c r="OE185" s="143"/>
      <c r="OF185" s="143"/>
      <c r="OG185" s="143"/>
      <c r="OH185" s="143"/>
      <c r="OI185" s="143"/>
      <c r="OJ185" s="143"/>
      <c r="OK185" s="143"/>
      <c r="OL185" s="143"/>
      <c r="OM185" s="143"/>
      <c r="ON185" s="143"/>
      <c r="OO185" s="143"/>
      <c r="OP185" s="143"/>
      <c r="OQ185" s="143"/>
      <c r="OR185" s="143"/>
      <c r="OS185" s="143"/>
      <c r="OT185" s="143"/>
      <c r="OU185" s="143"/>
      <c r="OV185" s="143"/>
      <c r="OW185" s="143"/>
      <c r="OX185" s="143"/>
      <c r="OY185" s="143"/>
      <c r="OZ185" s="143"/>
      <c r="PA185" s="143"/>
      <c r="PB185" s="143"/>
      <c r="PC185" s="143"/>
      <c r="PD185" s="143"/>
      <c r="PE185" s="143"/>
      <c r="PF185" s="143"/>
      <c r="PG185" s="143"/>
      <c r="PH185" s="143"/>
      <c r="PI185" s="143"/>
      <c r="PJ185" s="143"/>
      <c r="PK185" s="143"/>
      <c r="PL185" s="143"/>
      <c r="PM185" s="143"/>
      <c r="PN185" s="143"/>
      <c r="PO185" s="143"/>
      <c r="PP185" s="143"/>
      <c r="PQ185" s="143"/>
      <c r="PR185" s="143"/>
      <c r="PS185" s="143"/>
      <c r="PT185" s="143"/>
      <c r="PU185" s="143"/>
      <c r="PV185" s="143"/>
      <c r="PW185" s="143"/>
      <c r="PX185" s="143"/>
      <c r="PY185" s="143"/>
      <c r="PZ185" s="143"/>
      <c r="QA185" s="143"/>
      <c r="QB185" s="143"/>
      <c r="QC185" s="143"/>
      <c r="QD185" s="143"/>
      <c r="QE185" s="143"/>
      <c r="QF185" s="143"/>
      <c r="QG185" s="143"/>
      <c r="QH185" s="143"/>
      <c r="QI185" s="143"/>
      <c r="QJ185" s="143"/>
      <c r="QK185" s="143"/>
      <c r="QL185" s="143"/>
      <c r="QM185" s="143"/>
      <c r="QN185" s="143"/>
      <c r="QO185" s="143"/>
      <c r="QP185" s="143"/>
      <c r="QQ185" s="143"/>
      <c r="QR185" s="143"/>
      <c r="QS185" s="143"/>
      <c r="QT185" s="143"/>
      <c r="QU185" s="143"/>
      <c r="QV185" s="143"/>
      <c r="QW185" s="143"/>
      <c r="QX185" s="143"/>
      <c r="QY185" s="143"/>
      <c r="QZ185" s="143"/>
      <c r="RA185" s="143"/>
      <c r="RB185" s="143"/>
      <c r="RC185" s="143"/>
      <c r="RD185" s="143"/>
      <c r="RE185" s="143"/>
      <c r="RF185" s="143"/>
      <c r="RG185" s="143"/>
      <c r="RH185" s="143"/>
      <c r="RI185" s="143"/>
      <c r="RJ185" s="143"/>
      <c r="RK185" s="143"/>
      <c r="RL185" s="143"/>
      <c r="RM185" s="143"/>
      <c r="RN185" s="143"/>
      <c r="RO185" s="143"/>
      <c r="RP185" s="143"/>
      <c r="RQ185" s="143"/>
      <c r="RR185" s="143"/>
      <c r="RS185" s="143"/>
      <c r="RT185" s="143"/>
      <c r="RU185" s="143"/>
      <c r="RV185" s="143"/>
      <c r="RW185" s="143"/>
      <c r="RX185" s="143"/>
      <c r="RY185" s="143"/>
      <c r="RZ185" s="143"/>
      <c r="SA185" s="143"/>
      <c r="SB185" s="143"/>
      <c r="SC185" s="143"/>
      <c r="SD185" s="143"/>
      <c r="SE185" s="143"/>
      <c r="SF185" s="143"/>
      <c r="SG185" s="143"/>
      <c r="SH185" s="143"/>
      <c r="SI185" s="143"/>
      <c r="SJ185" s="143"/>
      <c r="SK185" s="143"/>
      <c r="SL185" s="143"/>
      <c r="SM185" s="143"/>
      <c r="SN185" s="143"/>
      <c r="SO185" s="143"/>
      <c r="SP185" s="143"/>
      <c r="SQ185" s="143"/>
      <c r="SR185" s="143"/>
      <c r="SS185" s="143"/>
      <c r="ST185" s="143"/>
      <c r="SU185" s="143"/>
      <c r="SV185" s="143"/>
      <c r="SW185" s="143"/>
      <c r="SX185" s="143"/>
      <c r="SY185" s="143"/>
      <c r="SZ185" s="143"/>
      <c r="TA185" s="143"/>
      <c r="TB185" s="143"/>
      <c r="TC185" s="143"/>
      <c r="TD185" s="143"/>
      <c r="TE185" s="143"/>
      <c r="TF185" s="143"/>
      <c r="TG185" s="143"/>
      <c r="TH185" s="143"/>
      <c r="TI185" s="143"/>
      <c r="TJ185" s="143"/>
      <c r="TK185" s="143"/>
      <c r="TL185" s="143"/>
      <c r="TM185" s="143"/>
      <c r="TN185" s="143"/>
      <c r="TO185" s="143"/>
      <c r="TP185" s="143"/>
      <c r="TQ185" s="143"/>
      <c r="TR185" s="143"/>
      <c r="TS185" s="143"/>
      <c r="TT185" s="143"/>
      <c r="TU185" s="143"/>
      <c r="TV185" s="143"/>
      <c r="TW185" s="143"/>
      <c r="TX185" s="143"/>
      <c r="TY185" s="143"/>
      <c r="TZ185" s="143"/>
      <c r="UA185" s="143"/>
      <c r="UB185" s="143"/>
      <c r="UC185" s="143"/>
      <c r="UD185" s="143"/>
      <c r="UE185" s="143"/>
      <c r="UF185" s="143"/>
      <c r="UG185" s="143"/>
      <c r="UH185" s="143"/>
      <c r="UI185" s="143"/>
      <c r="UJ185" s="143"/>
      <c r="UK185" s="143"/>
      <c r="UL185" s="143"/>
      <c r="UM185" s="143"/>
      <c r="UN185" s="143"/>
      <c r="UO185" s="143"/>
      <c r="UP185" s="143"/>
      <c r="UQ185" s="143"/>
      <c r="UR185" s="143"/>
      <c r="US185" s="143"/>
      <c r="UT185" s="143"/>
      <c r="UU185" s="143"/>
      <c r="UV185" s="143"/>
      <c r="UW185" s="143"/>
      <c r="UX185" s="143"/>
      <c r="UY185" s="143"/>
      <c r="UZ185" s="143"/>
      <c r="VA185" s="143"/>
      <c r="VB185" s="143"/>
      <c r="VC185" s="143"/>
      <c r="VD185" s="143"/>
      <c r="VE185" s="143"/>
      <c r="VF185" s="143"/>
      <c r="VG185" s="143"/>
      <c r="VH185" s="143"/>
      <c r="VI185" s="143"/>
      <c r="VJ185" s="143"/>
      <c r="VK185" s="143"/>
      <c r="VL185" s="143"/>
      <c r="VM185" s="143"/>
      <c r="VN185" s="143"/>
      <c r="VO185" s="143"/>
      <c r="VP185" s="143"/>
      <c r="VQ185" s="143"/>
      <c r="VR185" s="143"/>
      <c r="VS185" s="143"/>
      <c r="VT185" s="143"/>
      <c r="VU185" s="143"/>
      <c r="VV185" s="143"/>
      <c r="VW185" s="143"/>
      <c r="VX185" s="143"/>
      <c r="VY185" s="143"/>
      <c r="VZ185" s="143"/>
      <c r="WA185" s="143"/>
      <c r="WB185" s="143"/>
      <c r="WC185" s="143"/>
      <c r="WD185" s="143"/>
      <c r="WE185" s="143"/>
      <c r="WF185" s="143"/>
      <c r="WG185" s="143"/>
      <c r="WH185" s="143"/>
      <c r="WI185" s="143"/>
      <c r="WJ185" s="143"/>
      <c r="WK185" s="143"/>
      <c r="WL185" s="143"/>
      <c r="WM185" s="143"/>
      <c r="WN185" s="143"/>
      <c r="WO185" s="143"/>
      <c r="WP185" s="143"/>
      <c r="WQ185" s="143"/>
      <c r="WR185" s="143"/>
      <c r="WS185" s="143"/>
      <c r="WT185" s="143"/>
      <c r="WU185" s="143"/>
      <c r="WV185" s="143"/>
      <c r="WW185" s="143"/>
      <c r="WX185" s="143"/>
      <c r="WY185" s="143"/>
      <c r="WZ185" s="143"/>
      <c r="XA185" s="143"/>
      <c r="XB185" s="143"/>
      <c r="XC185" s="143"/>
      <c r="XD185" s="143"/>
      <c r="XE185" s="143"/>
      <c r="XF185" s="143"/>
      <c r="XG185" s="143"/>
      <c r="XH185" s="143"/>
      <c r="XI185" s="143"/>
      <c r="XJ185" s="143"/>
      <c r="XK185" s="143"/>
      <c r="XL185" s="143"/>
      <c r="XM185" s="143"/>
      <c r="XN185" s="143"/>
      <c r="XO185" s="143"/>
      <c r="XP185" s="143"/>
      <c r="XQ185" s="143"/>
      <c r="XR185" s="143"/>
      <c r="XS185" s="143"/>
      <c r="XT185" s="143"/>
      <c r="XU185" s="143"/>
      <c r="XV185" s="143"/>
      <c r="XW185" s="143"/>
      <c r="XX185" s="143"/>
      <c r="XY185" s="143"/>
      <c r="XZ185" s="143"/>
      <c r="YA185" s="143"/>
      <c r="YB185" s="143"/>
      <c r="YC185" s="143"/>
      <c r="YD185" s="143"/>
      <c r="YE185" s="143"/>
      <c r="YF185" s="143"/>
      <c r="YG185" s="143"/>
      <c r="YH185" s="143"/>
      <c r="YI185" s="143"/>
      <c r="YJ185" s="143"/>
      <c r="YK185" s="143"/>
      <c r="YL185" s="143"/>
      <c r="YM185" s="143"/>
      <c r="YN185" s="143"/>
      <c r="YO185" s="143"/>
      <c r="YP185" s="143"/>
      <c r="YQ185" s="143"/>
      <c r="YR185" s="143"/>
      <c r="YS185" s="143"/>
      <c r="YT185" s="143"/>
      <c r="YU185" s="143"/>
      <c r="YV185" s="143"/>
      <c r="YW185" s="143"/>
      <c r="YX185" s="143"/>
      <c r="YY185" s="143"/>
      <c r="YZ185" s="143"/>
      <c r="ZA185" s="143"/>
      <c r="ZB185" s="143"/>
      <c r="ZC185" s="143"/>
      <c r="ZD185" s="143"/>
      <c r="ZE185" s="143"/>
      <c r="ZF185" s="143"/>
      <c r="ZG185" s="143"/>
      <c r="ZH185" s="143"/>
      <c r="ZI185" s="143"/>
      <c r="ZJ185" s="143"/>
      <c r="ZK185" s="143"/>
      <c r="ZL185" s="143"/>
      <c r="ZM185" s="143"/>
      <c r="ZN185" s="143"/>
      <c r="ZO185" s="143"/>
      <c r="ZP185" s="143"/>
      <c r="ZQ185" s="143"/>
      <c r="ZR185" s="143"/>
      <c r="ZS185" s="143"/>
      <c r="ZT185" s="143"/>
      <c r="ZU185" s="143"/>
      <c r="ZV185" s="143"/>
      <c r="ZW185" s="143"/>
      <c r="ZX185" s="143"/>
      <c r="ZY185" s="143"/>
      <c r="ZZ185" s="143"/>
      <c r="AAA185" s="143"/>
      <c r="AAB185" s="143"/>
      <c r="AAC185" s="143"/>
      <c r="AAD185" s="143"/>
      <c r="AAE185" s="143"/>
      <c r="AAF185" s="143"/>
      <c r="AAG185" s="143"/>
      <c r="AAH185" s="143"/>
      <c r="AAI185" s="143"/>
      <c r="AAJ185" s="143"/>
      <c r="AAK185" s="143"/>
      <c r="AAL185" s="143"/>
      <c r="AAM185" s="143"/>
      <c r="AAN185" s="143"/>
      <c r="AAO185" s="143"/>
      <c r="AAP185" s="143"/>
      <c r="AAQ185" s="143"/>
      <c r="AAR185" s="143"/>
      <c r="AAS185" s="143"/>
      <c r="AAT185" s="143"/>
      <c r="AAU185" s="143"/>
      <c r="AAV185" s="143"/>
      <c r="AAW185" s="143"/>
      <c r="AAX185" s="143"/>
      <c r="AAY185" s="143"/>
      <c r="AAZ185" s="143"/>
      <c r="ABA185" s="143"/>
      <c r="ABB185" s="143"/>
      <c r="ABC185" s="143"/>
      <c r="ABD185" s="143"/>
      <c r="ABE185" s="143"/>
      <c r="ABF185" s="143"/>
      <c r="ABG185" s="143"/>
      <c r="ABH185" s="143"/>
      <c r="ABI185" s="143"/>
      <c r="ABJ185" s="143"/>
      <c r="ABK185" s="143"/>
      <c r="ABL185" s="143"/>
      <c r="ABM185" s="143"/>
      <c r="ABN185" s="143"/>
      <c r="ABO185" s="143"/>
      <c r="ABP185" s="143"/>
      <c r="ABQ185" s="143"/>
      <c r="ABR185" s="143"/>
      <c r="ABS185" s="143"/>
      <c r="ABT185" s="143"/>
      <c r="ABU185" s="143"/>
      <c r="ABV185" s="143"/>
      <c r="ABW185" s="143"/>
      <c r="ABX185" s="143"/>
      <c r="ABY185" s="143"/>
      <c r="ABZ185" s="143"/>
      <c r="ACA185" s="143"/>
      <c r="ACB185" s="143"/>
      <c r="ACC185" s="143"/>
      <c r="ACD185" s="143"/>
      <c r="ACE185" s="143"/>
      <c r="ACF185" s="143"/>
      <c r="ACG185" s="143"/>
      <c r="ACH185" s="143"/>
      <c r="ACI185" s="143"/>
      <c r="ACJ185" s="143"/>
      <c r="ACK185" s="143"/>
      <c r="ACL185" s="143"/>
      <c r="ACM185" s="143"/>
      <c r="ACN185" s="143"/>
      <c r="ACO185" s="143"/>
      <c r="ACP185" s="143"/>
      <c r="ACQ185" s="143"/>
      <c r="ACR185" s="143"/>
      <c r="ACS185" s="143"/>
      <c r="ACT185" s="143"/>
      <c r="ACU185" s="143"/>
      <c r="ACV185" s="143"/>
      <c r="ACW185" s="143"/>
      <c r="ACX185" s="143"/>
      <c r="ACY185" s="143"/>
      <c r="ACZ185" s="143"/>
      <c r="ADA185" s="143"/>
      <c r="ADB185" s="143"/>
      <c r="ADC185" s="143"/>
      <c r="ADD185" s="143"/>
      <c r="ADE185" s="143"/>
      <c r="ADF185" s="143"/>
      <c r="ADG185" s="143"/>
      <c r="ADH185" s="143"/>
      <c r="ADI185" s="143"/>
      <c r="ADJ185" s="143"/>
      <c r="ADK185" s="143"/>
      <c r="ADL185" s="143"/>
      <c r="ADM185" s="143"/>
      <c r="ADN185" s="143"/>
      <c r="ADO185" s="143"/>
      <c r="ADP185" s="143"/>
      <c r="ADQ185" s="143"/>
      <c r="ADR185" s="143"/>
      <c r="ADS185" s="143"/>
      <c r="ADT185" s="143"/>
      <c r="ADU185" s="143"/>
      <c r="ADV185" s="143"/>
      <c r="ADW185" s="143"/>
      <c r="ADX185" s="143"/>
      <c r="ADY185" s="143"/>
      <c r="ADZ185" s="143"/>
      <c r="AEA185" s="143"/>
      <c r="AEB185" s="143"/>
      <c r="AEC185" s="143"/>
      <c r="AED185" s="143"/>
      <c r="AEE185" s="143"/>
      <c r="AEF185" s="143"/>
      <c r="AEG185" s="143"/>
      <c r="AEH185" s="143"/>
      <c r="AEI185" s="143"/>
      <c r="AEJ185" s="143"/>
      <c r="AEK185" s="143"/>
      <c r="AEL185" s="143"/>
      <c r="AEM185" s="143"/>
      <c r="AEN185" s="143"/>
      <c r="AEO185" s="143"/>
      <c r="AEP185" s="143"/>
      <c r="AEQ185" s="143"/>
      <c r="AER185" s="143"/>
      <c r="AES185" s="143"/>
      <c r="AET185" s="143"/>
      <c r="AEU185" s="143"/>
      <c r="AEV185" s="143"/>
      <c r="AEW185" s="143"/>
      <c r="AEX185" s="143"/>
      <c r="AEY185" s="143"/>
      <c r="AEZ185" s="143"/>
      <c r="AFA185" s="143"/>
      <c r="AFB185" s="143"/>
      <c r="AFC185" s="143"/>
      <c r="AFD185" s="143"/>
      <c r="AFE185" s="143"/>
      <c r="AFF185" s="143"/>
      <c r="AFG185" s="143"/>
      <c r="AFH185" s="143"/>
      <c r="AFI185" s="143"/>
      <c r="AFJ185" s="143"/>
      <c r="AFK185" s="143"/>
      <c r="AFL185" s="143"/>
      <c r="AFM185" s="143"/>
      <c r="AFN185" s="143"/>
      <c r="AFO185" s="143"/>
      <c r="AFP185" s="143"/>
      <c r="AFQ185" s="143"/>
      <c r="AFR185" s="143"/>
      <c r="AFS185" s="143"/>
      <c r="AFT185" s="143"/>
      <c r="AFU185" s="143"/>
      <c r="AFV185" s="143"/>
      <c r="AFW185" s="143"/>
      <c r="AFX185" s="143"/>
      <c r="AFY185" s="143"/>
      <c r="AFZ185" s="143"/>
      <c r="AGA185" s="143"/>
      <c r="AGB185" s="143"/>
      <c r="AGC185" s="143"/>
      <c r="AGD185" s="143"/>
      <c r="AGE185" s="143"/>
      <c r="AGF185" s="143"/>
      <c r="AGG185" s="143"/>
      <c r="AGH185" s="143"/>
      <c r="AGI185" s="143"/>
      <c r="AGJ185" s="143"/>
      <c r="AGK185" s="143"/>
      <c r="AGL185" s="143"/>
      <c r="AGM185" s="143"/>
      <c r="AGN185" s="143"/>
      <c r="AGO185" s="143"/>
      <c r="AGP185" s="143"/>
      <c r="AGQ185" s="143"/>
      <c r="AGR185" s="143"/>
      <c r="AGS185" s="143"/>
      <c r="AGT185" s="143"/>
      <c r="AGU185" s="143"/>
      <c r="AGV185" s="143"/>
      <c r="AGW185" s="143"/>
      <c r="AGX185" s="143"/>
      <c r="AGY185" s="143"/>
      <c r="AGZ185" s="143"/>
      <c r="AHA185" s="143"/>
      <c r="AHB185" s="143"/>
      <c r="AHC185" s="143"/>
      <c r="AHD185" s="143"/>
      <c r="AHE185" s="143"/>
      <c r="AHF185" s="143"/>
      <c r="AHG185" s="143"/>
      <c r="AHH185" s="143"/>
      <c r="AHI185" s="143"/>
      <c r="AHJ185" s="143"/>
      <c r="AHK185" s="143"/>
      <c r="AHL185" s="143"/>
      <c r="AHM185" s="143"/>
      <c r="AHN185" s="143"/>
      <c r="AHO185" s="143"/>
      <c r="AHP185" s="143"/>
      <c r="AHQ185" s="143"/>
      <c r="AHR185" s="143"/>
      <c r="AHS185" s="143"/>
      <c r="AHT185" s="143"/>
      <c r="AHU185" s="143"/>
      <c r="AHV185" s="143"/>
      <c r="AHW185" s="143"/>
      <c r="AHX185" s="143"/>
      <c r="AHY185" s="143"/>
      <c r="AHZ185" s="143"/>
      <c r="AIA185" s="143"/>
      <c r="AIB185" s="143"/>
      <c r="AIC185" s="143"/>
      <c r="AID185" s="143"/>
      <c r="AIE185" s="143"/>
      <c r="AIF185" s="143"/>
      <c r="AIG185" s="143"/>
      <c r="AIH185" s="143"/>
      <c r="AII185" s="143"/>
      <c r="AIJ185" s="143"/>
      <c r="AIK185" s="143"/>
      <c r="AIL185" s="143"/>
      <c r="AIM185" s="143"/>
      <c r="AIN185" s="143"/>
      <c r="AIO185" s="143"/>
      <c r="AIP185" s="143"/>
      <c r="AIQ185" s="143"/>
      <c r="AIR185" s="143"/>
      <c r="AIS185" s="143"/>
      <c r="AIT185" s="143"/>
      <c r="AIU185" s="143"/>
      <c r="AIV185" s="143"/>
      <c r="AIW185" s="143"/>
      <c r="AIX185" s="143"/>
      <c r="AIY185" s="143"/>
      <c r="AIZ185" s="143"/>
      <c r="AJA185" s="143"/>
      <c r="AJB185" s="143"/>
      <c r="AJC185" s="143"/>
      <c r="AJD185" s="143"/>
      <c r="AJE185" s="143"/>
      <c r="AJF185" s="143"/>
      <c r="AJG185" s="143"/>
      <c r="AJH185" s="143"/>
      <c r="AJI185" s="143"/>
    </row>
    <row r="186" spans="1:945" s="106" customFormat="1" ht="13.55" customHeight="1">
      <c r="A186" s="400"/>
      <c r="B186" s="62" t="s">
        <v>223</v>
      </c>
      <c r="C186" s="251">
        <v>2334153</v>
      </c>
      <c r="D186" s="358">
        <f t="shared" si="56"/>
        <v>3.6220042484900627E-2</v>
      </c>
      <c r="E186" s="403"/>
      <c r="F186" s="464"/>
      <c r="G186" s="356">
        <v>24478</v>
      </c>
      <c r="H186" s="358">
        <f t="shared" si="53"/>
        <v>2.0469420936340521E-2</v>
      </c>
      <c r="I186" s="138">
        <v>22641</v>
      </c>
      <c r="J186" s="358">
        <f t="shared" si="46"/>
        <v>0.11862648221343863</v>
      </c>
      <c r="K186" s="450"/>
      <c r="L186" s="461"/>
      <c r="M186" s="138">
        <v>11714</v>
      </c>
      <c r="N186" s="358">
        <f t="shared" si="58"/>
        <v>-1.4553714141499086E-2</v>
      </c>
      <c r="O186" s="403"/>
      <c r="P186" s="406"/>
      <c r="Q186" s="138">
        <v>2842</v>
      </c>
      <c r="R186" s="358">
        <f t="shared" si="57"/>
        <v>0.32124593212459329</v>
      </c>
      <c r="S186" s="138">
        <v>1388</v>
      </c>
      <c r="T186" s="379">
        <f t="shared" si="35"/>
        <v>0.47346072186836519</v>
      </c>
      <c r="U186" s="403"/>
      <c r="V186" s="477"/>
      <c r="W186" s="356">
        <v>351</v>
      </c>
      <c r="X186" s="358">
        <f t="shared" si="50"/>
        <v>1.0172413793103448</v>
      </c>
      <c r="Y186" s="250">
        <v>374</v>
      </c>
      <c r="Z186" s="358">
        <f t="shared" si="54"/>
        <v>4.7619047619047672E-2</v>
      </c>
      <c r="AA186" s="138"/>
      <c r="AB186" s="358"/>
      <c r="AC186" s="138"/>
      <c r="AD186" s="358"/>
      <c r="AE186" s="138"/>
      <c r="AF186" s="358"/>
      <c r="AG186" s="138"/>
      <c r="AH186" s="358"/>
      <c r="AI186" s="143"/>
      <c r="AJ186" s="143"/>
      <c r="AK186" s="143"/>
      <c r="AL186" s="143"/>
      <c r="AM186" s="143"/>
      <c r="AN186" s="143"/>
      <c r="AO186" s="143"/>
      <c r="AP186" s="143"/>
      <c r="AQ186" s="143"/>
      <c r="AR186" s="143"/>
      <c r="AS186" s="143"/>
      <c r="AT186" s="143"/>
      <c r="AU186" s="143"/>
      <c r="AV186" s="144"/>
      <c r="AW186" s="143"/>
      <c r="AX186" s="143"/>
      <c r="AY186" s="143"/>
      <c r="AZ186" s="143"/>
      <c r="BA186" s="143"/>
      <c r="BB186" s="143"/>
      <c r="BC186" s="143"/>
      <c r="BD186" s="143"/>
      <c r="BE186" s="143"/>
      <c r="BF186" s="143"/>
      <c r="BG186" s="143"/>
      <c r="BH186" s="143"/>
      <c r="BI186" s="143"/>
      <c r="BJ186" s="143"/>
      <c r="BK186" s="143"/>
      <c r="BL186" s="143"/>
      <c r="BM186" s="143"/>
      <c r="BN186" s="143"/>
      <c r="BO186" s="143"/>
      <c r="BP186" s="143"/>
      <c r="BQ186" s="143"/>
      <c r="BR186" s="143"/>
      <c r="BS186" s="143"/>
      <c r="BT186" s="143"/>
      <c r="BU186" s="143"/>
      <c r="BV186" s="143"/>
      <c r="BW186" s="143"/>
      <c r="BX186" s="143"/>
      <c r="BY186" s="143"/>
      <c r="BZ186" s="143"/>
      <c r="CA186" s="143"/>
      <c r="CB186" s="143"/>
      <c r="CC186" s="143"/>
      <c r="CD186" s="143"/>
      <c r="CE186" s="143"/>
      <c r="CF186" s="143"/>
      <c r="CG186" s="143"/>
      <c r="CH186" s="143"/>
      <c r="CI186" s="143"/>
      <c r="CJ186" s="143"/>
      <c r="CK186" s="143"/>
      <c r="CL186" s="143"/>
      <c r="CM186" s="143"/>
      <c r="CN186" s="143"/>
      <c r="CO186" s="143"/>
      <c r="CP186" s="143"/>
      <c r="CQ186" s="143"/>
      <c r="CR186" s="143"/>
      <c r="CS186" s="143"/>
      <c r="CT186" s="143"/>
      <c r="CU186" s="143"/>
      <c r="CV186" s="143"/>
      <c r="CW186" s="143"/>
      <c r="CX186" s="143"/>
      <c r="CY186" s="143"/>
      <c r="CZ186" s="143"/>
      <c r="DA186" s="143"/>
      <c r="DB186" s="143"/>
      <c r="DC186" s="143"/>
      <c r="DD186" s="143"/>
      <c r="DE186" s="143"/>
      <c r="DF186" s="143"/>
      <c r="DG186" s="143"/>
      <c r="DH186" s="143"/>
      <c r="DI186" s="143"/>
      <c r="DJ186" s="143"/>
      <c r="DK186" s="143"/>
      <c r="DL186" s="143"/>
      <c r="DM186" s="143"/>
      <c r="DN186" s="143"/>
      <c r="DO186" s="143"/>
      <c r="DP186" s="143"/>
      <c r="DQ186" s="143"/>
      <c r="DR186" s="143"/>
      <c r="DS186" s="143"/>
      <c r="DT186" s="143"/>
      <c r="DU186" s="143"/>
      <c r="DV186" s="143"/>
      <c r="DW186" s="143"/>
      <c r="DX186" s="143"/>
      <c r="DY186" s="143"/>
      <c r="DZ186" s="143"/>
      <c r="EA186" s="143"/>
      <c r="EB186" s="143"/>
      <c r="EC186" s="143"/>
      <c r="ED186" s="143"/>
      <c r="EE186" s="143"/>
      <c r="EF186" s="143"/>
      <c r="EG186" s="143"/>
      <c r="EH186" s="143"/>
      <c r="EI186" s="143"/>
      <c r="EJ186" s="143"/>
      <c r="EK186" s="143"/>
      <c r="EL186" s="143"/>
      <c r="EM186" s="143"/>
      <c r="EN186" s="143"/>
      <c r="EO186" s="143"/>
      <c r="EP186" s="143"/>
      <c r="EQ186" s="143"/>
      <c r="ER186" s="143"/>
      <c r="ES186" s="143"/>
      <c r="ET186" s="143"/>
      <c r="EU186" s="143"/>
      <c r="EV186" s="143"/>
      <c r="EW186" s="143"/>
      <c r="EX186" s="143"/>
      <c r="EY186" s="143"/>
      <c r="EZ186" s="143"/>
      <c r="FA186" s="143"/>
      <c r="FB186" s="143"/>
      <c r="FC186" s="143"/>
      <c r="FD186" s="143"/>
      <c r="FE186" s="143"/>
      <c r="FF186" s="143"/>
      <c r="FG186" s="143"/>
      <c r="FH186" s="143"/>
      <c r="FI186" s="143"/>
      <c r="FJ186" s="143"/>
      <c r="FK186" s="143"/>
      <c r="FL186" s="143"/>
      <c r="FM186" s="143"/>
      <c r="FN186" s="143"/>
      <c r="FO186" s="143"/>
      <c r="FP186" s="143"/>
      <c r="FQ186" s="143"/>
      <c r="FR186" s="143"/>
      <c r="FS186" s="143"/>
      <c r="FT186" s="143"/>
      <c r="FU186" s="143"/>
      <c r="FV186" s="143"/>
      <c r="FW186" s="143"/>
      <c r="FX186" s="143"/>
      <c r="FY186" s="143"/>
      <c r="FZ186" s="143"/>
      <c r="GA186" s="143"/>
      <c r="GB186" s="143"/>
      <c r="GC186" s="143"/>
      <c r="GD186" s="143"/>
      <c r="GE186" s="143"/>
      <c r="GF186" s="143"/>
      <c r="GG186" s="143"/>
      <c r="GH186" s="143"/>
      <c r="GI186" s="143"/>
      <c r="GJ186" s="143"/>
      <c r="GK186" s="143"/>
      <c r="GL186" s="143"/>
      <c r="GM186" s="143"/>
      <c r="GN186" s="143"/>
      <c r="GO186" s="143"/>
      <c r="GP186" s="143"/>
      <c r="GQ186" s="143"/>
      <c r="GR186" s="143"/>
      <c r="GS186" s="143"/>
      <c r="GT186" s="143"/>
      <c r="GU186" s="143"/>
      <c r="GV186" s="143"/>
      <c r="GW186" s="143"/>
      <c r="GX186" s="143"/>
      <c r="GY186" s="143"/>
      <c r="GZ186" s="143"/>
      <c r="HA186" s="143"/>
      <c r="HB186" s="143"/>
      <c r="HC186" s="143"/>
      <c r="HD186" s="143"/>
      <c r="HE186" s="143"/>
      <c r="HF186" s="143"/>
      <c r="HG186" s="143"/>
      <c r="HH186" s="143"/>
      <c r="HI186" s="143"/>
      <c r="HJ186" s="143"/>
      <c r="HK186" s="143"/>
      <c r="HL186" s="143"/>
      <c r="HM186" s="143"/>
      <c r="HN186" s="143"/>
      <c r="HO186" s="143"/>
      <c r="HP186" s="143"/>
      <c r="HQ186" s="143"/>
      <c r="HR186" s="143"/>
      <c r="HS186" s="143"/>
      <c r="HT186" s="143"/>
      <c r="HU186" s="143"/>
      <c r="HV186" s="143"/>
      <c r="HW186" s="143"/>
      <c r="HX186" s="143"/>
      <c r="HY186" s="143"/>
      <c r="HZ186" s="143"/>
      <c r="IA186" s="143"/>
      <c r="IB186" s="143"/>
      <c r="IC186" s="143"/>
      <c r="ID186" s="143"/>
      <c r="IE186" s="143"/>
      <c r="IF186" s="143"/>
      <c r="IG186" s="143"/>
      <c r="IH186" s="143"/>
      <c r="II186" s="143"/>
      <c r="IJ186" s="143"/>
      <c r="IK186" s="143"/>
      <c r="IL186" s="143"/>
      <c r="IM186" s="143"/>
      <c r="IN186" s="143"/>
      <c r="IO186" s="143"/>
      <c r="IP186" s="143"/>
      <c r="IQ186" s="143"/>
      <c r="IR186" s="143"/>
      <c r="IS186" s="143"/>
      <c r="IT186" s="143"/>
      <c r="IU186" s="143"/>
      <c r="IV186" s="143"/>
      <c r="IW186" s="143"/>
      <c r="IX186" s="143"/>
      <c r="IY186" s="143"/>
      <c r="IZ186" s="143"/>
      <c r="JA186" s="143"/>
      <c r="JB186" s="143"/>
      <c r="JC186" s="143"/>
      <c r="JD186" s="143"/>
      <c r="JE186" s="143"/>
      <c r="JF186" s="143"/>
      <c r="JG186" s="143"/>
      <c r="JH186" s="143"/>
      <c r="JI186" s="143"/>
      <c r="JJ186" s="143"/>
      <c r="JK186" s="143"/>
      <c r="JL186" s="143"/>
      <c r="JM186" s="143"/>
      <c r="JN186" s="143"/>
      <c r="JO186" s="143"/>
      <c r="JP186" s="143"/>
      <c r="JQ186" s="143"/>
      <c r="JR186" s="143"/>
      <c r="JS186" s="143"/>
      <c r="JT186" s="143"/>
      <c r="JU186" s="143"/>
      <c r="JV186" s="143"/>
      <c r="JW186" s="143"/>
      <c r="JX186" s="143"/>
      <c r="JY186" s="143"/>
      <c r="JZ186" s="143"/>
      <c r="KA186" s="143"/>
      <c r="KB186" s="143"/>
      <c r="KC186" s="143"/>
      <c r="KD186" s="143"/>
      <c r="KE186" s="143"/>
      <c r="KF186" s="143"/>
      <c r="KG186" s="143"/>
      <c r="KH186" s="143"/>
      <c r="KI186" s="143"/>
      <c r="KJ186" s="143"/>
      <c r="KK186" s="143"/>
      <c r="KL186" s="143"/>
      <c r="KM186" s="143"/>
      <c r="KN186" s="143"/>
      <c r="KO186" s="143"/>
      <c r="KP186" s="143"/>
      <c r="KQ186" s="143"/>
      <c r="KR186" s="143"/>
      <c r="KS186" s="143"/>
      <c r="KT186" s="143"/>
      <c r="KU186" s="143"/>
      <c r="KV186" s="143"/>
      <c r="KW186" s="143"/>
      <c r="KX186" s="143"/>
      <c r="KY186" s="143"/>
      <c r="KZ186" s="143"/>
      <c r="LA186" s="143"/>
      <c r="LB186" s="143"/>
      <c r="LC186" s="143"/>
      <c r="LD186" s="143"/>
      <c r="LE186" s="143"/>
      <c r="LF186" s="143"/>
      <c r="LG186" s="143"/>
      <c r="LH186" s="143"/>
      <c r="LI186" s="143"/>
      <c r="LJ186" s="143"/>
      <c r="LK186" s="143"/>
      <c r="LL186" s="143"/>
      <c r="LM186" s="143"/>
      <c r="LN186" s="143"/>
      <c r="LO186" s="143"/>
      <c r="LP186" s="143"/>
      <c r="LQ186" s="143"/>
      <c r="LR186" s="143"/>
      <c r="LS186" s="143"/>
      <c r="LT186" s="143"/>
      <c r="LU186" s="143"/>
      <c r="LV186" s="143"/>
      <c r="LW186" s="143"/>
      <c r="LX186" s="143"/>
      <c r="LY186" s="143"/>
      <c r="LZ186" s="143"/>
      <c r="MA186" s="143"/>
      <c r="MB186" s="143"/>
      <c r="MC186" s="143"/>
      <c r="MD186" s="143"/>
      <c r="ME186" s="143"/>
      <c r="MF186" s="143"/>
      <c r="MG186" s="143"/>
      <c r="MH186" s="143"/>
      <c r="MI186" s="143"/>
      <c r="MJ186" s="143"/>
      <c r="MK186" s="143"/>
      <c r="ML186" s="143"/>
      <c r="MM186" s="143"/>
      <c r="MN186" s="143"/>
      <c r="MO186" s="143"/>
      <c r="MP186" s="143"/>
      <c r="MQ186" s="143"/>
      <c r="MR186" s="143"/>
      <c r="MS186" s="143"/>
      <c r="MT186" s="143"/>
      <c r="MU186" s="143"/>
      <c r="MV186" s="143"/>
      <c r="MW186" s="143"/>
      <c r="MX186" s="143"/>
      <c r="MY186" s="143"/>
      <c r="MZ186" s="143"/>
      <c r="NA186" s="143"/>
      <c r="NB186" s="143"/>
      <c r="NC186" s="143"/>
      <c r="ND186" s="143"/>
      <c r="NE186" s="143"/>
      <c r="NF186" s="143"/>
      <c r="NG186" s="143"/>
      <c r="NH186" s="143"/>
      <c r="NI186" s="143"/>
      <c r="NJ186" s="143"/>
      <c r="NK186" s="143"/>
      <c r="NL186" s="143"/>
      <c r="NM186" s="143"/>
      <c r="NN186" s="143"/>
      <c r="NO186" s="143"/>
      <c r="NP186" s="143"/>
      <c r="NQ186" s="143"/>
      <c r="NR186" s="143"/>
      <c r="NS186" s="143"/>
      <c r="NT186" s="143"/>
      <c r="NU186" s="143"/>
      <c r="NV186" s="143"/>
      <c r="NW186" s="143"/>
      <c r="NX186" s="143"/>
      <c r="NY186" s="143"/>
      <c r="NZ186" s="143"/>
      <c r="OA186" s="143"/>
      <c r="OB186" s="143"/>
      <c r="OC186" s="143"/>
      <c r="OD186" s="143"/>
      <c r="OE186" s="143"/>
      <c r="OF186" s="143"/>
      <c r="OG186" s="143"/>
      <c r="OH186" s="143"/>
      <c r="OI186" s="143"/>
      <c r="OJ186" s="143"/>
      <c r="OK186" s="143"/>
      <c r="OL186" s="143"/>
      <c r="OM186" s="143"/>
      <c r="ON186" s="143"/>
      <c r="OO186" s="143"/>
      <c r="OP186" s="143"/>
      <c r="OQ186" s="143"/>
      <c r="OR186" s="143"/>
      <c r="OS186" s="143"/>
      <c r="OT186" s="143"/>
      <c r="OU186" s="143"/>
      <c r="OV186" s="143"/>
      <c r="OW186" s="143"/>
      <c r="OX186" s="143"/>
      <c r="OY186" s="143"/>
      <c r="OZ186" s="143"/>
      <c r="PA186" s="143"/>
      <c r="PB186" s="143"/>
      <c r="PC186" s="143"/>
      <c r="PD186" s="143"/>
      <c r="PE186" s="143"/>
      <c r="PF186" s="143"/>
      <c r="PG186" s="143"/>
      <c r="PH186" s="143"/>
      <c r="PI186" s="143"/>
      <c r="PJ186" s="143"/>
      <c r="PK186" s="143"/>
      <c r="PL186" s="143"/>
      <c r="PM186" s="143"/>
      <c r="PN186" s="143"/>
      <c r="PO186" s="143"/>
      <c r="PP186" s="143"/>
      <c r="PQ186" s="143"/>
      <c r="PR186" s="143"/>
      <c r="PS186" s="143"/>
      <c r="PT186" s="143"/>
      <c r="PU186" s="143"/>
      <c r="PV186" s="143"/>
      <c r="PW186" s="143"/>
      <c r="PX186" s="143"/>
      <c r="PY186" s="143"/>
      <c r="PZ186" s="143"/>
      <c r="QA186" s="143"/>
      <c r="QB186" s="143"/>
      <c r="QC186" s="143"/>
      <c r="QD186" s="143"/>
      <c r="QE186" s="143"/>
      <c r="QF186" s="143"/>
      <c r="QG186" s="143"/>
      <c r="QH186" s="143"/>
      <c r="QI186" s="143"/>
      <c r="QJ186" s="143"/>
      <c r="QK186" s="143"/>
      <c r="QL186" s="143"/>
      <c r="QM186" s="143"/>
      <c r="QN186" s="143"/>
      <c r="QO186" s="143"/>
      <c r="QP186" s="143"/>
      <c r="QQ186" s="143"/>
      <c r="QR186" s="143"/>
      <c r="QS186" s="143"/>
      <c r="QT186" s="143"/>
      <c r="QU186" s="143"/>
      <c r="QV186" s="143"/>
      <c r="QW186" s="143"/>
      <c r="QX186" s="143"/>
      <c r="QY186" s="143"/>
      <c r="QZ186" s="143"/>
      <c r="RA186" s="143"/>
      <c r="RB186" s="143"/>
      <c r="RC186" s="143"/>
      <c r="RD186" s="143"/>
      <c r="RE186" s="143"/>
      <c r="RF186" s="143"/>
      <c r="RG186" s="143"/>
      <c r="RH186" s="143"/>
      <c r="RI186" s="143"/>
      <c r="RJ186" s="143"/>
      <c r="RK186" s="143"/>
      <c r="RL186" s="143"/>
      <c r="RM186" s="143"/>
      <c r="RN186" s="143"/>
      <c r="RO186" s="143"/>
      <c r="RP186" s="143"/>
      <c r="RQ186" s="143"/>
      <c r="RR186" s="143"/>
      <c r="RS186" s="143"/>
      <c r="RT186" s="143"/>
      <c r="RU186" s="143"/>
      <c r="RV186" s="143"/>
      <c r="RW186" s="143"/>
      <c r="RX186" s="143"/>
      <c r="RY186" s="143"/>
      <c r="RZ186" s="143"/>
      <c r="SA186" s="143"/>
      <c r="SB186" s="143"/>
      <c r="SC186" s="143"/>
      <c r="SD186" s="143"/>
      <c r="SE186" s="143"/>
      <c r="SF186" s="143"/>
      <c r="SG186" s="143"/>
      <c r="SH186" s="143"/>
      <c r="SI186" s="143"/>
      <c r="SJ186" s="143"/>
      <c r="SK186" s="143"/>
      <c r="SL186" s="143"/>
      <c r="SM186" s="143"/>
      <c r="SN186" s="143"/>
      <c r="SO186" s="143"/>
      <c r="SP186" s="143"/>
      <c r="SQ186" s="143"/>
      <c r="SR186" s="143"/>
      <c r="SS186" s="143"/>
      <c r="ST186" s="143"/>
      <c r="SU186" s="143"/>
      <c r="SV186" s="143"/>
      <c r="SW186" s="143"/>
      <c r="SX186" s="143"/>
      <c r="SY186" s="143"/>
      <c r="SZ186" s="143"/>
      <c r="TA186" s="143"/>
      <c r="TB186" s="143"/>
      <c r="TC186" s="143"/>
      <c r="TD186" s="143"/>
      <c r="TE186" s="143"/>
      <c r="TF186" s="143"/>
      <c r="TG186" s="143"/>
      <c r="TH186" s="143"/>
      <c r="TI186" s="143"/>
      <c r="TJ186" s="143"/>
      <c r="TK186" s="143"/>
      <c r="TL186" s="143"/>
      <c r="TM186" s="143"/>
      <c r="TN186" s="143"/>
      <c r="TO186" s="143"/>
      <c r="TP186" s="143"/>
      <c r="TQ186" s="143"/>
      <c r="TR186" s="143"/>
      <c r="TS186" s="143"/>
      <c r="TT186" s="143"/>
      <c r="TU186" s="143"/>
      <c r="TV186" s="143"/>
      <c r="TW186" s="143"/>
      <c r="TX186" s="143"/>
      <c r="TY186" s="143"/>
      <c r="TZ186" s="143"/>
      <c r="UA186" s="143"/>
      <c r="UB186" s="143"/>
      <c r="UC186" s="143"/>
      <c r="UD186" s="143"/>
      <c r="UE186" s="143"/>
      <c r="UF186" s="143"/>
      <c r="UG186" s="143"/>
      <c r="UH186" s="143"/>
      <c r="UI186" s="143"/>
      <c r="UJ186" s="143"/>
      <c r="UK186" s="143"/>
      <c r="UL186" s="143"/>
      <c r="UM186" s="143"/>
      <c r="UN186" s="143"/>
      <c r="UO186" s="143"/>
      <c r="UP186" s="143"/>
      <c r="UQ186" s="143"/>
      <c r="UR186" s="143"/>
      <c r="US186" s="143"/>
      <c r="UT186" s="143"/>
      <c r="UU186" s="143"/>
      <c r="UV186" s="143"/>
      <c r="UW186" s="143"/>
      <c r="UX186" s="143"/>
      <c r="UY186" s="143"/>
      <c r="UZ186" s="143"/>
      <c r="VA186" s="143"/>
      <c r="VB186" s="143"/>
      <c r="VC186" s="143"/>
      <c r="VD186" s="143"/>
      <c r="VE186" s="143"/>
      <c r="VF186" s="143"/>
      <c r="VG186" s="143"/>
      <c r="VH186" s="143"/>
      <c r="VI186" s="143"/>
      <c r="VJ186" s="143"/>
      <c r="VK186" s="143"/>
      <c r="VL186" s="143"/>
      <c r="VM186" s="143"/>
      <c r="VN186" s="143"/>
      <c r="VO186" s="143"/>
      <c r="VP186" s="143"/>
      <c r="VQ186" s="143"/>
      <c r="VR186" s="143"/>
      <c r="VS186" s="143"/>
      <c r="VT186" s="143"/>
      <c r="VU186" s="143"/>
      <c r="VV186" s="143"/>
      <c r="VW186" s="143"/>
      <c r="VX186" s="143"/>
      <c r="VY186" s="143"/>
      <c r="VZ186" s="143"/>
      <c r="WA186" s="143"/>
      <c r="WB186" s="143"/>
      <c r="WC186" s="143"/>
      <c r="WD186" s="143"/>
      <c r="WE186" s="143"/>
      <c r="WF186" s="143"/>
      <c r="WG186" s="143"/>
      <c r="WH186" s="143"/>
      <c r="WI186" s="143"/>
      <c r="WJ186" s="143"/>
      <c r="WK186" s="143"/>
      <c r="WL186" s="143"/>
      <c r="WM186" s="143"/>
      <c r="WN186" s="143"/>
      <c r="WO186" s="143"/>
      <c r="WP186" s="143"/>
      <c r="WQ186" s="143"/>
      <c r="WR186" s="143"/>
      <c r="WS186" s="143"/>
      <c r="WT186" s="143"/>
      <c r="WU186" s="143"/>
      <c r="WV186" s="143"/>
      <c r="WW186" s="143"/>
      <c r="WX186" s="143"/>
      <c r="WY186" s="143"/>
      <c r="WZ186" s="143"/>
      <c r="XA186" s="143"/>
      <c r="XB186" s="143"/>
      <c r="XC186" s="143"/>
      <c r="XD186" s="143"/>
      <c r="XE186" s="143"/>
      <c r="XF186" s="143"/>
      <c r="XG186" s="143"/>
      <c r="XH186" s="143"/>
      <c r="XI186" s="143"/>
      <c r="XJ186" s="143"/>
      <c r="XK186" s="143"/>
      <c r="XL186" s="143"/>
      <c r="XM186" s="143"/>
      <c r="XN186" s="143"/>
      <c r="XO186" s="143"/>
      <c r="XP186" s="143"/>
      <c r="XQ186" s="143"/>
      <c r="XR186" s="143"/>
      <c r="XS186" s="143"/>
      <c r="XT186" s="143"/>
      <c r="XU186" s="143"/>
      <c r="XV186" s="143"/>
      <c r="XW186" s="143"/>
      <c r="XX186" s="143"/>
      <c r="XY186" s="143"/>
      <c r="XZ186" s="143"/>
      <c r="YA186" s="143"/>
      <c r="YB186" s="143"/>
      <c r="YC186" s="143"/>
      <c r="YD186" s="143"/>
      <c r="YE186" s="143"/>
      <c r="YF186" s="143"/>
      <c r="YG186" s="143"/>
      <c r="YH186" s="143"/>
      <c r="YI186" s="143"/>
      <c r="YJ186" s="143"/>
      <c r="YK186" s="143"/>
      <c r="YL186" s="143"/>
      <c r="YM186" s="143"/>
      <c r="YN186" s="143"/>
      <c r="YO186" s="143"/>
      <c r="YP186" s="143"/>
      <c r="YQ186" s="143"/>
      <c r="YR186" s="143"/>
      <c r="YS186" s="143"/>
      <c r="YT186" s="143"/>
      <c r="YU186" s="143"/>
      <c r="YV186" s="143"/>
      <c r="YW186" s="143"/>
      <c r="YX186" s="143"/>
      <c r="YY186" s="143"/>
      <c r="YZ186" s="143"/>
      <c r="ZA186" s="143"/>
      <c r="ZB186" s="143"/>
      <c r="ZC186" s="143"/>
      <c r="ZD186" s="143"/>
      <c r="ZE186" s="143"/>
      <c r="ZF186" s="143"/>
      <c r="ZG186" s="143"/>
      <c r="ZH186" s="143"/>
      <c r="ZI186" s="143"/>
      <c r="ZJ186" s="143"/>
      <c r="ZK186" s="143"/>
      <c r="ZL186" s="143"/>
      <c r="ZM186" s="143"/>
      <c r="ZN186" s="143"/>
      <c r="ZO186" s="143"/>
      <c r="ZP186" s="143"/>
      <c r="ZQ186" s="143"/>
      <c r="ZR186" s="143"/>
      <c r="ZS186" s="143"/>
      <c r="ZT186" s="143"/>
      <c r="ZU186" s="143"/>
      <c r="ZV186" s="143"/>
      <c r="ZW186" s="143"/>
      <c r="ZX186" s="143"/>
      <c r="ZY186" s="143"/>
      <c r="ZZ186" s="143"/>
      <c r="AAA186" s="143"/>
      <c r="AAB186" s="143"/>
      <c r="AAC186" s="143"/>
      <c r="AAD186" s="143"/>
      <c r="AAE186" s="143"/>
      <c r="AAF186" s="143"/>
      <c r="AAG186" s="143"/>
      <c r="AAH186" s="143"/>
      <c r="AAI186" s="143"/>
      <c r="AAJ186" s="143"/>
      <c r="AAK186" s="143"/>
      <c r="AAL186" s="143"/>
      <c r="AAM186" s="143"/>
      <c r="AAN186" s="143"/>
      <c r="AAO186" s="143"/>
      <c r="AAP186" s="143"/>
      <c r="AAQ186" s="143"/>
      <c r="AAR186" s="143"/>
      <c r="AAS186" s="143"/>
      <c r="AAT186" s="143"/>
      <c r="AAU186" s="143"/>
      <c r="AAV186" s="143"/>
      <c r="AAW186" s="143"/>
      <c r="AAX186" s="143"/>
      <c r="AAY186" s="143"/>
      <c r="AAZ186" s="143"/>
      <c r="ABA186" s="143"/>
      <c r="ABB186" s="143"/>
      <c r="ABC186" s="143"/>
      <c r="ABD186" s="143"/>
      <c r="ABE186" s="143"/>
      <c r="ABF186" s="143"/>
      <c r="ABG186" s="143"/>
      <c r="ABH186" s="143"/>
      <c r="ABI186" s="143"/>
      <c r="ABJ186" s="143"/>
      <c r="ABK186" s="143"/>
      <c r="ABL186" s="143"/>
      <c r="ABM186" s="143"/>
      <c r="ABN186" s="143"/>
      <c r="ABO186" s="143"/>
      <c r="ABP186" s="143"/>
      <c r="ABQ186" s="143"/>
      <c r="ABR186" s="143"/>
      <c r="ABS186" s="143"/>
      <c r="ABT186" s="143"/>
      <c r="ABU186" s="143"/>
      <c r="ABV186" s="143"/>
      <c r="ABW186" s="143"/>
      <c r="ABX186" s="143"/>
      <c r="ABY186" s="143"/>
      <c r="ABZ186" s="143"/>
      <c r="ACA186" s="143"/>
      <c r="ACB186" s="143"/>
      <c r="ACC186" s="143"/>
      <c r="ACD186" s="143"/>
      <c r="ACE186" s="143"/>
      <c r="ACF186" s="143"/>
      <c r="ACG186" s="143"/>
      <c r="ACH186" s="143"/>
      <c r="ACI186" s="143"/>
      <c r="ACJ186" s="143"/>
      <c r="ACK186" s="143"/>
      <c r="ACL186" s="143"/>
      <c r="ACM186" s="143"/>
      <c r="ACN186" s="143"/>
      <c r="ACO186" s="143"/>
      <c r="ACP186" s="143"/>
      <c r="ACQ186" s="143"/>
      <c r="ACR186" s="143"/>
      <c r="ACS186" s="143"/>
      <c r="ACT186" s="143"/>
      <c r="ACU186" s="143"/>
      <c r="ACV186" s="143"/>
      <c r="ACW186" s="143"/>
      <c r="ACX186" s="143"/>
      <c r="ACY186" s="143"/>
      <c r="ACZ186" s="143"/>
      <c r="ADA186" s="143"/>
      <c r="ADB186" s="143"/>
      <c r="ADC186" s="143"/>
      <c r="ADD186" s="143"/>
      <c r="ADE186" s="143"/>
      <c r="ADF186" s="143"/>
      <c r="ADG186" s="143"/>
      <c r="ADH186" s="143"/>
      <c r="ADI186" s="143"/>
      <c r="ADJ186" s="143"/>
      <c r="ADK186" s="143"/>
      <c r="ADL186" s="143"/>
      <c r="ADM186" s="143"/>
      <c r="ADN186" s="143"/>
      <c r="ADO186" s="143"/>
      <c r="ADP186" s="143"/>
      <c r="ADQ186" s="143"/>
      <c r="ADR186" s="143"/>
      <c r="ADS186" s="143"/>
      <c r="ADT186" s="143"/>
      <c r="ADU186" s="143"/>
      <c r="ADV186" s="143"/>
      <c r="ADW186" s="143"/>
      <c r="ADX186" s="143"/>
      <c r="ADY186" s="143"/>
      <c r="ADZ186" s="143"/>
      <c r="AEA186" s="143"/>
      <c r="AEB186" s="143"/>
      <c r="AEC186" s="143"/>
      <c r="AED186" s="143"/>
      <c r="AEE186" s="143"/>
      <c r="AEF186" s="143"/>
      <c r="AEG186" s="143"/>
      <c r="AEH186" s="143"/>
      <c r="AEI186" s="143"/>
      <c r="AEJ186" s="143"/>
      <c r="AEK186" s="143"/>
      <c r="AEL186" s="143"/>
      <c r="AEM186" s="143"/>
      <c r="AEN186" s="143"/>
      <c r="AEO186" s="143"/>
      <c r="AEP186" s="143"/>
      <c r="AEQ186" s="143"/>
      <c r="AER186" s="143"/>
      <c r="AES186" s="143"/>
      <c r="AET186" s="143"/>
      <c r="AEU186" s="143"/>
      <c r="AEV186" s="143"/>
      <c r="AEW186" s="143"/>
      <c r="AEX186" s="143"/>
      <c r="AEY186" s="143"/>
      <c r="AEZ186" s="143"/>
      <c r="AFA186" s="143"/>
      <c r="AFB186" s="143"/>
      <c r="AFC186" s="143"/>
      <c r="AFD186" s="143"/>
      <c r="AFE186" s="143"/>
      <c r="AFF186" s="143"/>
      <c r="AFG186" s="143"/>
      <c r="AFH186" s="143"/>
      <c r="AFI186" s="143"/>
      <c r="AFJ186" s="143"/>
      <c r="AFK186" s="143"/>
      <c r="AFL186" s="143"/>
      <c r="AFM186" s="143"/>
      <c r="AFN186" s="143"/>
      <c r="AFO186" s="143"/>
      <c r="AFP186" s="143"/>
      <c r="AFQ186" s="143"/>
      <c r="AFR186" s="143"/>
      <c r="AFS186" s="143"/>
      <c r="AFT186" s="143"/>
      <c r="AFU186" s="143"/>
      <c r="AFV186" s="143"/>
      <c r="AFW186" s="143"/>
      <c r="AFX186" s="143"/>
      <c r="AFY186" s="143"/>
      <c r="AFZ186" s="143"/>
      <c r="AGA186" s="143"/>
      <c r="AGB186" s="143"/>
      <c r="AGC186" s="143"/>
      <c r="AGD186" s="143"/>
      <c r="AGE186" s="143"/>
      <c r="AGF186" s="143"/>
      <c r="AGG186" s="143"/>
      <c r="AGH186" s="143"/>
      <c r="AGI186" s="143"/>
      <c r="AGJ186" s="143"/>
      <c r="AGK186" s="143"/>
      <c r="AGL186" s="143"/>
      <c r="AGM186" s="143"/>
      <c r="AGN186" s="143"/>
      <c r="AGO186" s="143"/>
      <c r="AGP186" s="143"/>
      <c r="AGQ186" s="143"/>
      <c r="AGR186" s="143"/>
      <c r="AGS186" s="143"/>
      <c r="AGT186" s="143"/>
      <c r="AGU186" s="143"/>
      <c r="AGV186" s="143"/>
      <c r="AGW186" s="143"/>
      <c r="AGX186" s="143"/>
      <c r="AGY186" s="143"/>
      <c r="AGZ186" s="143"/>
      <c r="AHA186" s="143"/>
      <c r="AHB186" s="143"/>
      <c r="AHC186" s="143"/>
      <c r="AHD186" s="143"/>
      <c r="AHE186" s="143"/>
      <c r="AHF186" s="143"/>
      <c r="AHG186" s="143"/>
      <c r="AHH186" s="143"/>
      <c r="AHI186" s="143"/>
      <c r="AHJ186" s="143"/>
      <c r="AHK186" s="143"/>
      <c r="AHL186" s="143"/>
      <c r="AHM186" s="143"/>
      <c r="AHN186" s="143"/>
      <c r="AHO186" s="143"/>
      <c r="AHP186" s="143"/>
      <c r="AHQ186" s="143"/>
      <c r="AHR186" s="143"/>
      <c r="AHS186" s="143"/>
      <c r="AHT186" s="143"/>
      <c r="AHU186" s="143"/>
      <c r="AHV186" s="143"/>
      <c r="AHW186" s="143"/>
      <c r="AHX186" s="143"/>
      <c r="AHY186" s="143"/>
      <c r="AHZ186" s="143"/>
      <c r="AIA186" s="143"/>
      <c r="AIB186" s="143"/>
      <c r="AIC186" s="143"/>
      <c r="AID186" s="143"/>
      <c r="AIE186" s="143"/>
      <c r="AIF186" s="143"/>
      <c r="AIG186" s="143"/>
      <c r="AIH186" s="143"/>
      <c r="AII186" s="143"/>
      <c r="AIJ186" s="143"/>
      <c r="AIK186" s="143"/>
      <c r="AIL186" s="143"/>
      <c r="AIM186" s="143"/>
      <c r="AIN186" s="143"/>
      <c r="AIO186" s="143"/>
      <c r="AIP186" s="143"/>
      <c r="AIQ186" s="143"/>
      <c r="AIR186" s="143"/>
      <c r="AIS186" s="143"/>
      <c r="AIT186" s="143"/>
      <c r="AIU186" s="143"/>
      <c r="AIV186" s="143"/>
      <c r="AIW186" s="143"/>
      <c r="AIX186" s="143"/>
      <c r="AIY186" s="143"/>
      <c r="AIZ186" s="143"/>
      <c r="AJA186" s="143"/>
      <c r="AJB186" s="143"/>
      <c r="AJC186" s="143"/>
      <c r="AJD186" s="143"/>
      <c r="AJE186" s="143"/>
      <c r="AJF186" s="143"/>
      <c r="AJG186" s="143"/>
      <c r="AJH186" s="143"/>
      <c r="AJI186" s="143"/>
    </row>
    <row r="187" spans="1:945" s="106" customFormat="1" ht="13.55" customHeight="1">
      <c r="A187" s="400"/>
      <c r="B187" s="62" t="s">
        <v>8</v>
      </c>
      <c r="C187" s="251">
        <v>2246417</v>
      </c>
      <c r="D187" s="358">
        <f t="shared" si="56"/>
        <v>7.2715451529010711E-3</v>
      </c>
      <c r="E187" s="403"/>
      <c r="F187" s="464"/>
      <c r="G187" s="356">
        <v>23246</v>
      </c>
      <c r="H187" s="358">
        <f t="shared" si="53"/>
        <v>-0.13865421668889877</v>
      </c>
      <c r="I187" s="138">
        <v>26032</v>
      </c>
      <c r="J187" s="358">
        <f t="shared" si="46"/>
        <v>8.6477462437395625E-2</v>
      </c>
      <c r="K187" s="450">
        <v>86735</v>
      </c>
      <c r="L187" s="461">
        <f>IFERROR((K187-K175)/K175,"")</f>
        <v>2.2348212496611227E-2</v>
      </c>
      <c r="M187" s="138">
        <v>15793</v>
      </c>
      <c r="N187" s="358">
        <f t="shared" si="58"/>
        <v>9.4304323725055372E-2</v>
      </c>
      <c r="O187" s="403"/>
      <c r="P187" s="406"/>
      <c r="Q187" s="138">
        <v>4899</v>
      </c>
      <c r="R187" s="358">
        <f t="shared" si="57"/>
        <v>5.3355222655449008E-3</v>
      </c>
      <c r="S187" s="138">
        <v>1129</v>
      </c>
      <c r="T187" s="358">
        <f t="shared" si="35"/>
        <v>-0.19815340909090909</v>
      </c>
      <c r="U187" s="250"/>
      <c r="V187" s="137"/>
      <c r="W187" s="356">
        <v>229</v>
      </c>
      <c r="X187" s="358">
        <f t="shared" si="50"/>
        <v>-0.39895013123359579</v>
      </c>
      <c r="Y187" s="250">
        <v>277</v>
      </c>
      <c r="Z187" s="358">
        <f t="shared" si="54"/>
        <v>0.16877637130801681</v>
      </c>
      <c r="AA187" s="138"/>
      <c r="AB187" s="358"/>
      <c r="AC187" s="138"/>
      <c r="AD187" s="358"/>
      <c r="AE187" s="138"/>
      <c r="AF187" s="358"/>
      <c r="AG187" s="138"/>
      <c r="AH187" s="358"/>
      <c r="AI187" s="143"/>
      <c r="AJ187" s="143"/>
      <c r="AK187" s="143"/>
      <c r="AL187" s="143"/>
      <c r="AM187" s="143"/>
      <c r="AN187" s="143"/>
      <c r="AO187" s="143"/>
      <c r="AP187" s="143"/>
      <c r="AQ187" s="143"/>
      <c r="AR187" s="143"/>
      <c r="AS187" s="143"/>
      <c r="AT187" s="143"/>
      <c r="AU187" s="143"/>
      <c r="AV187" s="144"/>
      <c r="AW187" s="143"/>
      <c r="AX187" s="143"/>
      <c r="AY187" s="143"/>
      <c r="AZ187" s="143"/>
      <c r="BA187" s="143"/>
      <c r="BB187" s="143"/>
      <c r="BC187" s="143"/>
      <c r="BD187" s="143"/>
      <c r="BE187" s="143"/>
      <c r="BF187" s="143"/>
      <c r="BG187" s="143"/>
      <c r="BH187" s="143"/>
      <c r="BI187" s="143"/>
      <c r="BJ187" s="143"/>
      <c r="BK187" s="143"/>
      <c r="BL187" s="143"/>
      <c r="BM187" s="143"/>
      <c r="BN187" s="143"/>
      <c r="BO187" s="143"/>
      <c r="BP187" s="143"/>
      <c r="BQ187" s="143"/>
      <c r="BR187" s="143"/>
      <c r="BS187" s="143"/>
      <c r="BT187" s="143"/>
      <c r="BU187" s="143"/>
      <c r="BV187" s="143"/>
      <c r="BW187" s="143"/>
      <c r="BX187" s="143"/>
      <c r="BY187" s="143"/>
      <c r="BZ187" s="143"/>
      <c r="CA187" s="143"/>
      <c r="CB187" s="143"/>
      <c r="CC187" s="143"/>
      <c r="CD187" s="143"/>
      <c r="CE187" s="143"/>
      <c r="CF187" s="143"/>
      <c r="CG187" s="143"/>
      <c r="CH187" s="143"/>
      <c r="CI187" s="143"/>
      <c r="CJ187" s="143"/>
      <c r="CK187" s="143"/>
      <c r="CL187" s="143"/>
      <c r="CM187" s="143"/>
      <c r="CN187" s="143"/>
      <c r="CO187" s="143"/>
      <c r="CP187" s="143"/>
      <c r="CQ187" s="143"/>
      <c r="CR187" s="143"/>
      <c r="CS187" s="143"/>
      <c r="CT187" s="143"/>
      <c r="CU187" s="143"/>
      <c r="CV187" s="143"/>
      <c r="CW187" s="143"/>
      <c r="CX187" s="143"/>
      <c r="CY187" s="143"/>
      <c r="CZ187" s="143"/>
      <c r="DA187" s="143"/>
      <c r="DB187" s="143"/>
      <c r="DC187" s="143"/>
      <c r="DD187" s="143"/>
      <c r="DE187" s="143"/>
      <c r="DF187" s="143"/>
      <c r="DG187" s="143"/>
      <c r="DH187" s="143"/>
      <c r="DI187" s="143"/>
      <c r="DJ187" s="143"/>
      <c r="DK187" s="143"/>
      <c r="DL187" s="143"/>
      <c r="DM187" s="143"/>
      <c r="DN187" s="143"/>
      <c r="DO187" s="143"/>
      <c r="DP187" s="143"/>
      <c r="DQ187" s="143"/>
      <c r="DR187" s="143"/>
      <c r="DS187" s="143"/>
      <c r="DT187" s="143"/>
      <c r="DU187" s="143"/>
      <c r="DV187" s="143"/>
      <c r="DW187" s="143"/>
      <c r="DX187" s="143"/>
      <c r="DY187" s="143"/>
      <c r="DZ187" s="143"/>
      <c r="EA187" s="143"/>
      <c r="EB187" s="143"/>
      <c r="EC187" s="143"/>
      <c r="ED187" s="143"/>
      <c r="EE187" s="143"/>
      <c r="EF187" s="143"/>
      <c r="EG187" s="143"/>
      <c r="EH187" s="143"/>
      <c r="EI187" s="143"/>
      <c r="EJ187" s="143"/>
      <c r="EK187" s="143"/>
      <c r="EL187" s="143"/>
      <c r="EM187" s="143"/>
      <c r="EN187" s="143"/>
      <c r="EO187" s="143"/>
      <c r="EP187" s="143"/>
      <c r="EQ187" s="143"/>
      <c r="ER187" s="143"/>
      <c r="ES187" s="143"/>
      <c r="ET187" s="143"/>
      <c r="EU187" s="143"/>
      <c r="EV187" s="143"/>
      <c r="EW187" s="143"/>
      <c r="EX187" s="143"/>
      <c r="EY187" s="143"/>
      <c r="EZ187" s="143"/>
      <c r="FA187" s="143"/>
      <c r="FB187" s="143"/>
      <c r="FC187" s="143"/>
      <c r="FD187" s="143"/>
      <c r="FE187" s="143"/>
      <c r="FF187" s="143"/>
      <c r="FG187" s="143"/>
      <c r="FH187" s="143"/>
      <c r="FI187" s="143"/>
      <c r="FJ187" s="143"/>
      <c r="FK187" s="143"/>
      <c r="FL187" s="143"/>
      <c r="FM187" s="143"/>
      <c r="FN187" s="143"/>
      <c r="FO187" s="143"/>
      <c r="FP187" s="143"/>
      <c r="FQ187" s="143"/>
      <c r="FR187" s="143"/>
      <c r="FS187" s="143"/>
      <c r="FT187" s="143"/>
      <c r="FU187" s="143"/>
      <c r="FV187" s="143"/>
      <c r="FW187" s="143"/>
      <c r="FX187" s="143"/>
      <c r="FY187" s="143"/>
      <c r="FZ187" s="143"/>
      <c r="GA187" s="143"/>
      <c r="GB187" s="143"/>
      <c r="GC187" s="143"/>
      <c r="GD187" s="143"/>
      <c r="GE187" s="143"/>
      <c r="GF187" s="143"/>
      <c r="GG187" s="143"/>
      <c r="GH187" s="143"/>
      <c r="GI187" s="143"/>
      <c r="GJ187" s="143"/>
      <c r="GK187" s="143"/>
      <c r="GL187" s="143"/>
      <c r="GM187" s="143"/>
      <c r="GN187" s="143"/>
      <c r="GO187" s="143"/>
      <c r="GP187" s="143"/>
      <c r="GQ187" s="143"/>
      <c r="GR187" s="143"/>
      <c r="GS187" s="143"/>
      <c r="GT187" s="143"/>
      <c r="GU187" s="143"/>
      <c r="GV187" s="143"/>
      <c r="GW187" s="143"/>
      <c r="GX187" s="143"/>
      <c r="GY187" s="143"/>
      <c r="GZ187" s="143"/>
      <c r="HA187" s="143"/>
      <c r="HB187" s="143"/>
      <c r="HC187" s="143"/>
      <c r="HD187" s="143"/>
      <c r="HE187" s="143"/>
      <c r="HF187" s="143"/>
      <c r="HG187" s="143"/>
      <c r="HH187" s="143"/>
      <c r="HI187" s="143"/>
      <c r="HJ187" s="143"/>
      <c r="HK187" s="143"/>
      <c r="HL187" s="143"/>
      <c r="HM187" s="143"/>
      <c r="HN187" s="143"/>
      <c r="HO187" s="143"/>
      <c r="HP187" s="143"/>
      <c r="HQ187" s="143"/>
      <c r="HR187" s="143"/>
      <c r="HS187" s="143"/>
      <c r="HT187" s="143"/>
      <c r="HU187" s="143"/>
      <c r="HV187" s="143"/>
      <c r="HW187" s="143"/>
      <c r="HX187" s="143"/>
      <c r="HY187" s="143"/>
      <c r="HZ187" s="143"/>
      <c r="IA187" s="143"/>
      <c r="IB187" s="143"/>
      <c r="IC187" s="143"/>
      <c r="ID187" s="143"/>
      <c r="IE187" s="143"/>
      <c r="IF187" s="143"/>
      <c r="IG187" s="143"/>
      <c r="IH187" s="143"/>
      <c r="II187" s="143"/>
      <c r="IJ187" s="143"/>
      <c r="IK187" s="143"/>
      <c r="IL187" s="143"/>
      <c r="IM187" s="143"/>
      <c r="IN187" s="143"/>
      <c r="IO187" s="143"/>
      <c r="IP187" s="143"/>
      <c r="IQ187" s="143"/>
      <c r="IR187" s="143"/>
      <c r="IS187" s="143"/>
      <c r="IT187" s="143"/>
      <c r="IU187" s="143"/>
      <c r="IV187" s="143"/>
      <c r="IW187" s="143"/>
      <c r="IX187" s="143"/>
      <c r="IY187" s="143"/>
      <c r="IZ187" s="143"/>
      <c r="JA187" s="143"/>
      <c r="JB187" s="143"/>
      <c r="JC187" s="143"/>
      <c r="JD187" s="143"/>
      <c r="JE187" s="143"/>
      <c r="JF187" s="143"/>
      <c r="JG187" s="143"/>
      <c r="JH187" s="143"/>
      <c r="JI187" s="143"/>
      <c r="JJ187" s="143"/>
      <c r="JK187" s="143"/>
      <c r="JL187" s="143"/>
      <c r="JM187" s="143"/>
      <c r="JN187" s="143"/>
      <c r="JO187" s="143"/>
      <c r="JP187" s="143"/>
      <c r="JQ187" s="143"/>
      <c r="JR187" s="143"/>
      <c r="JS187" s="143"/>
      <c r="JT187" s="143"/>
      <c r="JU187" s="143"/>
      <c r="JV187" s="143"/>
      <c r="JW187" s="143"/>
      <c r="JX187" s="143"/>
      <c r="JY187" s="143"/>
      <c r="JZ187" s="143"/>
      <c r="KA187" s="143"/>
      <c r="KB187" s="143"/>
      <c r="KC187" s="143"/>
      <c r="KD187" s="143"/>
      <c r="KE187" s="143"/>
      <c r="KF187" s="143"/>
      <c r="KG187" s="143"/>
      <c r="KH187" s="143"/>
      <c r="KI187" s="143"/>
      <c r="KJ187" s="143"/>
      <c r="KK187" s="143"/>
      <c r="KL187" s="143"/>
      <c r="KM187" s="143"/>
      <c r="KN187" s="143"/>
      <c r="KO187" s="143"/>
      <c r="KP187" s="143"/>
      <c r="KQ187" s="143"/>
      <c r="KR187" s="143"/>
      <c r="KS187" s="143"/>
      <c r="KT187" s="143"/>
      <c r="KU187" s="143"/>
      <c r="KV187" s="143"/>
      <c r="KW187" s="143"/>
      <c r="KX187" s="143"/>
      <c r="KY187" s="143"/>
      <c r="KZ187" s="143"/>
      <c r="LA187" s="143"/>
      <c r="LB187" s="143"/>
      <c r="LC187" s="143"/>
      <c r="LD187" s="143"/>
      <c r="LE187" s="143"/>
      <c r="LF187" s="143"/>
      <c r="LG187" s="143"/>
      <c r="LH187" s="143"/>
      <c r="LI187" s="143"/>
      <c r="LJ187" s="143"/>
      <c r="LK187" s="143"/>
      <c r="LL187" s="143"/>
      <c r="LM187" s="143"/>
      <c r="LN187" s="143"/>
      <c r="LO187" s="143"/>
      <c r="LP187" s="143"/>
      <c r="LQ187" s="143"/>
      <c r="LR187" s="143"/>
      <c r="LS187" s="143"/>
      <c r="LT187" s="143"/>
      <c r="LU187" s="143"/>
      <c r="LV187" s="143"/>
      <c r="LW187" s="143"/>
      <c r="LX187" s="143"/>
      <c r="LY187" s="143"/>
      <c r="LZ187" s="143"/>
      <c r="MA187" s="143"/>
      <c r="MB187" s="143"/>
      <c r="MC187" s="143"/>
      <c r="MD187" s="143"/>
      <c r="ME187" s="143"/>
      <c r="MF187" s="143"/>
      <c r="MG187" s="143"/>
      <c r="MH187" s="143"/>
      <c r="MI187" s="143"/>
      <c r="MJ187" s="143"/>
      <c r="MK187" s="143"/>
      <c r="ML187" s="143"/>
      <c r="MM187" s="143"/>
      <c r="MN187" s="143"/>
      <c r="MO187" s="143"/>
      <c r="MP187" s="143"/>
      <c r="MQ187" s="143"/>
      <c r="MR187" s="143"/>
      <c r="MS187" s="143"/>
      <c r="MT187" s="143"/>
      <c r="MU187" s="143"/>
      <c r="MV187" s="143"/>
      <c r="MW187" s="143"/>
      <c r="MX187" s="143"/>
      <c r="MY187" s="143"/>
      <c r="MZ187" s="143"/>
      <c r="NA187" s="143"/>
      <c r="NB187" s="143"/>
      <c r="NC187" s="143"/>
      <c r="ND187" s="143"/>
      <c r="NE187" s="143"/>
      <c r="NF187" s="143"/>
      <c r="NG187" s="143"/>
      <c r="NH187" s="143"/>
      <c r="NI187" s="143"/>
      <c r="NJ187" s="143"/>
      <c r="NK187" s="143"/>
      <c r="NL187" s="143"/>
      <c r="NM187" s="143"/>
      <c r="NN187" s="143"/>
      <c r="NO187" s="143"/>
      <c r="NP187" s="143"/>
      <c r="NQ187" s="143"/>
      <c r="NR187" s="143"/>
      <c r="NS187" s="143"/>
      <c r="NT187" s="143"/>
      <c r="NU187" s="143"/>
      <c r="NV187" s="143"/>
      <c r="NW187" s="143"/>
      <c r="NX187" s="143"/>
      <c r="NY187" s="143"/>
      <c r="NZ187" s="143"/>
      <c r="OA187" s="143"/>
      <c r="OB187" s="143"/>
      <c r="OC187" s="143"/>
      <c r="OD187" s="143"/>
      <c r="OE187" s="143"/>
      <c r="OF187" s="143"/>
      <c r="OG187" s="143"/>
      <c r="OH187" s="143"/>
      <c r="OI187" s="143"/>
      <c r="OJ187" s="143"/>
      <c r="OK187" s="143"/>
      <c r="OL187" s="143"/>
      <c r="OM187" s="143"/>
      <c r="ON187" s="143"/>
      <c r="OO187" s="143"/>
      <c r="OP187" s="143"/>
      <c r="OQ187" s="143"/>
      <c r="OR187" s="143"/>
      <c r="OS187" s="143"/>
      <c r="OT187" s="143"/>
      <c r="OU187" s="143"/>
      <c r="OV187" s="143"/>
      <c r="OW187" s="143"/>
      <c r="OX187" s="143"/>
      <c r="OY187" s="143"/>
      <c r="OZ187" s="143"/>
      <c r="PA187" s="143"/>
      <c r="PB187" s="143"/>
      <c r="PC187" s="143"/>
      <c r="PD187" s="143"/>
      <c r="PE187" s="143"/>
      <c r="PF187" s="143"/>
      <c r="PG187" s="143"/>
      <c r="PH187" s="143"/>
      <c r="PI187" s="143"/>
      <c r="PJ187" s="143"/>
      <c r="PK187" s="143"/>
      <c r="PL187" s="143"/>
      <c r="PM187" s="143"/>
      <c r="PN187" s="143"/>
      <c r="PO187" s="143"/>
      <c r="PP187" s="143"/>
      <c r="PQ187" s="143"/>
      <c r="PR187" s="143"/>
      <c r="PS187" s="143"/>
      <c r="PT187" s="143"/>
      <c r="PU187" s="143"/>
      <c r="PV187" s="143"/>
      <c r="PW187" s="143"/>
      <c r="PX187" s="143"/>
      <c r="PY187" s="143"/>
      <c r="PZ187" s="143"/>
      <c r="QA187" s="143"/>
      <c r="QB187" s="143"/>
      <c r="QC187" s="143"/>
      <c r="QD187" s="143"/>
      <c r="QE187" s="143"/>
      <c r="QF187" s="143"/>
      <c r="QG187" s="143"/>
      <c r="QH187" s="143"/>
      <c r="QI187" s="143"/>
      <c r="QJ187" s="143"/>
      <c r="QK187" s="143"/>
      <c r="QL187" s="143"/>
      <c r="QM187" s="143"/>
      <c r="QN187" s="143"/>
      <c r="QO187" s="143"/>
      <c r="QP187" s="143"/>
      <c r="QQ187" s="143"/>
      <c r="QR187" s="143"/>
      <c r="QS187" s="143"/>
      <c r="QT187" s="143"/>
      <c r="QU187" s="143"/>
      <c r="QV187" s="143"/>
      <c r="QW187" s="143"/>
      <c r="QX187" s="143"/>
      <c r="QY187" s="143"/>
      <c r="QZ187" s="143"/>
      <c r="RA187" s="143"/>
      <c r="RB187" s="143"/>
      <c r="RC187" s="143"/>
      <c r="RD187" s="143"/>
      <c r="RE187" s="143"/>
      <c r="RF187" s="143"/>
      <c r="RG187" s="143"/>
      <c r="RH187" s="143"/>
      <c r="RI187" s="143"/>
      <c r="RJ187" s="143"/>
      <c r="RK187" s="143"/>
      <c r="RL187" s="143"/>
      <c r="RM187" s="143"/>
      <c r="RN187" s="143"/>
      <c r="RO187" s="143"/>
      <c r="RP187" s="143"/>
      <c r="RQ187" s="143"/>
      <c r="RR187" s="143"/>
      <c r="RS187" s="143"/>
      <c r="RT187" s="143"/>
      <c r="RU187" s="143"/>
      <c r="RV187" s="143"/>
      <c r="RW187" s="143"/>
      <c r="RX187" s="143"/>
      <c r="RY187" s="143"/>
      <c r="RZ187" s="143"/>
      <c r="SA187" s="143"/>
      <c r="SB187" s="143"/>
      <c r="SC187" s="143"/>
      <c r="SD187" s="143"/>
      <c r="SE187" s="143"/>
      <c r="SF187" s="143"/>
      <c r="SG187" s="143"/>
      <c r="SH187" s="143"/>
      <c r="SI187" s="143"/>
      <c r="SJ187" s="143"/>
      <c r="SK187" s="143"/>
      <c r="SL187" s="143"/>
      <c r="SM187" s="143"/>
      <c r="SN187" s="143"/>
      <c r="SO187" s="143"/>
      <c r="SP187" s="143"/>
      <c r="SQ187" s="143"/>
      <c r="SR187" s="143"/>
      <c r="SS187" s="143"/>
      <c r="ST187" s="143"/>
      <c r="SU187" s="143"/>
      <c r="SV187" s="143"/>
      <c r="SW187" s="143"/>
      <c r="SX187" s="143"/>
      <c r="SY187" s="143"/>
      <c r="SZ187" s="143"/>
      <c r="TA187" s="143"/>
      <c r="TB187" s="143"/>
      <c r="TC187" s="143"/>
      <c r="TD187" s="143"/>
      <c r="TE187" s="143"/>
      <c r="TF187" s="143"/>
      <c r="TG187" s="143"/>
      <c r="TH187" s="143"/>
      <c r="TI187" s="143"/>
      <c r="TJ187" s="143"/>
      <c r="TK187" s="143"/>
      <c r="TL187" s="143"/>
      <c r="TM187" s="143"/>
      <c r="TN187" s="143"/>
      <c r="TO187" s="143"/>
      <c r="TP187" s="143"/>
      <c r="TQ187" s="143"/>
      <c r="TR187" s="143"/>
      <c r="TS187" s="143"/>
      <c r="TT187" s="143"/>
      <c r="TU187" s="143"/>
      <c r="TV187" s="143"/>
      <c r="TW187" s="143"/>
      <c r="TX187" s="143"/>
      <c r="TY187" s="143"/>
      <c r="TZ187" s="143"/>
      <c r="UA187" s="143"/>
      <c r="UB187" s="143"/>
      <c r="UC187" s="143"/>
      <c r="UD187" s="143"/>
      <c r="UE187" s="143"/>
      <c r="UF187" s="143"/>
      <c r="UG187" s="143"/>
      <c r="UH187" s="143"/>
      <c r="UI187" s="143"/>
      <c r="UJ187" s="143"/>
      <c r="UK187" s="143"/>
      <c r="UL187" s="143"/>
      <c r="UM187" s="143"/>
      <c r="UN187" s="143"/>
      <c r="UO187" s="143"/>
      <c r="UP187" s="143"/>
      <c r="UQ187" s="143"/>
      <c r="UR187" s="143"/>
      <c r="US187" s="143"/>
      <c r="UT187" s="143"/>
      <c r="UU187" s="143"/>
      <c r="UV187" s="143"/>
      <c r="UW187" s="143"/>
      <c r="UX187" s="143"/>
      <c r="UY187" s="143"/>
      <c r="UZ187" s="143"/>
      <c r="VA187" s="143"/>
      <c r="VB187" s="143"/>
      <c r="VC187" s="143"/>
      <c r="VD187" s="143"/>
      <c r="VE187" s="143"/>
      <c r="VF187" s="143"/>
      <c r="VG187" s="143"/>
      <c r="VH187" s="143"/>
      <c r="VI187" s="143"/>
      <c r="VJ187" s="143"/>
      <c r="VK187" s="143"/>
      <c r="VL187" s="143"/>
      <c r="VM187" s="143"/>
      <c r="VN187" s="143"/>
      <c r="VO187" s="143"/>
      <c r="VP187" s="143"/>
      <c r="VQ187" s="143"/>
      <c r="VR187" s="143"/>
      <c r="VS187" s="143"/>
      <c r="VT187" s="143"/>
      <c r="VU187" s="143"/>
      <c r="VV187" s="143"/>
      <c r="VW187" s="143"/>
      <c r="VX187" s="143"/>
      <c r="VY187" s="143"/>
      <c r="VZ187" s="143"/>
      <c r="WA187" s="143"/>
      <c r="WB187" s="143"/>
      <c r="WC187" s="143"/>
      <c r="WD187" s="143"/>
      <c r="WE187" s="143"/>
      <c r="WF187" s="143"/>
      <c r="WG187" s="143"/>
      <c r="WH187" s="143"/>
      <c r="WI187" s="143"/>
      <c r="WJ187" s="143"/>
      <c r="WK187" s="143"/>
      <c r="WL187" s="143"/>
      <c r="WM187" s="143"/>
      <c r="WN187" s="143"/>
      <c r="WO187" s="143"/>
      <c r="WP187" s="143"/>
      <c r="WQ187" s="143"/>
      <c r="WR187" s="143"/>
      <c r="WS187" s="143"/>
      <c r="WT187" s="143"/>
      <c r="WU187" s="143"/>
      <c r="WV187" s="143"/>
      <c r="WW187" s="143"/>
      <c r="WX187" s="143"/>
      <c r="WY187" s="143"/>
      <c r="WZ187" s="143"/>
      <c r="XA187" s="143"/>
      <c r="XB187" s="143"/>
      <c r="XC187" s="143"/>
      <c r="XD187" s="143"/>
      <c r="XE187" s="143"/>
      <c r="XF187" s="143"/>
      <c r="XG187" s="143"/>
      <c r="XH187" s="143"/>
      <c r="XI187" s="143"/>
      <c r="XJ187" s="143"/>
      <c r="XK187" s="143"/>
      <c r="XL187" s="143"/>
      <c r="XM187" s="143"/>
      <c r="XN187" s="143"/>
      <c r="XO187" s="143"/>
      <c r="XP187" s="143"/>
      <c r="XQ187" s="143"/>
      <c r="XR187" s="143"/>
      <c r="XS187" s="143"/>
      <c r="XT187" s="143"/>
      <c r="XU187" s="143"/>
      <c r="XV187" s="143"/>
      <c r="XW187" s="143"/>
      <c r="XX187" s="143"/>
      <c r="XY187" s="143"/>
      <c r="XZ187" s="143"/>
      <c r="YA187" s="143"/>
      <c r="YB187" s="143"/>
      <c r="YC187" s="143"/>
      <c r="YD187" s="143"/>
      <c r="YE187" s="143"/>
      <c r="YF187" s="143"/>
      <c r="YG187" s="143"/>
      <c r="YH187" s="143"/>
      <c r="YI187" s="143"/>
      <c r="YJ187" s="143"/>
      <c r="YK187" s="143"/>
      <c r="YL187" s="143"/>
      <c r="YM187" s="143"/>
      <c r="YN187" s="143"/>
      <c r="YO187" s="143"/>
      <c r="YP187" s="143"/>
      <c r="YQ187" s="143"/>
      <c r="YR187" s="143"/>
      <c r="YS187" s="143"/>
      <c r="YT187" s="143"/>
      <c r="YU187" s="143"/>
      <c r="YV187" s="143"/>
      <c r="YW187" s="143"/>
      <c r="YX187" s="143"/>
      <c r="YY187" s="143"/>
      <c r="YZ187" s="143"/>
      <c r="ZA187" s="143"/>
      <c r="ZB187" s="143"/>
      <c r="ZC187" s="143"/>
      <c r="ZD187" s="143"/>
      <c r="ZE187" s="143"/>
      <c r="ZF187" s="143"/>
      <c r="ZG187" s="143"/>
      <c r="ZH187" s="143"/>
      <c r="ZI187" s="143"/>
      <c r="ZJ187" s="143"/>
      <c r="ZK187" s="143"/>
      <c r="ZL187" s="143"/>
      <c r="ZM187" s="143"/>
      <c r="ZN187" s="143"/>
      <c r="ZO187" s="143"/>
      <c r="ZP187" s="143"/>
      <c r="ZQ187" s="143"/>
      <c r="ZR187" s="143"/>
      <c r="ZS187" s="143"/>
      <c r="ZT187" s="143"/>
      <c r="ZU187" s="143"/>
      <c r="ZV187" s="143"/>
      <c r="ZW187" s="143"/>
      <c r="ZX187" s="143"/>
      <c r="ZY187" s="143"/>
      <c r="ZZ187" s="143"/>
      <c r="AAA187" s="143"/>
      <c r="AAB187" s="143"/>
      <c r="AAC187" s="143"/>
      <c r="AAD187" s="143"/>
      <c r="AAE187" s="143"/>
      <c r="AAF187" s="143"/>
      <c r="AAG187" s="143"/>
      <c r="AAH187" s="143"/>
      <c r="AAI187" s="143"/>
      <c r="AAJ187" s="143"/>
      <c r="AAK187" s="143"/>
      <c r="AAL187" s="143"/>
      <c r="AAM187" s="143"/>
      <c r="AAN187" s="143"/>
      <c r="AAO187" s="143"/>
      <c r="AAP187" s="143"/>
      <c r="AAQ187" s="143"/>
      <c r="AAR187" s="143"/>
      <c r="AAS187" s="143"/>
      <c r="AAT187" s="143"/>
      <c r="AAU187" s="143"/>
      <c r="AAV187" s="143"/>
      <c r="AAW187" s="143"/>
      <c r="AAX187" s="143"/>
      <c r="AAY187" s="143"/>
      <c r="AAZ187" s="143"/>
      <c r="ABA187" s="143"/>
      <c r="ABB187" s="143"/>
      <c r="ABC187" s="143"/>
      <c r="ABD187" s="143"/>
      <c r="ABE187" s="143"/>
      <c r="ABF187" s="143"/>
      <c r="ABG187" s="143"/>
      <c r="ABH187" s="143"/>
      <c r="ABI187" s="143"/>
      <c r="ABJ187" s="143"/>
      <c r="ABK187" s="143"/>
      <c r="ABL187" s="143"/>
      <c r="ABM187" s="143"/>
      <c r="ABN187" s="143"/>
      <c r="ABO187" s="143"/>
      <c r="ABP187" s="143"/>
      <c r="ABQ187" s="143"/>
      <c r="ABR187" s="143"/>
      <c r="ABS187" s="143"/>
      <c r="ABT187" s="143"/>
      <c r="ABU187" s="143"/>
      <c r="ABV187" s="143"/>
      <c r="ABW187" s="143"/>
      <c r="ABX187" s="143"/>
      <c r="ABY187" s="143"/>
      <c r="ABZ187" s="143"/>
      <c r="ACA187" s="143"/>
      <c r="ACB187" s="143"/>
      <c r="ACC187" s="143"/>
      <c r="ACD187" s="143"/>
      <c r="ACE187" s="143"/>
      <c r="ACF187" s="143"/>
      <c r="ACG187" s="143"/>
      <c r="ACH187" s="143"/>
      <c r="ACI187" s="143"/>
      <c r="ACJ187" s="143"/>
      <c r="ACK187" s="143"/>
      <c r="ACL187" s="143"/>
      <c r="ACM187" s="143"/>
      <c r="ACN187" s="143"/>
      <c r="ACO187" s="143"/>
      <c r="ACP187" s="143"/>
      <c r="ACQ187" s="143"/>
      <c r="ACR187" s="143"/>
      <c r="ACS187" s="143"/>
      <c r="ACT187" s="143"/>
      <c r="ACU187" s="143"/>
      <c r="ACV187" s="143"/>
      <c r="ACW187" s="143"/>
      <c r="ACX187" s="143"/>
      <c r="ACY187" s="143"/>
      <c r="ACZ187" s="143"/>
      <c r="ADA187" s="143"/>
      <c r="ADB187" s="143"/>
      <c r="ADC187" s="143"/>
      <c r="ADD187" s="143"/>
      <c r="ADE187" s="143"/>
      <c r="ADF187" s="143"/>
      <c r="ADG187" s="143"/>
      <c r="ADH187" s="143"/>
      <c r="ADI187" s="143"/>
      <c r="ADJ187" s="143"/>
      <c r="ADK187" s="143"/>
      <c r="ADL187" s="143"/>
      <c r="ADM187" s="143"/>
      <c r="ADN187" s="143"/>
      <c r="ADO187" s="143"/>
      <c r="ADP187" s="143"/>
      <c r="ADQ187" s="143"/>
      <c r="ADR187" s="143"/>
      <c r="ADS187" s="143"/>
      <c r="ADT187" s="143"/>
      <c r="ADU187" s="143"/>
      <c r="ADV187" s="143"/>
      <c r="ADW187" s="143"/>
      <c r="ADX187" s="143"/>
      <c r="ADY187" s="143"/>
      <c r="ADZ187" s="143"/>
      <c r="AEA187" s="143"/>
      <c r="AEB187" s="143"/>
      <c r="AEC187" s="143"/>
      <c r="AED187" s="143"/>
      <c r="AEE187" s="143"/>
      <c r="AEF187" s="143"/>
      <c r="AEG187" s="143"/>
      <c r="AEH187" s="143"/>
      <c r="AEI187" s="143"/>
      <c r="AEJ187" s="143"/>
      <c r="AEK187" s="143"/>
      <c r="AEL187" s="143"/>
      <c r="AEM187" s="143"/>
      <c r="AEN187" s="143"/>
      <c r="AEO187" s="143"/>
      <c r="AEP187" s="143"/>
      <c r="AEQ187" s="143"/>
      <c r="AER187" s="143"/>
      <c r="AES187" s="143"/>
      <c r="AET187" s="143"/>
      <c r="AEU187" s="143"/>
      <c r="AEV187" s="143"/>
      <c r="AEW187" s="143"/>
      <c r="AEX187" s="143"/>
      <c r="AEY187" s="143"/>
      <c r="AEZ187" s="143"/>
      <c r="AFA187" s="143"/>
      <c r="AFB187" s="143"/>
      <c r="AFC187" s="143"/>
      <c r="AFD187" s="143"/>
      <c r="AFE187" s="143"/>
      <c r="AFF187" s="143"/>
      <c r="AFG187" s="143"/>
      <c r="AFH187" s="143"/>
      <c r="AFI187" s="143"/>
      <c r="AFJ187" s="143"/>
      <c r="AFK187" s="143"/>
      <c r="AFL187" s="143"/>
      <c r="AFM187" s="143"/>
      <c r="AFN187" s="143"/>
      <c r="AFO187" s="143"/>
      <c r="AFP187" s="143"/>
      <c r="AFQ187" s="143"/>
      <c r="AFR187" s="143"/>
      <c r="AFS187" s="143"/>
      <c r="AFT187" s="143"/>
      <c r="AFU187" s="143"/>
      <c r="AFV187" s="143"/>
      <c r="AFW187" s="143"/>
      <c r="AFX187" s="143"/>
      <c r="AFY187" s="143"/>
      <c r="AFZ187" s="143"/>
      <c r="AGA187" s="143"/>
      <c r="AGB187" s="143"/>
      <c r="AGC187" s="143"/>
      <c r="AGD187" s="143"/>
      <c r="AGE187" s="143"/>
      <c r="AGF187" s="143"/>
      <c r="AGG187" s="143"/>
      <c r="AGH187" s="143"/>
      <c r="AGI187" s="143"/>
      <c r="AGJ187" s="143"/>
      <c r="AGK187" s="143"/>
      <c r="AGL187" s="143"/>
      <c r="AGM187" s="143"/>
      <c r="AGN187" s="143"/>
      <c r="AGO187" s="143"/>
      <c r="AGP187" s="143"/>
      <c r="AGQ187" s="143"/>
      <c r="AGR187" s="143"/>
      <c r="AGS187" s="143"/>
      <c r="AGT187" s="143"/>
      <c r="AGU187" s="143"/>
      <c r="AGV187" s="143"/>
      <c r="AGW187" s="143"/>
      <c r="AGX187" s="143"/>
      <c r="AGY187" s="143"/>
      <c r="AGZ187" s="143"/>
      <c r="AHA187" s="143"/>
      <c r="AHB187" s="143"/>
      <c r="AHC187" s="143"/>
      <c r="AHD187" s="143"/>
      <c r="AHE187" s="143"/>
      <c r="AHF187" s="143"/>
      <c r="AHG187" s="143"/>
      <c r="AHH187" s="143"/>
      <c r="AHI187" s="143"/>
      <c r="AHJ187" s="143"/>
      <c r="AHK187" s="143"/>
      <c r="AHL187" s="143"/>
      <c r="AHM187" s="143"/>
      <c r="AHN187" s="143"/>
      <c r="AHO187" s="143"/>
      <c r="AHP187" s="143"/>
      <c r="AHQ187" s="143"/>
      <c r="AHR187" s="143"/>
      <c r="AHS187" s="143"/>
      <c r="AHT187" s="143"/>
      <c r="AHU187" s="143"/>
      <c r="AHV187" s="143"/>
      <c r="AHW187" s="143"/>
      <c r="AHX187" s="143"/>
      <c r="AHY187" s="143"/>
      <c r="AHZ187" s="143"/>
      <c r="AIA187" s="143"/>
      <c r="AIB187" s="143"/>
      <c r="AIC187" s="143"/>
      <c r="AID187" s="143"/>
      <c r="AIE187" s="143"/>
      <c r="AIF187" s="143"/>
      <c r="AIG187" s="143"/>
      <c r="AIH187" s="143"/>
      <c r="AII187" s="143"/>
      <c r="AIJ187" s="143"/>
      <c r="AIK187" s="143"/>
      <c r="AIL187" s="143"/>
      <c r="AIM187" s="143"/>
      <c r="AIN187" s="143"/>
      <c r="AIO187" s="143"/>
      <c r="AIP187" s="143"/>
      <c r="AIQ187" s="143"/>
      <c r="AIR187" s="143"/>
      <c r="AIS187" s="143"/>
      <c r="AIT187" s="143"/>
      <c r="AIU187" s="143"/>
      <c r="AIV187" s="143"/>
      <c r="AIW187" s="143"/>
      <c r="AIX187" s="143"/>
      <c r="AIY187" s="143"/>
      <c r="AIZ187" s="143"/>
      <c r="AJA187" s="143"/>
      <c r="AJB187" s="143"/>
      <c r="AJC187" s="143"/>
      <c r="AJD187" s="143"/>
      <c r="AJE187" s="143"/>
      <c r="AJF187" s="143"/>
      <c r="AJG187" s="143"/>
      <c r="AJH187" s="143"/>
      <c r="AJI187" s="143"/>
    </row>
    <row r="188" spans="1:945" s="106" customFormat="1" ht="13.55" customHeight="1">
      <c r="A188" s="400"/>
      <c r="B188" s="62" t="s">
        <v>9</v>
      </c>
      <c r="C188" s="251">
        <v>2401204</v>
      </c>
      <c r="D188" s="358">
        <f t="shared" si="56"/>
        <v>2.9867921331809377E-2</v>
      </c>
      <c r="E188" s="403"/>
      <c r="F188" s="464"/>
      <c r="G188" s="356">
        <v>30847</v>
      </c>
      <c r="H188" s="358">
        <f t="shared" si="53"/>
        <v>3.2017397122783509E-2</v>
      </c>
      <c r="I188" s="138">
        <v>32149</v>
      </c>
      <c r="J188" s="358">
        <f t="shared" si="46"/>
        <v>9.8998393327180079E-2</v>
      </c>
      <c r="K188" s="450"/>
      <c r="L188" s="461"/>
      <c r="M188" s="138">
        <v>18659</v>
      </c>
      <c r="N188" s="358">
        <f t="shared" si="58"/>
        <v>3.9962100100323195E-2</v>
      </c>
      <c r="O188" s="403"/>
      <c r="P188" s="406"/>
      <c r="Q188" s="138">
        <v>7398</v>
      </c>
      <c r="R188" s="358">
        <f t="shared" si="57"/>
        <v>3.904494382022472E-2</v>
      </c>
      <c r="S188" s="138">
        <v>2160</v>
      </c>
      <c r="T188" s="379">
        <f t="shared" si="35"/>
        <v>-0.53114825265899723</v>
      </c>
      <c r="U188" s="250"/>
      <c r="V188" s="137"/>
      <c r="W188" s="356">
        <v>443</v>
      </c>
      <c r="X188" s="358">
        <f t="shared" si="50"/>
        <v>6.8181818181818343E-3</v>
      </c>
      <c r="Y188" s="250">
        <v>315</v>
      </c>
      <c r="Z188" s="358">
        <f t="shared" si="54"/>
        <v>-0.16666666666666663</v>
      </c>
      <c r="AA188" s="138"/>
      <c r="AB188" s="358"/>
      <c r="AC188" s="138"/>
      <c r="AD188" s="358"/>
      <c r="AE188" s="138"/>
      <c r="AF188" s="358"/>
      <c r="AG188" s="138"/>
      <c r="AH188" s="358"/>
      <c r="AI188" s="143"/>
      <c r="AJ188" s="143"/>
      <c r="AK188" s="143"/>
      <c r="AL188" s="143"/>
      <c r="AM188" s="143"/>
      <c r="AN188" s="143"/>
      <c r="AO188" s="143"/>
      <c r="AP188" s="143"/>
      <c r="AQ188" s="143"/>
      <c r="AR188" s="143"/>
      <c r="AS188" s="143"/>
      <c r="AT188" s="143"/>
      <c r="AU188" s="143"/>
      <c r="AV188" s="144"/>
      <c r="AW188" s="143"/>
      <c r="AX188" s="143"/>
      <c r="AY188" s="143"/>
      <c r="AZ188" s="143"/>
      <c r="BA188" s="143"/>
      <c r="BB188" s="143"/>
      <c r="BC188" s="143"/>
      <c r="BD188" s="143"/>
      <c r="BE188" s="143"/>
      <c r="BF188" s="143"/>
      <c r="BG188" s="143"/>
      <c r="BH188" s="143"/>
      <c r="BI188" s="143"/>
      <c r="BJ188" s="143"/>
      <c r="BK188" s="143"/>
      <c r="BL188" s="143"/>
      <c r="BM188" s="143"/>
      <c r="BN188" s="143"/>
      <c r="BO188" s="143"/>
      <c r="BP188" s="143"/>
      <c r="BQ188" s="143"/>
      <c r="BR188" s="143"/>
      <c r="BS188" s="143"/>
      <c r="BT188" s="143"/>
      <c r="BU188" s="143"/>
      <c r="BV188" s="143"/>
      <c r="BW188" s="143"/>
      <c r="BX188" s="143"/>
      <c r="BY188" s="143"/>
      <c r="BZ188" s="143"/>
      <c r="CA188" s="143"/>
      <c r="CB188" s="143"/>
      <c r="CC188" s="143"/>
      <c r="CD188" s="143"/>
      <c r="CE188" s="143"/>
      <c r="CF188" s="143"/>
      <c r="CG188" s="143"/>
      <c r="CH188" s="143"/>
      <c r="CI188" s="143"/>
      <c r="CJ188" s="143"/>
      <c r="CK188" s="143"/>
      <c r="CL188" s="143"/>
      <c r="CM188" s="143"/>
      <c r="CN188" s="143"/>
      <c r="CO188" s="143"/>
      <c r="CP188" s="143"/>
      <c r="CQ188" s="143"/>
      <c r="CR188" s="143"/>
      <c r="CS188" s="143"/>
      <c r="CT188" s="143"/>
      <c r="CU188" s="143"/>
      <c r="CV188" s="143"/>
      <c r="CW188" s="143"/>
      <c r="CX188" s="143"/>
      <c r="CY188" s="143"/>
      <c r="CZ188" s="143"/>
      <c r="DA188" s="143"/>
      <c r="DB188" s="143"/>
      <c r="DC188" s="143"/>
      <c r="DD188" s="143"/>
      <c r="DE188" s="143"/>
      <c r="DF188" s="143"/>
      <c r="DG188" s="143"/>
      <c r="DH188" s="143"/>
      <c r="DI188" s="143"/>
      <c r="DJ188" s="143"/>
      <c r="DK188" s="143"/>
      <c r="DL188" s="143"/>
      <c r="DM188" s="143"/>
      <c r="DN188" s="143"/>
      <c r="DO188" s="143"/>
      <c r="DP188" s="143"/>
      <c r="DQ188" s="143"/>
      <c r="DR188" s="143"/>
      <c r="DS188" s="143"/>
      <c r="DT188" s="143"/>
      <c r="DU188" s="143"/>
      <c r="DV188" s="143"/>
      <c r="DW188" s="143"/>
      <c r="DX188" s="143"/>
      <c r="DY188" s="143"/>
      <c r="DZ188" s="143"/>
      <c r="EA188" s="143"/>
      <c r="EB188" s="143"/>
      <c r="EC188" s="143"/>
      <c r="ED188" s="143"/>
      <c r="EE188" s="143"/>
      <c r="EF188" s="143"/>
      <c r="EG188" s="143"/>
      <c r="EH188" s="143"/>
      <c r="EI188" s="143"/>
      <c r="EJ188" s="143"/>
      <c r="EK188" s="143"/>
      <c r="EL188" s="143"/>
      <c r="EM188" s="143"/>
      <c r="EN188" s="143"/>
      <c r="EO188" s="143"/>
      <c r="EP188" s="143"/>
      <c r="EQ188" s="143"/>
      <c r="ER188" s="143"/>
      <c r="ES188" s="143"/>
      <c r="ET188" s="143"/>
      <c r="EU188" s="143"/>
      <c r="EV188" s="143"/>
      <c r="EW188" s="143"/>
      <c r="EX188" s="143"/>
      <c r="EY188" s="143"/>
      <c r="EZ188" s="143"/>
      <c r="FA188" s="143"/>
      <c r="FB188" s="143"/>
      <c r="FC188" s="143"/>
      <c r="FD188" s="143"/>
      <c r="FE188" s="143"/>
      <c r="FF188" s="143"/>
      <c r="FG188" s="143"/>
      <c r="FH188" s="143"/>
      <c r="FI188" s="143"/>
      <c r="FJ188" s="143"/>
      <c r="FK188" s="143"/>
      <c r="FL188" s="143"/>
      <c r="FM188" s="143"/>
      <c r="FN188" s="143"/>
      <c r="FO188" s="143"/>
      <c r="FP188" s="143"/>
      <c r="FQ188" s="143"/>
      <c r="FR188" s="143"/>
      <c r="FS188" s="143"/>
      <c r="FT188" s="143"/>
      <c r="FU188" s="143"/>
      <c r="FV188" s="143"/>
      <c r="FW188" s="143"/>
      <c r="FX188" s="143"/>
      <c r="FY188" s="143"/>
      <c r="FZ188" s="143"/>
      <c r="GA188" s="143"/>
      <c r="GB188" s="143"/>
      <c r="GC188" s="143"/>
      <c r="GD188" s="143"/>
      <c r="GE188" s="143"/>
      <c r="GF188" s="143"/>
      <c r="GG188" s="143"/>
      <c r="GH188" s="143"/>
      <c r="GI188" s="143"/>
      <c r="GJ188" s="143"/>
      <c r="GK188" s="143"/>
      <c r="GL188" s="143"/>
      <c r="GM188" s="143"/>
      <c r="GN188" s="143"/>
      <c r="GO188" s="143"/>
      <c r="GP188" s="143"/>
      <c r="GQ188" s="143"/>
      <c r="GR188" s="143"/>
      <c r="GS188" s="143"/>
      <c r="GT188" s="143"/>
      <c r="GU188" s="143"/>
      <c r="GV188" s="143"/>
      <c r="GW188" s="143"/>
      <c r="GX188" s="143"/>
      <c r="GY188" s="143"/>
      <c r="GZ188" s="143"/>
      <c r="HA188" s="143"/>
      <c r="HB188" s="143"/>
      <c r="HC188" s="143"/>
      <c r="HD188" s="143"/>
      <c r="HE188" s="143"/>
      <c r="HF188" s="143"/>
      <c r="HG188" s="143"/>
      <c r="HH188" s="143"/>
      <c r="HI188" s="143"/>
      <c r="HJ188" s="143"/>
      <c r="HK188" s="143"/>
      <c r="HL188" s="143"/>
      <c r="HM188" s="143"/>
      <c r="HN188" s="143"/>
      <c r="HO188" s="143"/>
      <c r="HP188" s="143"/>
      <c r="HQ188" s="143"/>
      <c r="HR188" s="143"/>
      <c r="HS188" s="143"/>
      <c r="HT188" s="143"/>
      <c r="HU188" s="143"/>
      <c r="HV188" s="143"/>
      <c r="HW188" s="143"/>
      <c r="HX188" s="143"/>
      <c r="HY188" s="143"/>
      <c r="HZ188" s="143"/>
      <c r="IA188" s="143"/>
      <c r="IB188" s="143"/>
      <c r="IC188" s="143"/>
      <c r="ID188" s="143"/>
      <c r="IE188" s="143"/>
      <c r="IF188" s="143"/>
      <c r="IG188" s="143"/>
      <c r="IH188" s="143"/>
      <c r="II188" s="143"/>
      <c r="IJ188" s="143"/>
      <c r="IK188" s="143"/>
      <c r="IL188" s="143"/>
      <c r="IM188" s="143"/>
      <c r="IN188" s="143"/>
      <c r="IO188" s="143"/>
      <c r="IP188" s="143"/>
      <c r="IQ188" s="143"/>
      <c r="IR188" s="143"/>
      <c r="IS188" s="143"/>
      <c r="IT188" s="143"/>
      <c r="IU188" s="143"/>
      <c r="IV188" s="143"/>
      <c r="IW188" s="143"/>
      <c r="IX188" s="143"/>
      <c r="IY188" s="143"/>
      <c r="IZ188" s="143"/>
      <c r="JA188" s="143"/>
      <c r="JB188" s="143"/>
      <c r="JC188" s="143"/>
      <c r="JD188" s="143"/>
      <c r="JE188" s="143"/>
      <c r="JF188" s="143"/>
      <c r="JG188" s="143"/>
      <c r="JH188" s="143"/>
      <c r="JI188" s="143"/>
      <c r="JJ188" s="143"/>
      <c r="JK188" s="143"/>
      <c r="JL188" s="143"/>
      <c r="JM188" s="143"/>
      <c r="JN188" s="143"/>
      <c r="JO188" s="143"/>
      <c r="JP188" s="143"/>
      <c r="JQ188" s="143"/>
      <c r="JR188" s="143"/>
      <c r="JS188" s="143"/>
      <c r="JT188" s="143"/>
      <c r="JU188" s="143"/>
      <c r="JV188" s="143"/>
      <c r="JW188" s="143"/>
      <c r="JX188" s="143"/>
      <c r="JY188" s="143"/>
      <c r="JZ188" s="143"/>
      <c r="KA188" s="143"/>
      <c r="KB188" s="143"/>
      <c r="KC188" s="143"/>
      <c r="KD188" s="143"/>
      <c r="KE188" s="143"/>
      <c r="KF188" s="143"/>
      <c r="KG188" s="143"/>
      <c r="KH188" s="143"/>
      <c r="KI188" s="143"/>
      <c r="KJ188" s="143"/>
      <c r="KK188" s="143"/>
      <c r="KL188" s="143"/>
      <c r="KM188" s="143"/>
      <c r="KN188" s="143"/>
      <c r="KO188" s="143"/>
      <c r="KP188" s="143"/>
      <c r="KQ188" s="143"/>
      <c r="KR188" s="143"/>
      <c r="KS188" s="143"/>
      <c r="KT188" s="143"/>
      <c r="KU188" s="143"/>
      <c r="KV188" s="143"/>
      <c r="KW188" s="143"/>
      <c r="KX188" s="143"/>
      <c r="KY188" s="143"/>
      <c r="KZ188" s="143"/>
      <c r="LA188" s="143"/>
      <c r="LB188" s="143"/>
      <c r="LC188" s="143"/>
      <c r="LD188" s="143"/>
      <c r="LE188" s="143"/>
      <c r="LF188" s="143"/>
      <c r="LG188" s="143"/>
      <c r="LH188" s="143"/>
      <c r="LI188" s="143"/>
      <c r="LJ188" s="143"/>
      <c r="LK188" s="143"/>
      <c r="LL188" s="143"/>
      <c r="LM188" s="143"/>
      <c r="LN188" s="143"/>
      <c r="LO188" s="143"/>
      <c r="LP188" s="143"/>
      <c r="LQ188" s="143"/>
      <c r="LR188" s="143"/>
      <c r="LS188" s="143"/>
      <c r="LT188" s="143"/>
      <c r="LU188" s="143"/>
      <c r="LV188" s="143"/>
      <c r="LW188" s="143"/>
      <c r="LX188" s="143"/>
      <c r="LY188" s="143"/>
      <c r="LZ188" s="143"/>
      <c r="MA188" s="143"/>
      <c r="MB188" s="143"/>
      <c r="MC188" s="143"/>
      <c r="MD188" s="143"/>
      <c r="ME188" s="143"/>
      <c r="MF188" s="143"/>
      <c r="MG188" s="143"/>
      <c r="MH188" s="143"/>
      <c r="MI188" s="143"/>
      <c r="MJ188" s="143"/>
      <c r="MK188" s="143"/>
      <c r="ML188" s="143"/>
      <c r="MM188" s="143"/>
      <c r="MN188" s="143"/>
      <c r="MO188" s="143"/>
      <c r="MP188" s="143"/>
      <c r="MQ188" s="143"/>
      <c r="MR188" s="143"/>
      <c r="MS188" s="143"/>
      <c r="MT188" s="143"/>
      <c r="MU188" s="143"/>
      <c r="MV188" s="143"/>
      <c r="MW188" s="143"/>
      <c r="MX188" s="143"/>
      <c r="MY188" s="143"/>
      <c r="MZ188" s="143"/>
      <c r="NA188" s="143"/>
      <c r="NB188" s="143"/>
      <c r="NC188" s="143"/>
      <c r="ND188" s="143"/>
      <c r="NE188" s="143"/>
      <c r="NF188" s="143"/>
      <c r="NG188" s="143"/>
      <c r="NH188" s="143"/>
      <c r="NI188" s="143"/>
      <c r="NJ188" s="143"/>
      <c r="NK188" s="143"/>
      <c r="NL188" s="143"/>
      <c r="NM188" s="143"/>
      <c r="NN188" s="143"/>
      <c r="NO188" s="143"/>
      <c r="NP188" s="143"/>
      <c r="NQ188" s="143"/>
      <c r="NR188" s="143"/>
      <c r="NS188" s="143"/>
      <c r="NT188" s="143"/>
      <c r="NU188" s="143"/>
      <c r="NV188" s="143"/>
      <c r="NW188" s="143"/>
      <c r="NX188" s="143"/>
      <c r="NY188" s="143"/>
      <c r="NZ188" s="143"/>
      <c r="OA188" s="143"/>
      <c r="OB188" s="143"/>
      <c r="OC188" s="143"/>
      <c r="OD188" s="143"/>
      <c r="OE188" s="143"/>
      <c r="OF188" s="143"/>
      <c r="OG188" s="143"/>
      <c r="OH188" s="143"/>
      <c r="OI188" s="143"/>
      <c r="OJ188" s="143"/>
      <c r="OK188" s="143"/>
      <c r="OL188" s="143"/>
      <c r="OM188" s="143"/>
      <c r="ON188" s="143"/>
      <c r="OO188" s="143"/>
      <c r="OP188" s="143"/>
      <c r="OQ188" s="143"/>
      <c r="OR188" s="143"/>
      <c r="OS188" s="143"/>
      <c r="OT188" s="143"/>
      <c r="OU188" s="143"/>
      <c r="OV188" s="143"/>
      <c r="OW188" s="143"/>
      <c r="OX188" s="143"/>
      <c r="OY188" s="143"/>
      <c r="OZ188" s="143"/>
      <c r="PA188" s="143"/>
      <c r="PB188" s="143"/>
      <c r="PC188" s="143"/>
      <c r="PD188" s="143"/>
      <c r="PE188" s="143"/>
      <c r="PF188" s="143"/>
      <c r="PG188" s="143"/>
      <c r="PH188" s="143"/>
      <c r="PI188" s="143"/>
      <c r="PJ188" s="143"/>
      <c r="PK188" s="143"/>
      <c r="PL188" s="143"/>
      <c r="PM188" s="143"/>
      <c r="PN188" s="143"/>
      <c r="PO188" s="143"/>
      <c r="PP188" s="143"/>
      <c r="PQ188" s="143"/>
      <c r="PR188" s="143"/>
      <c r="PS188" s="143"/>
      <c r="PT188" s="143"/>
      <c r="PU188" s="143"/>
      <c r="PV188" s="143"/>
      <c r="PW188" s="143"/>
      <c r="PX188" s="143"/>
      <c r="PY188" s="143"/>
      <c r="PZ188" s="143"/>
      <c r="QA188" s="143"/>
      <c r="QB188" s="143"/>
      <c r="QC188" s="143"/>
      <c r="QD188" s="143"/>
      <c r="QE188" s="143"/>
      <c r="QF188" s="143"/>
      <c r="QG188" s="143"/>
      <c r="QH188" s="143"/>
      <c r="QI188" s="143"/>
      <c r="QJ188" s="143"/>
      <c r="QK188" s="143"/>
      <c r="QL188" s="143"/>
      <c r="QM188" s="143"/>
      <c r="QN188" s="143"/>
      <c r="QO188" s="143"/>
      <c r="QP188" s="143"/>
      <c r="QQ188" s="143"/>
      <c r="QR188" s="143"/>
      <c r="QS188" s="143"/>
      <c r="QT188" s="143"/>
      <c r="QU188" s="143"/>
      <c r="QV188" s="143"/>
      <c r="QW188" s="143"/>
      <c r="QX188" s="143"/>
      <c r="QY188" s="143"/>
      <c r="QZ188" s="143"/>
      <c r="RA188" s="143"/>
      <c r="RB188" s="143"/>
      <c r="RC188" s="143"/>
      <c r="RD188" s="143"/>
      <c r="RE188" s="143"/>
      <c r="RF188" s="143"/>
      <c r="RG188" s="143"/>
      <c r="RH188" s="143"/>
      <c r="RI188" s="143"/>
      <c r="RJ188" s="143"/>
      <c r="RK188" s="143"/>
      <c r="RL188" s="143"/>
      <c r="RM188" s="143"/>
      <c r="RN188" s="143"/>
      <c r="RO188" s="143"/>
      <c r="RP188" s="143"/>
      <c r="RQ188" s="143"/>
      <c r="RR188" s="143"/>
      <c r="RS188" s="143"/>
      <c r="RT188" s="143"/>
      <c r="RU188" s="143"/>
      <c r="RV188" s="143"/>
      <c r="RW188" s="143"/>
      <c r="RX188" s="143"/>
      <c r="RY188" s="143"/>
      <c r="RZ188" s="143"/>
      <c r="SA188" s="143"/>
      <c r="SB188" s="143"/>
      <c r="SC188" s="143"/>
      <c r="SD188" s="143"/>
      <c r="SE188" s="143"/>
      <c r="SF188" s="143"/>
      <c r="SG188" s="143"/>
      <c r="SH188" s="143"/>
      <c r="SI188" s="143"/>
      <c r="SJ188" s="143"/>
      <c r="SK188" s="143"/>
      <c r="SL188" s="143"/>
      <c r="SM188" s="143"/>
      <c r="SN188" s="143"/>
      <c r="SO188" s="143"/>
      <c r="SP188" s="143"/>
      <c r="SQ188" s="143"/>
      <c r="SR188" s="143"/>
      <c r="SS188" s="143"/>
      <c r="ST188" s="143"/>
      <c r="SU188" s="143"/>
      <c r="SV188" s="143"/>
      <c r="SW188" s="143"/>
      <c r="SX188" s="143"/>
      <c r="SY188" s="143"/>
      <c r="SZ188" s="143"/>
      <c r="TA188" s="143"/>
      <c r="TB188" s="143"/>
      <c r="TC188" s="143"/>
      <c r="TD188" s="143"/>
      <c r="TE188" s="143"/>
      <c r="TF188" s="143"/>
      <c r="TG188" s="143"/>
      <c r="TH188" s="143"/>
      <c r="TI188" s="143"/>
      <c r="TJ188" s="143"/>
      <c r="TK188" s="143"/>
      <c r="TL188" s="143"/>
      <c r="TM188" s="143"/>
      <c r="TN188" s="143"/>
      <c r="TO188" s="143"/>
      <c r="TP188" s="143"/>
      <c r="TQ188" s="143"/>
      <c r="TR188" s="143"/>
      <c r="TS188" s="143"/>
      <c r="TT188" s="143"/>
      <c r="TU188" s="143"/>
      <c r="TV188" s="143"/>
      <c r="TW188" s="143"/>
      <c r="TX188" s="143"/>
      <c r="TY188" s="143"/>
      <c r="TZ188" s="143"/>
      <c r="UA188" s="143"/>
      <c r="UB188" s="143"/>
      <c r="UC188" s="143"/>
      <c r="UD188" s="143"/>
      <c r="UE188" s="143"/>
      <c r="UF188" s="143"/>
      <c r="UG188" s="143"/>
      <c r="UH188" s="143"/>
      <c r="UI188" s="143"/>
      <c r="UJ188" s="143"/>
      <c r="UK188" s="143"/>
      <c r="UL188" s="143"/>
      <c r="UM188" s="143"/>
      <c r="UN188" s="143"/>
      <c r="UO188" s="143"/>
      <c r="UP188" s="143"/>
      <c r="UQ188" s="143"/>
      <c r="UR188" s="143"/>
      <c r="US188" s="143"/>
      <c r="UT188" s="143"/>
      <c r="UU188" s="143"/>
      <c r="UV188" s="143"/>
      <c r="UW188" s="143"/>
      <c r="UX188" s="143"/>
      <c r="UY188" s="143"/>
      <c r="UZ188" s="143"/>
      <c r="VA188" s="143"/>
      <c r="VB188" s="143"/>
      <c r="VC188" s="143"/>
      <c r="VD188" s="143"/>
      <c r="VE188" s="143"/>
      <c r="VF188" s="143"/>
      <c r="VG188" s="143"/>
      <c r="VH188" s="143"/>
      <c r="VI188" s="143"/>
      <c r="VJ188" s="143"/>
      <c r="VK188" s="143"/>
      <c r="VL188" s="143"/>
      <c r="VM188" s="143"/>
      <c r="VN188" s="143"/>
      <c r="VO188" s="143"/>
      <c r="VP188" s="143"/>
      <c r="VQ188" s="143"/>
      <c r="VR188" s="143"/>
      <c r="VS188" s="143"/>
      <c r="VT188" s="143"/>
      <c r="VU188" s="143"/>
      <c r="VV188" s="143"/>
      <c r="VW188" s="143"/>
      <c r="VX188" s="143"/>
      <c r="VY188" s="143"/>
      <c r="VZ188" s="143"/>
      <c r="WA188" s="143"/>
      <c r="WB188" s="143"/>
      <c r="WC188" s="143"/>
      <c r="WD188" s="143"/>
      <c r="WE188" s="143"/>
      <c r="WF188" s="143"/>
      <c r="WG188" s="143"/>
      <c r="WH188" s="143"/>
      <c r="WI188" s="143"/>
      <c r="WJ188" s="143"/>
      <c r="WK188" s="143"/>
      <c r="WL188" s="143"/>
      <c r="WM188" s="143"/>
      <c r="WN188" s="143"/>
      <c r="WO188" s="143"/>
      <c r="WP188" s="143"/>
      <c r="WQ188" s="143"/>
      <c r="WR188" s="143"/>
      <c r="WS188" s="143"/>
      <c r="WT188" s="143"/>
      <c r="WU188" s="143"/>
      <c r="WV188" s="143"/>
      <c r="WW188" s="143"/>
      <c r="WX188" s="143"/>
      <c r="WY188" s="143"/>
      <c r="WZ188" s="143"/>
      <c r="XA188" s="143"/>
      <c r="XB188" s="143"/>
      <c r="XC188" s="143"/>
      <c r="XD188" s="143"/>
      <c r="XE188" s="143"/>
      <c r="XF188" s="143"/>
      <c r="XG188" s="143"/>
      <c r="XH188" s="143"/>
      <c r="XI188" s="143"/>
      <c r="XJ188" s="143"/>
      <c r="XK188" s="143"/>
      <c r="XL188" s="143"/>
      <c r="XM188" s="143"/>
      <c r="XN188" s="143"/>
      <c r="XO188" s="143"/>
      <c r="XP188" s="143"/>
      <c r="XQ188" s="143"/>
      <c r="XR188" s="143"/>
      <c r="XS188" s="143"/>
      <c r="XT188" s="143"/>
      <c r="XU188" s="143"/>
      <c r="XV188" s="143"/>
      <c r="XW188" s="143"/>
      <c r="XX188" s="143"/>
      <c r="XY188" s="143"/>
      <c r="XZ188" s="143"/>
      <c r="YA188" s="143"/>
      <c r="YB188" s="143"/>
      <c r="YC188" s="143"/>
      <c r="YD188" s="143"/>
      <c r="YE188" s="143"/>
      <c r="YF188" s="143"/>
      <c r="YG188" s="143"/>
      <c r="YH188" s="143"/>
      <c r="YI188" s="143"/>
      <c r="YJ188" s="143"/>
      <c r="YK188" s="143"/>
      <c r="YL188" s="143"/>
      <c r="YM188" s="143"/>
      <c r="YN188" s="143"/>
      <c r="YO188" s="143"/>
      <c r="YP188" s="143"/>
      <c r="YQ188" s="143"/>
      <c r="YR188" s="143"/>
      <c r="YS188" s="143"/>
      <c r="YT188" s="143"/>
      <c r="YU188" s="143"/>
      <c r="YV188" s="143"/>
      <c r="YW188" s="143"/>
      <c r="YX188" s="143"/>
      <c r="YY188" s="143"/>
      <c r="YZ188" s="143"/>
      <c r="ZA188" s="143"/>
      <c r="ZB188" s="143"/>
      <c r="ZC188" s="143"/>
      <c r="ZD188" s="143"/>
      <c r="ZE188" s="143"/>
      <c r="ZF188" s="143"/>
      <c r="ZG188" s="143"/>
      <c r="ZH188" s="143"/>
      <c r="ZI188" s="143"/>
      <c r="ZJ188" s="143"/>
      <c r="ZK188" s="143"/>
      <c r="ZL188" s="143"/>
      <c r="ZM188" s="143"/>
      <c r="ZN188" s="143"/>
      <c r="ZO188" s="143"/>
      <c r="ZP188" s="143"/>
      <c r="ZQ188" s="143"/>
      <c r="ZR188" s="143"/>
      <c r="ZS188" s="143"/>
      <c r="ZT188" s="143"/>
      <c r="ZU188" s="143"/>
      <c r="ZV188" s="143"/>
      <c r="ZW188" s="143"/>
      <c r="ZX188" s="143"/>
      <c r="ZY188" s="143"/>
      <c r="ZZ188" s="143"/>
      <c r="AAA188" s="143"/>
      <c r="AAB188" s="143"/>
      <c r="AAC188" s="143"/>
      <c r="AAD188" s="143"/>
      <c r="AAE188" s="143"/>
      <c r="AAF188" s="143"/>
      <c r="AAG188" s="143"/>
      <c r="AAH188" s="143"/>
      <c r="AAI188" s="143"/>
      <c r="AAJ188" s="143"/>
      <c r="AAK188" s="143"/>
      <c r="AAL188" s="143"/>
      <c r="AAM188" s="143"/>
      <c r="AAN188" s="143"/>
      <c r="AAO188" s="143"/>
      <c r="AAP188" s="143"/>
      <c r="AAQ188" s="143"/>
      <c r="AAR188" s="143"/>
      <c r="AAS188" s="143"/>
      <c r="AAT188" s="143"/>
      <c r="AAU188" s="143"/>
      <c r="AAV188" s="143"/>
      <c r="AAW188" s="143"/>
      <c r="AAX188" s="143"/>
      <c r="AAY188" s="143"/>
      <c r="AAZ188" s="143"/>
      <c r="ABA188" s="143"/>
      <c r="ABB188" s="143"/>
      <c r="ABC188" s="143"/>
      <c r="ABD188" s="143"/>
      <c r="ABE188" s="143"/>
      <c r="ABF188" s="143"/>
      <c r="ABG188" s="143"/>
      <c r="ABH188" s="143"/>
      <c r="ABI188" s="143"/>
      <c r="ABJ188" s="143"/>
      <c r="ABK188" s="143"/>
      <c r="ABL188" s="143"/>
      <c r="ABM188" s="143"/>
      <c r="ABN188" s="143"/>
      <c r="ABO188" s="143"/>
      <c r="ABP188" s="143"/>
      <c r="ABQ188" s="143"/>
      <c r="ABR188" s="143"/>
      <c r="ABS188" s="143"/>
      <c r="ABT188" s="143"/>
      <c r="ABU188" s="143"/>
      <c r="ABV188" s="143"/>
      <c r="ABW188" s="143"/>
      <c r="ABX188" s="143"/>
      <c r="ABY188" s="143"/>
      <c r="ABZ188" s="143"/>
      <c r="ACA188" s="143"/>
      <c r="ACB188" s="143"/>
      <c r="ACC188" s="143"/>
      <c r="ACD188" s="143"/>
      <c r="ACE188" s="143"/>
      <c r="ACF188" s="143"/>
      <c r="ACG188" s="143"/>
      <c r="ACH188" s="143"/>
      <c r="ACI188" s="143"/>
      <c r="ACJ188" s="143"/>
      <c r="ACK188" s="143"/>
      <c r="ACL188" s="143"/>
      <c r="ACM188" s="143"/>
      <c r="ACN188" s="143"/>
      <c r="ACO188" s="143"/>
      <c r="ACP188" s="143"/>
      <c r="ACQ188" s="143"/>
      <c r="ACR188" s="143"/>
      <c r="ACS188" s="143"/>
      <c r="ACT188" s="143"/>
      <c r="ACU188" s="143"/>
      <c r="ACV188" s="143"/>
      <c r="ACW188" s="143"/>
      <c r="ACX188" s="143"/>
      <c r="ACY188" s="143"/>
      <c r="ACZ188" s="143"/>
      <c r="ADA188" s="143"/>
      <c r="ADB188" s="143"/>
      <c r="ADC188" s="143"/>
      <c r="ADD188" s="143"/>
      <c r="ADE188" s="143"/>
      <c r="ADF188" s="143"/>
      <c r="ADG188" s="143"/>
      <c r="ADH188" s="143"/>
      <c r="ADI188" s="143"/>
      <c r="ADJ188" s="143"/>
      <c r="ADK188" s="143"/>
      <c r="ADL188" s="143"/>
      <c r="ADM188" s="143"/>
      <c r="ADN188" s="143"/>
      <c r="ADO188" s="143"/>
      <c r="ADP188" s="143"/>
      <c r="ADQ188" s="143"/>
      <c r="ADR188" s="143"/>
      <c r="ADS188" s="143"/>
      <c r="ADT188" s="143"/>
      <c r="ADU188" s="143"/>
      <c r="ADV188" s="143"/>
      <c r="ADW188" s="143"/>
      <c r="ADX188" s="143"/>
      <c r="ADY188" s="143"/>
      <c r="ADZ188" s="143"/>
      <c r="AEA188" s="143"/>
      <c r="AEB188" s="143"/>
      <c r="AEC188" s="143"/>
      <c r="AED188" s="143"/>
      <c r="AEE188" s="143"/>
      <c r="AEF188" s="143"/>
      <c r="AEG188" s="143"/>
      <c r="AEH188" s="143"/>
      <c r="AEI188" s="143"/>
      <c r="AEJ188" s="143"/>
      <c r="AEK188" s="143"/>
      <c r="AEL188" s="143"/>
      <c r="AEM188" s="143"/>
      <c r="AEN188" s="143"/>
      <c r="AEO188" s="143"/>
      <c r="AEP188" s="143"/>
      <c r="AEQ188" s="143"/>
      <c r="AER188" s="143"/>
      <c r="AES188" s="143"/>
      <c r="AET188" s="143"/>
      <c r="AEU188" s="143"/>
      <c r="AEV188" s="143"/>
      <c r="AEW188" s="143"/>
      <c r="AEX188" s="143"/>
      <c r="AEY188" s="143"/>
      <c r="AEZ188" s="143"/>
      <c r="AFA188" s="143"/>
      <c r="AFB188" s="143"/>
      <c r="AFC188" s="143"/>
      <c r="AFD188" s="143"/>
      <c r="AFE188" s="143"/>
      <c r="AFF188" s="143"/>
      <c r="AFG188" s="143"/>
      <c r="AFH188" s="143"/>
      <c r="AFI188" s="143"/>
      <c r="AFJ188" s="143"/>
      <c r="AFK188" s="143"/>
      <c r="AFL188" s="143"/>
      <c r="AFM188" s="143"/>
      <c r="AFN188" s="143"/>
      <c r="AFO188" s="143"/>
      <c r="AFP188" s="143"/>
      <c r="AFQ188" s="143"/>
      <c r="AFR188" s="143"/>
      <c r="AFS188" s="143"/>
      <c r="AFT188" s="143"/>
      <c r="AFU188" s="143"/>
      <c r="AFV188" s="143"/>
      <c r="AFW188" s="143"/>
      <c r="AFX188" s="143"/>
      <c r="AFY188" s="143"/>
      <c r="AFZ188" s="143"/>
      <c r="AGA188" s="143"/>
      <c r="AGB188" s="143"/>
      <c r="AGC188" s="143"/>
      <c r="AGD188" s="143"/>
      <c r="AGE188" s="143"/>
      <c r="AGF188" s="143"/>
      <c r="AGG188" s="143"/>
      <c r="AGH188" s="143"/>
      <c r="AGI188" s="143"/>
      <c r="AGJ188" s="143"/>
      <c r="AGK188" s="143"/>
      <c r="AGL188" s="143"/>
      <c r="AGM188" s="143"/>
      <c r="AGN188" s="143"/>
      <c r="AGO188" s="143"/>
      <c r="AGP188" s="143"/>
      <c r="AGQ188" s="143"/>
      <c r="AGR188" s="143"/>
      <c r="AGS188" s="143"/>
      <c r="AGT188" s="143"/>
      <c r="AGU188" s="143"/>
      <c r="AGV188" s="143"/>
      <c r="AGW188" s="143"/>
      <c r="AGX188" s="143"/>
      <c r="AGY188" s="143"/>
      <c r="AGZ188" s="143"/>
      <c r="AHA188" s="143"/>
      <c r="AHB188" s="143"/>
      <c r="AHC188" s="143"/>
      <c r="AHD188" s="143"/>
      <c r="AHE188" s="143"/>
      <c r="AHF188" s="143"/>
      <c r="AHG188" s="143"/>
      <c r="AHH188" s="143"/>
      <c r="AHI188" s="143"/>
      <c r="AHJ188" s="143"/>
      <c r="AHK188" s="143"/>
      <c r="AHL188" s="143"/>
      <c r="AHM188" s="143"/>
      <c r="AHN188" s="143"/>
      <c r="AHO188" s="143"/>
      <c r="AHP188" s="143"/>
      <c r="AHQ188" s="143"/>
      <c r="AHR188" s="143"/>
      <c r="AHS188" s="143"/>
      <c r="AHT188" s="143"/>
      <c r="AHU188" s="143"/>
      <c r="AHV188" s="143"/>
      <c r="AHW188" s="143"/>
      <c r="AHX188" s="143"/>
      <c r="AHY188" s="143"/>
      <c r="AHZ188" s="143"/>
      <c r="AIA188" s="143"/>
      <c r="AIB188" s="143"/>
      <c r="AIC188" s="143"/>
      <c r="AID188" s="143"/>
      <c r="AIE188" s="143"/>
      <c r="AIF188" s="143"/>
      <c r="AIG188" s="143"/>
      <c r="AIH188" s="143"/>
      <c r="AII188" s="143"/>
      <c r="AIJ188" s="143"/>
      <c r="AIK188" s="143"/>
      <c r="AIL188" s="143"/>
      <c r="AIM188" s="143"/>
      <c r="AIN188" s="143"/>
      <c r="AIO188" s="143"/>
      <c r="AIP188" s="143"/>
      <c r="AIQ188" s="143"/>
      <c r="AIR188" s="143"/>
      <c r="AIS188" s="143"/>
      <c r="AIT188" s="143"/>
      <c r="AIU188" s="143"/>
      <c r="AIV188" s="143"/>
      <c r="AIW188" s="143"/>
      <c r="AIX188" s="143"/>
      <c r="AIY188" s="143"/>
      <c r="AIZ188" s="143"/>
      <c r="AJA188" s="143"/>
      <c r="AJB188" s="143"/>
      <c r="AJC188" s="143"/>
      <c r="AJD188" s="143"/>
      <c r="AJE188" s="143"/>
      <c r="AJF188" s="143"/>
      <c r="AJG188" s="143"/>
      <c r="AJH188" s="143"/>
      <c r="AJI188" s="143"/>
    </row>
    <row r="189" spans="1:945" s="106" customFormat="1" ht="13.55" customHeight="1">
      <c r="A189" s="400"/>
      <c r="B189" s="62" t="s">
        <v>240</v>
      </c>
      <c r="C189" s="251">
        <v>2495798</v>
      </c>
      <c r="D189" s="358">
        <f t="shared" si="56"/>
        <v>7.3929877374476538E-2</v>
      </c>
      <c r="E189" s="403"/>
      <c r="F189" s="464"/>
      <c r="G189" s="356">
        <v>31908</v>
      </c>
      <c r="H189" s="358">
        <f t="shared" si="53"/>
        <v>-0.11492052925022889</v>
      </c>
      <c r="I189" s="138">
        <v>33441</v>
      </c>
      <c r="J189" s="358">
        <f t="shared" si="46"/>
        <v>7.0386018820818075E-2</v>
      </c>
      <c r="K189" s="450"/>
      <c r="L189" s="461"/>
      <c r="M189" s="138">
        <v>15146</v>
      </c>
      <c r="N189" s="358">
        <f t="shared" si="58"/>
        <v>3.1127889264188635E-3</v>
      </c>
      <c r="O189" s="403"/>
      <c r="P189" s="406"/>
      <c r="Q189" s="138">
        <v>5254</v>
      </c>
      <c r="R189" s="358">
        <f t="shared" si="57"/>
        <v>-0.2134730538922156</v>
      </c>
      <c r="S189" s="138">
        <v>3993</v>
      </c>
      <c r="T189" s="358">
        <f t="shared" si="35"/>
        <v>-0.21644427001569858</v>
      </c>
      <c r="U189" s="250"/>
      <c r="V189" s="137"/>
      <c r="W189" s="356">
        <v>274</v>
      </c>
      <c r="X189" s="358">
        <f t="shared" si="50"/>
        <v>-0.36279069767441863</v>
      </c>
      <c r="Y189" s="250">
        <v>284</v>
      </c>
      <c r="Z189" s="358">
        <f t="shared" ref="Z189:Z195" si="59">Y189/Y177-1</f>
        <v>-0.46212121212121215</v>
      </c>
      <c r="AA189" s="138"/>
      <c r="AB189" s="358"/>
      <c r="AC189" s="138"/>
      <c r="AD189" s="358"/>
      <c r="AE189" s="138"/>
      <c r="AF189" s="358"/>
      <c r="AG189" s="138"/>
      <c r="AH189" s="358"/>
      <c r="AI189" s="143"/>
      <c r="AJ189" s="143"/>
      <c r="AK189" s="143"/>
      <c r="AL189" s="143"/>
      <c r="AM189" s="143"/>
      <c r="AN189" s="143"/>
      <c r="AO189" s="143"/>
      <c r="AP189" s="143"/>
      <c r="AQ189" s="143"/>
      <c r="AR189" s="143"/>
      <c r="AS189" s="143"/>
      <c r="AT189" s="143"/>
      <c r="AU189" s="143"/>
      <c r="AV189" s="144"/>
      <c r="AW189" s="143"/>
      <c r="AX189" s="143"/>
      <c r="AY189" s="143"/>
      <c r="AZ189" s="143"/>
      <c r="BA189" s="143"/>
      <c r="BB189" s="143"/>
      <c r="BC189" s="143"/>
      <c r="BD189" s="143"/>
      <c r="BE189" s="143"/>
      <c r="BF189" s="143"/>
      <c r="BG189" s="143"/>
      <c r="BH189" s="143"/>
      <c r="BI189" s="143"/>
      <c r="BJ189" s="143"/>
      <c r="BK189" s="143"/>
      <c r="BL189" s="143"/>
      <c r="BM189" s="143"/>
      <c r="BN189" s="143"/>
      <c r="BO189" s="143"/>
      <c r="BP189" s="143"/>
      <c r="BQ189" s="143"/>
      <c r="BR189" s="143"/>
      <c r="BS189" s="143"/>
      <c r="BT189" s="143"/>
      <c r="BU189" s="143"/>
      <c r="BV189" s="143"/>
      <c r="BW189" s="143"/>
      <c r="BX189" s="143"/>
      <c r="BY189" s="143"/>
      <c r="BZ189" s="143"/>
      <c r="CA189" s="143"/>
      <c r="CB189" s="143"/>
      <c r="CC189" s="143"/>
      <c r="CD189" s="143"/>
      <c r="CE189" s="143"/>
      <c r="CF189" s="143"/>
      <c r="CG189" s="143"/>
      <c r="CH189" s="143"/>
      <c r="CI189" s="143"/>
      <c r="CJ189" s="143"/>
      <c r="CK189" s="143"/>
      <c r="CL189" s="143"/>
      <c r="CM189" s="143"/>
      <c r="CN189" s="143"/>
      <c r="CO189" s="143"/>
      <c r="CP189" s="143"/>
      <c r="CQ189" s="143"/>
      <c r="CR189" s="143"/>
      <c r="CS189" s="143"/>
      <c r="CT189" s="143"/>
      <c r="CU189" s="143"/>
      <c r="CV189" s="143"/>
      <c r="CW189" s="143"/>
      <c r="CX189" s="143"/>
      <c r="CY189" s="143"/>
      <c r="CZ189" s="143"/>
      <c r="DA189" s="143"/>
      <c r="DB189" s="143"/>
      <c r="DC189" s="143"/>
      <c r="DD189" s="143"/>
      <c r="DE189" s="143"/>
      <c r="DF189" s="143"/>
      <c r="DG189" s="143"/>
      <c r="DH189" s="143"/>
      <c r="DI189" s="143"/>
      <c r="DJ189" s="143"/>
      <c r="DK189" s="143"/>
      <c r="DL189" s="143"/>
      <c r="DM189" s="143"/>
      <c r="DN189" s="143"/>
      <c r="DO189" s="143"/>
      <c r="DP189" s="143"/>
      <c r="DQ189" s="143"/>
      <c r="DR189" s="143"/>
      <c r="DS189" s="143"/>
      <c r="DT189" s="143"/>
      <c r="DU189" s="143"/>
      <c r="DV189" s="143"/>
      <c r="DW189" s="143"/>
      <c r="DX189" s="143"/>
      <c r="DY189" s="143"/>
      <c r="DZ189" s="143"/>
      <c r="EA189" s="143"/>
      <c r="EB189" s="143"/>
      <c r="EC189" s="143"/>
      <c r="ED189" s="143"/>
      <c r="EE189" s="143"/>
      <c r="EF189" s="143"/>
      <c r="EG189" s="143"/>
      <c r="EH189" s="143"/>
      <c r="EI189" s="143"/>
      <c r="EJ189" s="143"/>
      <c r="EK189" s="143"/>
      <c r="EL189" s="143"/>
      <c r="EM189" s="143"/>
      <c r="EN189" s="143"/>
      <c r="EO189" s="143"/>
      <c r="EP189" s="143"/>
      <c r="EQ189" s="143"/>
      <c r="ER189" s="143"/>
      <c r="ES189" s="143"/>
      <c r="ET189" s="143"/>
      <c r="EU189" s="143"/>
      <c r="EV189" s="143"/>
      <c r="EW189" s="143"/>
      <c r="EX189" s="143"/>
      <c r="EY189" s="143"/>
      <c r="EZ189" s="143"/>
      <c r="FA189" s="143"/>
      <c r="FB189" s="143"/>
      <c r="FC189" s="143"/>
      <c r="FD189" s="143"/>
      <c r="FE189" s="143"/>
      <c r="FF189" s="143"/>
      <c r="FG189" s="143"/>
      <c r="FH189" s="143"/>
      <c r="FI189" s="143"/>
      <c r="FJ189" s="143"/>
      <c r="FK189" s="143"/>
      <c r="FL189" s="143"/>
      <c r="FM189" s="143"/>
      <c r="FN189" s="143"/>
      <c r="FO189" s="143"/>
      <c r="FP189" s="143"/>
      <c r="FQ189" s="143"/>
      <c r="FR189" s="143"/>
      <c r="FS189" s="143"/>
      <c r="FT189" s="143"/>
      <c r="FU189" s="143"/>
      <c r="FV189" s="143"/>
      <c r="FW189" s="143"/>
      <c r="FX189" s="143"/>
      <c r="FY189" s="143"/>
      <c r="FZ189" s="143"/>
      <c r="GA189" s="143"/>
      <c r="GB189" s="143"/>
      <c r="GC189" s="143"/>
      <c r="GD189" s="143"/>
      <c r="GE189" s="143"/>
      <c r="GF189" s="143"/>
      <c r="GG189" s="143"/>
      <c r="GH189" s="143"/>
      <c r="GI189" s="143"/>
      <c r="GJ189" s="143"/>
      <c r="GK189" s="143"/>
      <c r="GL189" s="143"/>
      <c r="GM189" s="143"/>
      <c r="GN189" s="143"/>
      <c r="GO189" s="143"/>
      <c r="GP189" s="143"/>
      <c r="GQ189" s="143"/>
      <c r="GR189" s="143"/>
      <c r="GS189" s="143"/>
      <c r="GT189" s="143"/>
      <c r="GU189" s="143"/>
      <c r="GV189" s="143"/>
      <c r="GW189" s="143"/>
      <c r="GX189" s="143"/>
      <c r="GY189" s="143"/>
      <c r="GZ189" s="143"/>
      <c r="HA189" s="143"/>
      <c r="HB189" s="143"/>
      <c r="HC189" s="143"/>
      <c r="HD189" s="143"/>
      <c r="HE189" s="143"/>
      <c r="HF189" s="143"/>
      <c r="HG189" s="143"/>
      <c r="HH189" s="143"/>
      <c r="HI189" s="143"/>
      <c r="HJ189" s="143"/>
      <c r="HK189" s="143"/>
      <c r="HL189" s="143"/>
      <c r="HM189" s="143"/>
      <c r="HN189" s="143"/>
      <c r="HO189" s="143"/>
      <c r="HP189" s="143"/>
      <c r="HQ189" s="143"/>
      <c r="HR189" s="143"/>
      <c r="HS189" s="143"/>
      <c r="HT189" s="143"/>
      <c r="HU189" s="143"/>
      <c r="HV189" s="143"/>
      <c r="HW189" s="143"/>
      <c r="HX189" s="143"/>
      <c r="HY189" s="143"/>
      <c r="HZ189" s="143"/>
      <c r="IA189" s="143"/>
      <c r="IB189" s="143"/>
      <c r="IC189" s="143"/>
      <c r="ID189" s="143"/>
      <c r="IE189" s="143"/>
      <c r="IF189" s="143"/>
      <c r="IG189" s="143"/>
      <c r="IH189" s="143"/>
      <c r="II189" s="143"/>
      <c r="IJ189" s="143"/>
      <c r="IK189" s="143"/>
      <c r="IL189" s="143"/>
      <c r="IM189" s="143"/>
      <c r="IN189" s="143"/>
      <c r="IO189" s="143"/>
      <c r="IP189" s="143"/>
      <c r="IQ189" s="143"/>
      <c r="IR189" s="143"/>
      <c r="IS189" s="143"/>
      <c r="IT189" s="143"/>
      <c r="IU189" s="143"/>
      <c r="IV189" s="143"/>
      <c r="IW189" s="143"/>
      <c r="IX189" s="143"/>
      <c r="IY189" s="143"/>
      <c r="IZ189" s="143"/>
      <c r="JA189" s="143"/>
      <c r="JB189" s="143"/>
      <c r="JC189" s="143"/>
      <c r="JD189" s="143"/>
      <c r="JE189" s="143"/>
      <c r="JF189" s="143"/>
      <c r="JG189" s="143"/>
      <c r="JH189" s="143"/>
      <c r="JI189" s="143"/>
      <c r="JJ189" s="143"/>
      <c r="JK189" s="143"/>
      <c r="JL189" s="143"/>
      <c r="JM189" s="143"/>
      <c r="JN189" s="143"/>
      <c r="JO189" s="143"/>
      <c r="JP189" s="143"/>
      <c r="JQ189" s="143"/>
      <c r="JR189" s="143"/>
      <c r="JS189" s="143"/>
      <c r="JT189" s="143"/>
      <c r="JU189" s="143"/>
      <c r="JV189" s="143"/>
      <c r="JW189" s="143"/>
      <c r="JX189" s="143"/>
      <c r="JY189" s="143"/>
      <c r="JZ189" s="143"/>
      <c r="KA189" s="143"/>
      <c r="KB189" s="143"/>
      <c r="KC189" s="143"/>
      <c r="KD189" s="143"/>
      <c r="KE189" s="143"/>
      <c r="KF189" s="143"/>
      <c r="KG189" s="143"/>
      <c r="KH189" s="143"/>
      <c r="KI189" s="143"/>
      <c r="KJ189" s="143"/>
      <c r="KK189" s="143"/>
      <c r="KL189" s="143"/>
      <c r="KM189" s="143"/>
      <c r="KN189" s="143"/>
      <c r="KO189" s="143"/>
      <c r="KP189" s="143"/>
      <c r="KQ189" s="143"/>
      <c r="KR189" s="143"/>
      <c r="KS189" s="143"/>
      <c r="KT189" s="143"/>
      <c r="KU189" s="143"/>
      <c r="KV189" s="143"/>
      <c r="KW189" s="143"/>
      <c r="KX189" s="143"/>
      <c r="KY189" s="143"/>
      <c r="KZ189" s="143"/>
      <c r="LA189" s="143"/>
      <c r="LB189" s="143"/>
      <c r="LC189" s="143"/>
      <c r="LD189" s="143"/>
      <c r="LE189" s="143"/>
      <c r="LF189" s="143"/>
      <c r="LG189" s="143"/>
      <c r="LH189" s="143"/>
      <c r="LI189" s="143"/>
      <c r="LJ189" s="143"/>
      <c r="LK189" s="143"/>
      <c r="LL189" s="143"/>
      <c r="LM189" s="143"/>
      <c r="LN189" s="143"/>
      <c r="LO189" s="143"/>
      <c r="LP189" s="143"/>
      <c r="LQ189" s="143"/>
      <c r="LR189" s="143"/>
      <c r="LS189" s="143"/>
      <c r="LT189" s="143"/>
      <c r="LU189" s="143"/>
      <c r="LV189" s="143"/>
      <c r="LW189" s="143"/>
      <c r="LX189" s="143"/>
      <c r="LY189" s="143"/>
      <c r="LZ189" s="143"/>
      <c r="MA189" s="143"/>
      <c r="MB189" s="143"/>
      <c r="MC189" s="143"/>
      <c r="MD189" s="143"/>
      <c r="ME189" s="143"/>
      <c r="MF189" s="143"/>
      <c r="MG189" s="143"/>
      <c r="MH189" s="143"/>
      <c r="MI189" s="143"/>
      <c r="MJ189" s="143"/>
      <c r="MK189" s="143"/>
      <c r="ML189" s="143"/>
      <c r="MM189" s="143"/>
      <c r="MN189" s="143"/>
      <c r="MO189" s="143"/>
      <c r="MP189" s="143"/>
      <c r="MQ189" s="143"/>
      <c r="MR189" s="143"/>
      <c r="MS189" s="143"/>
      <c r="MT189" s="143"/>
      <c r="MU189" s="143"/>
      <c r="MV189" s="143"/>
      <c r="MW189" s="143"/>
      <c r="MX189" s="143"/>
      <c r="MY189" s="143"/>
      <c r="MZ189" s="143"/>
      <c r="NA189" s="143"/>
      <c r="NB189" s="143"/>
      <c r="NC189" s="143"/>
      <c r="ND189" s="143"/>
      <c r="NE189" s="143"/>
      <c r="NF189" s="143"/>
      <c r="NG189" s="143"/>
      <c r="NH189" s="143"/>
      <c r="NI189" s="143"/>
      <c r="NJ189" s="143"/>
      <c r="NK189" s="143"/>
      <c r="NL189" s="143"/>
      <c r="NM189" s="143"/>
      <c r="NN189" s="143"/>
      <c r="NO189" s="143"/>
      <c r="NP189" s="143"/>
      <c r="NQ189" s="143"/>
      <c r="NR189" s="143"/>
      <c r="NS189" s="143"/>
      <c r="NT189" s="143"/>
      <c r="NU189" s="143"/>
      <c r="NV189" s="143"/>
      <c r="NW189" s="143"/>
      <c r="NX189" s="143"/>
      <c r="NY189" s="143"/>
      <c r="NZ189" s="143"/>
      <c r="OA189" s="143"/>
      <c r="OB189" s="143"/>
      <c r="OC189" s="143"/>
      <c r="OD189" s="143"/>
      <c r="OE189" s="143"/>
      <c r="OF189" s="143"/>
      <c r="OG189" s="143"/>
      <c r="OH189" s="143"/>
      <c r="OI189" s="143"/>
      <c r="OJ189" s="143"/>
      <c r="OK189" s="143"/>
      <c r="OL189" s="143"/>
      <c r="OM189" s="143"/>
      <c r="ON189" s="143"/>
      <c r="OO189" s="143"/>
      <c r="OP189" s="143"/>
      <c r="OQ189" s="143"/>
      <c r="OR189" s="143"/>
      <c r="OS189" s="143"/>
      <c r="OT189" s="143"/>
      <c r="OU189" s="143"/>
      <c r="OV189" s="143"/>
      <c r="OW189" s="143"/>
      <c r="OX189" s="143"/>
      <c r="OY189" s="143"/>
      <c r="OZ189" s="143"/>
      <c r="PA189" s="143"/>
      <c r="PB189" s="143"/>
      <c r="PC189" s="143"/>
      <c r="PD189" s="143"/>
      <c r="PE189" s="143"/>
      <c r="PF189" s="143"/>
      <c r="PG189" s="143"/>
      <c r="PH189" s="143"/>
      <c r="PI189" s="143"/>
      <c r="PJ189" s="143"/>
      <c r="PK189" s="143"/>
      <c r="PL189" s="143"/>
      <c r="PM189" s="143"/>
      <c r="PN189" s="143"/>
      <c r="PO189" s="143"/>
      <c r="PP189" s="143"/>
      <c r="PQ189" s="143"/>
      <c r="PR189" s="143"/>
      <c r="PS189" s="143"/>
      <c r="PT189" s="143"/>
      <c r="PU189" s="143"/>
      <c r="PV189" s="143"/>
      <c r="PW189" s="143"/>
      <c r="PX189" s="143"/>
      <c r="PY189" s="143"/>
      <c r="PZ189" s="143"/>
      <c r="QA189" s="143"/>
      <c r="QB189" s="143"/>
      <c r="QC189" s="143"/>
      <c r="QD189" s="143"/>
      <c r="QE189" s="143"/>
      <c r="QF189" s="143"/>
      <c r="QG189" s="143"/>
      <c r="QH189" s="143"/>
      <c r="QI189" s="143"/>
      <c r="QJ189" s="143"/>
      <c r="QK189" s="143"/>
      <c r="QL189" s="143"/>
      <c r="QM189" s="143"/>
      <c r="QN189" s="143"/>
      <c r="QO189" s="143"/>
      <c r="QP189" s="143"/>
      <c r="QQ189" s="143"/>
      <c r="QR189" s="143"/>
      <c r="QS189" s="143"/>
      <c r="QT189" s="143"/>
      <c r="QU189" s="143"/>
      <c r="QV189" s="143"/>
      <c r="QW189" s="143"/>
      <c r="QX189" s="143"/>
      <c r="QY189" s="143"/>
      <c r="QZ189" s="143"/>
      <c r="RA189" s="143"/>
      <c r="RB189" s="143"/>
      <c r="RC189" s="143"/>
      <c r="RD189" s="143"/>
      <c r="RE189" s="143"/>
      <c r="RF189" s="143"/>
      <c r="RG189" s="143"/>
      <c r="RH189" s="143"/>
      <c r="RI189" s="143"/>
      <c r="RJ189" s="143"/>
      <c r="RK189" s="143"/>
      <c r="RL189" s="143"/>
      <c r="RM189" s="143"/>
      <c r="RN189" s="143"/>
      <c r="RO189" s="143"/>
      <c r="RP189" s="143"/>
      <c r="RQ189" s="143"/>
      <c r="RR189" s="143"/>
      <c r="RS189" s="143"/>
      <c r="RT189" s="143"/>
      <c r="RU189" s="143"/>
      <c r="RV189" s="143"/>
      <c r="RW189" s="143"/>
      <c r="RX189" s="143"/>
      <c r="RY189" s="143"/>
      <c r="RZ189" s="143"/>
      <c r="SA189" s="143"/>
      <c r="SB189" s="143"/>
      <c r="SC189" s="143"/>
      <c r="SD189" s="143"/>
      <c r="SE189" s="143"/>
      <c r="SF189" s="143"/>
      <c r="SG189" s="143"/>
      <c r="SH189" s="143"/>
      <c r="SI189" s="143"/>
      <c r="SJ189" s="143"/>
      <c r="SK189" s="143"/>
      <c r="SL189" s="143"/>
      <c r="SM189" s="143"/>
      <c r="SN189" s="143"/>
      <c r="SO189" s="143"/>
      <c r="SP189" s="143"/>
      <c r="SQ189" s="143"/>
      <c r="SR189" s="143"/>
      <c r="SS189" s="143"/>
      <c r="ST189" s="143"/>
      <c r="SU189" s="143"/>
      <c r="SV189" s="143"/>
      <c r="SW189" s="143"/>
      <c r="SX189" s="143"/>
      <c r="SY189" s="143"/>
      <c r="SZ189" s="143"/>
      <c r="TA189" s="143"/>
      <c r="TB189" s="143"/>
      <c r="TC189" s="143"/>
      <c r="TD189" s="143"/>
      <c r="TE189" s="143"/>
      <c r="TF189" s="143"/>
      <c r="TG189" s="143"/>
      <c r="TH189" s="143"/>
      <c r="TI189" s="143"/>
      <c r="TJ189" s="143"/>
      <c r="TK189" s="143"/>
      <c r="TL189" s="143"/>
      <c r="TM189" s="143"/>
      <c r="TN189" s="143"/>
      <c r="TO189" s="143"/>
      <c r="TP189" s="143"/>
      <c r="TQ189" s="143"/>
      <c r="TR189" s="143"/>
      <c r="TS189" s="143"/>
      <c r="TT189" s="143"/>
      <c r="TU189" s="143"/>
      <c r="TV189" s="143"/>
      <c r="TW189" s="143"/>
      <c r="TX189" s="143"/>
      <c r="TY189" s="143"/>
      <c r="TZ189" s="143"/>
      <c r="UA189" s="143"/>
      <c r="UB189" s="143"/>
      <c r="UC189" s="143"/>
      <c r="UD189" s="143"/>
      <c r="UE189" s="143"/>
      <c r="UF189" s="143"/>
      <c r="UG189" s="143"/>
      <c r="UH189" s="143"/>
      <c r="UI189" s="143"/>
      <c r="UJ189" s="143"/>
      <c r="UK189" s="143"/>
      <c r="UL189" s="143"/>
      <c r="UM189" s="143"/>
      <c r="UN189" s="143"/>
      <c r="UO189" s="143"/>
      <c r="UP189" s="143"/>
      <c r="UQ189" s="143"/>
      <c r="UR189" s="143"/>
      <c r="US189" s="143"/>
      <c r="UT189" s="143"/>
      <c r="UU189" s="143"/>
      <c r="UV189" s="143"/>
      <c r="UW189" s="143"/>
      <c r="UX189" s="143"/>
      <c r="UY189" s="143"/>
      <c r="UZ189" s="143"/>
      <c r="VA189" s="143"/>
      <c r="VB189" s="143"/>
      <c r="VC189" s="143"/>
      <c r="VD189" s="143"/>
      <c r="VE189" s="143"/>
      <c r="VF189" s="143"/>
      <c r="VG189" s="143"/>
      <c r="VH189" s="143"/>
      <c r="VI189" s="143"/>
      <c r="VJ189" s="143"/>
      <c r="VK189" s="143"/>
      <c r="VL189" s="143"/>
      <c r="VM189" s="143"/>
      <c r="VN189" s="143"/>
      <c r="VO189" s="143"/>
      <c r="VP189" s="143"/>
      <c r="VQ189" s="143"/>
      <c r="VR189" s="143"/>
      <c r="VS189" s="143"/>
      <c r="VT189" s="143"/>
      <c r="VU189" s="143"/>
      <c r="VV189" s="143"/>
      <c r="VW189" s="143"/>
      <c r="VX189" s="143"/>
      <c r="VY189" s="143"/>
      <c r="VZ189" s="143"/>
      <c r="WA189" s="143"/>
      <c r="WB189" s="143"/>
      <c r="WC189" s="143"/>
      <c r="WD189" s="143"/>
      <c r="WE189" s="143"/>
      <c r="WF189" s="143"/>
      <c r="WG189" s="143"/>
      <c r="WH189" s="143"/>
      <c r="WI189" s="143"/>
      <c r="WJ189" s="143"/>
      <c r="WK189" s="143"/>
      <c r="WL189" s="143"/>
      <c r="WM189" s="143"/>
      <c r="WN189" s="143"/>
      <c r="WO189" s="143"/>
      <c r="WP189" s="143"/>
      <c r="WQ189" s="143"/>
      <c r="WR189" s="143"/>
      <c r="WS189" s="143"/>
      <c r="WT189" s="143"/>
      <c r="WU189" s="143"/>
      <c r="WV189" s="143"/>
      <c r="WW189" s="143"/>
      <c r="WX189" s="143"/>
      <c r="WY189" s="143"/>
      <c r="WZ189" s="143"/>
      <c r="XA189" s="143"/>
      <c r="XB189" s="143"/>
      <c r="XC189" s="143"/>
      <c r="XD189" s="143"/>
      <c r="XE189" s="143"/>
      <c r="XF189" s="143"/>
      <c r="XG189" s="143"/>
      <c r="XH189" s="143"/>
      <c r="XI189" s="143"/>
      <c r="XJ189" s="143"/>
      <c r="XK189" s="143"/>
      <c r="XL189" s="143"/>
      <c r="XM189" s="143"/>
      <c r="XN189" s="143"/>
      <c r="XO189" s="143"/>
      <c r="XP189" s="143"/>
      <c r="XQ189" s="143"/>
      <c r="XR189" s="143"/>
      <c r="XS189" s="143"/>
      <c r="XT189" s="143"/>
      <c r="XU189" s="143"/>
      <c r="XV189" s="143"/>
      <c r="XW189" s="143"/>
      <c r="XX189" s="143"/>
      <c r="XY189" s="143"/>
      <c r="XZ189" s="143"/>
      <c r="YA189" s="143"/>
      <c r="YB189" s="143"/>
      <c r="YC189" s="143"/>
      <c r="YD189" s="143"/>
      <c r="YE189" s="143"/>
      <c r="YF189" s="143"/>
      <c r="YG189" s="143"/>
      <c r="YH189" s="143"/>
      <c r="YI189" s="143"/>
      <c r="YJ189" s="143"/>
      <c r="YK189" s="143"/>
      <c r="YL189" s="143"/>
      <c r="YM189" s="143"/>
      <c r="YN189" s="143"/>
      <c r="YO189" s="143"/>
      <c r="YP189" s="143"/>
      <c r="YQ189" s="143"/>
      <c r="YR189" s="143"/>
      <c r="YS189" s="143"/>
      <c r="YT189" s="143"/>
      <c r="YU189" s="143"/>
      <c r="YV189" s="143"/>
      <c r="YW189" s="143"/>
      <c r="YX189" s="143"/>
      <c r="YY189" s="143"/>
      <c r="YZ189" s="143"/>
      <c r="ZA189" s="143"/>
      <c r="ZB189" s="143"/>
      <c r="ZC189" s="143"/>
      <c r="ZD189" s="143"/>
      <c r="ZE189" s="143"/>
      <c r="ZF189" s="143"/>
      <c r="ZG189" s="143"/>
      <c r="ZH189" s="143"/>
      <c r="ZI189" s="143"/>
      <c r="ZJ189" s="143"/>
      <c r="ZK189" s="143"/>
      <c r="ZL189" s="143"/>
      <c r="ZM189" s="143"/>
      <c r="ZN189" s="143"/>
      <c r="ZO189" s="143"/>
      <c r="ZP189" s="143"/>
      <c r="ZQ189" s="143"/>
      <c r="ZR189" s="143"/>
      <c r="ZS189" s="143"/>
      <c r="ZT189" s="143"/>
      <c r="ZU189" s="143"/>
      <c r="ZV189" s="143"/>
      <c r="ZW189" s="143"/>
      <c r="ZX189" s="143"/>
      <c r="ZY189" s="143"/>
      <c r="ZZ189" s="143"/>
      <c r="AAA189" s="143"/>
      <c r="AAB189" s="143"/>
      <c r="AAC189" s="143"/>
      <c r="AAD189" s="143"/>
      <c r="AAE189" s="143"/>
      <c r="AAF189" s="143"/>
      <c r="AAG189" s="143"/>
      <c r="AAH189" s="143"/>
      <c r="AAI189" s="143"/>
      <c r="AAJ189" s="143"/>
      <c r="AAK189" s="143"/>
      <c r="AAL189" s="143"/>
      <c r="AAM189" s="143"/>
      <c r="AAN189" s="143"/>
      <c r="AAO189" s="143"/>
      <c r="AAP189" s="143"/>
      <c r="AAQ189" s="143"/>
      <c r="AAR189" s="143"/>
      <c r="AAS189" s="143"/>
      <c r="AAT189" s="143"/>
      <c r="AAU189" s="143"/>
      <c r="AAV189" s="143"/>
      <c r="AAW189" s="143"/>
      <c r="AAX189" s="143"/>
      <c r="AAY189" s="143"/>
      <c r="AAZ189" s="143"/>
      <c r="ABA189" s="143"/>
      <c r="ABB189" s="143"/>
      <c r="ABC189" s="143"/>
      <c r="ABD189" s="143"/>
      <c r="ABE189" s="143"/>
      <c r="ABF189" s="143"/>
      <c r="ABG189" s="143"/>
      <c r="ABH189" s="143"/>
      <c r="ABI189" s="143"/>
      <c r="ABJ189" s="143"/>
      <c r="ABK189" s="143"/>
      <c r="ABL189" s="143"/>
      <c r="ABM189" s="143"/>
      <c r="ABN189" s="143"/>
      <c r="ABO189" s="143"/>
      <c r="ABP189" s="143"/>
      <c r="ABQ189" s="143"/>
      <c r="ABR189" s="143"/>
      <c r="ABS189" s="143"/>
      <c r="ABT189" s="143"/>
      <c r="ABU189" s="143"/>
      <c r="ABV189" s="143"/>
      <c r="ABW189" s="143"/>
      <c r="ABX189" s="143"/>
      <c r="ABY189" s="143"/>
      <c r="ABZ189" s="143"/>
      <c r="ACA189" s="143"/>
      <c r="ACB189" s="143"/>
      <c r="ACC189" s="143"/>
      <c r="ACD189" s="143"/>
      <c r="ACE189" s="143"/>
      <c r="ACF189" s="143"/>
      <c r="ACG189" s="143"/>
      <c r="ACH189" s="143"/>
      <c r="ACI189" s="143"/>
      <c r="ACJ189" s="143"/>
      <c r="ACK189" s="143"/>
      <c r="ACL189" s="143"/>
      <c r="ACM189" s="143"/>
      <c r="ACN189" s="143"/>
      <c r="ACO189" s="143"/>
      <c r="ACP189" s="143"/>
      <c r="ACQ189" s="143"/>
      <c r="ACR189" s="143"/>
      <c r="ACS189" s="143"/>
      <c r="ACT189" s="143"/>
      <c r="ACU189" s="143"/>
      <c r="ACV189" s="143"/>
      <c r="ACW189" s="143"/>
      <c r="ACX189" s="143"/>
      <c r="ACY189" s="143"/>
      <c r="ACZ189" s="143"/>
      <c r="ADA189" s="143"/>
      <c r="ADB189" s="143"/>
      <c r="ADC189" s="143"/>
      <c r="ADD189" s="143"/>
      <c r="ADE189" s="143"/>
      <c r="ADF189" s="143"/>
      <c r="ADG189" s="143"/>
      <c r="ADH189" s="143"/>
      <c r="ADI189" s="143"/>
      <c r="ADJ189" s="143"/>
      <c r="ADK189" s="143"/>
      <c r="ADL189" s="143"/>
      <c r="ADM189" s="143"/>
      <c r="ADN189" s="143"/>
      <c r="ADO189" s="143"/>
      <c r="ADP189" s="143"/>
      <c r="ADQ189" s="143"/>
      <c r="ADR189" s="143"/>
      <c r="ADS189" s="143"/>
      <c r="ADT189" s="143"/>
      <c r="ADU189" s="143"/>
      <c r="ADV189" s="143"/>
      <c r="ADW189" s="143"/>
      <c r="ADX189" s="143"/>
      <c r="ADY189" s="143"/>
      <c r="ADZ189" s="143"/>
      <c r="AEA189" s="143"/>
      <c r="AEB189" s="143"/>
      <c r="AEC189" s="143"/>
      <c r="AED189" s="143"/>
      <c r="AEE189" s="143"/>
      <c r="AEF189" s="143"/>
      <c r="AEG189" s="143"/>
      <c r="AEH189" s="143"/>
      <c r="AEI189" s="143"/>
      <c r="AEJ189" s="143"/>
      <c r="AEK189" s="143"/>
      <c r="AEL189" s="143"/>
      <c r="AEM189" s="143"/>
      <c r="AEN189" s="143"/>
      <c r="AEO189" s="143"/>
      <c r="AEP189" s="143"/>
      <c r="AEQ189" s="143"/>
      <c r="AER189" s="143"/>
      <c r="AES189" s="143"/>
      <c r="AET189" s="143"/>
      <c r="AEU189" s="143"/>
      <c r="AEV189" s="143"/>
      <c r="AEW189" s="143"/>
      <c r="AEX189" s="143"/>
      <c r="AEY189" s="143"/>
      <c r="AEZ189" s="143"/>
      <c r="AFA189" s="143"/>
      <c r="AFB189" s="143"/>
      <c r="AFC189" s="143"/>
      <c r="AFD189" s="143"/>
      <c r="AFE189" s="143"/>
      <c r="AFF189" s="143"/>
      <c r="AFG189" s="143"/>
      <c r="AFH189" s="143"/>
      <c r="AFI189" s="143"/>
      <c r="AFJ189" s="143"/>
      <c r="AFK189" s="143"/>
      <c r="AFL189" s="143"/>
      <c r="AFM189" s="143"/>
      <c r="AFN189" s="143"/>
      <c r="AFO189" s="143"/>
      <c r="AFP189" s="143"/>
      <c r="AFQ189" s="143"/>
      <c r="AFR189" s="143"/>
      <c r="AFS189" s="143"/>
      <c r="AFT189" s="143"/>
      <c r="AFU189" s="143"/>
      <c r="AFV189" s="143"/>
      <c r="AFW189" s="143"/>
      <c r="AFX189" s="143"/>
      <c r="AFY189" s="143"/>
      <c r="AFZ189" s="143"/>
      <c r="AGA189" s="143"/>
      <c r="AGB189" s="143"/>
      <c r="AGC189" s="143"/>
      <c r="AGD189" s="143"/>
      <c r="AGE189" s="143"/>
      <c r="AGF189" s="143"/>
      <c r="AGG189" s="143"/>
      <c r="AGH189" s="143"/>
      <c r="AGI189" s="143"/>
      <c r="AGJ189" s="143"/>
      <c r="AGK189" s="143"/>
      <c r="AGL189" s="143"/>
      <c r="AGM189" s="143"/>
      <c r="AGN189" s="143"/>
      <c r="AGO189" s="143"/>
      <c r="AGP189" s="143"/>
      <c r="AGQ189" s="143"/>
      <c r="AGR189" s="143"/>
      <c r="AGS189" s="143"/>
      <c r="AGT189" s="143"/>
      <c r="AGU189" s="143"/>
      <c r="AGV189" s="143"/>
      <c r="AGW189" s="143"/>
      <c r="AGX189" s="143"/>
      <c r="AGY189" s="143"/>
      <c r="AGZ189" s="143"/>
      <c r="AHA189" s="143"/>
      <c r="AHB189" s="143"/>
      <c r="AHC189" s="143"/>
      <c r="AHD189" s="143"/>
      <c r="AHE189" s="143"/>
      <c r="AHF189" s="143"/>
      <c r="AHG189" s="143"/>
      <c r="AHH189" s="143"/>
      <c r="AHI189" s="143"/>
      <c r="AHJ189" s="143"/>
      <c r="AHK189" s="143"/>
      <c r="AHL189" s="143"/>
      <c r="AHM189" s="143"/>
      <c r="AHN189" s="143"/>
      <c r="AHO189" s="143"/>
      <c r="AHP189" s="143"/>
      <c r="AHQ189" s="143"/>
      <c r="AHR189" s="143"/>
      <c r="AHS189" s="143"/>
      <c r="AHT189" s="143"/>
      <c r="AHU189" s="143"/>
      <c r="AHV189" s="143"/>
      <c r="AHW189" s="143"/>
      <c r="AHX189" s="143"/>
      <c r="AHY189" s="143"/>
      <c r="AHZ189" s="143"/>
      <c r="AIA189" s="143"/>
      <c r="AIB189" s="143"/>
      <c r="AIC189" s="143"/>
      <c r="AID189" s="143"/>
      <c r="AIE189" s="143"/>
      <c r="AIF189" s="143"/>
      <c r="AIG189" s="143"/>
      <c r="AIH189" s="143"/>
      <c r="AII189" s="143"/>
      <c r="AIJ189" s="143"/>
      <c r="AIK189" s="143"/>
      <c r="AIL189" s="143"/>
      <c r="AIM189" s="143"/>
      <c r="AIN189" s="143"/>
      <c r="AIO189" s="143"/>
      <c r="AIP189" s="143"/>
      <c r="AIQ189" s="143"/>
      <c r="AIR189" s="143"/>
      <c r="AIS189" s="143"/>
      <c r="AIT189" s="143"/>
      <c r="AIU189" s="143"/>
      <c r="AIV189" s="143"/>
      <c r="AIW189" s="143"/>
      <c r="AIX189" s="143"/>
      <c r="AIY189" s="143"/>
      <c r="AIZ189" s="143"/>
      <c r="AJA189" s="143"/>
      <c r="AJB189" s="143"/>
      <c r="AJC189" s="143"/>
      <c r="AJD189" s="143"/>
      <c r="AJE189" s="143"/>
      <c r="AJF189" s="143"/>
      <c r="AJG189" s="143"/>
      <c r="AJH189" s="143"/>
      <c r="AJI189" s="143"/>
    </row>
    <row r="190" spans="1:945" s="106" customFormat="1" ht="13.55" customHeight="1">
      <c r="A190" s="400"/>
      <c r="B190" s="62" t="s">
        <v>241</v>
      </c>
      <c r="C190" s="251">
        <v>2642585</v>
      </c>
      <c r="D190" s="358">
        <f t="shared" si="56"/>
        <v>5.9026240162994625E-2</v>
      </c>
      <c r="E190" s="403"/>
      <c r="F190" s="464"/>
      <c r="G190" s="356">
        <v>38007</v>
      </c>
      <c r="H190" s="358">
        <f t="shared" si="53"/>
        <v>-5.3209775054181341E-2</v>
      </c>
      <c r="I190" s="138">
        <v>38957</v>
      </c>
      <c r="J190" s="358">
        <f t="shared" si="46"/>
        <v>9.6176031964883668E-2</v>
      </c>
      <c r="K190" s="450">
        <v>78892</v>
      </c>
      <c r="L190" s="461">
        <f>IFERROR((K190-K178)/K178,"")</f>
        <v>-0.22759403943684034</v>
      </c>
      <c r="M190" s="138">
        <v>12726</v>
      </c>
      <c r="N190" s="358">
        <f t="shared" si="58"/>
        <v>-7.1230477302583584E-2</v>
      </c>
      <c r="O190" s="403"/>
      <c r="P190" s="406"/>
      <c r="Q190" s="138">
        <v>4475</v>
      </c>
      <c r="R190" s="358">
        <f t="shared" si="57"/>
        <v>-6.712528663748174E-2</v>
      </c>
      <c r="S190" s="138">
        <v>3730</v>
      </c>
      <c r="T190" s="379">
        <f t="shared" si="35"/>
        <v>-0.35040055729710901</v>
      </c>
      <c r="U190" s="250"/>
      <c r="V190" s="137"/>
      <c r="W190" s="356">
        <v>152</v>
      </c>
      <c r="X190" s="358">
        <f t="shared" si="50"/>
        <v>-0.60416666666666674</v>
      </c>
      <c r="Y190" s="250">
        <v>136</v>
      </c>
      <c r="Z190" s="358">
        <f t="shared" si="59"/>
        <v>-0.63243243243243241</v>
      </c>
      <c r="AA190" s="138"/>
      <c r="AB190" s="358"/>
      <c r="AC190" s="138"/>
      <c r="AD190" s="358"/>
      <c r="AE190" s="138"/>
      <c r="AF190" s="358"/>
      <c r="AG190" s="138"/>
      <c r="AH190" s="358"/>
      <c r="AI190" s="143"/>
      <c r="AJ190" s="143"/>
      <c r="AK190" s="143"/>
      <c r="AL190" s="143"/>
      <c r="AM190" s="143"/>
      <c r="AN190" s="143"/>
      <c r="AO190" s="143"/>
      <c r="AP190" s="143"/>
      <c r="AQ190" s="143"/>
      <c r="AR190" s="143"/>
      <c r="AS190" s="143"/>
      <c r="AT190" s="143"/>
      <c r="AU190" s="143"/>
      <c r="AV190" s="144"/>
      <c r="AW190" s="143"/>
      <c r="AX190" s="143"/>
      <c r="AY190" s="143"/>
      <c r="AZ190" s="143"/>
      <c r="BA190" s="143"/>
      <c r="BB190" s="143"/>
      <c r="BC190" s="143"/>
      <c r="BD190" s="143"/>
      <c r="BE190" s="143"/>
      <c r="BF190" s="143"/>
      <c r="BG190" s="143"/>
      <c r="BH190" s="143"/>
      <c r="BI190" s="143"/>
      <c r="BJ190" s="143"/>
      <c r="BK190" s="143"/>
      <c r="BL190" s="143"/>
      <c r="BM190" s="143"/>
      <c r="BN190" s="143"/>
      <c r="BO190" s="143"/>
      <c r="BP190" s="143"/>
      <c r="BQ190" s="143"/>
      <c r="BR190" s="143"/>
      <c r="BS190" s="143"/>
      <c r="BT190" s="143"/>
      <c r="BU190" s="143"/>
      <c r="BV190" s="143"/>
      <c r="BW190" s="143"/>
      <c r="BX190" s="143"/>
      <c r="BY190" s="143"/>
      <c r="BZ190" s="143"/>
      <c r="CA190" s="143"/>
      <c r="CB190" s="143"/>
      <c r="CC190" s="143"/>
      <c r="CD190" s="143"/>
      <c r="CE190" s="143"/>
      <c r="CF190" s="143"/>
      <c r="CG190" s="143"/>
      <c r="CH190" s="143"/>
      <c r="CI190" s="143"/>
      <c r="CJ190" s="143"/>
      <c r="CK190" s="143"/>
      <c r="CL190" s="143"/>
      <c r="CM190" s="143"/>
      <c r="CN190" s="143"/>
      <c r="CO190" s="143"/>
      <c r="CP190" s="143"/>
      <c r="CQ190" s="143"/>
      <c r="CR190" s="143"/>
      <c r="CS190" s="143"/>
      <c r="CT190" s="143"/>
      <c r="CU190" s="143"/>
      <c r="CV190" s="143"/>
      <c r="CW190" s="143"/>
      <c r="CX190" s="143"/>
      <c r="CY190" s="143"/>
      <c r="CZ190" s="143"/>
      <c r="DA190" s="143"/>
      <c r="DB190" s="143"/>
      <c r="DC190" s="143"/>
      <c r="DD190" s="143"/>
      <c r="DE190" s="143"/>
      <c r="DF190" s="143"/>
      <c r="DG190" s="143"/>
      <c r="DH190" s="143"/>
      <c r="DI190" s="143"/>
      <c r="DJ190" s="143"/>
      <c r="DK190" s="143"/>
      <c r="DL190" s="143"/>
      <c r="DM190" s="143"/>
      <c r="DN190" s="143"/>
      <c r="DO190" s="143"/>
      <c r="DP190" s="143"/>
      <c r="DQ190" s="143"/>
      <c r="DR190" s="143"/>
      <c r="DS190" s="143"/>
      <c r="DT190" s="143"/>
      <c r="DU190" s="143"/>
      <c r="DV190" s="143"/>
      <c r="DW190" s="143"/>
      <c r="DX190" s="143"/>
      <c r="DY190" s="143"/>
      <c r="DZ190" s="143"/>
      <c r="EA190" s="143"/>
      <c r="EB190" s="143"/>
      <c r="EC190" s="143"/>
      <c r="ED190" s="143"/>
      <c r="EE190" s="143"/>
      <c r="EF190" s="143"/>
      <c r="EG190" s="143"/>
      <c r="EH190" s="143"/>
      <c r="EI190" s="143"/>
      <c r="EJ190" s="143"/>
      <c r="EK190" s="143"/>
      <c r="EL190" s="143"/>
      <c r="EM190" s="143"/>
      <c r="EN190" s="143"/>
      <c r="EO190" s="143"/>
      <c r="EP190" s="143"/>
      <c r="EQ190" s="143"/>
      <c r="ER190" s="143"/>
      <c r="ES190" s="143"/>
      <c r="ET190" s="143"/>
      <c r="EU190" s="143"/>
      <c r="EV190" s="143"/>
      <c r="EW190" s="143"/>
      <c r="EX190" s="143"/>
      <c r="EY190" s="143"/>
      <c r="EZ190" s="143"/>
      <c r="FA190" s="143"/>
      <c r="FB190" s="143"/>
      <c r="FC190" s="143"/>
      <c r="FD190" s="143"/>
      <c r="FE190" s="143"/>
      <c r="FF190" s="143"/>
      <c r="FG190" s="143"/>
      <c r="FH190" s="143"/>
      <c r="FI190" s="143"/>
      <c r="FJ190" s="143"/>
      <c r="FK190" s="143"/>
      <c r="FL190" s="143"/>
      <c r="FM190" s="143"/>
      <c r="FN190" s="143"/>
      <c r="FO190" s="143"/>
      <c r="FP190" s="143"/>
      <c r="FQ190" s="143"/>
      <c r="FR190" s="143"/>
      <c r="FS190" s="143"/>
      <c r="FT190" s="143"/>
      <c r="FU190" s="143"/>
      <c r="FV190" s="143"/>
      <c r="FW190" s="143"/>
      <c r="FX190" s="143"/>
      <c r="FY190" s="143"/>
      <c r="FZ190" s="143"/>
      <c r="GA190" s="143"/>
      <c r="GB190" s="143"/>
      <c r="GC190" s="143"/>
      <c r="GD190" s="143"/>
      <c r="GE190" s="143"/>
      <c r="GF190" s="143"/>
      <c r="GG190" s="143"/>
      <c r="GH190" s="143"/>
      <c r="GI190" s="143"/>
      <c r="GJ190" s="143"/>
      <c r="GK190" s="143"/>
      <c r="GL190" s="143"/>
      <c r="GM190" s="143"/>
      <c r="GN190" s="143"/>
      <c r="GO190" s="143"/>
      <c r="GP190" s="143"/>
      <c r="GQ190" s="143"/>
      <c r="GR190" s="143"/>
      <c r="GS190" s="143"/>
      <c r="GT190" s="143"/>
      <c r="GU190" s="143"/>
      <c r="GV190" s="143"/>
      <c r="GW190" s="143"/>
      <c r="GX190" s="143"/>
      <c r="GY190" s="143"/>
      <c r="GZ190" s="143"/>
      <c r="HA190" s="143"/>
      <c r="HB190" s="143"/>
      <c r="HC190" s="143"/>
      <c r="HD190" s="143"/>
      <c r="HE190" s="143"/>
      <c r="HF190" s="143"/>
      <c r="HG190" s="143"/>
      <c r="HH190" s="143"/>
      <c r="HI190" s="143"/>
      <c r="HJ190" s="143"/>
      <c r="HK190" s="143"/>
      <c r="HL190" s="143"/>
      <c r="HM190" s="143"/>
      <c r="HN190" s="143"/>
      <c r="HO190" s="143"/>
      <c r="HP190" s="143"/>
      <c r="HQ190" s="143"/>
      <c r="HR190" s="143"/>
      <c r="HS190" s="143"/>
      <c r="HT190" s="143"/>
      <c r="HU190" s="143"/>
      <c r="HV190" s="143"/>
      <c r="HW190" s="143"/>
      <c r="HX190" s="143"/>
      <c r="HY190" s="143"/>
      <c r="HZ190" s="143"/>
      <c r="IA190" s="143"/>
      <c r="IB190" s="143"/>
      <c r="IC190" s="143"/>
      <c r="ID190" s="143"/>
      <c r="IE190" s="143"/>
      <c r="IF190" s="143"/>
      <c r="IG190" s="143"/>
      <c r="IH190" s="143"/>
      <c r="II190" s="143"/>
      <c r="IJ190" s="143"/>
      <c r="IK190" s="143"/>
      <c r="IL190" s="143"/>
      <c r="IM190" s="143"/>
      <c r="IN190" s="143"/>
      <c r="IO190" s="143"/>
      <c r="IP190" s="143"/>
      <c r="IQ190" s="143"/>
      <c r="IR190" s="143"/>
      <c r="IS190" s="143"/>
      <c r="IT190" s="143"/>
      <c r="IU190" s="143"/>
      <c r="IV190" s="143"/>
      <c r="IW190" s="143"/>
      <c r="IX190" s="143"/>
      <c r="IY190" s="143"/>
      <c r="IZ190" s="143"/>
      <c r="JA190" s="143"/>
      <c r="JB190" s="143"/>
      <c r="JC190" s="143"/>
      <c r="JD190" s="143"/>
      <c r="JE190" s="143"/>
      <c r="JF190" s="143"/>
      <c r="JG190" s="143"/>
      <c r="JH190" s="143"/>
      <c r="JI190" s="143"/>
      <c r="JJ190" s="143"/>
      <c r="JK190" s="143"/>
      <c r="JL190" s="143"/>
      <c r="JM190" s="143"/>
      <c r="JN190" s="143"/>
      <c r="JO190" s="143"/>
      <c r="JP190" s="143"/>
      <c r="JQ190" s="143"/>
      <c r="JR190" s="143"/>
      <c r="JS190" s="143"/>
      <c r="JT190" s="143"/>
      <c r="JU190" s="143"/>
      <c r="JV190" s="143"/>
      <c r="JW190" s="143"/>
      <c r="JX190" s="143"/>
      <c r="JY190" s="143"/>
      <c r="JZ190" s="143"/>
      <c r="KA190" s="143"/>
      <c r="KB190" s="143"/>
      <c r="KC190" s="143"/>
      <c r="KD190" s="143"/>
      <c r="KE190" s="143"/>
      <c r="KF190" s="143"/>
      <c r="KG190" s="143"/>
      <c r="KH190" s="143"/>
      <c r="KI190" s="143"/>
      <c r="KJ190" s="143"/>
      <c r="KK190" s="143"/>
      <c r="KL190" s="143"/>
      <c r="KM190" s="143"/>
      <c r="KN190" s="143"/>
      <c r="KO190" s="143"/>
      <c r="KP190" s="143"/>
      <c r="KQ190" s="143"/>
      <c r="KR190" s="143"/>
      <c r="KS190" s="143"/>
      <c r="KT190" s="143"/>
      <c r="KU190" s="143"/>
      <c r="KV190" s="143"/>
      <c r="KW190" s="143"/>
      <c r="KX190" s="143"/>
      <c r="KY190" s="143"/>
      <c r="KZ190" s="143"/>
      <c r="LA190" s="143"/>
      <c r="LB190" s="143"/>
      <c r="LC190" s="143"/>
      <c r="LD190" s="143"/>
      <c r="LE190" s="143"/>
      <c r="LF190" s="143"/>
      <c r="LG190" s="143"/>
      <c r="LH190" s="143"/>
      <c r="LI190" s="143"/>
      <c r="LJ190" s="143"/>
      <c r="LK190" s="143"/>
      <c r="LL190" s="143"/>
      <c r="LM190" s="143"/>
      <c r="LN190" s="143"/>
      <c r="LO190" s="143"/>
      <c r="LP190" s="143"/>
      <c r="LQ190" s="143"/>
      <c r="LR190" s="143"/>
      <c r="LS190" s="143"/>
      <c r="LT190" s="143"/>
      <c r="LU190" s="143"/>
      <c r="LV190" s="143"/>
      <c r="LW190" s="143"/>
      <c r="LX190" s="143"/>
      <c r="LY190" s="143"/>
      <c r="LZ190" s="143"/>
      <c r="MA190" s="143"/>
      <c r="MB190" s="143"/>
      <c r="MC190" s="143"/>
      <c r="MD190" s="143"/>
      <c r="ME190" s="143"/>
      <c r="MF190" s="143"/>
      <c r="MG190" s="143"/>
      <c r="MH190" s="143"/>
      <c r="MI190" s="143"/>
      <c r="MJ190" s="143"/>
      <c r="MK190" s="143"/>
      <c r="ML190" s="143"/>
      <c r="MM190" s="143"/>
      <c r="MN190" s="143"/>
      <c r="MO190" s="143"/>
      <c r="MP190" s="143"/>
      <c r="MQ190" s="143"/>
      <c r="MR190" s="143"/>
      <c r="MS190" s="143"/>
      <c r="MT190" s="143"/>
      <c r="MU190" s="143"/>
      <c r="MV190" s="143"/>
      <c r="MW190" s="143"/>
      <c r="MX190" s="143"/>
      <c r="MY190" s="143"/>
      <c r="MZ190" s="143"/>
      <c r="NA190" s="143"/>
      <c r="NB190" s="143"/>
      <c r="NC190" s="143"/>
      <c r="ND190" s="143"/>
      <c r="NE190" s="143"/>
      <c r="NF190" s="143"/>
      <c r="NG190" s="143"/>
      <c r="NH190" s="143"/>
      <c r="NI190" s="143"/>
      <c r="NJ190" s="143"/>
      <c r="NK190" s="143"/>
      <c r="NL190" s="143"/>
      <c r="NM190" s="143"/>
      <c r="NN190" s="143"/>
      <c r="NO190" s="143"/>
      <c r="NP190" s="143"/>
      <c r="NQ190" s="143"/>
      <c r="NR190" s="143"/>
      <c r="NS190" s="143"/>
      <c r="NT190" s="143"/>
      <c r="NU190" s="143"/>
      <c r="NV190" s="143"/>
      <c r="NW190" s="143"/>
      <c r="NX190" s="143"/>
      <c r="NY190" s="143"/>
      <c r="NZ190" s="143"/>
      <c r="OA190" s="143"/>
      <c r="OB190" s="143"/>
      <c r="OC190" s="143"/>
      <c r="OD190" s="143"/>
      <c r="OE190" s="143"/>
      <c r="OF190" s="143"/>
      <c r="OG190" s="143"/>
      <c r="OH190" s="143"/>
      <c r="OI190" s="143"/>
      <c r="OJ190" s="143"/>
      <c r="OK190" s="143"/>
      <c r="OL190" s="143"/>
      <c r="OM190" s="143"/>
      <c r="ON190" s="143"/>
      <c r="OO190" s="143"/>
      <c r="OP190" s="143"/>
      <c r="OQ190" s="143"/>
      <c r="OR190" s="143"/>
      <c r="OS190" s="143"/>
      <c r="OT190" s="143"/>
      <c r="OU190" s="143"/>
      <c r="OV190" s="143"/>
      <c r="OW190" s="143"/>
      <c r="OX190" s="143"/>
      <c r="OY190" s="143"/>
      <c r="OZ190" s="143"/>
      <c r="PA190" s="143"/>
      <c r="PB190" s="143"/>
      <c r="PC190" s="143"/>
      <c r="PD190" s="143"/>
      <c r="PE190" s="143"/>
      <c r="PF190" s="143"/>
      <c r="PG190" s="143"/>
      <c r="PH190" s="143"/>
      <c r="PI190" s="143"/>
      <c r="PJ190" s="143"/>
      <c r="PK190" s="143"/>
      <c r="PL190" s="143"/>
      <c r="PM190" s="143"/>
      <c r="PN190" s="143"/>
      <c r="PO190" s="143"/>
      <c r="PP190" s="143"/>
      <c r="PQ190" s="143"/>
      <c r="PR190" s="143"/>
      <c r="PS190" s="143"/>
      <c r="PT190" s="143"/>
      <c r="PU190" s="143"/>
      <c r="PV190" s="143"/>
      <c r="PW190" s="143"/>
      <c r="PX190" s="143"/>
      <c r="PY190" s="143"/>
      <c r="PZ190" s="143"/>
      <c r="QA190" s="143"/>
      <c r="QB190" s="143"/>
      <c r="QC190" s="143"/>
      <c r="QD190" s="143"/>
      <c r="QE190" s="143"/>
      <c r="QF190" s="143"/>
      <c r="QG190" s="143"/>
      <c r="QH190" s="143"/>
      <c r="QI190" s="143"/>
      <c r="QJ190" s="143"/>
      <c r="QK190" s="143"/>
      <c r="QL190" s="143"/>
      <c r="QM190" s="143"/>
      <c r="QN190" s="143"/>
      <c r="QO190" s="143"/>
      <c r="QP190" s="143"/>
      <c r="QQ190" s="143"/>
      <c r="QR190" s="143"/>
      <c r="QS190" s="143"/>
      <c r="QT190" s="143"/>
      <c r="QU190" s="143"/>
      <c r="QV190" s="143"/>
      <c r="QW190" s="143"/>
      <c r="QX190" s="143"/>
      <c r="QY190" s="143"/>
      <c r="QZ190" s="143"/>
      <c r="RA190" s="143"/>
      <c r="RB190" s="143"/>
      <c r="RC190" s="143"/>
      <c r="RD190" s="143"/>
      <c r="RE190" s="143"/>
      <c r="RF190" s="143"/>
      <c r="RG190" s="143"/>
      <c r="RH190" s="143"/>
      <c r="RI190" s="143"/>
      <c r="RJ190" s="143"/>
      <c r="RK190" s="143"/>
      <c r="RL190" s="143"/>
      <c r="RM190" s="143"/>
      <c r="RN190" s="143"/>
      <c r="RO190" s="143"/>
      <c r="RP190" s="143"/>
      <c r="RQ190" s="143"/>
      <c r="RR190" s="143"/>
      <c r="RS190" s="143"/>
      <c r="RT190" s="143"/>
      <c r="RU190" s="143"/>
      <c r="RV190" s="143"/>
      <c r="RW190" s="143"/>
      <c r="RX190" s="143"/>
      <c r="RY190" s="143"/>
      <c r="RZ190" s="143"/>
      <c r="SA190" s="143"/>
      <c r="SB190" s="143"/>
      <c r="SC190" s="143"/>
      <c r="SD190" s="143"/>
      <c r="SE190" s="143"/>
      <c r="SF190" s="143"/>
      <c r="SG190" s="143"/>
      <c r="SH190" s="143"/>
      <c r="SI190" s="143"/>
      <c r="SJ190" s="143"/>
      <c r="SK190" s="143"/>
      <c r="SL190" s="143"/>
      <c r="SM190" s="143"/>
      <c r="SN190" s="143"/>
      <c r="SO190" s="143"/>
      <c r="SP190" s="143"/>
      <c r="SQ190" s="143"/>
      <c r="SR190" s="143"/>
      <c r="SS190" s="143"/>
      <c r="ST190" s="143"/>
      <c r="SU190" s="143"/>
      <c r="SV190" s="143"/>
      <c r="SW190" s="143"/>
      <c r="SX190" s="143"/>
      <c r="SY190" s="143"/>
      <c r="SZ190" s="143"/>
      <c r="TA190" s="143"/>
      <c r="TB190" s="143"/>
      <c r="TC190" s="143"/>
      <c r="TD190" s="143"/>
      <c r="TE190" s="143"/>
      <c r="TF190" s="143"/>
      <c r="TG190" s="143"/>
      <c r="TH190" s="143"/>
      <c r="TI190" s="143"/>
      <c r="TJ190" s="143"/>
      <c r="TK190" s="143"/>
      <c r="TL190" s="143"/>
      <c r="TM190" s="143"/>
      <c r="TN190" s="143"/>
      <c r="TO190" s="143"/>
      <c r="TP190" s="143"/>
      <c r="TQ190" s="143"/>
      <c r="TR190" s="143"/>
      <c r="TS190" s="143"/>
      <c r="TT190" s="143"/>
      <c r="TU190" s="143"/>
      <c r="TV190" s="143"/>
      <c r="TW190" s="143"/>
      <c r="TX190" s="143"/>
      <c r="TY190" s="143"/>
      <c r="TZ190" s="143"/>
      <c r="UA190" s="143"/>
      <c r="UB190" s="143"/>
      <c r="UC190" s="143"/>
      <c r="UD190" s="143"/>
      <c r="UE190" s="143"/>
      <c r="UF190" s="143"/>
      <c r="UG190" s="143"/>
      <c r="UH190" s="143"/>
      <c r="UI190" s="143"/>
      <c r="UJ190" s="143"/>
      <c r="UK190" s="143"/>
      <c r="UL190" s="143"/>
      <c r="UM190" s="143"/>
      <c r="UN190" s="143"/>
      <c r="UO190" s="143"/>
      <c r="UP190" s="143"/>
      <c r="UQ190" s="143"/>
      <c r="UR190" s="143"/>
      <c r="US190" s="143"/>
      <c r="UT190" s="143"/>
      <c r="UU190" s="143"/>
      <c r="UV190" s="143"/>
      <c r="UW190" s="143"/>
      <c r="UX190" s="143"/>
      <c r="UY190" s="143"/>
      <c r="UZ190" s="143"/>
      <c r="VA190" s="143"/>
      <c r="VB190" s="143"/>
      <c r="VC190" s="143"/>
      <c r="VD190" s="143"/>
      <c r="VE190" s="143"/>
      <c r="VF190" s="143"/>
      <c r="VG190" s="143"/>
      <c r="VH190" s="143"/>
      <c r="VI190" s="143"/>
      <c r="VJ190" s="143"/>
      <c r="VK190" s="143"/>
      <c r="VL190" s="143"/>
      <c r="VM190" s="143"/>
      <c r="VN190" s="143"/>
      <c r="VO190" s="143"/>
      <c r="VP190" s="143"/>
      <c r="VQ190" s="143"/>
      <c r="VR190" s="143"/>
      <c r="VS190" s="143"/>
      <c r="VT190" s="143"/>
      <c r="VU190" s="143"/>
      <c r="VV190" s="143"/>
      <c r="VW190" s="143"/>
      <c r="VX190" s="143"/>
      <c r="VY190" s="143"/>
      <c r="VZ190" s="143"/>
      <c r="WA190" s="143"/>
      <c r="WB190" s="143"/>
      <c r="WC190" s="143"/>
      <c r="WD190" s="143"/>
      <c r="WE190" s="143"/>
      <c r="WF190" s="143"/>
      <c r="WG190" s="143"/>
      <c r="WH190" s="143"/>
      <c r="WI190" s="143"/>
      <c r="WJ190" s="143"/>
      <c r="WK190" s="143"/>
      <c r="WL190" s="143"/>
      <c r="WM190" s="143"/>
      <c r="WN190" s="143"/>
      <c r="WO190" s="143"/>
      <c r="WP190" s="143"/>
      <c r="WQ190" s="143"/>
      <c r="WR190" s="143"/>
      <c r="WS190" s="143"/>
      <c r="WT190" s="143"/>
      <c r="WU190" s="143"/>
      <c r="WV190" s="143"/>
      <c r="WW190" s="143"/>
      <c r="WX190" s="143"/>
      <c r="WY190" s="143"/>
      <c r="WZ190" s="143"/>
      <c r="XA190" s="143"/>
      <c r="XB190" s="143"/>
      <c r="XC190" s="143"/>
      <c r="XD190" s="143"/>
      <c r="XE190" s="143"/>
      <c r="XF190" s="143"/>
      <c r="XG190" s="143"/>
      <c r="XH190" s="143"/>
      <c r="XI190" s="143"/>
      <c r="XJ190" s="143"/>
      <c r="XK190" s="143"/>
      <c r="XL190" s="143"/>
      <c r="XM190" s="143"/>
      <c r="XN190" s="143"/>
      <c r="XO190" s="143"/>
      <c r="XP190" s="143"/>
      <c r="XQ190" s="143"/>
      <c r="XR190" s="143"/>
      <c r="XS190" s="143"/>
      <c r="XT190" s="143"/>
      <c r="XU190" s="143"/>
      <c r="XV190" s="143"/>
      <c r="XW190" s="143"/>
      <c r="XX190" s="143"/>
      <c r="XY190" s="143"/>
      <c r="XZ190" s="143"/>
      <c r="YA190" s="143"/>
      <c r="YB190" s="143"/>
      <c r="YC190" s="143"/>
      <c r="YD190" s="143"/>
      <c r="YE190" s="143"/>
      <c r="YF190" s="143"/>
      <c r="YG190" s="143"/>
      <c r="YH190" s="143"/>
      <c r="YI190" s="143"/>
      <c r="YJ190" s="143"/>
      <c r="YK190" s="143"/>
      <c r="YL190" s="143"/>
      <c r="YM190" s="143"/>
      <c r="YN190" s="143"/>
      <c r="YO190" s="143"/>
      <c r="YP190" s="143"/>
      <c r="YQ190" s="143"/>
      <c r="YR190" s="143"/>
      <c r="YS190" s="143"/>
      <c r="YT190" s="143"/>
      <c r="YU190" s="143"/>
      <c r="YV190" s="143"/>
      <c r="YW190" s="143"/>
      <c r="YX190" s="143"/>
      <c r="YY190" s="143"/>
      <c r="YZ190" s="143"/>
      <c r="ZA190" s="143"/>
      <c r="ZB190" s="143"/>
      <c r="ZC190" s="143"/>
      <c r="ZD190" s="143"/>
      <c r="ZE190" s="143"/>
      <c r="ZF190" s="143"/>
      <c r="ZG190" s="143"/>
      <c r="ZH190" s="143"/>
      <c r="ZI190" s="143"/>
      <c r="ZJ190" s="143"/>
      <c r="ZK190" s="143"/>
      <c r="ZL190" s="143"/>
      <c r="ZM190" s="143"/>
      <c r="ZN190" s="143"/>
      <c r="ZO190" s="143"/>
      <c r="ZP190" s="143"/>
      <c r="ZQ190" s="143"/>
      <c r="ZR190" s="143"/>
      <c r="ZS190" s="143"/>
      <c r="ZT190" s="143"/>
      <c r="ZU190" s="143"/>
      <c r="ZV190" s="143"/>
      <c r="ZW190" s="143"/>
      <c r="ZX190" s="143"/>
      <c r="ZY190" s="143"/>
      <c r="ZZ190" s="143"/>
      <c r="AAA190" s="143"/>
      <c r="AAB190" s="143"/>
      <c r="AAC190" s="143"/>
      <c r="AAD190" s="143"/>
      <c r="AAE190" s="143"/>
      <c r="AAF190" s="143"/>
      <c r="AAG190" s="143"/>
      <c r="AAH190" s="143"/>
      <c r="AAI190" s="143"/>
      <c r="AAJ190" s="143"/>
      <c r="AAK190" s="143"/>
      <c r="AAL190" s="143"/>
      <c r="AAM190" s="143"/>
      <c r="AAN190" s="143"/>
      <c r="AAO190" s="143"/>
      <c r="AAP190" s="143"/>
      <c r="AAQ190" s="143"/>
      <c r="AAR190" s="143"/>
      <c r="AAS190" s="143"/>
      <c r="AAT190" s="143"/>
      <c r="AAU190" s="143"/>
      <c r="AAV190" s="143"/>
      <c r="AAW190" s="143"/>
      <c r="AAX190" s="143"/>
      <c r="AAY190" s="143"/>
      <c r="AAZ190" s="143"/>
      <c r="ABA190" s="143"/>
      <c r="ABB190" s="143"/>
      <c r="ABC190" s="143"/>
      <c r="ABD190" s="143"/>
      <c r="ABE190" s="143"/>
      <c r="ABF190" s="143"/>
      <c r="ABG190" s="143"/>
      <c r="ABH190" s="143"/>
      <c r="ABI190" s="143"/>
      <c r="ABJ190" s="143"/>
      <c r="ABK190" s="143"/>
      <c r="ABL190" s="143"/>
      <c r="ABM190" s="143"/>
      <c r="ABN190" s="143"/>
      <c r="ABO190" s="143"/>
      <c r="ABP190" s="143"/>
      <c r="ABQ190" s="143"/>
      <c r="ABR190" s="143"/>
      <c r="ABS190" s="143"/>
      <c r="ABT190" s="143"/>
      <c r="ABU190" s="143"/>
      <c r="ABV190" s="143"/>
      <c r="ABW190" s="143"/>
      <c r="ABX190" s="143"/>
      <c r="ABY190" s="143"/>
      <c r="ABZ190" s="143"/>
      <c r="ACA190" s="143"/>
      <c r="ACB190" s="143"/>
      <c r="ACC190" s="143"/>
      <c r="ACD190" s="143"/>
      <c r="ACE190" s="143"/>
      <c r="ACF190" s="143"/>
      <c r="ACG190" s="143"/>
      <c r="ACH190" s="143"/>
      <c r="ACI190" s="143"/>
      <c r="ACJ190" s="143"/>
      <c r="ACK190" s="143"/>
      <c r="ACL190" s="143"/>
      <c r="ACM190" s="143"/>
      <c r="ACN190" s="143"/>
      <c r="ACO190" s="143"/>
      <c r="ACP190" s="143"/>
      <c r="ACQ190" s="143"/>
      <c r="ACR190" s="143"/>
      <c r="ACS190" s="143"/>
      <c r="ACT190" s="143"/>
      <c r="ACU190" s="143"/>
      <c r="ACV190" s="143"/>
      <c r="ACW190" s="143"/>
      <c r="ACX190" s="143"/>
      <c r="ACY190" s="143"/>
      <c r="ACZ190" s="143"/>
      <c r="ADA190" s="143"/>
      <c r="ADB190" s="143"/>
      <c r="ADC190" s="143"/>
      <c r="ADD190" s="143"/>
      <c r="ADE190" s="143"/>
      <c r="ADF190" s="143"/>
      <c r="ADG190" s="143"/>
      <c r="ADH190" s="143"/>
      <c r="ADI190" s="143"/>
      <c r="ADJ190" s="143"/>
      <c r="ADK190" s="143"/>
      <c r="ADL190" s="143"/>
      <c r="ADM190" s="143"/>
      <c r="ADN190" s="143"/>
      <c r="ADO190" s="143"/>
      <c r="ADP190" s="143"/>
      <c r="ADQ190" s="143"/>
      <c r="ADR190" s="143"/>
      <c r="ADS190" s="143"/>
      <c r="ADT190" s="143"/>
      <c r="ADU190" s="143"/>
      <c r="ADV190" s="143"/>
      <c r="ADW190" s="143"/>
      <c r="ADX190" s="143"/>
      <c r="ADY190" s="143"/>
      <c r="ADZ190" s="143"/>
      <c r="AEA190" s="143"/>
      <c r="AEB190" s="143"/>
      <c r="AEC190" s="143"/>
      <c r="AED190" s="143"/>
      <c r="AEE190" s="143"/>
      <c r="AEF190" s="143"/>
      <c r="AEG190" s="143"/>
      <c r="AEH190" s="143"/>
      <c r="AEI190" s="143"/>
      <c r="AEJ190" s="143"/>
      <c r="AEK190" s="143"/>
      <c r="AEL190" s="143"/>
      <c r="AEM190" s="143"/>
      <c r="AEN190" s="143"/>
      <c r="AEO190" s="143"/>
      <c r="AEP190" s="143"/>
      <c r="AEQ190" s="143"/>
      <c r="AER190" s="143"/>
      <c r="AES190" s="143"/>
      <c r="AET190" s="143"/>
      <c r="AEU190" s="143"/>
      <c r="AEV190" s="143"/>
      <c r="AEW190" s="143"/>
      <c r="AEX190" s="143"/>
      <c r="AEY190" s="143"/>
      <c r="AEZ190" s="143"/>
      <c r="AFA190" s="143"/>
      <c r="AFB190" s="143"/>
      <c r="AFC190" s="143"/>
      <c r="AFD190" s="143"/>
      <c r="AFE190" s="143"/>
      <c r="AFF190" s="143"/>
      <c r="AFG190" s="143"/>
      <c r="AFH190" s="143"/>
      <c r="AFI190" s="143"/>
      <c r="AFJ190" s="143"/>
      <c r="AFK190" s="143"/>
      <c r="AFL190" s="143"/>
      <c r="AFM190" s="143"/>
      <c r="AFN190" s="143"/>
      <c r="AFO190" s="143"/>
      <c r="AFP190" s="143"/>
      <c r="AFQ190" s="143"/>
      <c r="AFR190" s="143"/>
      <c r="AFS190" s="143"/>
      <c r="AFT190" s="143"/>
      <c r="AFU190" s="143"/>
      <c r="AFV190" s="143"/>
      <c r="AFW190" s="143"/>
      <c r="AFX190" s="143"/>
      <c r="AFY190" s="143"/>
      <c r="AFZ190" s="143"/>
      <c r="AGA190" s="143"/>
      <c r="AGB190" s="143"/>
      <c r="AGC190" s="143"/>
      <c r="AGD190" s="143"/>
      <c r="AGE190" s="143"/>
      <c r="AGF190" s="143"/>
      <c r="AGG190" s="143"/>
      <c r="AGH190" s="143"/>
      <c r="AGI190" s="143"/>
      <c r="AGJ190" s="143"/>
      <c r="AGK190" s="143"/>
      <c r="AGL190" s="143"/>
      <c r="AGM190" s="143"/>
      <c r="AGN190" s="143"/>
      <c r="AGO190" s="143"/>
      <c r="AGP190" s="143"/>
      <c r="AGQ190" s="143"/>
      <c r="AGR190" s="143"/>
      <c r="AGS190" s="143"/>
      <c r="AGT190" s="143"/>
      <c r="AGU190" s="143"/>
      <c r="AGV190" s="143"/>
      <c r="AGW190" s="143"/>
      <c r="AGX190" s="143"/>
      <c r="AGY190" s="143"/>
      <c r="AGZ190" s="143"/>
      <c r="AHA190" s="143"/>
      <c r="AHB190" s="143"/>
      <c r="AHC190" s="143"/>
      <c r="AHD190" s="143"/>
      <c r="AHE190" s="143"/>
      <c r="AHF190" s="143"/>
      <c r="AHG190" s="143"/>
      <c r="AHH190" s="143"/>
      <c r="AHI190" s="143"/>
      <c r="AHJ190" s="143"/>
      <c r="AHK190" s="143"/>
      <c r="AHL190" s="143"/>
      <c r="AHM190" s="143"/>
      <c r="AHN190" s="143"/>
      <c r="AHO190" s="143"/>
      <c r="AHP190" s="143"/>
      <c r="AHQ190" s="143"/>
      <c r="AHR190" s="143"/>
      <c r="AHS190" s="143"/>
      <c r="AHT190" s="143"/>
      <c r="AHU190" s="143"/>
      <c r="AHV190" s="143"/>
      <c r="AHW190" s="143"/>
      <c r="AHX190" s="143"/>
      <c r="AHY190" s="143"/>
      <c r="AHZ190" s="143"/>
      <c r="AIA190" s="143"/>
      <c r="AIB190" s="143"/>
      <c r="AIC190" s="143"/>
      <c r="AID190" s="143"/>
      <c r="AIE190" s="143"/>
      <c r="AIF190" s="143"/>
      <c r="AIG190" s="143"/>
      <c r="AIH190" s="143"/>
      <c r="AII190" s="143"/>
      <c r="AIJ190" s="143"/>
      <c r="AIK190" s="143"/>
      <c r="AIL190" s="143"/>
      <c r="AIM190" s="143"/>
      <c r="AIN190" s="143"/>
      <c r="AIO190" s="143"/>
      <c r="AIP190" s="143"/>
      <c r="AIQ190" s="143"/>
      <c r="AIR190" s="143"/>
      <c r="AIS190" s="143"/>
      <c r="AIT190" s="143"/>
      <c r="AIU190" s="143"/>
      <c r="AIV190" s="143"/>
      <c r="AIW190" s="143"/>
      <c r="AIX190" s="143"/>
      <c r="AIY190" s="143"/>
      <c r="AIZ190" s="143"/>
      <c r="AJA190" s="143"/>
      <c r="AJB190" s="143"/>
      <c r="AJC190" s="143"/>
      <c r="AJD190" s="143"/>
      <c r="AJE190" s="143"/>
      <c r="AJF190" s="143"/>
      <c r="AJG190" s="143"/>
      <c r="AJH190" s="143"/>
      <c r="AJI190" s="143"/>
    </row>
    <row r="191" spans="1:945" s="106" customFormat="1" ht="13.55" customHeight="1">
      <c r="A191" s="400"/>
      <c r="B191" s="62" t="s">
        <v>259</v>
      </c>
      <c r="C191" s="251">
        <v>2427634</v>
      </c>
      <c r="D191" s="358">
        <f t="shared" si="56"/>
        <v>-3.659965236163909E-2</v>
      </c>
      <c r="E191" s="403"/>
      <c r="F191" s="464"/>
      <c r="G191" s="356">
        <v>34959</v>
      </c>
      <c r="H191" s="358">
        <f t="shared" si="53"/>
        <v>-4.9665633664981224E-2</v>
      </c>
      <c r="I191" s="138">
        <v>36110</v>
      </c>
      <c r="J191" s="358">
        <f>I191/I179-1</f>
        <v>-2.2971400741362058E-2</v>
      </c>
      <c r="K191" s="450"/>
      <c r="L191" s="461"/>
      <c r="M191" s="138">
        <v>12366</v>
      </c>
      <c r="N191" s="358">
        <f t="shared" si="58"/>
        <v>-1.6854825886468472E-2</v>
      </c>
      <c r="O191" s="403"/>
      <c r="P191" s="406"/>
      <c r="Q191" s="138">
        <v>3738</v>
      </c>
      <c r="R191" s="358">
        <f t="shared" si="57"/>
        <v>-0.25656324582338907</v>
      </c>
      <c r="S191" s="138">
        <v>4187</v>
      </c>
      <c r="T191" s="358">
        <f t="shared" si="35"/>
        <v>-0.10572404955147373</v>
      </c>
      <c r="U191" s="250"/>
      <c r="V191" s="137"/>
      <c r="W191" s="356">
        <v>285</v>
      </c>
      <c r="X191" s="358">
        <f t="shared" si="50"/>
        <v>-0.10094637223974767</v>
      </c>
      <c r="Y191" s="250">
        <v>143</v>
      </c>
      <c r="Z191" s="358">
        <f t="shared" si="59"/>
        <v>-0.69574468085106389</v>
      </c>
      <c r="AA191" s="138"/>
      <c r="AB191" s="358"/>
      <c r="AC191" s="138"/>
      <c r="AD191" s="358"/>
      <c r="AE191" s="138"/>
      <c r="AF191" s="358"/>
      <c r="AG191" s="138"/>
      <c r="AH191" s="358"/>
      <c r="AI191" s="143"/>
      <c r="AJ191" s="143"/>
      <c r="AK191" s="143"/>
      <c r="AL191" s="143"/>
      <c r="AM191" s="143"/>
      <c r="AN191" s="143"/>
      <c r="AO191" s="143"/>
      <c r="AP191" s="143"/>
      <c r="AQ191" s="143"/>
      <c r="AR191" s="143"/>
      <c r="AS191" s="143"/>
      <c r="AT191" s="143"/>
      <c r="AU191" s="143"/>
      <c r="AV191" s="144"/>
      <c r="AW191" s="143"/>
      <c r="AX191" s="143"/>
      <c r="AY191" s="143"/>
      <c r="AZ191" s="143"/>
      <c r="BA191" s="143"/>
      <c r="BB191" s="143"/>
      <c r="BC191" s="143"/>
      <c r="BD191" s="143"/>
      <c r="BE191" s="143"/>
      <c r="BF191" s="143"/>
      <c r="BG191" s="143"/>
      <c r="BH191" s="143"/>
      <c r="BI191" s="143"/>
      <c r="BJ191" s="143"/>
      <c r="BK191" s="143"/>
      <c r="BL191" s="143"/>
      <c r="BM191" s="143"/>
      <c r="BN191" s="143"/>
      <c r="BO191" s="143"/>
      <c r="BP191" s="143"/>
      <c r="BQ191" s="143"/>
      <c r="BR191" s="143"/>
      <c r="BS191" s="143"/>
      <c r="BT191" s="143"/>
      <c r="BU191" s="143"/>
      <c r="BV191" s="143"/>
      <c r="BW191" s="143"/>
      <c r="BX191" s="143"/>
      <c r="BY191" s="143"/>
      <c r="BZ191" s="143"/>
      <c r="CA191" s="143"/>
      <c r="CB191" s="143"/>
      <c r="CC191" s="143"/>
      <c r="CD191" s="143"/>
      <c r="CE191" s="143"/>
      <c r="CF191" s="143"/>
      <c r="CG191" s="143"/>
      <c r="CH191" s="143"/>
      <c r="CI191" s="143"/>
      <c r="CJ191" s="143"/>
      <c r="CK191" s="143"/>
      <c r="CL191" s="143"/>
      <c r="CM191" s="143"/>
      <c r="CN191" s="143"/>
      <c r="CO191" s="143"/>
      <c r="CP191" s="143"/>
      <c r="CQ191" s="143"/>
      <c r="CR191" s="143"/>
      <c r="CS191" s="143"/>
      <c r="CT191" s="143"/>
      <c r="CU191" s="143"/>
      <c r="CV191" s="143"/>
      <c r="CW191" s="143"/>
      <c r="CX191" s="143"/>
      <c r="CY191" s="143"/>
      <c r="CZ191" s="143"/>
      <c r="DA191" s="143"/>
      <c r="DB191" s="143"/>
      <c r="DC191" s="143"/>
      <c r="DD191" s="143"/>
      <c r="DE191" s="143"/>
      <c r="DF191" s="143"/>
      <c r="DG191" s="143"/>
      <c r="DH191" s="143"/>
      <c r="DI191" s="143"/>
      <c r="DJ191" s="143"/>
      <c r="DK191" s="143"/>
      <c r="DL191" s="143"/>
      <c r="DM191" s="143"/>
      <c r="DN191" s="143"/>
      <c r="DO191" s="143"/>
      <c r="DP191" s="143"/>
      <c r="DQ191" s="143"/>
      <c r="DR191" s="143"/>
      <c r="DS191" s="143"/>
      <c r="DT191" s="143"/>
      <c r="DU191" s="143"/>
      <c r="DV191" s="143"/>
      <c r="DW191" s="143"/>
      <c r="DX191" s="143"/>
      <c r="DY191" s="143"/>
      <c r="DZ191" s="143"/>
      <c r="EA191" s="143"/>
      <c r="EB191" s="143"/>
      <c r="EC191" s="143"/>
      <c r="ED191" s="143"/>
      <c r="EE191" s="143"/>
      <c r="EF191" s="143"/>
      <c r="EG191" s="143"/>
      <c r="EH191" s="143"/>
      <c r="EI191" s="143"/>
      <c r="EJ191" s="143"/>
      <c r="EK191" s="143"/>
      <c r="EL191" s="143"/>
      <c r="EM191" s="143"/>
      <c r="EN191" s="143"/>
      <c r="EO191" s="143"/>
      <c r="EP191" s="143"/>
      <c r="EQ191" s="143"/>
      <c r="ER191" s="143"/>
      <c r="ES191" s="143"/>
      <c r="ET191" s="143"/>
      <c r="EU191" s="143"/>
      <c r="EV191" s="143"/>
      <c r="EW191" s="143"/>
      <c r="EX191" s="143"/>
      <c r="EY191" s="143"/>
      <c r="EZ191" s="143"/>
      <c r="FA191" s="143"/>
      <c r="FB191" s="143"/>
      <c r="FC191" s="143"/>
      <c r="FD191" s="143"/>
      <c r="FE191" s="143"/>
      <c r="FF191" s="143"/>
      <c r="FG191" s="143"/>
      <c r="FH191" s="143"/>
      <c r="FI191" s="143"/>
      <c r="FJ191" s="143"/>
      <c r="FK191" s="143"/>
      <c r="FL191" s="143"/>
      <c r="FM191" s="143"/>
      <c r="FN191" s="143"/>
      <c r="FO191" s="143"/>
      <c r="FP191" s="143"/>
      <c r="FQ191" s="143"/>
      <c r="FR191" s="143"/>
      <c r="FS191" s="143"/>
      <c r="FT191" s="143"/>
      <c r="FU191" s="143"/>
      <c r="FV191" s="143"/>
      <c r="FW191" s="143"/>
      <c r="FX191" s="143"/>
      <c r="FY191" s="143"/>
      <c r="FZ191" s="143"/>
      <c r="GA191" s="143"/>
      <c r="GB191" s="143"/>
      <c r="GC191" s="143"/>
      <c r="GD191" s="143"/>
      <c r="GE191" s="143"/>
      <c r="GF191" s="143"/>
      <c r="GG191" s="143"/>
      <c r="GH191" s="143"/>
      <c r="GI191" s="143"/>
      <c r="GJ191" s="143"/>
      <c r="GK191" s="143"/>
      <c r="GL191" s="143"/>
      <c r="GM191" s="143"/>
      <c r="GN191" s="143"/>
      <c r="GO191" s="143"/>
      <c r="GP191" s="143"/>
      <c r="GQ191" s="143"/>
      <c r="GR191" s="143"/>
      <c r="GS191" s="143"/>
      <c r="GT191" s="143"/>
      <c r="GU191" s="143"/>
      <c r="GV191" s="143"/>
      <c r="GW191" s="143"/>
      <c r="GX191" s="143"/>
      <c r="GY191" s="143"/>
      <c r="GZ191" s="143"/>
      <c r="HA191" s="143"/>
      <c r="HB191" s="143"/>
      <c r="HC191" s="143"/>
      <c r="HD191" s="143"/>
      <c r="HE191" s="143"/>
      <c r="HF191" s="143"/>
      <c r="HG191" s="143"/>
      <c r="HH191" s="143"/>
      <c r="HI191" s="143"/>
      <c r="HJ191" s="143"/>
      <c r="HK191" s="143"/>
      <c r="HL191" s="143"/>
      <c r="HM191" s="143"/>
      <c r="HN191" s="143"/>
      <c r="HO191" s="143"/>
      <c r="HP191" s="143"/>
      <c r="HQ191" s="143"/>
      <c r="HR191" s="143"/>
      <c r="HS191" s="143"/>
      <c r="HT191" s="143"/>
      <c r="HU191" s="143"/>
      <c r="HV191" s="143"/>
      <c r="HW191" s="143"/>
      <c r="HX191" s="143"/>
      <c r="HY191" s="143"/>
      <c r="HZ191" s="143"/>
      <c r="IA191" s="143"/>
      <c r="IB191" s="143"/>
      <c r="IC191" s="143"/>
      <c r="ID191" s="143"/>
      <c r="IE191" s="143"/>
      <c r="IF191" s="143"/>
      <c r="IG191" s="143"/>
      <c r="IH191" s="143"/>
      <c r="II191" s="143"/>
      <c r="IJ191" s="143"/>
      <c r="IK191" s="143"/>
      <c r="IL191" s="143"/>
      <c r="IM191" s="143"/>
      <c r="IN191" s="143"/>
      <c r="IO191" s="143"/>
      <c r="IP191" s="143"/>
      <c r="IQ191" s="143"/>
      <c r="IR191" s="143"/>
      <c r="IS191" s="143"/>
      <c r="IT191" s="143"/>
      <c r="IU191" s="143"/>
      <c r="IV191" s="143"/>
      <c r="IW191" s="143"/>
      <c r="IX191" s="143"/>
      <c r="IY191" s="143"/>
      <c r="IZ191" s="143"/>
      <c r="JA191" s="143"/>
      <c r="JB191" s="143"/>
      <c r="JC191" s="143"/>
      <c r="JD191" s="143"/>
      <c r="JE191" s="143"/>
      <c r="JF191" s="143"/>
      <c r="JG191" s="143"/>
      <c r="JH191" s="143"/>
      <c r="JI191" s="143"/>
      <c r="JJ191" s="143"/>
      <c r="JK191" s="143"/>
      <c r="JL191" s="143"/>
      <c r="JM191" s="143"/>
      <c r="JN191" s="143"/>
      <c r="JO191" s="143"/>
      <c r="JP191" s="143"/>
      <c r="JQ191" s="143"/>
      <c r="JR191" s="143"/>
      <c r="JS191" s="143"/>
      <c r="JT191" s="143"/>
      <c r="JU191" s="143"/>
      <c r="JV191" s="143"/>
      <c r="JW191" s="143"/>
      <c r="JX191" s="143"/>
      <c r="JY191" s="143"/>
      <c r="JZ191" s="143"/>
      <c r="KA191" s="143"/>
      <c r="KB191" s="143"/>
      <c r="KC191" s="143"/>
      <c r="KD191" s="143"/>
      <c r="KE191" s="143"/>
      <c r="KF191" s="143"/>
      <c r="KG191" s="143"/>
      <c r="KH191" s="143"/>
      <c r="KI191" s="143"/>
      <c r="KJ191" s="143"/>
      <c r="KK191" s="143"/>
      <c r="KL191" s="143"/>
      <c r="KM191" s="143"/>
      <c r="KN191" s="143"/>
      <c r="KO191" s="143"/>
      <c r="KP191" s="143"/>
      <c r="KQ191" s="143"/>
      <c r="KR191" s="143"/>
      <c r="KS191" s="143"/>
      <c r="KT191" s="143"/>
      <c r="KU191" s="143"/>
      <c r="KV191" s="143"/>
      <c r="KW191" s="143"/>
      <c r="KX191" s="143"/>
      <c r="KY191" s="143"/>
      <c r="KZ191" s="143"/>
      <c r="LA191" s="143"/>
      <c r="LB191" s="143"/>
      <c r="LC191" s="143"/>
      <c r="LD191" s="143"/>
      <c r="LE191" s="143"/>
      <c r="LF191" s="143"/>
      <c r="LG191" s="143"/>
      <c r="LH191" s="143"/>
      <c r="LI191" s="143"/>
      <c r="LJ191" s="143"/>
      <c r="LK191" s="143"/>
      <c r="LL191" s="143"/>
      <c r="LM191" s="143"/>
      <c r="LN191" s="143"/>
      <c r="LO191" s="143"/>
      <c r="LP191" s="143"/>
      <c r="LQ191" s="143"/>
      <c r="LR191" s="143"/>
      <c r="LS191" s="143"/>
      <c r="LT191" s="143"/>
      <c r="LU191" s="143"/>
      <c r="LV191" s="143"/>
      <c r="LW191" s="143"/>
      <c r="LX191" s="143"/>
      <c r="LY191" s="143"/>
      <c r="LZ191" s="143"/>
      <c r="MA191" s="143"/>
      <c r="MB191" s="143"/>
      <c r="MC191" s="143"/>
      <c r="MD191" s="143"/>
      <c r="ME191" s="143"/>
      <c r="MF191" s="143"/>
      <c r="MG191" s="143"/>
      <c r="MH191" s="143"/>
      <c r="MI191" s="143"/>
      <c r="MJ191" s="143"/>
      <c r="MK191" s="143"/>
      <c r="ML191" s="143"/>
      <c r="MM191" s="143"/>
      <c r="MN191" s="143"/>
      <c r="MO191" s="143"/>
      <c r="MP191" s="143"/>
      <c r="MQ191" s="143"/>
      <c r="MR191" s="143"/>
      <c r="MS191" s="143"/>
      <c r="MT191" s="143"/>
      <c r="MU191" s="143"/>
      <c r="MV191" s="143"/>
      <c r="MW191" s="143"/>
      <c r="MX191" s="143"/>
      <c r="MY191" s="143"/>
      <c r="MZ191" s="143"/>
      <c r="NA191" s="143"/>
      <c r="NB191" s="143"/>
      <c r="NC191" s="143"/>
      <c r="ND191" s="143"/>
      <c r="NE191" s="143"/>
      <c r="NF191" s="143"/>
      <c r="NG191" s="143"/>
      <c r="NH191" s="143"/>
      <c r="NI191" s="143"/>
      <c r="NJ191" s="143"/>
      <c r="NK191" s="143"/>
      <c r="NL191" s="143"/>
      <c r="NM191" s="143"/>
      <c r="NN191" s="143"/>
      <c r="NO191" s="143"/>
      <c r="NP191" s="143"/>
      <c r="NQ191" s="143"/>
      <c r="NR191" s="143"/>
      <c r="NS191" s="143"/>
      <c r="NT191" s="143"/>
      <c r="NU191" s="143"/>
      <c r="NV191" s="143"/>
      <c r="NW191" s="143"/>
      <c r="NX191" s="143"/>
      <c r="NY191" s="143"/>
      <c r="NZ191" s="143"/>
      <c r="OA191" s="143"/>
      <c r="OB191" s="143"/>
      <c r="OC191" s="143"/>
      <c r="OD191" s="143"/>
      <c r="OE191" s="143"/>
      <c r="OF191" s="143"/>
      <c r="OG191" s="143"/>
      <c r="OH191" s="143"/>
      <c r="OI191" s="143"/>
      <c r="OJ191" s="143"/>
      <c r="OK191" s="143"/>
      <c r="OL191" s="143"/>
      <c r="OM191" s="143"/>
      <c r="ON191" s="143"/>
      <c r="OO191" s="143"/>
      <c r="OP191" s="143"/>
      <c r="OQ191" s="143"/>
      <c r="OR191" s="143"/>
      <c r="OS191" s="143"/>
      <c r="OT191" s="143"/>
      <c r="OU191" s="143"/>
      <c r="OV191" s="143"/>
      <c r="OW191" s="143"/>
      <c r="OX191" s="143"/>
      <c r="OY191" s="143"/>
      <c r="OZ191" s="143"/>
      <c r="PA191" s="143"/>
      <c r="PB191" s="143"/>
      <c r="PC191" s="143"/>
      <c r="PD191" s="143"/>
      <c r="PE191" s="143"/>
      <c r="PF191" s="143"/>
      <c r="PG191" s="143"/>
      <c r="PH191" s="143"/>
      <c r="PI191" s="143"/>
      <c r="PJ191" s="143"/>
      <c r="PK191" s="143"/>
      <c r="PL191" s="143"/>
      <c r="PM191" s="143"/>
      <c r="PN191" s="143"/>
      <c r="PO191" s="143"/>
      <c r="PP191" s="143"/>
      <c r="PQ191" s="143"/>
      <c r="PR191" s="143"/>
      <c r="PS191" s="143"/>
      <c r="PT191" s="143"/>
      <c r="PU191" s="143"/>
      <c r="PV191" s="143"/>
      <c r="PW191" s="143"/>
      <c r="PX191" s="143"/>
      <c r="PY191" s="143"/>
      <c r="PZ191" s="143"/>
      <c r="QA191" s="143"/>
      <c r="QB191" s="143"/>
      <c r="QC191" s="143"/>
      <c r="QD191" s="143"/>
      <c r="QE191" s="143"/>
      <c r="QF191" s="143"/>
      <c r="QG191" s="143"/>
      <c r="QH191" s="143"/>
      <c r="QI191" s="143"/>
      <c r="QJ191" s="143"/>
      <c r="QK191" s="143"/>
      <c r="QL191" s="143"/>
      <c r="QM191" s="143"/>
      <c r="QN191" s="143"/>
      <c r="QO191" s="143"/>
      <c r="QP191" s="143"/>
      <c r="QQ191" s="143"/>
      <c r="QR191" s="143"/>
      <c r="QS191" s="143"/>
      <c r="QT191" s="143"/>
      <c r="QU191" s="143"/>
      <c r="QV191" s="143"/>
      <c r="QW191" s="143"/>
      <c r="QX191" s="143"/>
      <c r="QY191" s="143"/>
      <c r="QZ191" s="143"/>
      <c r="RA191" s="143"/>
      <c r="RB191" s="143"/>
      <c r="RC191" s="143"/>
      <c r="RD191" s="143"/>
      <c r="RE191" s="143"/>
      <c r="RF191" s="143"/>
      <c r="RG191" s="143"/>
      <c r="RH191" s="143"/>
      <c r="RI191" s="143"/>
      <c r="RJ191" s="143"/>
      <c r="RK191" s="143"/>
      <c r="RL191" s="143"/>
      <c r="RM191" s="143"/>
      <c r="RN191" s="143"/>
      <c r="RO191" s="143"/>
      <c r="RP191" s="143"/>
      <c r="RQ191" s="143"/>
      <c r="RR191" s="143"/>
      <c r="RS191" s="143"/>
      <c r="RT191" s="143"/>
      <c r="RU191" s="143"/>
      <c r="RV191" s="143"/>
      <c r="RW191" s="143"/>
      <c r="RX191" s="143"/>
      <c r="RY191" s="143"/>
      <c r="RZ191" s="143"/>
      <c r="SA191" s="143"/>
      <c r="SB191" s="143"/>
      <c r="SC191" s="143"/>
      <c r="SD191" s="143"/>
      <c r="SE191" s="143"/>
      <c r="SF191" s="143"/>
      <c r="SG191" s="143"/>
      <c r="SH191" s="143"/>
      <c r="SI191" s="143"/>
      <c r="SJ191" s="143"/>
      <c r="SK191" s="143"/>
      <c r="SL191" s="143"/>
      <c r="SM191" s="143"/>
      <c r="SN191" s="143"/>
      <c r="SO191" s="143"/>
      <c r="SP191" s="143"/>
      <c r="SQ191" s="143"/>
      <c r="SR191" s="143"/>
      <c r="SS191" s="143"/>
      <c r="ST191" s="143"/>
      <c r="SU191" s="143"/>
      <c r="SV191" s="143"/>
      <c r="SW191" s="143"/>
      <c r="SX191" s="143"/>
      <c r="SY191" s="143"/>
      <c r="SZ191" s="143"/>
      <c r="TA191" s="143"/>
      <c r="TB191" s="143"/>
      <c r="TC191" s="143"/>
      <c r="TD191" s="143"/>
      <c r="TE191" s="143"/>
      <c r="TF191" s="143"/>
      <c r="TG191" s="143"/>
      <c r="TH191" s="143"/>
      <c r="TI191" s="143"/>
      <c r="TJ191" s="143"/>
      <c r="TK191" s="143"/>
      <c r="TL191" s="143"/>
      <c r="TM191" s="143"/>
      <c r="TN191" s="143"/>
      <c r="TO191" s="143"/>
      <c r="TP191" s="143"/>
      <c r="TQ191" s="143"/>
      <c r="TR191" s="143"/>
      <c r="TS191" s="143"/>
      <c r="TT191" s="143"/>
      <c r="TU191" s="143"/>
      <c r="TV191" s="143"/>
      <c r="TW191" s="143"/>
      <c r="TX191" s="143"/>
      <c r="TY191" s="143"/>
      <c r="TZ191" s="143"/>
      <c r="UA191" s="143"/>
      <c r="UB191" s="143"/>
      <c r="UC191" s="143"/>
      <c r="UD191" s="143"/>
      <c r="UE191" s="143"/>
      <c r="UF191" s="143"/>
      <c r="UG191" s="143"/>
      <c r="UH191" s="143"/>
      <c r="UI191" s="143"/>
      <c r="UJ191" s="143"/>
      <c r="UK191" s="143"/>
      <c r="UL191" s="143"/>
      <c r="UM191" s="143"/>
      <c r="UN191" s="143"/>
      <c r="UO191" s="143"/>
      <c r="UP191" s="143"/>
      <c r="UQ191" s="143"/>
      <c r="UR191" s="143"/>
      <c r="US191" s="143"/>
      <c r="UT191" s="143"/>
      <c r="UU191" s="143"/>
      <c r="UV191" s="143"/>
      <c r="UW191" s="143"/>
      <c r="UX191" s="143"/>
      <c r="UY191" s="143"/>
      <c r="UZ191" s="143"/>
      <c r="VA191" s="143"/>
      <c r="VB191" s="143"/>
      <c r="VC191" s="143"/>
      <c r="VD191" s="143"/>
      <c r="VE191" s="143"/>
      <c r="VF191" s="143"/>
      <c r="VG191" s="143"/>
      <c r="VH191" s="143"/>
      <c r="VI191" s="143"/>
      <c r="VJ191" s="143"/>
      <c r="VK191" s="143"/>
      <c r="VL191" s="143"/>
      <c r="VM191" s="143"/>
      <c r="VN191" s="143"/>
      <c r="VO191" s="143"/>
      <c r="VP191" s="143"/>
      <c r="VQ191" s="143"/>
      <c r="VR191" s="143"/>
      <c r="VS191" s="143"/>
      <c r="VT191" s="143"/>
      <c r="VU191" s="143"/>
      <c r="VV191" s="143"/>
      <c r="VW191" s="143"/>
      <c r="VX191" s="143"/>
      <c r="VY191" s="143"/>
      <c r="VZ191" s="143"/>
      <c r="WA191" s="143"/>
      <c r="WB191" s="143"/>
      <c r="WC191" s="143"/>
      <c r="WD191" s="143"/>
      <c r="WE191" s="143"/>
      <c r="WF191" s="143"/>
      <c r="WG191" s="143"/>
      <c r="WH191" s="143"/>
      <c r="WI191" s="143"/>
      <c r="WJ191" s="143"/>
      <c r="WK191" s="143"/>
      <c r="WL191" s="143"/>
      <c r="WM191" s="143"/>
      <c r="WN191" s="143"/>
      <c r="WO191" s="143"/>
      <c r="WP191" s="143"/>
      <c r="WQ191" s="143"/>
      <c r="WR191" s="143"/>
      <c r="WS191" s="143"/>
      <c r="WT191" s="143"/>
      <c r="WU191" s="143"/>
      <c r="WV191" s="143"/>
      <c r="WW191" s="143"/>
      <c r="WX191" s="143"/>
      <c r="WY191" s="143"/>
      <c r="WZ191" s="143"/>
      <c r="XA191" s="143"/>
      <c r="XB191" s="143"/>
      <c r="XC191" s="143"/>
      <c r="XD191" s="143"/>
      <c r="XE191" s="143"/>
      <c r="XF191" s="143"/>
      <c r="XG191" s="143"/>
      <c r="XH191" s="143"/>
      <c r="XI191" s="143"/>
      <c r="XJ191" s="143"/>
      <c r="XK191" s="143"/>
      <c r="XL191" s="143"/>
      <c r="XM191" s="143"/>
      <c r="XN191" s="143"/>
      <c r="XO191" s="143"/>
      <c r="XP191" s="143"/>
      <c r="XQ191" s="143"/>
      <c r="XR191" s="143"/>
      <c r="XS191" s="143"/>
      <c r="XT191" s="143"/>
      <c r="XU191" s="143"/>
      <c r="XV191" s="143"/>
      <c r="XW191" s="143"/>
      <c r="XX191" s="143"/>
      <c r="XY191" s="143"/>
      <c r="XZ191" s="143"/>
      <c r="YA191" s="143"/>
      <c r="YB191" s="143"/>
      <c r="YC191" s="143"/>
      <c r="YD191" s="143"/>
      <c r="YE191" s="143"/>
      <c r="YF191" s="143"/>
      <c r="YG191" s="143"/>
      <c r="YH191" s="143"/>
      <c r="YI191" s="143"/>
      <c r="YJ191" s="143"/>
      <c r="YK191" s="143"/>
      <c r="YL191" s="143"/>
      <c r="YM191" s="143"/>
      <c r="YN191" s="143"/>
      <c r="YO191" s="143"/>
      <c r="YP191" s="143"/>
      <c r="YQ191" s="143"/>
      <c r="YR191" s="143"/>
      <c r="YS191" s="143"/>
      <c r="YT191" s="143"/>
      <c r="YU191" s="143"/>
      <c r="YV191" s="143"/>
      <c r="YW191" s="143"/>
      <c r="YX191" s="143"/>
      <c r="YY191" s="143"/>
      <c r="YZ191" s="143"/>
      <c r="ZA191" s="143"/>
      <c r="ZB191" s="143"/>
      <c r="ZC191" s="143"/>
      <c r="ZD191" s="143"/>
      <c r="ZE191" s="143"/>
      <c r="ZF191" s="143"/>
      <c r="ZG191" s="143"/>
      <c r="ZH191" s="143"/>
      <c r="ZI191" s="143"/>
      <c r="ZJ191" s="143"/>
      <c r="ZK191" s="143"/>
      <c r="ZL191" s="143"/>
      <c r="ZM191" s="143"/>
      <c r="ZN191" s="143"/>
      <c r="ZO191" s="143"/>
      <c r="ZP191" s="143"/>
      <c r="ZQ191" s="143"/>
      <c r="ZR191" s="143"/>
      <c r="ZS191" s="143"/>
      <c r="ZT191" s="143"/>
      <c r="ZU191" s="143"/>
      <c r="ZV191" s="143"/>
      <c r="ZW191" s="143"/>
      <c r="ZX191" s="143"/>
      <c r="ZY191" s="143"/>
      <c r="ZZ191" s="143"/>
      <c r="AAA191" s="143"/>
      <c r="AAB191" s="143"/>
      <c r="AAC191" s="143"/>
      <c r="AAD191" s="143"/>
      <c r="AAE191" s="143"/>
      <c r="AAF191" s="143"/>
      <c r="AAG191" s="143"/>
      <c r="AAH191" s="143"/>
      <c r="AAI191" s="143"/>
      <c r="AAJ191" s="143"/>
      <c r="AAK191" s="143"/>
      <c r="AAL191" s="143"/>
      <c r="AAM191" s="143"/>
      <c r="AAN191" s="143"/>
      <c r="AAO191" s="143"/>
      <c r="AAP191" s="143"/>
      <c r="AAQ191" s="143"/>
      <c r="AAR191" s="143"/>
      <c r="AAS191" s="143"/>
      <c r="AAT191" s="143"/>
      <c r="AAU191" s="143"/>
      <c r="AAV191" s="143"/>
      <c r="AAW191" s="143"/>
      <c r="AAX191" s="143"/>
      <c r="AAY191" s="143"/>
      <c r="AAZ191" s="143"/>
      <c r="ABA191" s="143"/>
      <c r="ABB191" s="143"/>
      <c r="ABC191" s="143"/>
      <c r="ABD191" s="143"/>
      <c r="ABE191" s="143"/>
      <c r="ABF191" s="143"/>
      <c r="ABG191" s="143"/>
      <c r="ABH191" s="143"/>
      <c r="ABI191" s="143"/>
      <c r="ABJ191" s="143"/>
      <c r="ABK191" s="143"/>
      <c r="ABL191" s="143"/>
      <c r="ABM191" s="143"/>
      <c r="ABN191" s="143"/>
      <c r="ABO191" s="143"/>
      <c r="ABP191" s="143"/>
      <c r="ABQ191" s="143"/>
      <c r="ABR191" s="143"/>
      <c r="ABS191" s="143"/>
      <c r="ABT191" s="143"/>
      <c r="ABU191" s="143"/>
      <c r="ABV191" s="143"/>
      <c r="ABW191" s="143"/>
      <c r="ABX191" s="143"/>
      <c r="ABY191" s="143"/>
      <c r="ABZ191" s="143"/>
      <c r="ACA191" s="143"/>
      <c r="ACB191" s="143"/>
      <c r="ACC191" s="143"/>
      <c r="ACD191" s="143"/>
      <c r="ACE191" s="143"/>
      <c r="ACF191" s="143"/>
      <c r="ACG191" s="143"/>
      <c r="ACH191" s="143"/>
      <c r="ACI191" s="143"/>
      <c r="ACJ191" s="143"/>
      <c r="ACK191" s="143"/>
      <c r="ACL191" s="143"/>
      <c r="ACM191" s="143"/>
      <c r="ACN191" s="143"/>
      <c r="ACO191" s="143"/>
      <c r="ACP191" s="143"/>
      <c r="ACQ191" s="143"/>
      <c r="ACR191" s="143"/>
      <c r="ACS191" s="143"/>
      <c r="ACT191" s="143"/>
      <c r="ACU191" s="143"/>
      <c r="ACV191" s="143"/>
      <c r="ACW191" s="143"/>
      <c r="ACX191" s="143"/>
      <c r="ACY191" s="143"/>
      <c r="ACZ191" s="143"/>
      <c r="ADA191" s="143"/>
      <c r="ADB191" s="143"/>
      <c r="ADC191" s="143"/>
      <c r="ADD191" s="143"/>
      <c r="ADE191" s="143"/>
      <c r="ADF191" s="143"/>
      <c r="ADG191" s="143"/>
      <c r="ADH191" s="143"/>
      <c r="ADI191" s="143"/>
      <c r="ADJ191" s="143"/>
      <c r="ADK191" s="143"/>
      <c r="ADL191" s="143"/>
      <c r="ADM191" s="143"/>
      <c r="ADN191" s="143"/>
      <c r="ADO191" s="143"/>
      <c r="ADP191" s="143"/>
      <c r="ADQ191" s="143"/>
      <c r="ADR191" s="143"/>
      <c r="ADS191" s="143"/>
      <c r="ADT191" s="143"/>
      <c r="ADU191" s="143"/>
      <c r="ADV191" s="143"/>
      <c r="ADW191" s="143"/>
      <c r="ADX191" s="143"/>
      <c r="ADY191" s="143"/>
      <c r="ADZ191" s="143"/>
      <c r="AEA191" s="143"/>
      <c r="AEB191" s="143"/>
      <c r="AEC191" s="143"/>
      <c r="AED191" s="143"/>
      <c r="AEE191" s="143"/>
      <c r="AEF191" s="143"/>
      <c r="AEG191" s="143"/>
      <c r="AEH191" s="143"/>
      <c r="AEI191" s="143"/>
      <c r="AEJ191" s="143"/>
      <c r="AEK191" s="143"/>
      <c r="AEL191" s="143"/>
      <c r="AEM191" s="143"/>
      <c r="AEN191" s="143"/>
      <c r="AEO191" s="143"/>
      <c r="AEP191" s="143"/>
      <c r="AEQ191" s="143"/>
      <c r="AER191" s="143"/>
      <c r="AES191" s="143"/>
      <c r="AET191" s="143"/>
      <c r="AEU191" s="143"/>
      <c r="AEV191" s="143"/>
      <c r="AEW191" s="143"/>
      <c r="AEX191" s="143"/>
      <c r="AEY191" s="143"/>
      <c r="AEZ191" s="143"/>
      <c r="AFA191" s="143"/>
      <c r="AFB191" s="143"/>
      <c r="AFC191" s="143"/>
      <c r="AFD191" s="143"/>
      <c r="AFE191" s="143"/>
      <c r="AFF191" s="143"/>
      <c r="AFG191" s="143"/>
      <c r="AFH191" s="143"/>
      <c r="AFI191" s="143"/>
      <c r="AFJ191" s="143"/>
      <c r="AFK191" s="143"/>
      <c r="AFL191" s="143"/>
      <c r="AFM191" s="143"/>
      <c r="AFN191" s="143"/>
      <c r="AFO191" s="143"/>
      <c r="AFP191" s="143"/>
      <c r="AFQ191" s="143"/>
      <c r="AFR191" s="143"/>
      <c r="AFS191" s="143"/>
      <c r="AFT191" s="143"/>
      <c r="AFU191" s="143"/>
      <c r="AFV191" s="143"/>
      <c r="AFW191" s="143"/>
      <c r="AFX191" s="143"/>
      <c r="AFY191" s="143"/>
      <c r="AFZ191" s="143"/>
      <c r="AGA191" s="143"/>
      <c r="AGB191" s="143"/>
      <c r="AGC191" s="143"/>
      <c r="AGD191" s="143"/>
      <c r="AGE191" s="143"/>
      <c r="AGF191" s="143"/>
      <c r="AGG191" s="143"/>
      <c r="AGH191" s="143"/>
      <c r="AGI191" s="143"/>
      <c r="AGJ191" s="143"/>
      <c r="AGK191" s="143"/>
      <c r="AGL191" s="143"/>
      <c r="AGM191" s="143"/>
      <c r="AGN191" s="143"/>
      <c r="AGO191" s="143"/>
      <c r="AGP191" s="143"/>
      <c r="AGQ191" s="143"/>
      <c r="AGR191" s="143"/>
      <c r="AGS191" s="143"/>
      <c r="AGT191" s="143"/>
      <c r="AGU191" s="143"/>
      <c r="AGV191" s="143"/>
      <c r="AGW191" s="143"/>
      <c r="AGX191" s="143"/>
      <c r="AGY191" s="143"/>
      <c r="AGZ191" s="143"/>
      <c r="AHA191" s="143"/>
      <c r="AHB191" s="143"/>
      <c r="AHC191" s="143"/>
      <c r="AHD191" s="143"/>
      <c r="AHE191" s="143"/>
      <c r="AHF191" s="143"/>
      <c r="AHG191" s="143"/>
      <c r="AHH191" s="143"/>
      <c r="AHI191" s="143"/>
      <c r="AHJ191" s="143"/>
      <c r="AHK191" s="143"/>
      <c r="AHL191" s="143"/>
      <c r="AHM191" s="143"/>
      <c r="AHN191" s="143"/>
      <c r="AHO191" s="143"/>
      <c r="AHP191" s="143"/>
      <c r="AHQ191" s="143"/>
      <c r="AHR191" s="143"/>
      <c r="AHS191" s="143"/>
      <c r="AHT191" s="143"/>
      <c r="AHU191" s="143"/>
      <c r="AHV191" s="143"/>
      <c r="AHW191" s="143"/>
      <c r="AHX191" s="143"/>
      <c r="AHY191" s="143"/>
      <c r="AHZ191" s="143"/>
      <c r="AIA191" s="143"/>
      <c r="AIB191" s="143"/>
      <c r="AIC191" s="143"/>
      <c r="AID191" s="143"/>
      <c r="AIE191" s="143"/>
      <c r="AIF191" s="143"/>
      <c r="AIG191" s="143"/>
      <c r="AIH191" s="143"/>
      <c r="AII191" s="143"/>
      <c r="AIJ191" s="143"/>
      <c r="AIK191" s="143"/>
      <c r="AIL191" s="143"/>
      <c r="AIM191" s="143"/>
      <c r="AIN191" s="143"/>
      <c r="AIO191" s="143"/>
      <c r="AIP191" s="143"/>
      <c r="AIQ191" s="143"/>
      <c r="AIR191" s="143"/>
      <c r="AIS191" s="143"/>
      <c r="AIT191" s="143"/>
      <c r="AIU191" s="143"/>
      <c r="AIV191" s="143"/>
      <c r="AIW191" s="143"/>
      <c r="AIX191" s="143"/>
      <c r="AIY191" s="143"/>
      <c r="AIZ191" s="143"/>
      <c r="AJA191" s="143"/>
      <c r="AJB191" s="143"/>
      <c r="AJC191" s="143"/>
      <c r="AJD191" s="143"/>
      <c r="AJE191" s="143"/>
      <c r="AJF191" s="143"/>
      <c r="AJG191" s="143"/>
      <c r="AJH191" s="143"/>
      <c r="AJI191" s="143"/>
    </row>
    <row r="192" spans="1:945" s="106" customFormat="1" ht="13.55" customHeight="1">
      <c r="A192" s="400"/>
      <c r="B192" s="62" t="s">
        <v>229</v>
      </c>
      <c r="C192" s="251">
        <v>2049830</v>
      </c>
      <c r="D192" s="358">
        <f t="shared" si="56"/>
        <v>-7.9041008987508099E-2</v>
      </c>
      <c r="E192" s="403"/>
      <c r="F192" s="464"/>
      <c r="G192" s="356">
        <v>30889</v>
      </c>
      <c r="H192" s="358">
        <f t="shared" si="53"/>
        <v>-6.396969696969701E-2</v>
      </c>
      <c r="I192" s="138">
        <v>25968</v>
      </c>
      <c r="J192" s="358">
        <f t="shared" si="46"/>
        <v>-0.21785488388903951</v>
      </c>
      <c r="K192" s="450"/>
      <c r="L192" s="461"/>
      <c r="M192" s="138">
        <v>11790</v>
      </c>
      <c r="N192" s="358">
        <f t="shared" si="58"/>
        <v>-0.12172228843861743</v>
      </c>
      <c r="O192" s="403"/>
      <c r="P192" s="406"/>
      <c r="Q192" s="138">
        <v>4257</v>
      </c>
      <c r="R192" s="358">
        <f t="shared" si="57"/>
        <v>-5.8810523988503172E-2</v>
      </c>
      <c r="S192" s="138">
        <v>2377</v>
      </c>
      <c r="T192" s="358">
        <f t="shared" si="35"/>
        <v>5.8325912733748889E-2</v>
      </c>
      <c r="U192" s="250"/>
      <c r="V192" s="137"/>
      <c r="W192" s="356">
        <v>175</v>
      </c>
      <c r="X192" s="358">
        <f t="shared" si="50"/>
        <v>-0.43365695792880254</v>
      </c>
      <c r="Y192" s="250">
        <v>215</v>
      </c>
      <c r="Z192" s="358">
        <f t="shared" si="59"/>
        <v>0.32716049382716039</v>
      </c>
      <c r="AA192" s="138"/>
      <c r="AB192" s="358"/>
      <c r="AC192" s="138"/>
      <c r="AD192" s="358"/>
      <c r="AE192" s="138"/>
      <c r="AF192" s="358"/>
      <c r="AG192" s="138"/>
      <c r="AH192" s="358"/>
      <c r="AI192" s="143"/>
      <c r="AJ192" s="143"/>
      <c r="AK192" s="143"/>
      <c r="AL192" s="143"/>
      <c r="AM192" s="143"/>
      <c r="AN192" s="143"/>
      <c r="AO192" s="143"/>
      <c r="AP192" s="143"/>
      <c r="AQ192" s="143"/>
      <c r="AR192" s="143"/>
      <c r="AS192" s="143"/>
      <c r="AT192" s="143"/>
      <c r="AU192" s="143"/>
      <c r="AV192" s="144"/>
      <c r="AW192" s="143"/>
      <c r="AX192" s="143"/>
      <c r="AY192" s="143"/>
      <c r="AZ192" s="143"/>
      <c r="BA192" s="143"/>
      <c r="BB192" s="143"/>
      <c r="BC192" s="143"/>
      <c r="BD192" s="143"/>
      <c r="BE192" s="143"/>
      <c r="BF192" s="143"/>
      <c r="BG192" s="143"/>
      <c r="BH192" s="143"/>
      <c r="BI192" s="143"/>
      <c r="BJ192" s="143"/>
      <c r="BK192" s="143"/>
      <c r="BL192" s="143"/>
      <c r="BM192" s="143"/>
      <c r="BN192" s="143"/>
      <c r="BO192" s="143"/>
      <c r="BP192" s="143"/>
      <c r="BQ192" s="143"/>
      <c r="BR192" s="143"/>
      <c r="BS192" s="143"/>
      <c r="BT192" s="143"/>
      <c r="BU192" s="143"/>
      <c r="BV192" s="143"/>
      <c r="BW192" s="143"/>
      <c r="BX192" s="143"/>
      <c r="BY192" s="143"/>
      <c r="BZ192" s="143"/>
      <c r="CA192" s="143"/>
      <c r="CB192" s="143"/>
      <c r="CC192" s="143"/>
      <c r="CD192" s="143"/>
      <c r="CE192" s="143"/>
      <c r="CF192" s="143"/>
      <c r="CG192" s="143"/>
      <c r="CH192" s="143"/>
      <c r="CI192" s="143"/>
      <c r="CJ192" s="143"/>
      <c r="CK192" s="143"/>
      <c r="CL192" s="143"/>
      <c r="CM192" s="143"/>
      <c r="CN192" s="143"/>
      <c r="CO192" s="143"/>
      <c r="CP192" s="143"/>
      <c r="CQ192" s="143"/>
      <c r="CR192" s="143"/>
      <c r="CS192" s="143"/>
      <c r="CT192" s="143"/>
      <c r="CU192" s="143"/>
      <c r="CV192" s="143"/>
      <c r="CW192" s="143"/>
      <c r="CX192" s="143"/>
      <c r="CY192" s="143"/>
      <c r="CZ192" s="143"/>
      <c r="DA192" s="143"/>
      <c r="DB192" s="143"/>
      <c r="DC192" s="143"/>
      <c r="DD192" s="143"/>
      <c r="DE192" s="143"/>
      <c r="DF192" s="143"/>
      <c r="DG192" s="143"/>
      <c r="DH192" s="143"/>
      <c r="DI192" s="143"/>
      <c r="DJ192" s="143"/>
      <c r="DK192" s="143"/>
      <c r="DL192" s="143"/>
      <c r="DM192" s="143"/>
      <c r="DN192" s="143"/>
      <c r="DO192" s="143"/>
      <c r="DP192" s="143"/>
      <c r="DQ192" s="143"/>
      <c r="DR192" s="143"/>
      <c r="DS192" s="143"/>
      <c r="DT192" s="143"/>
      <c r="DU192" s="143"/>
      <c r="DV192" s="143"/>
      <c r="DW192" s="143"/>
      <c r="DX192" s="143"/>
      <c r="DY192" s="143"/>
      <c r="DZ192" s="143"/>
      <c r="EA192" s="143"/>
      <c r="EB192" s="143"/>
      <c r="EC192" s="143"/>
      <c r="ED192" s="143"/>
      <c r="EE192" s="143"/>
      <c r="EF192" s="143"/>
      <c r="EG192" s="143"/>
      <c r="EH192" s="143"/>
      <c r="EI192" s="143"/>
      <c r="EJ192" s="143"/>
      <c r="EK192" s="143"/>
      <c r="EL192" s="143"/>
      <c r="EM192" s="143"/>
      <c r="EN192" s="143"/>
      <c r="EO192" s="143"/>
      <c r="EP192" s="143"/>
      <c r="EQ192" s="143"/>
      <c r="ER192" s="143"/>
      <c r="ES192" s="143"/>
      <c r="ET192" s="143"/>
      <c r="EU192" s="143"/>
      <c r="EV192" s="143"/>
      <c r="EW192" s="143"/>
      <c r="EX192" s="143"/>
      <c r="EY192" s="143"/>
      <c r="EZ192" s="143"/>
      <c r="FA192" s="143"/>
      <c r="FB192" s="143"/>
      <c r="FC192" s="143"/>
      <c r="FD192" s="143"/>
      <c r="FE192" s="143"/>
      <c r="FF192" s="143"/>
      <c r="FG192" s="143"/>
      <c r="FH192" s="143"/>
      <c r="FI192" s="143"/>
      <c r="FJ192" s="143"/>
      <c r="FK192" s="143"/>
      <c r="FL192" s="143"/>
      <c r="FM192" s="143"/>
      <c r="FN192" s="143"/>
      <c r="FO192" s="143"/>
      <c r="FP192" s="143"/>
      <c r="FQ192" s="143"/>
      <c r="FR192" s="143"/>
      <c r="FS192" s="143"/>
      <c r="FT192" s="143"/>
      <c r="FU192" s="143"/>
      <c r="FV192" s="143"/>
      <c r="FW192" s="143"/>
      <c r="FX192" s="143"/>
      <c r="FY192" s="143"/>
      <c r="FZ192" s="143"/>
      <c r="GA192" s="143"/>
      <c r="GB192" s="143"/>
      <c r="GC192" s="143"/>
      <c r="GD192" s="143"/>
      <c r="GE192" s="143"/>
      <c r="GF192" s="143"/>
      <c r="GG192" s="143"/>
      <c r="GH192" s="143"/>
      <c r="GI192" s="143"/>
      <c r="GJ192" s="143"/>
      <c r="GK192" s="143"/>
      <c r="GL192" s="143"/>
      <c r="GM192" s="143"/>
      <c r="GN192" s="143"/>
      <c r="GO192" s="143"/>
      <c r="GP192" s="143"/>
      <c r="GQ192" s="143"/>
      <c r="GR192" s="143"/>
      <c r="GS192" s="143"/>
      <c r="GT192" s="143"/>
      <c r="GU192" s="143"/>
      <c r="GV192" s="143"/>
      <c r="GW192" s="143"/>
      <c r="GX192" s="143"/>
      <c r="GY192" s="143"/>
      <c r="GZ192" s="143"/>
      <c r="HA192" s="143"/>
      <c r="HB192" s="143"/>
      <c r="HC192" s="143"/>
      <c r="HD192" s="143"/>
      <c r="HE192" s="143"/>
      <c r="HF192" s="143"/>
      <c r="HG192" s="143"/>
      <c r="HH192" s="143"/>
      <c r="HI192" s="143"/>
      <c r="HJ192" s="143"/>
      <c r="HK192" s="143"/>
      <c r="HL192" s="143"/>
      <c r="HM192" s="143"/>
      <c r="HN192" s="143"/>
      <c r="HO192" s="143"/>
      <c r="HP192" s="143"/>
      <c r="HQ192" s="143"/>
      <c r="HR192" s="143"/>
      <c r="HS192" s="143"/>
      <c r="HT192" s="143"/>
      <c r="HU192" s="143"/>
      <c r="HV192" s="143"/>
      <c r="HW192" s="143"/>
      <c r="HX192" s="143"/>
      <c r="HY192" s="143"/>
      <c r="HZ192" s="143"/>
      <c r="IA192" s="143"/>
      <c r="IB192" s="143"/>
      <c r="IC192" s="143"/>
      <c r="ID192" s="143"/>
      <c r="IE192" s="143"/>
      <c r="IF192" s="143"/>
      <c r="IG192" s="143"/>
      <c r="IH192" s="143"/>
      <c r="II192" s="143"/>
      <c r="IJ192" s="143"/>
      <c r="IK192" s="143"/>
      <c r="IL192" s="143"/>
      <c r="IM192" s="143"/>
      <c r="IN192" s="143"/>
      <c r="IO192" s="143"/>
      <c r="IP192" s="143"/>
      <c r="IQ192" s="143"/>
      <c r="IR192" s="143"/>
      <c r="IS192" s="143"/>
      <c r="IT192" s="143"/>
      <c r="IU192" s="143"/>
      <c r="IV192" s="143"/>
      <c r="IW192" s="143"/>
      <c r="IX192" s="143"/>
      <c r="IY192" s="143"/>
      <c r="IZ192" s="143"/>
      <c r="JA192" s="143"/>
      <c r="JB192" s="143"/>
      <c r="JC192" s="143"/>
      <c r="JD192" s="143"/>
      <c r="JE192" s="143"/>
      <c r="JF192" s="143"/>
      <c r="JG192" s="143"/>
      <c r="JH192" s="143"/>
      <c r="JI192" s="143"/>
      <c r="JJ192" s="143"/>
      <c r="JK192" s="143"/>
      <c r="JL192" s="143"/>
      <c r="JM192" s="143"/>
      <c r="JN192" s="143"/>
      <c r="JO192" s="143"/>
      <c r="JP192" s="143"/>
      <c r="JQ192" s="143"/>
      <c r="JR192" s="143"/>
      <c r="JS192" s="143"/>
      <c r="JT192" s="143"/>
      <c r="JU192" s="143"/>
      <c r="JV192" s="143"/>
      <c r="JW192" s="143"/>
      <c r="JX192" s="143"/>
      <c r="JY192" s="143"/>
      <c r="JZ192" s="143"/>
      <c r="KA192" s="143"/>
      <c r="KB192" s="143"/>
      <c r="KC192" s="143"/>
      <c r="KD192" s="143"/>
      <c r="KE192" s="143"/>
      <c r="KF192" s="143"/>
      <c r="KG192" s="143"/>
      <c r="KH192" s="143"/>
      <c r="KI192" s="143"/>
      <c r="KJ192" s="143"/>
      <c r="KK192" s="143"/>
      <c r="KL192" s="143"/>
      <c r="KM192" s="143"/>
      <c r="KN192" s="143"/>
      <c r="KO192" s="143"/>
      <c r="KP192" s="143"/>
      <c r="KQ192" s="143"/>
      <c r="KR192" s="143"/>
      <c r="KS192" s="143"/>
      <c r="KT192" s="143"/>
      <c r="KU192" s="143"/>
      <c r="KV192" s="143"/>
      <c r="KW192" s="143"/>
      <c r="KX192" s="143"/>
      <c r="KY192" s="143"/>
      <c r="KZ192" s="143"/>
      <c r="LA192" s="143"/>
      <c r="LB192" s="143"/>
      <c r="LC192" s="143"/>
      <c r="LD192" s="143"/>
      <c r="LE192" s="143"/>
      <c r="LF192" s="143"/>
      <c r="LG192" s="143"/>
      <c r="LH192" s="143"/>
      <c r="LI192" s="143"/>
      <c r="LJ192" s="143"/>
      <c r="LK192" s="143"/>
      <c r="LL192" s="143"/>
      <c r="LM192" s="143"/>
      <c r="LN192" s="143"/>
      <c r="LO192" s="143"/>
      <c r="LP192" s="143"/>
      <c r="LQ192" s="143"/>
      <c r="LR192" s="143"/>
      <c r="LS192" s="143"/>
      <c r="LT192" s="143"/>
      <c r="LU192" s="143"/>
      <c r="LV192" s="143"/>
      <c r="LW192" s="143"/>
      <c r="LX192" s="143"/>
      <c r="LY192" s="143"/>
      <c r="LZ192" s="143"/>
      <c r="MA192" s="143"/>
      <c r="MB192" s="143"/>
      <c r="MC192" s="143"/>
      <c r="MD192" s="143"/>
      <c r="ME192" s="143"/>
      <c r="MF192" s="143"/>
      <c r="MG192" s="143"/>
      <c r="MH192" s="143"/>
      <c r="MI192" s="143"/>
      <c r="MJ192" s="143"/>
      <c r="MK192" s="143"/>
      <c r="ML192" s="143"/>
      <c r="MM192" s="143"/>
      <c r="MN192" s="143"/>
      <c r="MO192" s="143"/>
      <c r="MP192" s="143"/>
      <c r="MQ192" s="143"/>
      <c r="MR192" s="143"/>
      <c r="MS192" s="143"/>
      <c r="MT192" s="143"/>
      <c r="MU192" s="143"/>
      <c r="MV192" s="143"/>
      <c r="MW192" s="143"/>
      <c r="MX192" s="143"/>
      <c r="MY192" s="143"/>
      <c r="MZ192" s="143"/>
      <c r="NA192" s="143"/>
      <c r="NB192" s="143"/>
      <c r="NC192" s="143"/>
      <c r="ND192" s="143"/>
      <c r="NE192" s="143"/>
      <c r="NF192" s="143"/>
      <c r="NG192" s="143"/>
      <c r="NH192" s="143"/>
      <c r="NI192" s="143"/>
      <c r="NJ192" s="143"/>
      <c r="NK192" s="143"/>
      <c r="NL192" s="143"/>
      <c r="NM192" s="143"/>
      <c r="NN192" s="143"/>
      <c r="NO192" s="143"/>
      <c r="NP192" s="143"/>
      <c r="NQ192" s="143"/>
      <c r="NR192" s="143"/>
      <c r="NS192" s="143"/>
      <c r="NT192" s="143"/>
      <c r="NU192" s="143"/>
      <c r="NV192" s="143"/>
      <c r="NW192" s="143"/>
      <c r="NX192" s="143"/>
      <c r="NY192" s="143"/>
      <c r="NZ192" s="143"/>
      <c r="OA192" s="143"/>
      <c r="OB192" s="143"/>
      <c r="OC192" s="143"/>
      <c r="OD192" s="143"/>
      <c r="OE192" s="143"/>
      <c r="OF192" s="143"/>
      <c r="OG192" s="143"/>
      <c r="OH192" s="143"/>
      <c r="OI192" s="143"/>
      <c r="OJ192" s="143"/>
      <c r="OK192" s="143"/>
      <c r="OL192" s="143"/>
      <c r="OM192" s="143"/>
      <c r="ON192" s="143"/>
      <c r="OO192" s="143"/>
      <c r="OP192" s="143"/>
      <c r="OQ192" s="143"/>
      <c r="OR192" s="143"/>
      <c r="OS192" s="143"/>
      <c r="OT192" s="143"/>
      <c r="OU192" s="143"/>
      <c r="OV192" s="143"/>
      <c r="OW192" s="143"/>
      <c r="OX192" s="143"/>
      <c r="OY192" s="143"/>
      <c r="OZ192" s="143"/>
      <c r="PA192" s="143"/>
      <c r="PB192" s="143"/>
      <c r="PC192" s="143"/>
      <c r="PD192" s="143"/>
      <c r="PE192" s="143"/>
      <c r="PF192" s="143"/>
      <c r="PG192" s="143"/>
      <c r="PH192" s="143"/>
      <c r="PI192" s="143"/>
      <c r="PJ192" s="143"/>
      <c r="PK192" s="143"/>
      <c r="PL192" s="143"/>
      <c r="PM192" s="143"/>
      <c r="PN192" s="143"/>
      <c r="PO192" s="143"/>
      <c r="PP192" s="143"/>
      <c r="PQ192" s="143"/>
      <c r="PR192" s="143"/>
      <c r="PS192" s="143"/>
      <c r="PT192" s="143"/>
      <c r="PU192" s="143"/>
      <c r="PV192" s="143"/>
      <c r="PW192" s="143"/>
      <c r="PX192" s="143"/>
      <c r="PY192" s="143"/>
      <c r="PZ192" s="143"/>
      <c r="QA192" s="143"/>
      <c r="QB192" s="143"/>
      <c r="QC192" s="143"/>
      <c r="QD192" s="143"/>
      <c r="QE192" s="143"/>
      <c r="QF192" s="143"/>
      <c r="QG192" s="143"/>
      <c r="QH192" s="143"/>
      <c r="QI192" s="143"/>
      <c r="QJ192" s="143"/>
      <c r="QK192" s="143"/>
      <c r="QL192" s="143"/>
      <c r="QM192" s="143"/>
      <c r="QN192" s="143"/>
      <c r="QO192" s="143"/>
      <c r="QP192" s="143"/>
      <c r="QQ192" s="143"/>
      <c r="QR192" s="143"/>
      <c r="QS192" s="143"/>
      <c r="QT192" s="143"/>
      <c r="QU192" s="143"/>
      <c r="QV192" s="143"/>
      <c r="QW192" s="143"/>
      <c r="QX192" s="143"/>
      <c r="QY192" s="143"/>
      <c r="QZ192" s="143"/>
      <c r="RA192" s="143"/>
      <c r="RB192" s="143"/>
      <c r="RC192" s="143"/>
      <c r="RD192" s="143"/>
      <c r="RE192" s="143"/>
      <c r="RF192" s="143"/>
      <c r="RG192" s="143"/>
      <c r="RH192" s="143"/>
      <c r="RI192" s="143"/>
      <c r="RJ192" s="143"/>
      <c r="RK192" s="143"/>
      <c r="RL192" s="143"/>
      <c r="RM192" s="143"/>
      <c r="RN192" s="143"/>
      <c r="RO192" s="143"/>
      <c r="RP192" s="143"/>
      <c r="RQ192" s="143"/>
      <c r="RR192" s="143"/>
      <c r="RS192" s="143"/>
      <c r="RT192" s="143"/>
      <c r="RU192" s="143"/>
      <c r="RV192" s="143"/>
      <c r="RW192" s="143"/>
      <c r="RX192" s="143"/>
      <c r="RY192" s="143"/>
      <c r="RZ192" s="143"/>
      <c r="SA192" s="143"/>
      <c r="SB192" s="143"/>
      <c r="SC192" s="143"/>
      <c r="SD192" s="143"/>
      <c r="SE192" s="143"/>
      <c r="SF192" s="143"/>
      <c r="SG192" s="143"/>
      <c r="SH192" s="143"/>
      <c r="SI192" s="143"/>
      <c r="SJ192" s="143"/>
      <c r="SK192" s="143"/>
      <c r="SL192" s="143"/>
      <c r="SM192" s="143"/>
      <c r="SN192" s="143"/>
      <c r="SO192" s="143"/>
      <c r="SP192" s="143"/>
      <c r="SQ192" s="143"/>
      <c r="SR192" s="143"/>
      <c r="SS192" s="143"/>
      <c r="ST192" s="143"/>
      <c r="SU192" s="143"/>
      <c r="SV192" s="143"/>
      <c r="SW192" s="143"/>
      <c r="SX192" s="143"/>
      <c r="SY192" s="143"/>
      <c r="SZ192" s="143"/>
      <c r="TA192" s="143"/>
      <c r="TB192" s="143"/>
      <c r="TC192" s="143"/>
      <c r="TD192" s="143"/>
      <c r="TE192" s="143"/>
      <c r="TF192" s="143"/>
      <c r="TG192" s="143"/>
      <c r="TH192" s="143"/>
      <c r="TI192" s="143"/>
      <c r="TJ192" s="143"/>
      <c r="TK192" s="143"/>
      <c r="TL192" s="143"/>
      <c r="TM192" s="143"/>
      <c r="TN192" s="143"/>
      <c r="TO192" s="143"/>
      <c r="TP192" s="143"/>
      <c r="TQ192" s="143"/>
      <c r="TR192" s="143"/>
      <c r="TS192" s="143"/>
      <c r="TT192" s="143"/>
      <c r="TU192" s="143"/>
      <c r="TV192" s="143"/>
      <c r="TW192" s="143"/>
      <c r="TX192" s="143"/>
      <c r="TY192" s="143"/>
      <c r="TZ192" s="143"/>
      <c r="UA192" s="143"/>
      <c r="UB192" s="143"/>
      <c r="UC192" s="143"/>
      <c r="UD192" s="143"/>
      <c r="UE192" s="143"/>
      <c r="UF192" s="143"/>
      <c r="UG192" s="143"/>
      <c r="UH192" s="143"/>
      <c r="UI192" s="143"/>
      <c r="UJ192" s="143"/>
      <c r="UK192" s="143"/>
      <c r="UL192" s="143"/>
      <c r="UM192" s="143"/>
      <c r="UN192" s="143"/>
      <c r="UO192" s="143"/>
      <c r="UP192" s="143"/>
      <c r="UQ192" s="143"/>
      <c r="UR192" s="143"/>
      <c r="US192" s="143"/>
      <c r="UT192" s="143"/>
      <c r="UU192" s="143"/>
      <c r="UV192" s="143"/>
      <c r="UW192" s="143"/>
      <c r="UX192" s="143"/>
      <c r="UY192" s="143"/>
      <c r="UZ192" s="143"/>
      <c r="VA192" s="143"/>
      <c r="VB192" s="143"/>
      <c r="VC192" s="143"/>
      <c r="VD192" s="143"/>
      <c r="VE192" s="143"/>
      <c r="VF192" s="143"/>
      <c r="VG192" s="143"/>
      <c r="VH192" s="143"/>
      <c r="VI192" s="143"/>
      <c r="VJ192" s="143"/>
      <c r="VK192" s="143"/>
      <c r="VL192" s="143"/>
      <c r="VM192" s="143"/>
      <c r="VN192" s="143"/>
      <c r="VO192" s="143"/>
      <c r="VP192" s="143"/>
      <c r="VQ192" s="143"/>
      <c r="VR192" s="143"/>
      <c r="VS192" s="143"/>
      <c r="VT192" s="143"/>
      <c r="VU192" s="143"/>
      <c r="VV192" s="143"/>
      <c r="VW192" s="143"/>
      <c r="VX192" s="143"/>
      <c r="VY192" s="143"/>
      <c r="VZ192" s="143"/>
      <c r="WA192" s="143"/>
      <c r="WB192" s="143"/>
      <c r="WC192" s="143"/>
      <c r="WD192" s="143"/>
      <c r="WE192" s="143"/>
      <c r="WF192" s="143"/>
      <c r="WG192" s="143"/>
      <c r="WH192" s="143"/>
      <c r="WI192" s="143"/>
      <c r="WJ192" s="143"/>
      <c r="WK192" s="143"/>
      <c r="WL192" s="143"/>
      <c r="WM192" s="143"/>
      <c r="WN192" s="143"/>
      <c r="WO192" s="143"/>
      <c r="WP192" s="143"/>
      <c r="WQ192" s="143"/>
      <c r="WR192" s="143"/>
      <c r="WS192" s="143"/>
      <c r="WT192" s="143"/>
      <c r="WU192" s="143"/>
      <c r="WV192" s="143"/>
      <c r="WW192" s="143"/>
      <c r="WX192" s="143"/>
      <c r="WY192" s="143"/>
      <c r="WZ192" s="143"/>
      <c r="XA192" s="143"/>
      <c r="XB192" s="143"/>
      <c r="XC192" s="143"/>
      <c r="XD192" s="143"/>
      <c r="XE192" s="143"/>
      <c r="XF192" s="143"/>
      <c r="XG192" s="143"/>
      <c r="XH192" s="143"/>
      <c r="XI192" s="143"/>
      <c r="XJ192" s="143"/>
      <c r="XK192" s="143"/>
      <c r="XL192" s="143"/>
      <c r="XM192" s="143"/>
      <c r="XN192" s="143"/>
      <c r="XO192" s="143"/>
      <c r="XP192" s="143"/>
      <c r="XQ192" s="143"/>
      <c r="XR192" s="143"/>
      <c r="XS192" s="143"/>
      <c r="XT192" s="143"/>
      <c r="XU192" s="143"/>
      <c r="XV192" s="143"/>
      <c r="XW192" s="143"/>
      <c r="XX192" s="143"/>
      <c r="XY192" s="143"/>
      <c r="XZ192" s="143"/>
      <c r="YA192" s="143"/>
      <c r="YB192" s="143"/>
      <c r="YC192" s="143"/>
      <c r="YD192" s="143"/>
      <c r="YE192" s="143"/>
      <c r="YF192" s="143"/>
      <c r="YG192" s="143"/>
      <c r="YH192" s="143"/>
      <c r="YI192" s="143"/>
      <c r="YJ192" s="143"/>
      <c r="YK192" s="143"/>
      <c r="YL192" s="143"/>
      <c r="YM192" s="143"/>
      <c r="YN192" s="143"/>
      <c r="YO192" s="143"/>
      <c r="YP192" s="143"/>
      <c r="YQ192" s="143"/>
      <c r="YR192" s="143"/>
      <c r="YS192" s="143"/>
      <c r="YT192" s="143"/>
      <c r="YU192" s="143"/>
      <c r="YV192" s="143"/>
      <c r="YW192" s="143"/>
      <c r="YX192" s="143"/>
      <c r="YY192" s="143"/>
      <c r="YZ192" s="143"/>
      <c r="ZA192" s="143"/>
      <c r="ZB192" s="143"/>
      <c r="ZC192" s="143"/>
      <c r="ZD192" s="143"/>
      <c r="ZE192" s="143"/>
      <c r="ZF192" s="143"/>
      <c r="ZG192" s="143"/>
      <c r="ZH192" s="143"/>
      <c r="ZI192" s="143"/>
      <c r="ZJ192" s="143"/>
      <c r="ZK192" s="143"/>
      <c r="ZL192" s="143"/>
      <c r="ZM192" s="143"/>
      <c r="ZN192" s="143"/>
      <c r="ZO192" s="143"/>
      <c r="ZP192" s="143"/>
      <c r="ZQ192" s="143"/>
      <c r="ZR192" s="143"/>
      <c r="ZS192" s="143"/>
      <c r="ZT192" s="143"/>
      <c r="ZU192" s="143"/>
      <c r="ZV192" s="143"/>
      <c r="ZW192" s="143"/>
      <c r="ZX192" s="143"/>
      <c r="ZY192" s="143"/>
      <c r="ZZ192" s="143"/>
      <c r="AAA192" s="143"/>
      <c r="AAB192" s="143"/>
      <c r="AAC192" s="143"/>
      <c r="AAD192" s="143"/>
      <c r="AAE192" s="143"/>
      <c r="AAF192" s="143"/>
      <c r="AAG192" s="143"/>
      <c r="AAH192" s="143"/>
      <c r="AAI192" s="143"/>
      <c r="AAJ192" s="143"/>
      <c r="AAK192" s="143"/>
      <c r="AAL192" s="143"/>
      <c r="AAM192" s="143"/>
      <c r="AAN192" s="143"/>
      <c r="AAO192" s="143"/>
      <c r="AAP192" s="143"/>
      <c r="AAQ192" s="143"/>
      <c r="AAR192" s="143"/>
      <c r="AAS192" s="143"/>
      <c r="AAT192" s="143"/>
      <c r="AAU192" s="143"/>
      <c r="AAV192" s="143"/>
      <c r="AAW192" s="143"/>
      <c r="AAX192" s="143"/>
      <c r="AAY192" s="143"/>
      <c r="AAZ192" s="143"/>
      <c r="ABA192" s="143"/>
      <c r="ABB192" s="143"/>
      <c r="ABC192" s="143"/>
      <c r="ABD192" s="143"/>
      <c r="ABE192" s="143"/>
      <c r="ABF192" s="143"/>
      <c r="ABG192" s="143"/>
      <c r="ABH192" s="143"/>
      <c r="ABI192" s="143"/>
      <c r="ABJ192" s="143"/>
      <c r="ABK192" s="143"/>
      <c r="ABL192" s="143"/>
      <c r="ABM192" s="143"/>
      <c r="ABN192" s="143"/>
      <c r="ABO192" s="143"/>
      <c r="ABP192" s="143"/>
      <c r="ABQ192" s="143"/>
      <c r="ABR192" s="143"/>
      <c r="ABS192" s="143"/>
      <c r="ABT192" s="143"/>
      <c r="ABU192" s="143"/>
      <c r="ABV192" s="143"/>
      <c r="ABW192" s="143"/>
      <c r="ABX192" s="143"/>
      <c r="ABY192" s="143"/>
      <c r="ABZ192" s="143"/>
      <c r="ACA192" s="143"/>
      <c r="ACB192" s="143"/>
      <c r="ACC192" s="143"/>
      <c r="ACD192" s="143"/>
      <c r="ACE192" s="143"/>
      <c r="ACF192" s="143"/>
      <c r="ACG192" s="143"/>
      <c r="ACH192" s="143"/>
      <c r="ACI192" s="143"/>
      <c r="ACJ192" s="143"/>
      <c r="ACK192" s="143"/>
      <c r="ACL192" s="143"/>
      <c r="ACM192" s="143"/>
      <c r="ACN192" s="143"/>
      <c r="ACO192" s="143"/>
      <c r="ACP192" s="143"/>
      <c r="ACQ192" s="143"/>
      <c r="ACR192" s="143"/>
      <c r="ACS192" s="143"/>
      <c r="ACT192" s="143"/>
      <c r="ACU192" s="143"/>
      <c r="ACV192" s="143"/>
      <c r="ACW192" s="143"/>
      <c r="ACX192" s="143"/>
      <c r="ACY192" s="143"/>
      <c r="ACZ192" s="143"/>
      <c r="ADA192" s="143"/>
      <c r="ADB192" s="143"/>
      <c r="ADC192" s="143"/>
      <c r="ADD192" s="143"/>
      <c r="ADE192" s="143"/>
      <c r="ADF192" s="143"/>
      <c r="ADG192" s="143"/>
      <c r="ADH192" s="143"/>
      <c r="ADI192" s="143"/>
      <c r="ADJ192" s="143"/>
      <c r="ADK192" s="143"/>
      <c r="ADL192" s="143"/>
      <c r="ADM192" s="143"/>
      <c r="ADN192" s="143"/>
      <c r="ADO192" s="143"/>
      <c r="ADP192" s="143"/>
      <c r="ADQ192" s="143"/>
      <c r="ADR192" s="143"/>
      <c r="ADS192" s="143"/>
      <c r="ADT192" s="143"/>
      <c r="ADU192" s="143"/>
      <c r="ADV192" s="143"/>
      <c r="ADW192" s="143"/>
      <c r="ADX192" s="143"/>
      <c r="ADY192" s="143"/>
      <c r="ADZ192" s="143"/>
      <c r="AEA192" s="143"/>
      <c r="AEB192" s="143"/>
      <c r="AEC192" s="143"/>
      <c r="AED192" s="143"/>
      <c r="AEE192" s="143"/>
      <c r="AEF192" s="143"/>
      <c r="AEG192" s="143"/>
      <c r="AEH192" s="143"/>
      <c r="AEI192" s="143"/>
      <c r="AEJ192" s="143"/>
      <c r="AEK192" s="143"/>
      <c r="AEL192" s="143"/>
      <c r="AEM192" s="143"/>
      <c r="AEN192" s="143"/>
      <c r="AEO192" s="143"/>
      <c r="AEP192" s="143"/>
      <c r="AEQ192" s="143"/>
      <c r="AER192" s="143"/>
      <c r="AES192" s="143"/>
      <c r="AET192" s="143"/>
      <c r="AEU192" s="143"/>
      <c r="AEV192" s="143"/>
      <c r="AEW192" s="143"/>
      <c r="AEX192" s="143"/>
      <c r="AEY192" s="143"/>
      <c r="AEZ192" s="143"/>
      <c r="AFA192" s="143"/>
      <c r="AFB192" s="143"/>
      <c r="AFC192" s="143"/>
      <c r="AFD192" s="143"/>
      <c r="AFE192" s="143"/>
      <c r="AFF192" s="143"/>
      <c r="AFG192" s="143"/>
      <c r="AFH192" s="143"/>
      <c r="AFI192" s="143"/>
      <c r="AFJ192" s="143"/>
      <c r="AFK192" s="143"/>
      <c r="AFL192" s="143"/>
      <c r="AFM192" s="143"/>
      <c r="AFN192" s="143"/>
      <c r="AFO192" s="143"/>
      <c r="AFP192" s="143"/>
      <c r="AFQ192" s="143"/>
      <c r="AFR192" s="143"/>
      <c r="AFS192" s="143"/>
      <c r="AFT192" s="143"/>
      <c r="AFU192" s="143"/>
      <c r="AFV192" s="143"/>
      <c r="AFW192" s="143"/>
      <c r="AFX192" s="143"/>
      <c r="AFY192" s="143"/>
      <c r="AFZ192" s="143"/>
      <c r="AGA192" s="143"/>
      <c r="AGB192" s="143"/>
      <c r="AGC192" s="143"/>
      <c r="AGD192" s="143"/>
      <c r="AGE192" s="143"/>
      <c r="AGF192" s="143"/>
      <c r="AGG192" s="143"/>
      <c r="AGH192" s="143"/>
      <c r="AGI192" s="143"/>
      <c r="AGJ192" s="143"/>
      <c r="AGK192" s="143"/>
      <c r="AGL192" s="143"/>
      <c r="AGM192" s="143"/>
      <c r="AGN192" s="143"/>
      <c r="AGO192" s="143"/>
      <c r="AGP192" s="143"/>
      <c r="AGQ192" s="143"/>
      <c r="AGR192" s="143"/>
      <c r="AGS192" s="143"/>
      <c r="AGT192" s="143"/>
      <c r="AGU192" s="143"/>
      <c r="AGV192" s="143"/>
      <c r="AGW192" s="143"/>
      <c r="AGX192" s="143"/>
      <c r="AGY192" s="143"/>
      <c r="AGZ192" s="143"/>
      <c r="AHA192" s="143"/>
      <c r="AHB192" s="143"/>
      <c r="AHC192" s="143"/>
      <c r="AHD192" s="143"/>
      <c r="AHE192" s="143"/>
      <c r="AHF192" s="143"/>
      <c r="AHG192" s="143"/>
      <c r="AHH192" s="143"/>
      <c r="AHI192" s="143"/>
      <c r="AHJ192" s="143"/>
      <c r="AHK192" s="143"/>
      <c r="AHL192" s="143"/>
      <c r="AHM192" s="143"/>
      <c r="AHN192" s="143"/>
      <c r="AHO192" s="143"/>
      <c r="AHP192" s="143"/>
      <c r="AHQ192" s="143"/>
      <c r="AHR192" s="143"/>
      <c r="AHS192" s="143"/>
      <c r="AHT192" s="143"/>
      <c r="AHU192" s="143"/>
      <c r="AHV192" s="143"/>
      <c r="AHW192" s="143"/>
      <c r="AHX192" s="143"/>
      <c r="AHY192" s="143"/>
      <c r="AHZ192" s="143"/>
      <c r="AIA192" s="143"/>
      <c r="AIB192" s="143"/>
      <c r="AIC192" s="143"/>
      <c r="AID192" s="143"/>
      <c r="AIE192" s="143"/>
      <c r="AIF192" s="143"/>
      <c r="AIG192" s="143"/>
      <c r="AIH192" s="143"/>
      <c r="AII192" s="143"/>
      <c r="AIJ192" s="143"/>
      <c r="AIK192" s="143"/>
      <c r="AIL192" s="143"/>
      <c r="AIM192" s="143"/>
      <c r="AIN192" s="143"/>
      <c r="AIO192" s="143"/>
      <c r="AIP192" s="143"/>
      <c r="AIQ192" s="143"/>
      <c r="AIR192" s="143"/>
      <c r="AIS192" s="143"/>
      <c r="AIT192" s="143"/>
      <c r="AIU192" s="143"/>
      <c r="AIV192" s="143"/>
      <c r="AIW192" s="143"/>
      <c r="AIX192" s="143"/>
      <c r="AIY192" s="143"/>
      <c r="AIZ192" s="143"/>
      <c r="AJA192" s="143"/>
      <c r="AJB192" s="143"/>
      <c r="AJC192" s="143"/>
      <c r="AJD192" s="143"/>
      <c r="AJE192" s="143"/>
      <c r="AJF192" s="143"/>
      <c r="AJG192" s="143"/>
      <c r="AJH192" s="143"/>
      <c r="AJI192" s="143"/>
    </row>
    <row r="193" spans="1:945" s="106" customFormat="1" ht="13.55" customHeight="1">
      <c r="A193" s="400"/>
      <c r="B193" s="62" t="s">
        <v>21</v>
      </c>
      <c r="C193" s="251">
        <v>2153847</v>
      </c>
      <c r="D193" s="358">
        <f t="shared" si="56"/>
        <v>-8.2640224611521207E-2</v>
      </c>
      <c r="E193" s="403"/>
      <c r="F193" s="464"/>
      <c r="G193" s="356">
        <v>29497</v>
      </c>
      <c r="H193" s="358">
        <f t="shared" si="53"/>
        <v>-6.4062698311968536E-2</v>
      </c>
      <c r="I193" s="138">
        <v>30528</v>
      </c>
      <c r="J193" s="358">
        <f t="shared" si="46"/>
        <v>-0.12157223836791065</v>
      </c>
      <c r="K193" s="450">
        <v>69234</v>
      </c>
      <c r="L193" s="461">
        <f>IFERROR((K193-K181)/K181,"")</f>
        <v>0.32563616520190708</v>
      </c>
      <c r="M193" s="138">
        <v>13884</v>
      </c>
      <c r="N193" s="358">
        <f t="shared" si="58"/>
        <v>-0.12436932391523714</v>
      </c>
      <c r="O193" s="403"/>
      <c r="P193" s="406"/>
      <c r="Q193" s="138">
        <v>4021</v>
      </c>
      <c r="R193" s="358">
        <f t="shared" si="57"/>
        <v>-0.29257565095003524</v>
      </c>
      <c r="S193" s="138">
        <v>1815</v>
      </c>
      <c r="T193" s="379">
        <f t="shared" si="35"/>
        <v>7.2695035460992902E-2</v>
      </c>
      <c r="U193" s="250"/>
      <c r="V193" s="137"/>
      <c r="W193" s="356">
        <v>214</v>
      </c>
      <c r="X193" s="358">
        <f t="shared" si="50"/>
        <v>-0.5254988913525499</v>
      </c>
      <c r="Y193" s="250">
        <v>190</v>
      </c>
      <c r="Z193" s="358">
        <f t="shared" si="59"/>
        <v>-0.67353951890034369</v>
      </c>
      <c r="AA193" s="138"/>
      <c r="AB193" s="358"/>
      <c r="AC193" s="138"/>
      <c r="AD193" s="358"/>
      <c r="AE193" s="138"/>
      <c r="AF193" s="358"/>
      <c r="AG193" s="138"/>
      <c r="AH193" s="358"/>
      <c r="AI193" s="143"/>
      <c r="AJ193" s="143"/>
      <c r="AK193" s="143"/>
      <c r="AL193" s="143"/>
      <c r="AM193" s="143"/>
      <c r="AN193" s="143"/>
      <c r="AO193" s="143"/>
      <c r="AP193" s="143"/>
      <c r="AQ193" s="143"/>
      <c r="AR193" s="143"/>
      <c r="AS193" s="143"/>
      <c r="AT193" s="143"/>
      <c r="AU193" s="143"/>
      <c r="AV193" s="144"/>
      <c r="AW193" s="143"/>
      <c r="AX193" s="143"/>
      <c r="AY193" s="143"/>
      <c r="AZ193" s="143"/>
      <c r="BA193" s="143"/>
      <c r="BB193" s="143"/>
      <c r="BC193" s="143"/>
      <c r="BD193" s="143"/>
      <c r="BE193" s="143"/>
      <c r="BF193" s="143"/>
      <c r="BG193" s="143"/>
      <c r="BH193" s="143"/>
      <c r="BI193" s="143"/>
      <c r="BJ193" s="143"/>
      <c r="BK193" s="143"/>
      <c r="BL193" s="143"/>
      <c r="BM193" s="143"/>
      <c r="BN193" s="143"/>
      <c r="BO193" s="143"/>
      <c r="BP193" s="143"/>
      <c r="BQ193" s="143"/>
      <c r="BR193" s="143"/>
      <c r="BS193" s="143"/>
      <c r="BT193" s="143"/>
      <c r="BU193" s="143"/>
      <c r="BV193" s="143"/>
      <c r="BW193" s="143"/>
      <c r="BX193" s="143"/>
      <c r="BY193" s="143"/>
      <c r="BZ193" s="143"/>
      <c r="CA193" s="143"/>
      <c r="CB193" s="143"/>
      <c r="CC193" s="143"/>
      <c r="CD193" s="143"/>
      <c r="CE193" s="143"/>
      <c r="CF193" s="143"/>
      <c r="CG193" s="143"/>
      <c r="CH193" s="143"/>
      <c r="CI193" s="143"/>
      <c r="CJ193" s="143"/>
      <c r="CK193" s="143"/>
      <c r="CL193" s="143"/>
      <c r="CM193" s="143"/>
      <c r="CN193" s="143"/>
      <c r="CO193" s="143"/>
      <c r="CP193" s="143"/>
      <c r="CQ193" s="143"/>
      <c r="CR193" s="143"/>
      <c r="CS193" s="143"/>
      <c r="CT193" s="143"/>
      <c r="CU193" s="143"/>
      <c r="CV193" s="143"/>
      <c r="CW193" s="143"/>
      <c r="CX193" s="143"/>
      <c r="CY193" s="143"/>
      <c r="CZ193" s="143"/>
      <c r="DA193" s="143"/>
      <c r="DB193" s="143"/>
      <c r="DC193" s="143"/>
      <c r="DD193" s="143"/>
      <c r="DE193" s="143"/>
      <c r="DF193" s="143"/>
      <c r="DG193" s="143"/>
      <c r="DH193" s="143"/>
      <c r="DI193" s="143"/>
      <c r="DJ193" s="143"/>
      <c r="DK193" s="143"/>
      <c r="DL193" s="143"/>
      <c r="DM193" s="143"/>
      <c r="DN193" s="143"/>
      <c r="DO193" s="143"/>
      <c r="DP193" s="143"/>
      <c r="DQ193" s="143"/>
      <c r="DR193" s="143"/>
      <c r="DS193" s="143"/>
      <c r="DT193" s="143"/>
      <c r="DU193" s="143"/>
      <c r="DV193" s="143"/>
      <c r="DW193" s="143"/>
      <c r="DX193" s="143"/>
      <c r="DY193" s="143"/>
      <c r="DZ193" s="143"/>
      <c r="EA193" s="143"/>
      <c r="EB193" s="143"/>
      <c r="EC193" s="143"/>
      <c r="ED193" s="143"/>
      <c r="EE193" s="143"/>
      <c r="EF193" s="143"/>
      <c r="EG193" s="143"/>
      <c r="EH193" s="143"/>
      <c r="EI193" s="143"/>
      <c r="EJ193" s="143"/>
      <c r="EK193" s="143"/>
      <c r="EL193" s="143"/>
      <c r="EM193" s="143"/>
      <c r="EN193" s="143"/>
      <c r="EO193" s="143"/>
      <c r="EP193" s="143"/>
      <c r="EQ193" s="143"/>
      <c r="ER193" s="143"/>
      <c r="ES193" s="143"/>
      <c r="ET193" s="143"/>
      <c r="EU193" s="143"/>
      <c r="EV193" s="143"/>
      <c r="EW193" s="143"/>
      <c r="EX193" s="143"/>
      <c r="EY193" s="143"/>
      <c r="EZ193" s="143"/>
      <c r="FA193" s="143"/>
      <c r="FB193" s="143"/>
      <c r="FC193" s="143"/>
      <c r="FD193" s="143"/>
      <c r="FE193" s="143"/>
      <c r="FF193" s="143"/>
      <c r="FG193" s="143"/>
      <c r="FH193" s="143"/>
      <c r="FI193" s="143"/>
      <c r="FJ193" s="143"/>
      <c r="FK193" s="143"/>
      <c r="FL193" s="143"/>
      <c r="FM193" s="143"/>
      <c r="FN193" s="143"/>
      <c r="FO193" s="143"/>
      <c r="FP193" s="143"/>
      <c r="FQ193" s="143"/>
      <c r="FR193" s="143"/>
      <c r="FS193" s="143"/>
      <c r="FT193" s="143"/>
      <c r="FU193" s="143"/>
      <c r="FV193" s="143"/>
      <c r="FW193" s="143"/>
      <c r="FX193" s="143"/>
      <c r="FY193" s="143"/>
      <c r="FZ193" s="143"/>
      <c r="GA193" s="143"/>
      <c r="GB193" s="143"/>
      <c r="GC193" s="143"/>
      <c r="GD193" s="143"/>
      <c r="GE193" s="143"/>
      <c r="GF193" s="143"/>
      <c r="GG193" s="143"/>
      <c r="GH193" s="143"/>
      <c r="GI193" s="143"/>
      <c r="GJ193" s="143"/>
      <c r="GK193" s="143"/>
      <c r="GL193" s="143"/>
      <c r="GM193" s="143"/>
      <c r="GN193" s="143"/>
      <c r="GO193" s="143"/>
      <c r="GP193" s="143"/>
      <c r="GQ193" s="143"/>
      <c r="GR193" s="143"/>
      <c r="GS193" s="143"/>
      <c r="GT193" s="143"/>
      <c r="GU193" s="143"/>
      <c r="GV193" s="143"/>
      <c r="GW193" s="143"/>
      <c r="GX193" s="143"/>
      <c r="GY193" s="143"/>
      <c r="GZ193" s="143"/>
      <c r="HA193" s="143"/>
      <c r="HB193" s="143"/>
      <c r="HC193" s="143"/>
      <c r="HD193" s="143"/>
      <c r="HE193" s="143"/>
      <c r="HF193" s="143"/>
      <c r="HG193" s="143"/>
      <c r="HH193" s="143"/>
      <c r="HI193" s="143"/>
      <c r="HJ193" s="143"/>
      <c r="HK193" s="143"/>
      <c r="HL193" s="143"/>
      <c r="HM193" s="143"/>
      <c r="HN193" s="143"/>
      <c r="HO193" s="143"/>
      <c r="HP193" s="143"/>
      <c r="HQ193" s="143"/>
      <c r="HR193" s="143"/>
      <c r="HS193" s="143"/>
      <c r="HT193" s="143"/>
      <c r="HU193" s="143"/>
      <c r="HV193" s="143"/>
      <c r="HW193" s="143"/>
      <c r="HX193" s="143"/>
      <c r="HY193" s="143"/>
      <c r="HZ193" s="143"/>
      <c r="IA193" s="143"/>
      <c r="IB193" s="143"/>
      <c r="IC193" s="143"/>
      <c r="ID193" s="143"/>
      <c r="IE193" s="143"/>
      <c r="IF193" s="143"/>
      <c r="IG193" s="143"/>
      <c r="IH193" s="143"/>
      <c r="II193" s="143"/>
      <c r="IJ193" s="143"/>
      <c r="IK193" s="143"/>
      <c r="IL193" s="143"/>
      <c r="IM193" s="143"/>
      <c r="IN193" s="143"/>
      <c r="IO193" s="143"/>
      <c r="IP193" s="143"/>
      <c r="IQ193" s="143"/>
      <c r="IR193" s="143"/>
      <c r="IS193" s="143"/>
      <c r="IT193" s="143"/>
      <c r="IU193" s="143"/>
      <c r="IV193" s="143"/>
      <c r="IW193" s="143"/>
      <c r="IX193" s="143"/>
      <c r="IY193" s="143"/>
      <c r="IZ193" s="143"/>
      <c r="JA193" s="143"/>
      <c r="JB193" s="143"/>
      <c r="JC193" s="143"/>
      <c r="JD193" s="143"/>
      <c r="JE193" s="143"/>
      <c r="JF193" s="143"/>
      <c r="JG193" s="143"/>
      <c r="JH193" s="143"/>
      <c r="JI193" s="143"/>
      <c r="JJ193" s="143"/>
      <c r="JK193" s="143"/>
      <c r="JL193" s="143"/>
      <c r="JM193" s="143"/>
      <c r="JN193" s="143"/>
      <c r="JO193" s="143"/>
      <c r="JP193" s="143"/>
      <c r="JQ193" s="143"/>
      <c r="JR193" s="143"/>
      <c r="JS193" s="143"/>
      <c r="JT193" s="143"/>
      <c r="JU193" s="143"/>
      <c r="JV193" s="143"/>
      <c r="JW193" s="143"/>
      <c r="JX193" s="143"/>
      <c r="JY193" s="143"/>
      <c r="JZ193" s="143"/>
      <c r="KA193" s="143"/>
      <c r="KB193" s="143"/>
      <c r="KC193" s="143"/>
      <c r="KD193" s="143"/>
      <c r="KE193" s="143"/>
      <c r="KF193" s="143"/>
      <c r="KG193" s="143"/>
      <c r="KH193" s="143"/>
      <c r="KI193" s="143"/>
      <c r="KJ193" s="143"/>
      <c r="KK193" s="143"/>
      <c r="KL193" s="143"/>
      <c r="KM193" s="143"/>
      <c r="KN193" s="143"/>
      <c r="KO193" s="143"/>
      <c r="KP193" s="143"/>
      <c r="KQ193" s="143"/>
      <c r="KR193" s="143"/>
      <c r="KS193" s="143"/>
      <c r="KT193" s="143"/>
      <c r="KU193" s="143"/>
      <c r="KV193" s="143"/>
      <c r="KW193" s="143"/>
      <c r="KX193" s="143"/>
      <c r="KY193" s="143"/>
      <c r="KZ193" s="143"/>
      <c r="LA193" s="143"/>
      <c r="LB193" s="143"/>
      <c r="LC193" s="143"/>
      <c r="LD193" s="143"/>
      <c r="LE193" s="143"/>
      <c r="LF193" s="143"/>
      <c r="LG193" s="143"/>
      <c r="LH193" s="143"/>
      <c r="LI193" s="143"/>
      <c r="LJ193" s="143"/>
      <c r="LK193" s="143"/>
      <c r="LL193" s="143"/>
      <c r="LM193" s="143"/>
      <c r="LN193" s="143"/>
      <c r="LO193" s="143"/>
      <c r="LP193" s="143"/>
      <c r="LQ193" s="143"/>
      <c r="LR193" s="143"/>
      <c r="LS193" s="143"/>
      <c r="LT193" s="143"/>
      <c r="LU193" s="143"/>
      <c r="LV193" s="143"/>
      <c r="LW193" s="143"/>
      <c r="LX193" s="143"/>
      <c r="LY193" s="143"/>
      <c r="LZ193" s="143"/>
      <c r="MA193" s="143"/>
      <c r="MB193" s="143"/>
      <c r="MC193" s="143"/>
      <c r="MD193" s="143"/>
      <c r="ME193" s="143"/>
      <c r="MF193" s="143"/>
      <c r="MG193" s="143"/>
      <c r="MH193" s="143"/>
      <c r="MI193" s="143"/>
      <c r="MJ193" s="143"/>
      <c r="MK193" s="143"/>
      <c r="ML193" s="143"/>
      <c r="MM193" s="143"/>
      <c r="MN193" s="143"/>
      <c r="MO193" s="143"/>
      <c r="MP193" s="143"/>
      <c r="MQ193" s="143"/>
      <c r="MR193" s="143"/>
      <c r="MS193" s="143"/>
      <c r="MT193" s="143"/>
      <c r="MU193" s="143"/>
      <c r="MV193" s="143"/>
      <c r="MW193" s="143"/>
      <c r="MX193" s="143"/>
      <c r="MY193" s="143"/>
      <c r="MZ193" s="143"/>
      <c r="NA193" s="143"/>
      <c r="NB193" s="143"/>
      <c r="NC193" s="143"/>
      <c r="ND193" s="143"/>
      <c r="NE193" s="143"/>
      <c r="NF193" s="143"/>
      <c r="NG193" s="143"/>
      <c r="NH193" s="143"/>
      <c r="NI193" s="143"/>
      <c r="NJ193" s="143"/>
      <c r="NK193" s="143"/>
      <c r="NL193" s="143"/>
      <c r="NM193" s="143"/>
      <c r="NN193" s="143"/>
      <c r="NO193" s="143"/>
      <c r="NP193" s="143"/>
      <c r="NQ193" s="143"/>
      <c r="NR193" s="143"/>
      <c r="NS193" s="143"/>
      <c r="NT193" s="143"/>
      <c r="NU193" s="143"/>
      <c r="NV193" s="143"/>
      <c r="NW193" s="143"/>
      <c r="NX193" s="143"/>
      <c r="NY193" s="143"/>
      <c r="NZ193" s="143"/>
      <c r="OA193" s="143"/>
      <c r="OB193" s="143"/>
      <c r="OC193" s="143"/>
      <c r="OD193" s="143"/>
      <c r="OE193" s="143"/>
      <c r="OF193" s="143"/>
      <c r="OG193" s="143"/>
      <c r="OH193" s="143"/>
      <c r="OI193" s="143"/>
      <c r="OJ193" s="143"/>
      <c r="OK193" s="143"/>
      <c r="OL193" s="143"/>
      <c r="OM193" s="143"/>
      <c r="ON193" s="143"/>
      <c r="OO193" s="143"/>
      <c r="OP193" s="143"/>
      <c r="OQ193" s="143"/>
      <c r="OR193" s="143"/>
      <c r="OS193" s="143"/>
      <c r="OT193" s="143"/>
      <c r="OU193" s="143"/>
      <c r="OV193" s="143"/>
      <c r="OW193" s="143"/>
      <c r="OX193" s="143"/>
      <c r="OY193" s="143"/>
      <c r="OZ193" s="143"/>
      <c r="PA193" s="143"/>
      <c r="PB193" s="143"/>
      <c r="PC193" s="143"/>
      <c r="PD193" s="143"/>
      <c r="PE193" s="143"/>
      <c r="PF193" s="143"/>
      <c r="PG193" s="143"/>
      <c r="PH193" s="143"/>
      <c r="PI193" s="143"/>
      <c r="PJ193" s="143"/>
      <c r="PK193" s="143"/>
      <c r="PL193" s="143"/>
      <c r="PM193" s="143"/>
      <c r="PN193" s="143"/>
      <c r="PO193" s="143"/>
      <c r="PP193" s="143"/>
      <c r="PQ193" s="143"/>
      <c r="PR193" s="143"/>
      <c r="PS193" s="143"/>
      <c r="PT193" s="143"/>
      <c r="PU193" s="143"/>
      <c r="PV193" s="143"/>
      <c r="PW193" s="143"/>
      <c r="PX193" s="143"/>
      <c r="PY193" s="143"/>
      <c r="PZ193" s="143"/>
      <c r="QA193" s="143"/>
      <c r="QB193" s="143"/>
      <c r="QC193" s="143"/>
      <c r="QD193" s="143"/>
      <c r="QE193" s="143"/>
      <c r="QF193" s="143"/>
      <c r="QG193" s="143"/>
      <c r="QH193" s="143"/>
      <c r="QI193" s="143"/>
      <c r="QJ193" s="143"/>
      <c r="QK193" s="143"/>
      <c r="QL193" s="143"/>
      <c r="QM193" s="143"/>
      <c r="QN193" s="143"/>
      <c r="QO193" s="143"/>
      <c r="QP193" s="143"/>
      <c r="QQ193" s="143"/>
      <c r="QR193" s="143"/>
      <c r="QS193" s="143"/>
      <c r="QT193" s="143"/>
      <c r="QU193" s="143"/>
      <c r="QV193" s="143"/>
      <c r="QW193" s="143"/>
      <c r="QX193" s="143"/>
      <c r="QY193" s="143"/>
      <c r="QZ193" s="143"/>
      <c r="RA193" s="143"/>
      <c r="RB193" s="143"/>
      <c r="RC193" s="143"/>
      <c r="RD193" s="143"/>
      <c r="RE193" s="143"/>
      <c r="RF193" s="143"/>
      <c r="RG193" s="143"/>
      <c r="RH193" s="143"/>
      <c r="RI193" s="143"/>
      <c r="RJ193" s="143"/>
      <c r="RK193" s="143"/>
      <c r="RL193" s="143"/>
      <c r="RM193" s="143"/>
      <c r="RN193" s="143"/>
      <c r="RO193" s="143"/>
      <c r="RP193" s="143"/>
      <c r="RQ193" s="143"/>
      <c r="RR193" s="143"/>
      <c r="RS193" s="143"/>
      <c r="RT193" s="143"/>
      <c r="RU193" s="143"/>
      <c r="RV193" s="143"/>
      <c r="RW193" s="143"/>
      <c r="RX193" s="143"/>
      <c r="RY193" s="143"/>
      <c r="RZ193" s="143"/>
      <c r="SA193" s="143"/>
      <c r="SB193" s="143"/>
      <c r="SC193" s="143"/>
      <c r="SD193" s="143"/>
      <c r="SE193" s="143"/>
      <c r="SF193" s="143"/>
      <c r="SG193" s="143"/>
      <c r="SH193" s="143"/>
      <c r="SI193" s="143"/>
      <c r="SJ193" s="143"/>
      <c r="SK193" s="143"/>
      <c r="SL193" s="143"/>
      <c r="SM193" s="143"/>
      <c r="SN193" s="143"/>
      <c r="SO193" s="143"/>
      <c r="SP193" s="143"/>
      <c r="SQ193" s="143"/>
      <c r="SR193" s="143"/>
      <c r="SS193" s="143"/>
      <c r="ST193" s="143"/>
      <c r="SU193" s="143"/>
      <c r="SV193" s="143"/>
      <c r="SW193" s="143"/>
      <c r="SX193" s="143"/>
      <c r="SY193" s="143"/>
      <c r="SZ193" s="143"/>
      <c r="TA193" s="143"/>
      <c r="TB193" s="143"/>
      <c r="TC193" s="143"/>
      <c r="TD193" s="143"/>
      <c r="TE193" s="143"/>
      <c r="TF193" s="143"/>
      <c r="TG193" s="143"/>
      <c r="TH193" s="143"/>
      <c r="TI193" s="143"/>
      <c r="TJ193" s="143"/>
      <c r="TK193" s="143"/>
      <c r="TL193" s="143"/>
      <c r="TM193" s="143"/>
      <c r="TN193" s="143"/>
      <c r="TO193" s="143"/>
      <c r="TP193" s="143"/>
      <c r="TQ193" s="143"/>
      <c r="TR193" s="143"/>
      <c r="TS193" s="143"/>
      <c r="TT193" s="143"/>
      <c r="TU193" s="143"/>
      <c r="TV193" s="143"/>
      <c r="TW193" s="143"/>
      <c r="TX193" s="143"/>
      <c r="TY193" s="143"/>
      <c r="TZ193" s="143"/>
      <c r="UA193" s="143"/>
      <c r="UB193" s="143"/>
      <c r="UC193" s="143"/>
      <c r="UD193" s="143"/>
      <c r="UE193" s="143"/>
      <c r="UF193" s="143"/>
      <c r="UG193" s="143"/>
      <c r="UH193" s="143"/>
      <c r="UI193" s="143"/>
      <c r="UJ193" s="143"/>
      <c r="UK193" s="143"/>
      <c r="UL193" s="143"/>
      <c r="UM193" s="143"/>
      <c r="UN193" s="143"/>
      <c r="UO193" s="143"/>
      <c r="UP193" s="143"/>
      <c r="UQ193" s="143"/>
      <c r="UR193" s="143"/>
      <c r="US193" s="143"/>
      <c r="UT193" s="143"/>
      <c r="UU193" s="143"/>
      <c r="UV193" s="143"/>
      <c r="UW193" s="143"/>
      <c r="UX193" s="143"/>
      <c r="UY193" s="143"/>
      <c r="UZ193" s="143"/>
      <c r="VA193" s="143"/>
      <c r="VB193" s="143"/>
      <c r="VC193" s="143"/>
      <c r="VD193" s="143"/>
      <c r="VE193" s="143"/>
      <c r="VF193" s="143"/>
      <c r="VG193" s="143"/>
      <c r="VH193" s="143"/>
      <c r="VI193" s="143"/>
      <c r="VJ193" s="143"/>
      <c r="VK193" s="143"/>
      <c r="VL193" s="143"/>
      <c r="VM193" s="143"/>
      <c r="VN193" s="143"/>
      <c r="VO193" s="143"/>
      <c r="VP193" s="143"/>
      <c r="VQ193" s="143"/>
      <c r="VR193" s="143"/>
      <c r="VS193" s="143"/>
      <c r="VT193" s="143"/>
      <c r="VU193" s="143"/>
      <c r="VV193" s="143"/>
      <c r="VW193" s="143"/>
      <c r="VX193" s="143"/>
      <c r="VY193" s="143"/>
      <c r="VZ193" s="143"/>
      <c r="WA193" s="143"/>
      <c r="WB193" s="143"/>
      <c r="WC193" s="143"/>
      <c r="WD193" s="143"/>
      <c r="WE193" s="143"/>
      <c r="WF193" s="143"/>
      <c r="WG193" s="143"/>
      <c r="WH193" s="143"/>
      <c r="WI193" s="143"/>
      <c r="WJ193" s="143"/>
      <c r="WK193" s="143"/>
      <c r="WL193" s="143"/>
      <c r="WM193" s="143"/>
      <c r="WN193" s="143"/>
      <c r="WO193" s="143"/>
      <c r="WP193" s="143"/>
      <c r="WQ193" s="143"/>
      <c r="WR193" s="143"/>
      <c r="WS193" s="143"/>
      <c r="WT193" s="143"/>
      <c r="WU193" s="143"/>
      <c r="WV193" s="143"/>
      <c r="WW193" s="143"/>
      <c r="WX193" s="143"/>
      <c r="WY193" s="143"/>
      <c r="WZ193" s="143"/>
      <c r="XA193" s="143"/>
      <c r="XB193" s="143"/>
      <c r="XC193" s="143"/>
      <c r="XD193" s="143"/>
      <c r="XE193" s="143"/>
      <c r="XF193" s="143"/>
      <c r="XG193" s="143"/>
      <c r="XH193" s="143"/>
      <c r="XI193" s="143"/>
      <c r="XJ193" s="143"/>
      <c r="XK193" s="143"/>
      <c r="XL193" s="143"/>
      <c r="XM193" s="143"/>
      <c r="XN193" s="143"/>
      <c r="XO193" s="143"/>
      <c r="XP193" s="143"/>
      <c r="XQ193" s="143"/>
      <c r="XR193" s="143"/>
      <c r="XS193" s="143"/>
      <c r="XT193" s="143"/>
      <c r="XU193" s="143"/>
      <c r="XV193" s="143"/>
      <c r="XW193" s="143"/>
      <c r="XX193" s="143"/>
      <c r="XY193" s="143"/>
      <c r="XZ193" s="143"/>
      <c r="YA193" s="143"/>
      <c r="YB193" s="143"/>
      <c r="YC193" s="143"/>
      <c r="YD193" s="143"/>
      <c r="YE193" s="143"/>
      <c r="YF193" s="143"/>
      <c r="YG193" s="143"/>
      <c r="YH193" s="143"/>
      <c r="YI193" s="143"/>
      <c r="YJ193" s="143"/>
      <c r="YK193" s="143"/>
      <c r="YL193" s="143"/>
      <c r="YM193" s="143"/>
      <c r="YN193" s="143"/>
      <c r="YO193" s="143"/>
      <c r="YP193" s="143"/>
      <c r="YQ193" s="143"/>
      <c r="YR193" s="143"/>
      <c r="YS193" s="143"/>
      <c r="YT193" s="143"/>
      <c r="YU193" s="143"/>
      <c r="YV193" s="143"/>
      <c r="YW193" s="143"/>
      <c r="YX193" s="143"/>
      <c r="YY193" s="143"/>
      <c r="YZ193" s="143"/>
      <c r="ZA193" s="143"/>
      <c r="ZB193" s="143"/>
      <c r="ZC193" s="143"/>
      <c r="ZD193" s="143"/>
      <c r="ZE193" s="143"/>
      <c r="ZF193" s="143"/>
      <c r="ZG193" s="143"/>
      <c r="ZH193" s="143"/>
      <c r="ZI193" s="143"/>
      <c r="ZJ193" s="143"/>
      <c r="ZK193" s="143"/>
      <c r="ZL193" s="143"/>
      <c r="ZM193" s="143"/>
      <c r="ZN193" s="143"/>
      <c r="ZO193" s="143"/>
      <c r="ZP193" s="143"/>
      <c r="ZQ193" s="143"/>
      <c r="ZR193" s="143"/>
      <c r="ZS193" s="143"/>
      <c r="ZT193" s="143"/>
      <c r="ZU193" s="143"/>
      <c r="ZV193" s="143"/>
      <c r="ZW193" s="143"/>
      <c r="ZX193" s="143"/>
      <c r="ZY193" s="143"/>
      <c r="ZZ193" s="143"/>
      <c r="AAA193" s="143"/>
      <c r="AAB193" s="143"/>
      <c r="AAC193" s="143"/>
      <c r="AAD193" s="143"/>
      <c r="AAE193" s="143"/>
      <c r="AAF193" s="143"/>
      <c r="AAG193" s="143"/>
      <c r="AAH193" s="143"/>
      <c r="AAI193" s="143"/>
      <c r="AAJ193" s="143"/>
      <c r="AAK193" s="143"/>
      <c r="AAL193" s="143"/>
      <c r="AAM193" s="143"/>
      <c r="AAN193" s="143"/>
      <c r="AAO193" s="143"/>
      <c r="AAP193" s="143"/>
      <c r="AAQ193" s="143"/>
      <c r="AAR193" s="143"/>
      <c r="AAS193" s="143"/>
      <c r="AAT193" s="143"/>
      <c r="AAU193" s="143"/>
      <c r="AAV193" s="143"/>
      <c r="AAW193" s="143"/>
      <c r="AAX193" s="143"/>
      <c r="AAY193" s="143"/>
      <c r="AAZ193" s="143"/>
      <c r="ABA193" s="143"/>
      <c r="ABB193" s="143"/>
      <c r="ABC193" s="143"/>
      <c r="ABD193" s="143"/>
      <c r="ABE193" s="143"/>
      <c r="ABF193" s="143"/>
      <c r="ABG193" s="143"/>
      <c r="ABH193" s="143"/>
      <c r="ABI193" s="143"/>
      <c r="ABJ193" s="143"/>
      <c r="ABK193" s="143"/>
      <c r="ABL193" s="143"/>
      <c r="ABM193" s="143"/>
      <c r="ABN193" s="143"/>
      <c r="ABO193" s="143"/>
      <c r="ABP193" s="143"/>
      <c r="ABQ193" s="143"/>
      <c r="ABR193" s="143"/>
      <c r="ABS193" s="143"/>
      <c r="ABT193" s="143"/>
      <c r="ABU193" s="143"/>
      <c r="ABV193" s="143"/>
      <c r="ABW193" s="143"/>
      <c r="ABX193" s="143"/>
      <c r="ABY193" s="143"/>
      <c r="ABZ193" s="143"/>
      <c r="ACA193" s="143"/>
      <c r="ACB193" s="143"/>
      <c r="ACC193" s="143"/>
      <c r="ACD193" s="143"/>
      <c r="ACE193" s="143"/>
      <c r="ACF193" s="143"/>
      <c r="ACG193" s="143"/>
      <c r="ACH193" s="143"/>
      <c r="ACI193" s="143"/>
      <c r="ACJ193" s="143"/>
      <c r="ACK193" s="143"/>
      <c r="ACL193" s="143"/>
      <c r="ACM193" s="143"/>
      <c r="ACN193" s="143"/>
      <c r="ACO193" s="143"/>
      <c r="ACP193" s="143"/>
      <c r="ACQ193" s="143"/>
      <c r="ACR193" s="143"/>
      <c r="ACS193" s="143"/>
      <c r="ACT193" s="143"/>
      <c r="ACU193" s="143"/>
      <c r="ACV193" s="143"/>
      <c r="ACW193" s="143"/>
      <c r="ACX193" s="143"/>
      <c r="ACY193" s="143"/>
      <c r="ACZ193" s="143"/>
      <c r="ADA193" s="143"/>
      <c r="ADB193" s="143"/>
      <c r="ADC193" s="143"/>
      <c r="ADD193" s="143"/>
      <c r="ADE193" s="143"/>
      <c r="ADF193" s="143"/>
      <c r="ADG193" s="143"/>
      <c r="ADH193" s="143"/>
      <c r="ADI193" s="143"/>
      <c r="ADJ193" s="143"/>
      <c r="ADK193" s="143"/>
      <c r="ADL193" s="143"/>
      <c r="ADM193" s="143"/>
      <c r="ADN193" s="143"/>
      <c r="ADO193" s="143"/>
      <c r="ADP193" s="143"/>
      <c r="ADQ193" s="143"/>
      <c r="ADR193" s="143"/>
      <c r="ADS193" s="143"/>
      <c r="ADT193" s="143"/>
      <c r="ADU193" s="143"/>
      <c r="ADV193" s="143"/>
      <c r="ADW193" s="143"/>
      <c r="ADX193" s="143"/>
      <c r="ADY193" s="143"/>
      <c r="ADZ193" s="143"/>
      <c r="AEA193" s="143"/>
      <c r="AEB193" s="143"/>
      <c r="AEC193" s="143"/>
      <c r="AED193" s="143"/>
      <c r="AEE193" s="143"/>
      <c r="AEF193" s="143"/>
      <c r="AEG193" s="143"/>
      <c r="AEH193" s="143"/>
      <c r="AEI193" s="143"/>
      <c r="AEJ193" s="143"/>
      <c r="AEK193" s="143"/>
      <c r="AEL193" s="143"/>
      <c r="AEM193" s="143"/>
      <c r="AEN193" s="143"/>
      <c r="AEO193" s="143"/>
      <c r="AEP193" s="143"/>
      <c r="AEQ193" s="143"/>
      <c r="AER193" s="143"/>
      <c r="AES193" s="143"/>
      <c r="AET193" s="143"/>
      <c r="AEU193" s="143"/>
      <c r="AEV193" s="143"/>
      <c r="AEW193" s="143"/>
      <c r="AEX193" s="143"/>
      <c r="AEY193" s="143"/>
      <c r="AEZ193" s="143"/>
      <c r="AFA193" s="143"/>
      <c r="AFB193" s="143"/>
      <c r="AFC193" s="143"/>
      <c r="AFD193" s="143"/>
      <c r="AFE193" s="143"/>
      <c r="AFF193" s="143"/>
      <c r="AFG193" s="143"/>
      <c r="AFH193" s="143"/>
      <c r="AFI193" s="143"/>
      <c r="AFJ193" s="143"/>
      <c r="AFK193" s="143"/>
      <c r="AFL193" s="143"/>
      <c r="AFM193" s="143"/>
      <c r="AFN193" s="143"/>
      <c r="AFO193" s="143"/>
      <c r="AFP193" s="143"/>
      <c r="AFQ193" s="143"/>
      <c r="AFR193" s="143"/>
      <c r="AFS193" s="143"/>
      <c r="AFT193" s="143"/>
      <c r="AFU193" s="143"/>
      <c r="AFV193" s="143"/>
      <c r="AFW193" s="143"/>
      <c r="AFX193" s="143"/>
      <c r="AFY193" s="143"/>
      <c r="AFZ193" s="143"/>
      <c r="AGA193" s="143"/>
      <c r="AGB193" s="143"/>
      <c r="AGC193" s="143"/>
      <c r="AGD193" s="143"/>
      <c r="AGE193" s="143"/>
      <c r="AGF193" s="143"/>
      <c r="AGG193" s="143"/>
      <c r="AGH193" s="143"/>
      <c r="AGI193" s="143"/>
      <c r="AGJ193" s="143"/>
      <c r="AGK193" s="143"/>
      <c r="AGL193" s="143"/>
      <c r="AGM193" s="143"/>
      <c r="AGN193" s="143"/>
      <c r="AGO193" s="143"/>
      <c r="AGP193" s="143"/>
      <c r="AGQ193" s="143"/>
      <c r="AGR193" s="143"/>
      <c r="AGS193" s="143"/>
      <c r="AGT193" s="143"/>
      <c r="AGU193" s="143"/>
      <c r="AGV193" s="143"/>
      <c r="AGW193" s="143"/>
      <c r="AGX193" s="143"/>
      <c r="AGY193" s="143"/>
      <c r="AGZ193" s="143"/>
      <c r="AHA193" s="143"/>
      <c r="AHB193" s="143"/>
      <c r="AHC193" s="143"/>
      <c r="AHD193" s="143"/>
      <c r="AHE193" s="143"/>
      <c r="AHF193" s="143"/>
      <c r="AHG193" s="143"/>
      <c r="AHH193" s="143"/>
      <c r="AHI193" s="143"/>
      <c r="AHJ193" s="143"/>
      <c r="AHK193" s="143"/>
      <c r="AHL193" s="143"/>
      <c r="AHM193" s="143"/>
      <c r="AHN193" s="143"/>
      <c r="AHO193" s="143"/>
      <c r="AHP193" s="143"/>
      <c r="AHQ193" s="143"/>
      <c r="AHR193" s="143"/>
      <c r="AHS193" s="143"/>
      <c r="AHT193" s="143"/>
      <c r="AHU193" s="143"/>
      <c r="AHV193" s="143"/>
      <c r="AHW193" s="143"/>
      <c r="AHX193" s="143"/>
      <c r="AHY193" s="143"/>
      <c r="AHZ193" s="143"/>
      <c r="AIA193" s="143"/>
      <c r="AIB193" s="143"/>
      <c r="AIC193" s="143"/>
      <c r="AID193" s="143"/>
      <c r="AIE193" s="143"/>
      <c r="AIF193" s="143"/>
      <c r="AIG193" s="143"/>
      <c r="AIH193" s="143"/>
      <c r="AII193" s="143"/>
      <c r="AIJ193" s="143"/>
      <c r="AIK193" s="143"/>
      <c r="AIL193" s="143"/>
      <c r="AIM193" s="143"/>
      <c r="AIN193" s="143"/>
      <c r="AIO193" s="143"/>
      <c r="AIP193" s="143"/>
      <c r="AIQ193" s="143"/>
      <c r="AIR193" s="143"/>
      <c r="AIS193" s="143"/>
      <c r="AIT193" s="143"/>
      <c r="AIU193" s="143"/>
      <c r="AIV193" s="143"/>
      <c r="AIW193" s="143"/>
      <c r="AIX193" s="143"/>
      <c r="AIY193" s="143"/>
      <c r="AIZ193" s="143"/>
      <c r="AJA193" s="143"/>
      <c r="AJB193" s="143"/>
      <c r="AJC193" s="143"/>
      <c r="AJD193" s="143"/>
      <c r="AJE193" s="143"/>
      <c r="AJF193" s="143"/>
      <c r="AJG193" s="143"/>
      <c r="AJH193" s="143"/>
      <c r="AJI193" s="143"/>
    </row>
    <row r="194" spans="1:945" s="106" customFormat="1" ht="13.55" customHeight="1">
      <c r="A194" s="400"/>
      <c r="B194" s="62" t="s">
        <v>34</v>
      </c>
      <c r="C194" s="251">
        <v>2090192</v>
      </c>
      <c r="D194" s="358">
        <f t="shared" si="56"/>
        <v>-8.956228956228951E-2</v>
      </c>
      <c r="E194" s="403"/>
      <c r="F194" s="464"/>
      <c r="G194" s="356">
        <v>24388</v>
      </c>
      <c r="H194" s="358">
        <f t="shared" si="53"/>
        <v>-1.772192685677465E-2</v>
      </c>
      <c r="I194" s="138">
        <v>17102</v>
      </c>
      <c r="J194" s="358">
        <f t="shared" si="46"/>
        <v>-9.4701180456301937E-2</v>
      </c>
      <c r="K194" s="450"/>
      <c r="L194" s="461"/>
      <c r="M194" s="138">
        <v>7082</v>
      </c>
      <c r="N194" s="358">
        <f t="shared" si="58"/>
        <v>-0.2333008552560355</v>
      </c>
      <c r="O194" s="403"/>
      <c r="P194" s="406"/>
      <c r="Q194" s="138">
        <v>811</v>
      </c>
      <c r="R194" s="358">
        <f t="shared" si="57"/>
        <v>-0.52266038846380225</v>
      </c>
      <c r="S194" s="138">
        <v>1980</v>
      </c>
      <c r="T194" s="379">
        <f t="shared" si="35"/>
        <v>0.61896974652493864</v>
      </c>
      <c r="U194" s="250"/>
      <c r="V194" s="137"/>
      <c r="W194" s="356">
        <v>80</v>
      </c>
      <c r="X194" s="358">
        <f t="shared" si="50"/>
        <v>9.5890410958904049E-2</v>
      </c>
      <c r="Y194" s="250">
        <v>50</v>
      </c>
      <c r="Z194" s="358">
        <f t="shared" si="59"/>
        <v>-0.75961538461538458</v>
      </c>
      <c r="AA194" s="138"/>
      <c r="AB194" s="358"/>
      <c r="AC194" s="138"/>
      <c r="AD194" s="358"/>
      <c r="AE194" s="138"/>
      <c r="AF194" s="358"/>
      <c r="AG194" s="138"/>
      <c r="AH194" s="358"/>
      <c r="AI194" s="143"/>
      <c r="AJ194" s="143"/>
      <c r="AK194" s="143"/>
      <c r="AL194" s="143"/>
      <c r="AM194" s="143"/>
      <c r="AN194" s="143"/>
      <c r="AO194" s="143"/>
      <c r="AP194" s="143"/>
      <c r="AQ194" s="143"/>
      <c r="AR194" s="143"/>
      <c r="AS194" s="143"/>
      <c r="AT194" s="143"/>
      <c r="AU194" s="143"/>
      <c r="AV194" s="144"/>
      <c r="AW194" s="143"/>
      <c r="AX194" s="143"/>
      <c r="AY194" s="143"/>
      <c r="AZ194" s="143"/>
      <c r="BA194" s="143"/>
      <c r="BB194" s="143"/>
      <c r="BC194" s="143"/>
      <c r="BD194" s="143"/>
      <c r="BE194" s="143"/>
      <c r="BF194" s="143"/>
      <c r="BG194" s="143"/>
      <c r="BH194" s="143"/>
      <c r="BI194" s="143"/>
      <c r="BJ194" s="143"/>
      <c r="BK194" s="143"/>
      <c r="BL194" s="143"/>
      <c r="BM194" s="143"/>
      <c r="BN194" s="143"/>
      <c r="BO194" s="143"/>
      <c r="BP194" s="143"/>
      <c r="BQ194" s="143"/>
      <c r="BR194" s="143"/>
      <c r="BS194" s="143"/>
      <c r="BT194" s="143"/>
      <c r="BU194" s="143"/>
      <c r="BV194" s="143"/>
      <c r="BW194" s="143"/>
      <c r="BX194" s="143"/>
      <c r="BY194" s="143"/>
      <c r="BZ194" s="143"/>
      <c r="CA194" s="143"/>
      <c r="CB194" s="143"/>
      <c r="CC194" s="143"/>
      <c r="CD194" s="143"/>
      <c r="CE194" s="143"/>
      <c r="CF194" s="143"/>
      <c r="CG194" s="143"/>
      <c r="CH194" s="143"/>
      <c r="CI194" s="143"/>
      <c r="CJ194" s="143"/>
      <c r="CK194" s="143"/>
      <c r="CL194" s="143"/>
      <c r="CM194" s="143"/>
      <c r="CN194" s="143"/>
      <c r="CO194" s="143"/>
      <c r="CP194" s="143"/>
      <c r="CQ194" s="143"/>
      <c r="CR194" s="143"/>
      <c r="CS194" s="143"/>
      <c r="CT194" s="143"/>
      <c r="CU194" s="143"/>
      <c r="CV194" s="143"/>
      <c r="CW194" s="143"/>
      <c r="CX194" s="143"/>
      <c r="CY194" s="143"/>
      <c r="CZ194" s="143"/>
      <c r="DA194" s="143"/>
      <c r="DB194" s="143"/>
      <c r="DC194" s="143"/>
      <c r="DD194" s="143"/>
      <c r="DE194" s="143"/>
      <c r="DF194" s="143"/>
      <c r="DG194" s="143"/>
      <c r="DH194" s="143"/>
      <c r="DI194" s="143"/>
      <c r="DJ194" s="143"/>
      <c r="DK194" s="143"/>
      <c r="DL194" s="143"/>
      <c r="DM194" s="143"/>
      <c r="DN194" s="143"/>
      <c r="DO194" s="143"/>
      <c r="DP194" s="143"/>
      <c r="DQ194" s="143"/>
      <c r="DR194" s="143"/>
      <c r="DS194" s="143"/>
      <c r="DT194" s="143"/>
      <c r="DU194" s="143"/>
      <c r="DV194" s="143"/>
      <c r="DW194" s="143"/>
      <c r="DX194" s="143"/>
      <c r="DY194" s="143"/>
      <c r="DZ194" s="143"/>
      <c r="EA194" s="143"/>
      <c r="EB194" s="143"/>
      <c r="EC194" s="143"/>
      <c r="ED194" s="143"/>
      <c r="EE194" s="143"/>
      <c r="EF194" s="143"/>
      <c r="EG194" s="143"/>
      <c r="EH194" s="143"/>
      <c r="EI194" s="143"/>
      <c r="EJ194" s="143"/>
      <c r="EK194" s="143"/>
      <c r="EL194" s="143"/>
      <c r="EM194" s="143"/>
      <c r="EN194" s="143"/>
      <c r="EO194" s="143"/>
      <c r="EP194" s="143"/>
      <c r="EQ194" s="143"/>
      <c r="ER194" s="143"/>
      <c r="ES194" s="143"/>
      <c r="ET194" s="143"/>
      <c r="EU194" s="143"/>
      <c r="EV194" s="143"/>
      <c r="EW194" s="143"/>
      <c r="EX194" s="143"/>
      <c r="EY194" s="143"/>
      <c r="EZ194" s="143"/>
      <c r="FA194" s="143"/>
      <c r="FB194" s="143"/>
      <c r="FC194" s="143"/>
      <c r="FD194" s="143"/>
      <c r="FE194" s="143"/>
      <c r="FF194" s="143"/>
      <c r="FG194" s="143"/>
      <c r="FH194" s="143"/>
      <c r="FI194" s="143"/>
      <c r="FJ194" s="143"/>
      <c r="FK194" s="143"/>
      <c r="FL194" s="143"/>
      <c r="FM194" s="143"/>
      <c r="FN194" s="143"/>
      <c r="FO194" s="143"/>
      <c r="FP194" s="143"/>
      <c r="FQ194" s="143"/>
      <c r="FR194" s="143"/>
      <c r="FS194" s="143"/>
      <c r="FT194" s="143"/>
      <c r="FU194" s="143"/>
      <c r="FV194" s="143"/>
      <c r="FW194" s="143"/>
      <c r="FX194" s="143"/>
      <c r="FY194" s="143"/>
      <c r="FZ194" s="143"/>
      <c r="GA194" s="143"/>
      <c r="GB194" s="143"/>
      <c r="GC194" s="143"/>
      <c r="GD194" s="143"/>
      <c r="GE194" s="143"/>
      <c r="GF194" s="143"/>
      <c r="GG194" s="143"/>
      <c r="GH194" s="143"/>
      <c r="GI194" s="143"/>
      <c r="GJ194" s="143"/>
      <c r="GK194" s="143"/>
      <c r="GL194" s="143"/>
      <c r="GM194" s="143"/>
      <c r="GN194" s="143"/>
      <c r="GO194" s="143"/>
      <c r="GP194" s="143"/>
      <c r="GQ194" s="143"/>
      <c r="GR194" s="143"/>
      <c r="GS194" s="143"/>
      <c r="GT194" s="143"/>
      <c r="GU194" s="143"/>
      <c r="GV194" s="143"/>
      <c r="GW194" s="143"/>
      <c r="GX194" s="143"/>
      <c r="GY194" s="143"/>
      <c r="GZ194" s="143"/>
      <c r="HA194" s="143"/>
      <c r="HB194" s="143"/>
      <c r="HC194" s="143"/>
      <c r="HD194" s="143"/>
      <c r="HE194" s="143"/>
      <c r="HF194" s="143"/>
      <c r="HG194" s="143"/>
      <c r="HH194" s="143"/>
      <c r="HI194" s="143"/>
      <c r="HJ194" s="143"/>
      <c r="HK194" s="143"/>
      <c r="HL194" s="143"/>
      <c r="HM194" s="143"/>
      <c r="HN194" s="143"/>
      <c r="HO194" s="143"/>
      <c r="HP194" s="143"/>
      <c r="HQ194" s="143"/>
      <c r="HR194" s="143"/>
      <c r="HS194" s="143"/>
      <c r="HT194" s="143"/>
      <c r="HU194" s="143"/>
      <c r="HV194" s="143"/>
      <c r="HW194" s="143"/>
      <c r="HX194" s="143"/>
      <c r="HY194" s="143"/>
      <c r="HZ194" s="143"/>
      <c r="IA194" s="143"/>
      <c r="IB194" s="143"/>
      <c r="IC194" s="143"/>
      <c r="ID194" s="143"/>
      <c r="IE194" s="143"/>
      <c r="IF194" s="143"/>
      <c r="IG194" s="143"/>
      <c r="IH194" s="143"/>
      <c r="II194" s="143"/>
      <c r="IJ194" s="143"/>
      <c r="IK194" s="143"/>
      <c r="IL194" s="143"/>
      <c r="IM194" s="143"/>
      <c r="IN194" s="143"/>
      <c r="IO194" s="143"/>
      <c r="IP194" s="143"/>
      <c r="IQ194" s="143"/>
      <c r="IR194" s="143"/>
      <c r="IS194" s="143"/>
      <c r="IT194" s="143"/>
      <c r="IU194" s="143"/>
      <c r="IV194" s="143"/>
      <c r="IW194" s="143"/>
      <c r="IX194" s="143"/>
      <c r="IY194" s="143"/>
      <c r="IZ194" s="143"/>
      <c r="JA194" s="143"/>
      <c r="JB194" s="143"/>
      <c r="JC194" s="143"/>
      <c r="JD194" s="143"/>
      <c r="JE194" s="143"/>
      <c r="JF194" s="143"/>
      <c r="JG194" s="143"/>
      <c r="JH194" s="143"/>
      <c r="JI194" s="143"/>
      <c r="JJ194" s="143"/>
      <c r="JK194" s="143"/>
      <c r="JL194" s="143"/>
      <c r="JM194" s="143"/>
      <c r="JN194" s="143"/>
      <c r="JO194" s="143"/>
      <c r="JP194" s="143"/>
      <c r="JQ194" s="143"/>
      <c r="JR194" s="143"/>
      <c r="JS194" s="143"/>
      <c r="JT194" s="143"/>
      <c r="JU194" s="143"/>
      <c r="JV194" s="143"/>
      <c r="JW194" s="143"/>
      <c r="JX194" s="143"/>
      <c r="JY194" s="143"/>
      <c r="JZ194" s="143"/>
      <c r="KA194" s="143"/>
      <c r="KB194" s="143"/>
      <c r="KC194" s="143"/>
      <c r="KD194" s="143"/>
      <c r="KE194" s="143"/>
      <c r="KF194" s="143"/>
      <c r="KG194" s="143"/>
      <c r="KH194" s="143"/>
      <c r="KI194" s="143"/>
      <c r="KJ194" s="143"/>
      <c r="KK194" s="143"/>
      <c r="KL194" s="143"/>
      <c r="KM194" s="143"/>
      <c r="KN194" s="143"/>
      <c r="KO194" s="143"/>
      <c r="KP194" s="143"/>
      <c r="KQ194" s="143"/>
      <c r="KR194" s="143"/>
      <c r="KS194" s="143"/>
      <c r="KT194" s="143"/>
      <c r="KU194" s="143"/>
      <c r="KV194" s="143"/>
      <c r="KW194" s="143"/>
      <c r="KX194" s="143"/>
      <c r="KY194" s="143"/>
      <c r="KZ194" s="143"/>
      <c r="LA194" s="143"/>
      <c r="LB194" s="143"/>
      <c r="LC194" s="143"/>
      <c r="LD194" s="143"/>
      <c r="LE194" s="143"/>
      <c r="LF194" s="143"/>
      <c r="LG194" s="143"/>
      <c r="LH194" s="143"/>
      <c r="LI194" s="143"/>
      <c r="LJ194" s="143"/>
      <c r="LK194" s="143"/>
      <c r="LL194" s="143"/>
      <c r="LM194" s="143"/>
      <c r="LN194" s="143"/>
      <c r="LO194" s="143"/>
      <c r="LP194" s="143"/>
      <c r="LQ194" s="143"/>
      <c r="LR194" s="143"/>
      <c r="LS194" s="143"/>
      <c r="LT194" s="143"/>
      <c r="LU194" s="143"/>
      <c r="LV194" s="143"/>
      <c r="LW194" s="143"/>
      <c r="LX194" s="143"/>
      <c r="LY194" s="143"/>
      <c r="LZ194" s="143"/>
      <c r="MA194" s="143"/>
      <c r="MB194" s="143"/>
      <c r="MC194" s="143"/>
      <c r="MD194" s="143"/>
      <c r="ME194" s="143"/>
      <c r="MF194" s="143"/>
      <c r="MG194" s="143"/>
      <c r="MH194" s="143"/>
      <c r="MI194" s="143"/>
      <c r="MJ194" s="143"/>
      <c r="MK194" s="143"/>
      <c r="ML194" s="143"/>
      <c r="MM194" s="143"/>
      <c r="MN194" s="143"/>
      <c r="MO194" s="143"/>
      <c r="MP194" s="143"/>
      <c r="MQ194" s="143"/>
      <c r="MR194" s="143"/>
      <c r="MS194" s="143"/>
      <c r="MT194" s="143"/>
      <c r="MU194" s="143"/>
      <c r="MV194" s="143"/>
      <c r="MW194" s="143"/>
      <c r="MX194" s="143"/>
      <c r="MY194" s="143"/>
      <c r="MZ194" s="143"/>
      <c r="NA194" s="143"/>
      <c r="NB194" s="143"/>
      <c r="NC194" s="143"/>
      <c r="ND194" s="143"/>
      <c r="NE194" s="143"/>
      <c r="NF194" s="143"/>
      <c r="NG194" s="143"/>
      <c r="NH194" s="143"/>
      <c r="NI194" s="143"/>
      <c r="NJ194" s="143"/>
      <c r="NK194" s="143"/>
      <c r="NL194" s="143"/>
      <c r="NM194" s="143"/>
      <c r="NN194" s="143"/>
      <c r="NO194" s="143"/>
      <c r="NP194" s="143"/>
      <c r="NQ194" s="143"/>
      <c r="NR194" s="143"/>
      <c r="NS194" s="143"/>
      <c r="NT194" s="143"/>
      <c r="NU194" s="143"/>
      <c r="NV194" s="143"/>
      <c r="NW194" s="143"/>
      <c r="NX194" s="143"/>
      <c r="NY194" s="143"/>
      <c r="NZ194" s="143"/>
      <c r="OA194" s="143"/>
      <c r="OB194" s="143"/>
      <c r="OC194" s="143"/>
      <c r="OD194" s="143"/>
      <c r="OE194" s="143"/>
      <c r="OF194" s="143"/>
      <c r="OG194" s="143"/>
      <c r="OH194" s="143"/>
      <c r="OI194" s="143"/>
      <c r="OJ194" s="143"/>
      <c r="OK194" s="143"/>
      <c r="OL194" s="143"/>
      <c r="OM194" s="143"/>
      <c r="ON194" s="143"/>
      <c r="OO194" s="143"/>
      <c r="OP194" s="143"/>
      <c r="OQ194" s="143"/>
      <c r="OR194" s="143"/>
      <c r="OS194" s="143"/>
      <c r="OT194" s="143"/>
      <c r="OU194" s="143"/>
      <c r="OV194" s="143"/>
      <c r="OW194" s="143"/>
      <c r="OX194" s="143"/>
      <c r="OY194" s="143"/>
      <c r="OZ194" s="143"/>
      <c r="PA194" s="143"/>
      <c r="PB194" s="143"/>
      <c r="PC194" s="143"/>
      <c r="PD194" s="143"/>
      <c r="PE194" s="143"/>
      <c r="PF194" s="143"/>
      <c r="PG194" s="143"/>
      <c r="PH194" s="143"/>
      <c r="PI194" s="143"/>
      <c r="PJ194" s="143"/>
      <c r="PK194" s="143"/>
      <c r="PL194" s="143"/>
      <c r="PM194" s="143"/>
      <c r="PN194" s="143"/>
      <c r="PO194" s="143"/>
      <c r="PP194" s="143"/>
      <c r="PQ194" s="143"/>
      <c r="PR194" s="143"/>
      <c r="PS194" s="143"/>
      <c r="PT194" s="143"/>
      <c r="PU194" s="143"/>
      <c r="PV194" s="143"/>
      <c r="PW194" s="143"/>
      <c r="PX194" s="143"/>
      <c r="PY194" s="143"/>
      <c r="PZ194" s="143"/>
      <c r="QA194" s="143"/>
      <c r="QB194" s="143"/>
      <c r="QC194" s="143"/>
      <c r="QD194" s="143"/>
      <c r="QE194" s="143"/>
      <c r="QF194" s="143"/>
      <c r="QG194" s="143"/>
      <c r="QH194" s="143"/>
      <c r="QI194" s="143"/>
      <c r="QJ194" s="143"/>
      <c r="QK194" s="143"/>
      <c r="QL194" s="143"/>
      <c r="QM194" s="143"/>
      <c r="QN194" s="143"/>
      <c r="QO194" s="143"/>
      <c r="QP194" s="143"/>
      <c r="QQ194" s="143"/>
      <c r="QR194" s="143"/>
      <c r="QS194" s="143"/>
      <c r="QT194" s="143"/>
      <c r="QU194" s="143"/>
      <c r="QV194" s="143"/>
      <c r="QW194" s="143"/>
      <c r="QX194" s="143"/>
      <c r="QY194" s="143"/>
      <c r="QZ194" s="143"/>
      <c r="RA194" s="143"/>
      <c r="RB194" s="143"/>
      <c r="RC194" s="143"/>
      <c r="RD194" s="143"/>
      <c r="RE194" s="143"/>
      <c r="RF194" s="143"/>
      <c r="RG194" s="143"/>
      <c r="RH194" s="143"/>
      <c r="RI194" s="143"/>
      <c r="RJ194" s="143"/>
      <c r="RK194" s="143"/>
      <c r="RL194" s="143"/>
      <c r="RM194" s="143"/>
      <c r="RN194" s="143"/>
      <c r="RO194" s="143"/>
      <c r="RP194" s="143"/>
      <c r="RQ194" s="143"/>
      <c r="RR194" s="143"/>
      <c r="RS194" s="143"/>
      <c r="RT194" s="143"/>
      <c r="RU194" s="143"/>
      <c r="RV194" s="143"/>
      <c r="RW194" s="143"/>
      <c r="RX194" s="143"/>
      <c r="RY194" s="143"/>
      <c r="RZ194" s="143"/>
      <c r="SA194" s="143"/>
      <c r="SB194" s="143"/>
      <c r="SC194" s="143"/>
      <c r="SD194" s="143"/>
      <c r="SE194" s="143"/>
      <c r="SF194" s="143"/>
      <c r="SG194" s="143"/>
      <c r="SH194" s="143"/>
      <c r="SI194" s="143"/>
      <c r="SJ194" s="143"/>
      <c r="SK194" s="143"/>
      <c r="SL194" s="143"/>
      <c r="SM194" s="143"/>
      <c r="SN194" s="143"/>
      <c r="SO194" s="143"/>
      <c r="SP194" s="143"/>
      <c r="SQ194" s="143"/>
      <c r="SR194" s="143"/>
      <c r="SS194" s="143"/>
      <c r="ST194" s="143"/>
      <c r="SU194" s="143"/>
      <c r="SV194" s="143"/>
      <c r="SW194" s="143"/>
      <c r="SX194" s="143"/>
      <c r="SY194" s="143"/>
      <c r="SZ194" s="143"/>
      <c r="TA194" s="143"/>
      <c r="TB194" s="143"/>
      <c r="TC194" s="143"/>
      <c r="TD194" s="143"/>
      <c r="TE194" s="143"/>
      <c r="TF194" s="143"/>
      <c r="TG194" s="143"/>
      <c r="TH194" s="143"/>
      <c r="TI194" s="143"/>
      <c r="TJ194" s="143"/>
      <c r="TK194" s="143"/>
      <c r="TL194" s="143"/>
      <c r="TM194" s="143"/>
      <c r="TN194" s="143"/>
      <c r="TO194" s="143"/>
      <c r="TP194" s="143"/>
      <c r="TQ194" s="143"/>
      <c r="TR194" s="143"/>
      <c r="TS194" s="143"/>
      <c r="TT194" s="143"/>
      <c r="TU194" s="143"/>
      <c r="TV194" s="143"/>
      <c r="TW194" s="143"/>
      <c r="TX194" s="143"/>
      <c r="TY194" s="143"/>
      <c r="TZ194" s="143"/>
      <c r="UA194" s="143"/>
      <c r="UB194" s="143"/>
      <c r="UC194" s="143"/>
      <c r="UD194" s="143"/>
      <c r="UE194" s="143"/>
      <c r="UF194" s="143"/>
      <c r="UG194" s="143"/>
      <c r="UH194" s="143"/>
      <c r="UI194" s="143"/>
      <c r="UJ194" s="143"/>
      <c r="UK194" s="143"/>
      <c r="UL194" s="143"/>
      <c r="UM194" s="143"/>
      <c r="UN194" s="143"/>
      <c r="UO194" s="143"/>
      <c r="UP194" s="143"/>
      <c r="UQ194" s="143"/>
      <c r="UR194" s="143"/>
      <c r="US194" s="143"/>
      <c r="UT194" s="143"/>
      <c r="UU194" s="143"/>
      <c r="UV194" s="143"/>
      <c r="UW194" s="143"/>
      <c r="UX194" s="143"/>
      <c r="UY194" s="143"/>
      <c r="UZ194" s="143"/>
      <c r="VA194" s="143"/>
      <c r="VB194" s="143"/>
      <c r="VC194" s="143"/>
      <c r="VD194" s="143"/>
      <c r="VE194" s="143"/>
      <c r="VF194" s="143"/>
      <c r="VG194" s="143"/>
      <c r="VH194" s="143"/>
      <c r="VI194" s="143"/>
      <c r="VJ194" s="143"/>
      <c r="VK194" s="143"/>
      <c r="VL194" s="143"/>
      <c r="VM194" s="143"/>
      <c r="VN194" s="143"/>
      <c r="VO194" s="143"/>
      <c r="VP194" s="143"/>
      <c r="VQ194" s="143"/>
      <c r="VR194" s="143"/>
      <c r="VS194" s="143"/>
      <c r="VT194" s="143"/>
      <c r="VU194" s="143"/>
      <c r="VV194" s="143"/>
      <c r="VW194" s="143"/>
      <c r="VX194" s="143"/>
      <c r="VY194" s="143"/>
      <c r="VZ194" s="143"/>
      <c r="WA194" s="143"/>
      <c r="WB194" s="143"/>
      <c r="WC194" s="143"/>
      <c r="WD194" s="143"/>
      <c r="WE194" s="143"/>
      <c r="WF194" s="143"/>
      <c r="WG194" s="143"/>
      <c r="WH194" s="143"/>
      <c r="WI194" s="143"/>
      <c r="WJ194" s="143"/>
      <c r="WK194" s="143"/>
      <c r="WL194" s="143"/>
      <c r="WM194" s="143"/>
      <c r="WN194" s="143"/>
      <c r="WO194" s="143"/>
      <c r="WP194" s="143"/>
      <c r="WQ194" s="143"/>
      <c r="WR194" s="143"/>
      <c r="WS194" s="143"/>
      <c r="WT194" s="143"/>
      <c r="WU194" s="143"/>
      <c r="WV194" s="143"/>
      <c r="WW194" s="143"/>
      <c r="WX194" s="143"/>
      <c r="WY194" s="143"/>
      <c r="WZ194" s="143"/>
      <c r="XA194" s="143"/>
      <c r="XB194" s="143"/>
      <c r="XC194" s="143"/>
      <c r="XD194" s="143"/>
      <c r="XE194" s="143"/>
      <c r="XF194" s="143"/>
      <c r="XG194" s="143"/>
      <c r="XH194" s="143"/>
      <c r="XI194" s="143"/>
      <c r="XJ194" s="143"/>
      <c r="XK194" s="143"/>
      <c r="XL194" s="143"/>
      <c r="XM194" s="143"/>
      <c r="XN194" s="143"/>
      <c r="XO194" s="143"/>
      <c r="XP194" s="143"/>
      <c r="XQ194" s="143"/>
      <c r="XR194" s="143"/>
      <c r="XS194" s="143"/>
      <c r="XT194" s="143"/>
      <c r="XU194" s="143"/>
      <c r="XV194" s="143"/>
      <c r="XW194" s="143"/>
      <c r="XX194" s="143"/>
      <c r="XY194" s="143"/>
      <c r="XZ194" s="143"/>
      <c r="YA194" s="143"/>
      <c r="YB194" s="143"/>
      <c r="YC194" s="143"/>
      <c r="YD194" s="143"/>
      <c r="YE194" s="143"/>
      <c r="YF194" s="143"/>
      <c r="YG194" s="143"/>
      <c r="YH194" s="143"/>
      <c r="YI194" s="143"/>
      <c r="YJ194" s="143"/>
      <c r="YK194" s="143"/>
      <c r="YL194" s="143"/>
      <c r="YM194" s="143"/>
      <c r="YN194" s="143"/>
      <c r="YO194" s="143"/>
      <c r="YP194" s="143"/>
      <c r="YQ194" s="143"/>
      <c r="YR194" s="143"/>
      <c r="YS194" s="143"/>
      <c r="YT194" s="143"/>
      <c r="YU194" s="143"/>
      <c r="YV194" s="143"/>
      <c r="YW194" s="143"/>
      <c r="YX194" s="143"/>
      <c r="YY194" s="143"/>
      <c r="YZ194" s="143"/>
      <c r="ZA194" s="143"/>
      <c r="ZB194" s="143"/>
      <c r="ZC194" s="143"/>
      <c r="ZD194" s="143"/>
      <c r="ZE194" s="143"/>
      <c r="ZF194" s="143"/>
      <c r="ZG194" s="143"/>
      <c r="ZH194" s="143"/>
      <c r="ZI194" s="143"/>
      <c r="ZJ194" s="143"/>
      <c r="ZK194" s="143"/>
      <c r="ZL194" s="143"/>
      <c r="ZM194" s="143"/>
      <c r="ZN194" s="143"/>
      <c r="ZO194" s="143"/>
      <c r="ZP194" s="143"/>
      <c r="ZQ194" s="143"/>
      <c r="ZR194" s="143"/>
      <c r="ZS194" s="143"/>
      <c r="ZT194" s="143"/>
      <c r="ZU194" s="143"/>
      <c r="ZV194" s="143"/>
      <c r="ZW194" s="143"/>
      <c r="ZX194" s="143"/>
      <c r="ZY194" s="143"/>
      <c r="ZZ194" s="143"/>
      <c r="AAA194" s="143"/>
      <c r="AAB194" s="143"/>
      <c r="AAC194" s="143"/>
      <c r="AAD194" s="143"/>
      <c r="AAE194" s="143"/>
      <c r="AAF194" s="143"/>
      <c r="AAG194" s="143"/>
      <c r="AAH194" s="143"/>
      <c r="AAI194" s="143"/>
      <c r="AAJ194" s="143"/>
      <c r="AAK194" s="143"/>
      <c r="AAL194" s="143"/>
      <c r="AAM194" s="143"/>
      <c r="AAN194" s="143"/>
      <c r="AAO194" s="143"/>
      <c r="AAP194" s="143"/>
      <c r="AAQ194" s="143"/>
      <c r="AAR194" s="143"/>
      <c r="AAS194" s="143"/>
      <c r="AAT194" s="143"/>
      <c r="AAU194" s="143"/>
      <c r="AAV194" s="143"/>
      <c r="AAW194" s="143"/>
      <c r="AAX194" s="143"/>
      <c r="AAY194" s="143"/>
      <c r="AAZ194" s="143"/>
      <c r="ABA194" s="143"/>
      <c r="ABB194" s="143"/>
      <c r="ABC194" s="143"/>
      <c r="ABD194" s="143"/>
      <c r="ABE194" s="143"/>
      <c r="ABF194" s="143"/>
      <c r="ABG194" s="143"/>
      <c r="ABH194" s="143"/>
      <c r="ABI194" s="143"/>
      <c r="ABJ194" s="143"/>
      <c r="ABK194" s="143"/>
      <c r="ABL194" s="143"/>
      <c r="ABM194" s="143"/>
      <c r="ABN194" s="143"/>
      <c r="ABO194" s="143"/>
      <c r="ABP194" s="143"/>
      <c r="ABQ194" s="143"/>
      <c r="ABR194" s="143"/>
      <c r="ABS194" s="143"/>
      <c r="ABT194" s="143"/>
      <c r="ABU194" s="143"/>
      <c r="ABV194" s="143"/>
      <c r="ABW194" s="143"/>
      <c r="ABX194" s="143"/>
      <c r="ABY194" s="143"/>
      <c r="ABZ194" s="143"/>
      <c r="ACA194" s="143"/>
      <c r="ACB194" s="143"/>
      <c r="ACC194" s="143"/>
      <c r="ACD194" s="143"/>
      <c r="ACE194" s="143"/>
      <c r="ACF194" s="143"/>
      <c r="ACG194" s="143"/>
      <c r="ACH194" s="143"/>
      <c r="ACI194" s="143"/>
      <c r="ACJ194" s="143"/>
      <c r="ACK194" s="143"/>
      <c r="ACL194" s="143"/>
      <c r="ACM194" s="143"/>
      <c r="ACN194" s="143"/>
      <c r="ACO194" s="143"/>
      <c r="ACP194" s="143"/>
      <c r="ACQ194" s="143"/>
      <c r="ACR194" s="143"/>
      <c r="ACS194" s="143"/>
      <c r="ACT194" s="143"/>
      <c r="ACU194" s="143"/>
      <c r="ACV194" s="143"/>
      <c r="ACW194" s="143"/>
      <c r="ACX194" s="143"/>
      <c r="ACY194" s="143"/>
      <c r="ACZ194" s="143"/>
      <c r="ADA194" s="143"/>
      <c r="ADB194" s="143"/>
      <c r="ADC194" s="143"/>
      <c r="ADD194" s="143"/>
      <c r="ADE194" s="143"/>
      <c r="ADF194" s="143"/>
      <c r="ADG194" s="143"/>
      <c r="ADH194" s="143"/>
      <c r="ADI194" s="143"/>
      <c r="ADJ194" s="143"/>
      <c r="ADK194" s="143"/>
      <c r="ADL194" s="143"/>
      <c r="ADM194" s="143"/>
      <c r="ADN194" s="143"/>
      <c r="ADO194" s="143"/>
      <c r="ADP194" s="143"/>
      <c r="ADQ194" s="143"/>
      <c r="ADR194" s="143"/>
      <c r="ADS194" s="143"/>
      <c r="ADT194" s="143"/>
      <c r="ADU194" s="143"/>
      <c r="ADV194" s="143"/>
      <c r="ADW194" s="143"/>
      <c r="ADX194" s="143"/>
      <c r="ADY194" s="143"/>
      <c r="ADZ194" s="143"/>
      <c r="AEA194" s="143"/>
      <c r="AEB194" s="143"/>
      <c r="AEC194" s="143"/>
      <c r="AED194" s="143"/>
      <c r="AEE194" s="143"/>
      <c r="AEF194" s="143"/>
      <c r="AEG194" s="143"/>
      <c r="AEH194" s="143"/>
      <c r="AEI194" s="143"/>
      <c r="AEJ194" s="143"/>
      <c r="AEK194" s="143"/>
      <c r="AEL194" s="143"/>
      <c r="AEM194" s="143"/>
      <c r="AEN194" s="143"/>
      <c r="AEO194" s="143"/>
      <c r="AEP194" s="143"/>
      <c r="AEQ194" s="143"/>
      <c r="AER194" s="143"/>
      <c r="AES194" s="143"/>
      <c r="AET194" s="143"/>
      <c r="AEU194" s="143"/>
      <c r="AEV194" s="143"/>
      <c r="AEW194" s="143"/>
      <c r="AEX194" s="143"/>
      <c r="AEY194" s="143"/>
      <c r="AEZ194" s="143"/>
      <c r="AFA194" s="143"/>
      <c r="AFB194" s="143"/>
      <c r="AFC194" s="143"/>
      <c r="AFD194" s="143"/>
      <c r="AFE194" s="143"/>
      <c r="AFF194" s="143"/>
      <c r="AFG194" s="143"/>
      <c r="AFH194" s="143"/>
      <c r="AFI194" s="143"/>
      <c r="AFJ194" s="143"/>
      <c r="AFK194" s="143"/>
      <c r="AFL194" s="143"/>
      <c r="AFM194" s="143"/>
      <c r="AFN194" s="143"/>
      <c r="AFO194" s="143"/>
      <c r="AFP194" s="143"/>
      <c r="AFQ194" s="143"/>
      <c r="AFR194" s="143"/>
      <c r="AFS194" s="143"/>
      <c r="AFT194" s="143"/>
      <c r="AFU194" s="143"/>
      <c r="AFV194" s="143"/>
      <c r="AFW194" s="143"/>
      <c r="AFX194" s="143"/>
      <c r="AFY194" s="143"/>
      <c r="AFZ194" s="143"/>
      <c r="AGA194" s="143"/>
      <c r="AGB194" s="143"/>
      <c r="AGC194" s="143"/>
      <c r="AGD194" s="143"/>
      <c r="AGE194" s="143"/>
      <c r="AGF194" s="143"/>
      <c r="AGG194" s="143"/>
      <c r="AGH194" s="143"/>
      <c r="AGI194" s="143"/>
      <c r="AGJ194" s="143"/>
      <c r="AGK194" s="143"/>
      <c r="AGL194" s="143"/>
      <c r="AGM194" s="143"/>
      <c r="AGN194" s="143"/>
      <c r="AGO194" s="143"/>
      <c r="AGP194" s="143"/>
      <c r="AGQ194" s="143"/>
      <c r="AGR194" s="143"/>
      <c r="AGS194" s="143"/>
      <c r="AGT194" s="143"/>
      <c r="AGU194" s="143"/>
      <c r="AGV194" s="143"/>
      <c r="AGW194" s="143"/>
      <c r="AGX194" s="143"/>
      <c r="AGY194" s="143"/>
      <c r="AGZ194" s="143"/>
      <c r="AHA194" s="143"/>
      <c r="AHB194" s="143"/>
      <c r="AHC194" s="143"/>
      <c r="AHD194" s="143"/>
      <c r="AHE194" s="143"/>
      <c r="AHF194" s="143"/>
      <c r="AHG194" s="143"/>
      <c r="AHH194" s="143"/>
      <c r="AHI194" s="143"/>
      <c r="AHJ194" s="143"/>
      <c r="AHK194" s="143"/>
      <c r="AHL194" s="143"/>
      <c r="AHM194" s="143"/>
      <c r="AHN194" s="143"/>
      <c r="AHO194" s="143"/>
      <c r="AHP194" s="143"/>
      <c r="AHQ194" s="143"/>
      <c r="AHR194" s="143"/>
      <c r="AHS194" s="143"/>
      <c r="AHT194" s="143"/>
      <c r="AHU194" s="143"/>
      <c r="AHV194" s="143"/>
      <c r="AHW194" s="143"/>
      <c r="AHX194" s="143"/>
      <c r="AHY194" s="143"/>
      <c r="AHZ194" s="143"/>
      <c r="AIA194" s="143"/>
      <c r="AIB194" s="143"/>
      <c r="AIC194" s="143"/>
      <c r="AID194" s="143"/>
      <c r="AIE194" s="143"/>
      <c r="AIF194" s="143"/>
      <c r="AIG194" s="143"/>
      <c r="AIH194" s="143"/>
      <c r="AII194" s="143"/>
      <c r="AIJ194" s="143"/>
      <c r="AIK194" s="143"/>
      <c r="AIL194" s="143"/>
      <c r="AIM194" s="143"/>
      <c r="AIN194" s="143"/>
      <c r="AIO194" s="143"/>
      <c r="AIP194" s="143"/>
      <c r="AIQ194" s="143"/>
      <c r="AIR194" s="143"/>
      <c r="AIS194" s="143"/>
      <c r="AIT194" s="143"/>
      <c r="AIU194" s="143"/>
      <c r="AIV194" s="143"/>
      <c r="AIW194" s="143"/>
      <c r="AIX194" s="143"/>
      <c r="AIY194" s="143"/>
      <c r="AIZ194" s="143"/>
      <c r="AJA194" s="143"/>
      <c r="AJB194" s="143"/>
      <c r="AJC194" s="143"/>
      <c r="AJD194" s="143"/>
      <c r="AJE194" s="143"/>
      <c r="AJF194" s="143"/>
      <c r="AJG194" s="143"/>
      <c r="AJH194" s="143"/>
      <c r="AJI194" s="143"/>
    </row>
    <row r="195" spans="1:945" s="106" customFormat="1" ht="13.55" customHeight="1" thickBot="1">
      <c r="A195" s="401"/>
      <c r="B195" s="156" t="s">
        <v>32</v>
      </c>
      <c r="C195" s="252">
        <v>2342310</v>
      </c>
      <c r="D195" s="359">
        <f t="shared" si="56"/>
        <v>-6.1303365274985255E-2</v>
      </c>
      <c r="E195" s="404"/>
      <c r="F195" s="476"/>
      <c r="G195" s="357">
        <v>26026</v>
      </c>
      <c r="H195" s="359">
        <f t="shared" si="53"/>
        <v>0.10345119986432638</v>
      </c>
      <c r="I195" s="241">
        <v>17491</v>
      </c>
      <c r="J195" s="359">
        <f t="shared" si="46"/>
        <v>-5.5969343696027685E-2</v>
      </c>
      <c r="K195" s="451"/>
      <c r="L195" s="462"/>
      <c r="M195" s="241">
        <v>4865</v>
      </c>
      <c r="N195" s="359">
        <f t="shared" si="58"/>
        <v>7.0280528052805273</v>
      </c>
      <c r="O195" s="404"/>
      <c r="P195" s="407"/>
      <c r="Q195" s="241">
        <v>624</v>
      </c>
      <c r="R195" s="359">
        <f t="shared" si="57"/>
        <v>-0.24909747292418771</v>
      </c>
      <c r="S195" s="241">
        <v>2048</v>
      </c>
      <c r="T195" s="379">
        <f t="shared" si="35"/>
        <v>-6.3129002744739246E-2</v>
      </c>
      <c r="U195" s="253"/>
      <c r="V195" s="240"/>
      <c r="W195" s="357">
        <v>51</v>
      </c>
      <c r="X195" s="359">
        <f t="shared" si="50"/>
        <v>2.6428571428571428</v>
      </c>
      <c r="Y195" s="253">
        <v>68</v>
      </c>
      <c r="Z195" s="359">
        <f t="shared" si="59"/>
        <v>67</v>
      </c>
      <c r="AA195" s="255"/>
      <c r="AB195" s="313"/>
      <c r="AC195" s="255"/>
      <c r="AD195" s="313"/>
      <c r="AE195" s="255"/>
      <c r="AF195" s="313"/>
      <c r="AG195" s="255"/>
      <c r="AH195" s="313"/>
      <c r="AI195" s="143"/>
      <c r="AJ195" s="143"/>
      <c r="AK195" s="143"/>
      <c r="AL195" s="143"/>
      <c r="AM195" s="143"/>
      <c r="AN195" s="143"/>
      <c r="AO195" s="143"/>
      <c r="AP195" s="143"/>
      <c r="AQ195" s="143"/>
      <c r="AR195" s="143"/>
      <c r="AS195" s="143"/>
      <c r="AT195" s="143"/>
      <c r="AU195" s="143"/>
      <c r="AV195" s="144"/>
      <c r="AW195" s="143"/>
      <c r="AX195" s="143"/>
      <c r="AY195" s="143"/>
      <c r="AZ195" s="143"/>
      <c r="BA195" s="143"/>
      <c r="BB195" s="143"/>
      <c r="BC195" s="143"/>
      <c r="BD195" s="143"/>
      <c r="BE195" s="143"/>
      <c r="BF195" s="143"/>
      <c r="BG195" s="143"/>
      <c r="BH195" s="143"/>
      <c r="BI195" s="143"/>
      <c r="BJ195" s="143"/>
      <c r="BK195" s="143"/>
      <c r="BL195" s="143"/>
      <c r="BM195" s="143"/>
      <c r="BN195" s="143"/>
      <c r="BO195" s="143"/>
      <c r="BP195" s="143"/>
      <c r="BQ195" s="143"/>
      <c r="BR195" s="143"/>
      <c r="BS195" s="143"/>
      <c r="BT195" s="143"/>
      <c r="BU195" s="143"/>
      <c r="BV195" s="143"/>
      <c r="BW195" s="143"/>
      <c r="BX195" s="143"/>
      <c r="BY195" s="143"/>
      <c r="BZ195" s="143"/>
      <c r="CA195" s="143"/>
      <c r="CB195" s="143"/>
      <c r="CC195" s="143"/>
      <c r="CD195" s="143"/>
      <c r="CE195" s="143"/>
      <c r="CF195" s="143"/>
      <c r="CG195" s="143"/>
      <c r="CH195" s="143"/>
      <c r="CI195" s="143"/>
      <c r="CJ195" s="143"/>
      <c r="CK195" s="143"/>
      <c r="CL195" s="143"/>
      <c r="CM195" s="143"/>
      <c r="CN195" s="143"/>
      <c r="CO195" s="143"/>
      <c r="CP195" s="143"/>
      <c r="CQ195" s="143"/>
      <c r="CR195" s="143"/>
      <c r="CS195" s="143"/>
      <c r="CT195" s="143"/>
      <c r="CU195" s="143"/>
      <c r="CV195" s="143"/>
      <c r="CW195" s="143"/>
      <c r="CX195" s="143"/>
      <c r="CY195" s="143"/>
      <c r="CZ195" s="143"/>
      <c r="DA195" s="143"/>
      <c r="DB195" s="143"/>
      <c r="DC195" s="143"/>
      <c r="DD195" s="143"/>
      <c r="DE195" s="143"/>
      <c r="DF195" s="143"/>
      <c r="DG195" s="143"/>
      <c r="DH195" s="143"/>
      <c r="DI195" s="143"/>
      <c r="DJ195" s="143"/>
      <c r="DK195" s="143"/>
      <c r="DL195" s="143"/>
      <c r="DM195" s="143"/>
      <c r="DN195" s="143"/>
      <c r="DO195" s="143"/>
      <c r="DP195" s="143"/>
      <c r="DQ195" s="143"/>
      <c r="DR195" s="143"/>
      <c r="DS195" s="143"/>
      <c r="DT195" s="143"/>
      <c r="DU195" s="143"/>
      <c r="DV195" s="143"/>
      <c r="DW195" s="143"/>
      <c r="DX195" s="143"/>
      <c r="DY195" s="143"/>
      <c r="DZ195" s="143"/>
      <c r="EA195" s="143"/>
      <c r="EB195" s="143"/>
      <c r="EC195" s="143"/>
      <c r="ED195" s="143"/>
      <c r="EE195" s="143"/>
      <c r="EF195" s="143"/>
      <c r="EG195" s="143"/>
      <c r="EH195" s="143"/>
      <c r="EI195" s="143"/>
      <c r="EJ195" s="143"/>
      <c r="EK195" s="143"/>
      <c r="EL195" s="143"/>
      <c r="EM195" s="143"/>
      <c r="EN195" s="143"/>
      <c r="EO195" s="143"/>
      <c r="EP195" s="143"/>
      <c r="EQ195" s="143"/>
      <c r="ER195" s="143"/>
      <c r="ES195" s="143"/>
      <c r="ET195" s="143"/>
      <c r="EU195" s="143"/>
      <c r="EV195" s="143"/>
      <c r="EW195" s="143"/>
      <c r="EX195" s="143"/>
      <c r="EY195" s="143"/>
      <c r="EZ195" s="143"/>
      <c r="FA195" s="143"/>
      <c r="FB195" s="143"/>
      <c r="FC195" s="143"/>
      <c r="FD195" s="143"/>
      <c r="FE195" s="143"/>
      <c r="FF195" s="143"/>
      <c r="FG195" s="143"/>
      <c r="FH195" s="143"/>
      <c r="FI195" s="143"/>
      <c r="FJ195" s="143"/>
      <c r="FK195" s="143"/>
      <c r="FL195" s="143"/>
      <c r="FM195" s="143"/>
      <c r="FN195" s="143"/>
      <c r="FO195" s="143"/>
      <c r="FP195" s="143"/>
      <c r="FQ195" s="143"/>
      <c r="FR195" s="143"/>
      <c r="FS195" s="143"/>
      <c r="FT195" s="143"/>
      <c r="FU195" s="143"/>
      <c r="FV195" s="143"/>
      <c r="FW195" s="143"/>
      <c r="FX195" s="143"/>
      <c r="FY195" s="143"/>
      <c r="FZ195" s="143"/>
      <c r="GA195" s="143"/>
      <c r="GB195" s="143"/>
      <c r="GC195" s="143"/>
      <c r="GD195" s="143"/>
      <c r="GE195" s="143"/>
      <c r="GF195" s="143"/>
      <c r="GG195" s="143"/>
      <c r="GH195" s="143"/>
      <c r="GI195" s="143"/>
      <c r="GJ195" s="143"/>
      <c r="GK195" s="143"/>
      <c r="GL195" s="143"/>
      <c r="GM195" s="143"/>
      <c r="GN195" s="143"/>
      <c r="GO195" s="143"/>
      <c r="GP195" s="143"/>
      <c r="GQ195" s="143"/>
      <c r="GR195" s="143"/>
      <c r="GS195" s="143"/>
      <c r="GT195" s="143"/>
      <c r="GU195" s="143"/>
      <c r="GV195" s="143"/>
      <c r="GW195" s="143"/>
      <c r="GX195" s="143"/>
      <c r="GY195" s="143"/>
      <c r="GZ195" s="143"/>
      <c r="HA195" s="143"/>
      <c r="HB195" s="143"/>
      <c r="HC195" s="143"/>
      <c r="HD195" s="143"/>
      <c r="HE195" s="143"/>
      <c r="HF195" s="143"/>
      <c r="HG195" s="143"/>
      <c r="HH195" s="143"/>
      <c r="HI195" s="143"/>
      <c r="HJ195" s="143"/>
      <c r="HK195" s="143"/>
      <c r="HL195" s="143"/>
      <c r="HM195" s="143"/>
      <c r="HN195" s="143"/>
      <c r="HO195" s="143"/>
      <c r="HP195" s="143"/>
      <c r="HQ195" s="143"/>
      <c r="HR195" s="143"/>
      <c r="HS195" s="143"/>
      <c r="HT195" s="143"/>
      <c r="HU195" s="143"/>
      <c r="HV195" s="143"/>
      <c r="HW195" s="143"/>
      <c r="HX195" s="143"/>
      <c r="HY195" s="143"/>
      <c r="HZ195" s="143"/>
      <c r="IA195" s="143"/>
      <c r="IB195" s="143"/>
      <c r="IC195" s="143"/>
      <c r="ID195" s="143"/>
      <c r="IE195" s="143"/>
      <c r="IF195" s="143"/>
      <c r="IG195" s="143"/>
      <c r="IH195" s="143"/>
      <c r="II195" s="143"/>
      <c r="IJ195" s="143"/>
      <c r="IK195" s="143"/>
      <c r="IL195" s="143"/>
      <c r="IM195" s="143"/>
      <c r="IN195" s="143"/>
      <c r="IO195" s="143"/>
      <c r="IP195" s="143"/>
      <c r="IQ195" s="143"/>
      <c r="IR195" s="143"/>
      <c r="IS195" s="143"/>
      <c r="IT195" s="143"/>
      <c r="IU195" s="143"/>
      <c r="IV195" s="143"/>
      <c r="IW195" s="143"/>
      <c r="IX195" s="143"/>
      <c r="IY195" s="143"/>
      <c r="IZ195" s="143"/>
      <c r="JA195" s="143"/>
      <c r="JB195" s="143"/>
      <c r="JC195" s="143"/>
      <c r="JD195" s="143"/>
      <c r="JE195" s="143"/>
      <c r="JF195" s="143"/>
      <c r="JG195" s="143"/>
      <c r="JH195" s="143"/>
      <c r="JI195" s="143"/>
      <c r="JJ195" s="143"/>
      <c r="JK195" s="143"/>
      <c r="JL195" s="143"/>
      <c r="JM195" s="143"/>
      <c r="JN195" s="143"/>
      <c r="JO195" s="143"/>
      <c r="JP195" s="143"/>
      <c r="JQ195" s="143"/>
      <c r="JR195" s="143"/>
      <c r="JS195" s="143"/>
      <c r="JT195" s="143"/>
      <c r="JU195" s="143"/>
      <c r="JV195" s="143"/>
      <c r="JW195" s="143"/>
      <c r="JX195" s="143"/>
      <c r="JY195" s="143"/>
      <c r="JZ195" s="143"/>
      <c r="KA195" s="143"/>
      <c r="KB195" s="143"/>
      <c r="KC195" s="143"/>
      <c r="KD195" s="143"/>
      <c r="KE195" s="143"/>
      <c r="KF195" s="143"/>
      <c r="KG195" s="143"/>
      <c r="KH195" s="143"/>
      <c r="KI195" s="143"/>
      <c r="KJ195" s="143"/>
      <c r="KK195" s="143"/>
      <c r="KL195" s="143"/>
      <c r="KM195" s="143"/>
      <c r="KN195" s="143"/>
      <c r="KO195" s="143"/>
      <c r="KP195" s="143"/>
      <c r="KQ195" s="143"/>
      <c r="KR195" s="143"/>
      <c r="KS195" s="143"/>
      <c r="KT195" s="143"/>
      <c r="KU195" s="143"/>
      <c r="KV195" s="143"/>
      <c r="KW195" s="143"/>
      <c r="KX195" s="143"/>
      <c r="KY195" s="143"/>
      <c r="KZ195" s="143"/>
      <c r="LA195" s="143"/>
      <c r="LB195" s="143"/>
      <c r="LC195" s="143"/>
      <c r="LD195" s="143"/>
      <c r="LE195" s="143"/>
      <c r="LF195" s="143"/>
      <c r="LG195" s="143"/>
      <c r="LH195" s="143"/>
      <c r="LI195" s="143"/>
      <c r="LJ195" s="143"/>
      <c r="LK195" s="143"/>
      <c r="LL195" s="143"/>
      <c r="LM195" s="143"/>
      <c r="LN195" s="143"/>
      <c r="LO195" s="143"/>
      <c r="LP195" s="143"/>
      <c r="LQ195" s="143"/>
      <c r="LR195" s="143"/>
      <c r="LS195" s="143"/>
      <c r="LT195" s="143"/>
      <c r="LU195" s="143"/>
      <c r="LV195" s="143"/>
      <c r="LW195" s="143"/>
      <c r="LX195" s="143"/>
      <c r="LY195" s="143"/>
      <c r="LZ195" s="143"/>
      <c r="MA195" s="143"/>
      <c r="MB195" s="143"/>
      <c r="MC195" s="143"/>
      <c r="MD195" s="143"/>
      <c r="ME195" s="143"/>
      <c r="MF195" s="143"/>
      <c r="MG195" s="143"/>
      <c r="MH195" s="143"/>
      <c r="MI195" s="143"/>
      <c r="MJ195" s="143"/>
      <c r="MK195" s="143"/>
      <c r="ML195" s="143"/>
      <c r="MM195" s="143"/>
      <c r="MN195" s="143"/>
      <c r="MO195" s="143"/>
      <c r="MP195" s="143"/>
      <c r="MQ195" s="143"/>
      <c r="MR195" s="143"/>
      <c r="MS195" s="143"/>
      <c r="MT195" s="143"/>
      <c r="MU195" s="143"/>
      <c r="MV195" s="143"/>
      <c r="MW195" s="143"/>
      <c r="MX195" s="143"/>
      <c r="MY195" s="143"/>
      <c r="MZ195" s="143"/>
      <c r="NA195" s="143"/>
      <c r="NB195" s="143"/>
      <c r="NC195" s="143"/>
      <c r="ND195" s="143"/>
      <c r="NE195" s="143"/>
      <c r="NF195" s="143"/>
      <c r="NG195" s="143"/>
      <c r="NH195" s="143"/>
      <c r="NI195" s="143"/>
      <c r="NJ195" s="143"/>
      <c r="NK195" s="143"/>
      <c r="NL195" s="143"/>
      <c r="NM195" s="143"/>
      <c r="NN195" s="143"/>
      <c r="NO195" s="143"/>
      <c r="NP195" s="143"/>
      <c r="NQ195" s="143"/>
      <c r="NR195" s="143"/>
      <c r="NS195" s="143"/>
      <c r="NT195" s="143"/>
      <c r="NU195" s="143"/>
      <c r="NV195" s="143"/>
      <c r="NW195" s="143"/>
      <c r="NX195" s="143"/>
      <c r="NY195" s="143"/>
      <c r="NZ195" s="143"/>
      <c r="OA195" s="143"/>
      <c r="OB195" s="143"/>
      <c r="OC195" s="143"/>
      <c r="OD195" s="143"/>
      <c r="OE195" s="143"/>
      <c r="OF195" s="143"/>
      <c r="OG195" s="143"/>
      <c r="OH195" s="143"/>
      <c r="OI195" s="143"/>
      <c r="OJ195" s="143"/>
      <c r="OK195" s="143"/>
      <c r="OL195" s="143"/>
      <c r="OM195" s="143"/>
      <c r="ON195" s="143"/>
      <c r="OO195" s="143"/>
      <c r="OP195" s="143"/>
      <c r="OQ195" s="143"/>
      <c r="OR195" s="143"/>
      <c r="OS195" s="143"/>
      <c r="OT195" s="143"/>
      <c r="OU195" s="143"/>
      <c r="OV195" s="143"/>
      <c r="OW195" s="143"/>
      <c r="OX195" s="143"/>
      <c r="OY195" s="143"/>
      <c r="OZ195" s="143"/>
      <c r="PA195" s="143"/>
      <c r="PB195" s="143"/>
      <c r="PC195" s="143"/>
      <c r="PD195" s="143"/>
      <c r="PE195" s="143"/>
      <c r="PF195" s="143"/>
      <c r="PG195" s="143"/>
      <c r="PH195" s="143"/>
      <c r="PI195" s="143"/>
      <c r="PJ195" s="143"/>
      <c r="PK195" s="143"/>
      <c r="PL195" s="143"/>
      <c r="PM195" s="143"/>
      <c r="PN195" s="143"/>
      <c r="PO195" s="143"/>
      <c r="PP195" s="143"/>
      <c r="PQ195" s="143"/>
      <c r="PR195" s="143"/>
      <c r="PS195" s="143"/>
      <c r="PT195" s="143"/>
      <c r="PU195" s="143"/>
      <c r="PV195" s="143"/>
      <c r="PW195" s="143"/>
      <c r="PX195" s="143"/>
      <c r="PY195" s="143"/>
      <c r="PZ195" s="143"/>
      <c r="QA195" s="143"/>
      <c r="QB195" s="143"/>
      <c r="QC195" s="143"/>
      <c r="QD195" s="143"/>
      <c r="QE195" s="143"/>
      <c r="QF195" s="143"/>
      <c r="QG195" s="143"/>
      <c r="QH195" s="143"/>
      <c r="QI195" s="143"/>
      <c r="QJ195" s="143"/>
      <c r="QK195" s="143"/>
      <c r="QL195" s="143"/>
      <c r="QM195" s="143"/>
      <c r="QN195" s="143"/>
      <c r="QO195" s="143"/>
      <c r="QP195" s="143"/>
      <c r="QQ195" s="143"/>
      <c r="QR195" s="143"/>
      <c r="QS195" s="143"/>
      <c r="QT195" s="143"/>
      <c r="QU195" s="143"/>
      <c r="QV195" s="143"/>
      <c r="QW195" s="143"/>
      <c r="QX195" s="143"/>
      <c r="QY195" s="143"/>
      <c r="QZ195" s="143"/>
      <c r="RA195" s="143"/>
      <c r="RB195" s="143"/>
      <c r="RC195" s="143"/>
      <c r="RD195" s="143"/>
      <c r="RE195" s="143"/>
      <c r="RF195" s="143"/>
      <c r="RG195" s="143"/>
      <c r="RH195" s="143"/>
      <c r="RI195" s="143"/>
      <c r="RJ195" s="143"/>
      <c r="RK195" s="143"/>
      <c r="RL195" s="143"/>
      <c r="RM195" s="143"/>
      <c r="RN195" s="143"/>
      <c r="RO195" s="143"/>
      <c r="RP195" s="143"/>
      <c r="RQ195" s="143"/>
      <c r="RR195" s="143"/>
      <c r="RS195" s="143"/>
      <c r="RT195" s="143"/>
      <c r="RU195" s="143"/>
      <c r="RV195" s="143"/>
      <c r="RW195" s="143"/>
      <c r="RX195" s="143"/>
      <c r="RY195" s="143"/>
      <c r="RZ195" s="143"/>
      <c r="SA195" s="143"/>
      <c r="SB195" s="143"/>
      <c r="SC195" s="143"/>
      <c r="SD195" s="143"/>
      <c r="SE195" s="143"/>
      <c r="SF195" s="143"/>
      <c r="SG195" s="143"/>
      <c r="SH195" s="143"/>
      <c r="SI195" s="143"/>
      <c r="SJ195" s="143"/>
      <c r="SK195" s="143"/>
      <c r="SL195" s="143"/>
      <c r="SM195" s="143"/>
      <c r="SN195" s="143"/>
      <c r="SO195" s="143"/>
      <c r="SP195" s="143"/>
      <c r="SQ195" s="143"/>
      <c r="SR195" s="143"/>
      <c r="SS195" s="143"/>
      <c r="ST195" s="143"/>
      <c r="SU195" s="143"/>
      <c r="SV195" s="143"/>
      <c r="SW195" s="143"/>
      <c r="SX195" s="143"/>
      <c r="SY195" s="143"/>
      <c r="SZ195" s="143"/>
      <c r="TA195" s="143"/>
      <c r="TB195" s="143"/>
      <c r="TC195" s="143"/>
      <c r="TD195" s="143"/>
      <c r="TE195" s="143"/>
      <c r="TF195" s="143"/>
      <c r="TG195" s="143"/>
      <c r="TH195" s="143"/>
      <c r="TI195" s="143"/>
      <c r="TJ195" s="143"/>
      <c r="TK195" s="143"/>
      <c r="TL195" s="143"/>
      <c r="TM195" s="143"/>
      <c r="TN195" s="143"/>
      <c r="TO195" s="143"/>
      <c r="TP195" s="143"/>
      <c r="TQ195" s="143"/>
      <c r="TR195" s="143"/>
      <c r="TS195" s="143"/>
      <c r="TT195" s="143"/>
      <c r="TU195" s="143"/>
      <c r="TV195" s="143"/>
      <c r="TW195" s="143"/>
      <c r="TX195" s="143"/>
      <c r="TY195" s="143"/>
      <c r="TZ195" s="143"/>
      <c r="UA195" s="143"/>
      <c r="UB195" s="143"/>
      <c r="UC195" s="143"/>
      <c r="UD195" s="143"/>
      <c r="UE195" s="143"/>
      <c r="UF195" s="143"/>
      <c r="UG195" s="143"/>
      <c r="UH195" s="143"/>
      <c r="UI195" s="143"/>
      <c r="UJ195" s="143"/>
      <c r="UK195" s="143"/>
      <c r="UL195" s="143"/>
      <c r="UM195" s="143"/>
      <c r="UN195" s="143"/>
      <c r="UO195" s="143"/>
      <c r="UP195" s="143"/>
      <c r="UQ195" s="143"/>
      <c r="UR195" s="143"/>
      <c r="US195" s="143"/>
      <c r="UT195" s="143"/>
      <c r="UU195" s="143"/>
      <c r="UV195" s="143"/>
      <c r="UW195" s="143"/>
      <c r="UX195" s="143"/>
      <c r="UY195" s="143"/>
      <c r="UZ195" s="143"/>
      <c r="VA195" s="143"/>
      <c r="VB195" s="143"/>
      <c r="VC195" s="143"/>
      <c r="VD195" s="143"/>
      <c r="VE195" s="143"/>
      <c r="VF195" s="143"/>
      <c r="VG195" s="143"/>
      <c r="VH195" s="143"/>
      <c r="VI195" s="143"/>
      <c r="VJ195" s="143"/>
      <c r="VK195" s="143"/>
      <c r="VL195" s="143"/>
      <c r="VM195" s="143"/>
      <c r="VN195" s="143"/>
      <c r="VO195" s="143"/>
      <c r="VP195" s="143"/>
      <c r="VQ195" s="143"/>
      <c r="VR195" s="143"/>
      <c r="VS195" s="143"/>
      <c r="VT195" s="143"/>
      <c r="VU195" s="143"/>
      <c r="VV195" s="143"/>
      <c r="VW195" s="143"/>
      <c r="VX195" s="143"/>
      <c r="VY195" s="143"/>
      <c r="VZ195" s="143"/>
      <c r="WA195" s="143"/>
      <c r="WB195" s="143"/>
      <c r="WC195" s="143"/>
      <c r="WD195" s="143"/>
      <c r="WE195" s="143"/>
      <c r="WF195" s="143"/>
      <c r="WG195" s="143"/>
      <c r="WH195" s="143"/>
      <c r="WI195" s="143"/>
      <c r="WJ195" s="143"/>
      <c r="WK195" s="143"/>
      <c r="WL195" s="143"/>
      <c r="WM195" s="143"/>
      <c r="WN195" s="143"/>
      <c r="WO195" s="143"/>
      <c r="WP195" s="143"/>
      <c r="WQ195" s="143"/>
      <c r="WR195" s="143"/>
      <c r="WS195" s="143"/>
      <c r="WT195" s="143"/>
      <c r="WU195" s="143"/>
      <c r="WV195" s="143"/>
      <c r="WW195" s="143"/>
      <c r="WX195" s="143"/>
      <c r="WY195" s="143"/>
      <c r="WZ195" s="143"/>
      <c r="XA195" s="143"/>
      <c r="XB195" s="143"/>
      <c r="XC195" s="143"/>
      <c r="XD195" s="143"/>
      <c r="XE195" s="143"/>
      <c r="XF195" s="143"/>
      <c r="XG195" s="143"/>
      <c r="XH195" s="143"/>
      <c r="XI195" s="143"/>
      <c r="XJ195" s="143"/>
      <c r="XK195" s="143"/>
      <c r="XL195" s="143"/>
      <c r="XM195" s="143"/>
      <c r="XN195" s="143"/>
      <c r="XO195" s="143"/>
      <c r="XP195" s="143"/>
      <c r="XQ195" s="143"/>
      <c r="XR195" s="143"/>
      <c r="XS195" s="143"/>
      <c r="XT195" s="143"/>
      <c r="XU195" s="143"/>
      <c r="XV195" s="143"/>
      <c r="XW195" s="143"/>
      <c r="XX195" s="143"/>
      <c r="XY195" s="143"/>
      <c r="XZ195" s="143"/>
      <c r="YA195" s="143"/>
      <c r="YB195" s="143"/>
      <c r="YC195" s="143"/>
      <c r="YD195" s="143"/>
      <c r="YE195" s="143"/>
      <c r="YF195" s="143"/>
      <c r="YG195" s="143"/>
      <c r="YH195" s="143"/>
      <c r="YI195" s="143"/>
      <c r="YJ195" s="143"/>
      <c r="YK195" s="143"/>
      <c r="YL195" s="143"/>
      <c r="YM195" s="143"/>
      <c r="YN195" s="143"/>
      <c r="YO195" s="143"/>
      <c r="YP195" s="143"/>
      <c r="YQ195" s="143"/>
      <c r="YR195" s="143"/>
      <c r="YS195" s="143"/>
      <c r="YT195" s="143"/>
      <c r="YU195" s="143"/>
      <c r="YV195" s="143"/>
      <c r="YW195" s="143"/>
      <c r="YX195" s="143"/>
      <c r="YY195" s="143"/>
      <c r="YZ195" s="143"/>
      <c r="ZA195" s="143"/>
      <c r="ZB195" s="143"/>
      <c r="ZC195" s="143"/>
      <c r="ZD195" s="143"/>
      <c r="ZE195" s="143"/>
      <c r="ZF195" s="143"/>
      <c r="ZG195" s="143"/>
      <c r="ZH195" s="143"/>
      <c r="ZI195" s="143"/>
      <c r="ZJ195" s="143"/>
      <c r="ZK195" s="143"/>
      <c r="ZL195" s="143"/>
      <c r="ZM195" s="143"/>
      <c r="ZN195" s="143"/>
      <c r="ZO195" s="143"/>
      <c r="ZP195" s="143"/>
      <c r="ZQ195" s="143"/>
      <c r="ZR195" s="143"/>
      <c r="ZS195" s="143"/>
      <c r="ZT195" s="143"/>
      <c r="ZU195" s="143"/>
      <c r="ZV195" s="143"/>
      <c r="ZW195" s="143"/>
      <c r="ZX195" s="143"/>
      <c r="ZY195" s="143"/>
      <c r="ZZ195" s="143"/>
      <c r="AAA195" s="143"/>
      <c r="AAB195" s="143"/>
      <c r="AAC195" s="143"/>
      <c r="AAD195" s="143"/>
      <c r="AAE195" s="143"/>
      <c r="AAF195" s="143"/>
      <c r="AAG195" s="143"/>
      <c r="AAH195" s="143"/>
      <c r="AAI195" s="143"/>
      <c r="AAJ195" s="143"/>
      <c r="AAK195" s="143"/>
      <c r="AAL195" s="143"/>
      <c r="AAM195" s="143"/>
      <c r="AAN195" s="143"/>
      <c r="AAO195" s="143"/>
      <c r="AAP195" s="143"/>
      <c r="AAQ195" s="143"/>
      <c r="AAR195" s="143"/>
      <c r="AAS195" s="143"/>
      <c r="AAT195" s="143"/>
      <c r="AAU195" s="143"/>
      <c r="AAV195" s="143"/>
      <c r="AAW195" s="143"/>
      <c r="AAX195" s="143"/>
      <c r="AAY195" s="143"/>
      <c r="AAZ195" s="143"/>
      <c r="ABA195" s="143"/>
      <c r="ABB195" s="143"/>
      <c r="ABC195" s="143"/>
      <c r="ABD195" s="143"/>
      <c r="ABE195" s="143"/>
      <c r="ABF195" s="143"/>
      <c r="ABG195" s="143"/>
      <c r="ABH195" s="143"/>
      <c r="ABI195" s="143"/>
      <c r="ABJ195" s="143"/>
      <c r="ABK195" s="143"/>
      <c r="ABL195" s="143"/>
      <c r="ABM195" s="143"/>
      <c r="ABN195" s="143"/>
      <c r="ABO195" s="143"/>
      <c r="ABP195" s="143"/>
      <c r="ABQ195" s="143"/>
      <c r="ABR195" s="143"/>
      <c r="ABS195" s="143"/>
      <c r="ABT195" s="143"/>
      <c r="ABU195" s="143"/>
      <c r="ABV195" s="143"/>
      <c r="ABW195" s="143"/>
      <c r="ABX195" s="143"/>
      <c r="ABY195" s="143"/>
      <c r="ABZ195" s="143"/>
      <c r="ACA195" s="143"/>
      <c r="ACB195" s="143"/>
      <c r="ACC195" s="143"/>
      <c r="ACD195" s="143"/>
      <c r="ACE195" s="143"/>
      <c r="ACF195" s="143"/>
      <c r="ACG195" s="143"/>
      <c r="ACH195" s="143"/>
      <c r="ACI195" s="143"/>
      <c r="ACJ195" s="143"/>
      <c r="ACK195" s="143"/>
      <c r="ACL195" s="143"/>
      <c r="ACM195" s="143"/>
      <c r="ACN195" s="143"/>
      <c r="ACO195" s="143"/>
      <c r="ACP195" s="143"/>
      <c r="ACQ195" s="143"/>
      <c r="ACR195" s="143"/>
      <c r="ACS195" s="143"/>
      <c r="ACT195" s="143"/>
      <c r="ACU195" s="143"/>
      <c r="ACV195" s="143"/>
      <c r="ACW195" s="143"/>
      <c r="ACX195" s="143"/>
      <c r="ACY195" s="143"/>
      <c r="ACZ195" s="143"/>
      <c r="ADA195" s="143"/>
      <c r="ADB195" s="143"/>
      <c r="ADC195" s="143"/>
      <c r="ADD195" s="143"/>
      <c r="ADE195" s="143"/>
      <c r="ADF195" s="143"/>
      <c r="ADG195" s="143"/>
      <c r="ADH195" s="143"/>
      <c r="ADI195" s="143"/>
      <c r="ADJ195" s="143"/>
      <c r="ADK195" s="143"/>
      <c r="ADL195" s="143"/>
      <c r="ADM195" s="143"/>
      <c r="ADN195" s="143"/>
      <c r="ADO195" s="143"/>
      <c r="ADP195" s="143"/>
      <c r="ADQ195" s="143"/>
      <c r="ADR195" s="143"/>
      <c r="ADS195" s="143"/>
      <c r="ADT195" s="143"/>
      <c r="ADU195" s="143"/>
      <c r="ADV195" s="143"/>
      <c r="ADW195" s="143"/>
      <c r="ADX195" s="143"/>
      <c r="ADY195" s="143"/>
      <c r="ADZ195" s="143"/>
      <c r="AEA195" s="143"/>
      <c r="AEB195" s="143"/>
      <c r="AEC195" s="143"/>
      <c r="AED195" s="143"/>
      <c r="AEE195" s="143"/>
      <c r="AEF195" s="143"/>
      <c r="AEG195" s="143"/>
      <c r="AEH195" s="143"/>
      <c r="AEI195" s="143"/>
      <c r="AEJ195" s="143"/>
      <c r="AEK195" s="143"/>
      <c r="AEL195" s="143"/>
      <c r="AEM195" s="143"/>
      <c r="AEN195" s="143"/>
      <c r="AEO195" s="143"/>
      <c r="AEP195" s="143"/>
      <c r="AEQ195" s="143"/>
      <c r="AER195" s="143"/>
      <c r="AES195" s="143"/>
      <c r="AET195" s="143"/>
      <c r="AEU195" s="143"/>
      <c r="AEV195" s="143"/>
      <c r="AEW195" s="143"/>
      <c r="AEX195" s="143"/>
      <c r="AEY195" s="143"/>
      <c r="AEZ195" s="143"/>
      <c r="AFA195" s="143"/>
      <c r="AFB195" s="143"/>
      <c r="AFC195" s="143"/>
      <c r="AFD195" s="143"/>
      <c r="AFE195" s="143"/>
      <c r="AFF195" s="143"/>
      <c r="AFG195" s="143"/>
      <c r="AFH195" s="143"/>
      <c r="AFI195" s="143"/>
      <c r="AFJ195" s="143"/>
      <c r="AFK195" s="143"/>
      <c r="AFL195" s="143"/>
      <c r="AFM195" s="143"/>
      <c r="AFN195" s="143"/>
      <c r="AFO195" s="143"/>
      <c r="AFP195" s="143"/>
      <c r="AFQ195" s="143"/>
      <c r="AFR195" s="143"/>
      <c r="AFS195" s="143"/>
      <c r="AFT195" s="143"/>
      <c r="AFU195" s="143"/>
      <c r="AFV195" s="143"/>
      <c r="AFW195" s="143"/>
      <c r="AFX195" s="143"/>
      <c r="AFY195" s="143"/>
      <c r="AFZ195" s="143"/>
      <c r="AGA195" s="143"/>
      <c r="AGB195" s="143"/>
      <c r="AGC195" s="143"/>
      <c r="AGD195" s="143"/>
      <c r="AGE195" s="143"/>
      <c r="AGF195" s="143"/>
      <c r="AGG195" s="143"/>
      <c r="AGH195" s="143"/>
      <c r="AGI195" s="143"/>
      <c r="AGJ195" s="143"/>
      <c r="AGK195" s="143"/>
      <c r="AGL195" s="143"/>
      <c r="AGM195" s="143"/>
      <c r="AGN195" s="143"/>
      <c r="AGO195" s="143"/>
      <c r="AGP195" s="143"/>
      <c r="AGQ195" s="143"/>
      <c r="AGR195" s="143"/>
      <c r="AGS195" s="143"/>
      <c r="AGT195" s="143"/>
      <c r="AGU195" s="143"/>
      <c r="AGV195" s="143"/>
      <c r="AGW195" s="143"/>
      <c r="AGX195" s="143"/>
      <c r="AGY195" s="143"/>
      <c r="AGZ195" s="143"/>
      <c r="AHA195" s="143"/>
      <c r="AHB195" s="143"/>
      <c r="AHC195" s="143"/>
      <c r="AHD195" s="143"/>
      <c r="AHE195" s="143"/>
      <c r="AHF195" s="143"/>
      <c r="AHG195" s="143"/>
      <c r="AHH195" s="143"/>
      <c r="AHI195" s="143"/>
      <c r="AHJ195" s="143"/>
      <c r="AHK195" s="143"/>
      <c r="AHL195" s="143"/>
      <c r="AHM195" s="143"/>
      <c r="AHN195" s="143"/>
      <c r="AHO195" s="143"/>
      <c r="AHP195" s="143"/>
      <c r="AHQ195" s="143"/>
      <c r="AHR195" s="143"/>
      <c r="AHS195" s="143"/>
      <c r="AHT195" s="143"/>
      <c r="AHU195" s="143"/>
      <c r="AHV195" s="143"/>
      <c r="AHW195" s="143"/>
      <c r="AHX195" s="143"/>
      <c r="AHY195" s="143"/>
      <c r="AHZ195" s="143"/>
      <c r="AIA195" s="143"/>
      <c r="AIB195" s="143"/>
      <c r="AIC195" s="143"/>
      <c r="AID195" s="143"/>
      <c r="AIE195" s="143"/>
      <c r="AIF195" s="143"/>
      <c r="AIG195" s="143"/>
      <c r="AIH195" s="143"/>
      <c r="AII195" s="143"/>
      <c r="AIJ195" s="143"/>
      <c r="AIK195" s="143"/>
      <c r="AIL195" s="143"/>
      <c r="AIM195" s="143"/>
      <c r="AIN195" s="143"/>
      <c r="AIO195" s="143"/>
      <c r="AIP195" s="143"/>
      <c r="AIQ195" s="143"/>
      <c r="AIR195" s="143"/>
      <c r="AIS195" s="143"/>
      <c r="AIT195" s="143"/>
      <c r="AIU195" s="143"/>
      <c r="AIV195" s="143"/>
      <c r="AIW195" s="143"/>
      <c r="AIX195" s="143"/>
      <c r="AIY195" s="143"/>
      <c r="AIZ195" s="143"/>
      <c r="AJA195" s="143"/>
      <c r="AJB195" s="143"/>
      <c r="AJC195" s="143"/>
      <c r="AJD195" s="143"/>
      <c r="AJE195" s="143"/>
      <c r="AJF195" s="143"/>
      <c r="AJG195" s="143"/>
      <c r="AJH195" s="143"/>
      <c r="AJI195" s="143"/>
    </row>
    <row r="196" spans="1:945" s="106" customFormat="1" ht="13.55" customHeight="1">
      <c r="A196" s="399" t="s">
        <v>363</v>
      </c>
      <c r="B196" s="101" t="s">
        <v>367</v>
      </c>
      <c r="C196" s="245">
        <f>Asia!C196</f>
        <v>2513030</v>
      </c>
      <c r="D196" s="371">
        <f>IFERROR(IF((C196/C184-1)=-100%,"",(C196/C184-1)),"")</f>
        <v>-0.13710701153131288</v>
      </c>
      <c r="E196" s="420">
        <v>121931</v>
      </c>
      <c r="F196" s="405">
        <f>IFERROR(IF((E196/E184-1)=-100%,"",(E196/E184-1)),"")</f>
        <v>-0.80670326586841723</v>
      </c>
      <c r="G196" s="362">
        <v>3740</v>
      </c>
      <c r="H196" s="371">
        <f t="shared" ref="H196:H207" si="60">IFERROR(IF((G196/G184-1)=-100%,"",(G196/G184-1)),"")</f>
        <v>-0.85047177354869663</v>
      </c>
      <c r="I196" s="246">
        <v>19597</v>
      </c>
      <c r="J196" s="371">
        <f t="shared" ref="J196:J207" si="61">IFERROR(IF((I196/I184-1)=-100%,"",(I196/I184-1)),"")</f>
        <v>-0.17298278190411887</v>
      </c>
      <c r="K196" s="402">
        <v>56230</v>
      </c>
      <c r="L196" s="470">
        <f>IFERROR((K196-K184)/K184,"")</f>
        <v>-9.0011651993785607E-2</v>
      </c>
      <c r="M196" s="246">
        <v>5650</v>
      </c>
      <c r="N196" s="371">
        <f>IFERROR(IF((M196/M184-1)=-100%,"",(M196/M184-1)),"")</f>
        <v>-0.32601693904330187</v>
      </c>
      <c r="O196" s="402">
        <v>34451</v>
      </c>
      <c r="P196" s="405">
        <f>(O196/O184)-1</f>
        <v>-0.92008249010629073</v>
      </c>
      <c r="Q196" s="246">
        <v>788</v>
      </c>
      <c r="R196" s="371">
        <f>IFERROR(IF((Q196/Q184-1)=-100%,"",(Q196/Q184-1)),"")</f>
        <v>-0.54503464203233254</v>
      </c>
      <c r="S196" s="246">
        <v>2335</v>
      </c>
      <c r="T196" s="371">
        <f t="shared" ref="T196:T207" si="62">IFERROR(IF((S196/S184-1)=-100%,"",(S196/S184-1)),"")</f>
        <v>0.3229461756373937</v>
      </c>
      <c r="U196" s="402"/>
      <c r="V196" s="371" t="str">
        <f t="shared" ref="V196:V207" si="63">IFERROR(IF((U196/U184-1)=-100%,"",(U196/U184-1)),"")</f>
        <v/>
      </c>
      <c r="W196" s="248">
        <v>135</v>
      </c>
      <c r="X196" s="371">
        <f t="shared" ref="X196:X207" si="64">IFERROR(IF((W196/W184-1)=-100%,"",(W196/W184-1)),"")</f>
        <v>0.32352941176470584</v>
      </c>
      <c r="Y196" s="248">
        <v>31</v>
      </c>
      <c r="Z196" s="371">
        <f t="shared" ref="Z196:Z201" si="65">IFERROR(IF((Y196/Y184-1)=-100%,"",(Y196/Y184-1)),"")</f>
        <v>-0.92345679012345683</v>
      </c>
      <c r="AA196" s="138"/>
      <c r="AB196" s="358" t="str">
        <f t="shared" ref="AB196:AB207" si="66">IFERROR(IF((AA196/AA184-1)=-100%,"",(AA196/AA184-1)),"")</f>
        <v/>
      </c>
      <c r="AC196" s="138"/>
      <c r="AD196" s="358" t="str">
        <f t="shared" ref="AD196:AD207" si="67">IFERROR(IF((AC196/AC184-1)=-100%,"",(AC196/AC184-1)),"")</f>
        <v/>
      </c>
      <c r="AE196" s="138"/>
      <c r="AF196" s="358" t="str">
        <f t="shared" ref="AF196:AF207" si="68">IFERROR(IF((AE196/AE184-1)=-100%,"",(AE196/AE184-1)),"")</f>
        <v/>
      </c>
      <c r="AG196" s="138"/>
      <c r="AH196" s="358" t="str">
        <f t="shared" ref="AH196:AH207" si="69">IFERROR(IF((AG196/AG184-1)=-100%,"",(AG196/AG184-1)),"")</f>
        <v/>
      </c>
      <c r="AI196" s="143"/>
      <c r="AJ196" s="143"/>
      <c r="AK196" s="143"/>
      <c r="AL196" s="143"/>
      <c r="AM196" s="143"/>
      <c r="AN196" s="143"/>
      <c r="AO196" s="143"/>
      <c r="AP196" s="143"/>
      <c r="AQ196" s="143"/>
      <c r="AR196" s="143"/>
      <c r="AS196" s="143"/>
      <c r="AT196" s="143"/>
      <c r="AU196" s="143"/>
      <c r="AV196" s="144"/>
      <c r="AW196" s="143"/>
      <c r="AX196" s="143"/>
      <c r="AY196" s="143"/>
      <c r="AZ196" s="143"/>
      <c r="BA196" s="143"/>
      <c r="BB196" s="143"/>
      <c r="BC196" s="143"/>
      <c r="BD196" s="143"/>
      <c r="BE196" s="143"/>
      <c r="BF196" s="143"/>
      <c r="BG196" s="143"/>
      <c r="BH196" s="143"/>
      <c r="BI196" s="143"/>
      <c r="BJ196" s="143"/>
      <c r="BK196" s="143"/>
      <c r="BL196" s="143"/>
      <c r="BM196" s="143"/>
      <c r="BN196" s="143"/>
      <c r="BO196" s="143"/>
      <c r="BP196" s="143"/>
      <c r="BQ196" s="143"/>
      <c r="BR196" s="143"/>
      <c r="BS196" s="143"/>
      <c r="BT196" s="143"/>
      <c r="BU196" s="143"/>
      <c r="BV196" s="143"/>
      <c r="BW196" s="143"/>
      <c r="BX196" s="143"/>
      <c r="BY196" s="143"/>
      <c r="BZ196" s="143"/>
      <c r="CA196" s="143"/>
      <c r="CB196" s="143"/>
      <c r="CC196" s="143"/>
      <c r="CD196" s="143"/>
      <c r="CE196" s="143"/>
      <c r="CF196" s="143"/>
      <c r="CG196" s="143"/>
      <c r="CH196" s="143"/>
      <c r="CI196" s="143"/>
      <c r="CJ196" s="143"/>
      <c r="CK196" s="143"/>
      <c r="CL196" s="143"/>
      <c r="CM196" s="143"/>
      <c r="CN196" s="143"/>
      <c r="CO196" s="143"/>
      <c r="CP196" s="143"/>
      <c r="CQ196" s="143"/>
      <c r="CR196" s="143"/>
      <c r="CS196" s="143"/>
      <c r="CT196" s="143"/>
      <c r="CU196" s="143"/>
      <c r="CV196" s="143"/>
      <c r="CW196" s="143"/>
      <c r="CX196" s="143"/>
      <c r="CY196" s="143"/>
      <c r="CZ196" s="143"/>
      <c r="DA196" s="143"/>
      <c r="DB196" s="143"/>
      <c r="DC196" s="143"/>
      <c r="DD196" s="143"/>
      <c r="DE196" s="143"/>
      <c r="DF196" s="143"/>
      <c r="DG196" s="143"/>
      <c r="DH196" s="143"/>
      <c r="DI196" s="143"/>
      <c r="DJ196" s="143"/>
      <c r="DK196" s="143"/>
      <c r="DL196" s="143"/>
      <c r="DM196" s="143"/>
      <c r="DN196" s="143"/>
      <c r="DO196" s="143"/>
      <c r="DP196" s="143"/>
      <c r="DQ196" s="143"/>
      <c r="DR196" s="143"/>
      <c r="DS196" s="143"/>
      <c r="DT196" s="143"/>
      <c r="DU196" s="143"/>
      <c r="DV196" s="143"/>
      <c r="DW196" s="143"/>
      <c r="DX196" s="143"/>
      <c r="DY196" s="143"/>
      <c r="DZ196" s="143"/>
      <c r="EA196" s="143"/>
      <c r="EB196" s="143"/>
      <c r="EC196" s="143"/>
      <c r="ED196" s="143"/>
      <c r="EE196" s="143"/>
      <c r="EF196" s="143"/>
      <c r="EG196" s="143"/>
      <c r="EH196" s="143"/>
      <c r="EI196" s="143"/>
      <c r="EJ196" s="143"/>
      <c r="EK196" s="143"/>
      <c r="EL196" s="143"/>
      <c r="EM196" s="143"/>
      <c r="EN196" s="143"/>
      <c r="EO196" s="143"/>
      <c r="EP196" s="143"/>
      <c r="EQ196" s="143"/>
      <c r="ER196" s="143"/>
      <c r="ES196" s="143"/>
      <c r="ET196" s="143"/>
      <c r="EU196" s="143"/>
      <c r="EV196" s="143"/>
      <c r="EW196" s="143"/>
      <c r="EX196" s="143"/>
      <c r="EY196" s="143"/>
      <c r="EZ196" s="143"/>
      <c r="FA196" s="143"/>
      <c r="FB196" s="143"/>
      <c r="FC196" s="143"/>
      <c r="FD196" s="143"/>
      <c r="FE196" s="143"/>
      <c r="FF196" s="143"/>
      <c r="FG196" s="143"/>
      <c r="FH196" s="143"/>
      <c r="FI196" s="143"/>
      <c r="FJ196" s="143"/>
      <c r="FK196" s="143"/>
      <c r="FL196" s="143"/>
      <c r="FM196" s="143"/>
      <c r="FN196" s="143"/>
      <c r="FO196" s="143"/>
      <c r="FP196" s="143"/>
      <c r="FQ196" s="143"/>
      <c r="FR196" s="143"/>
      <c r="FS196" s="143"/>
      <c r="FT196" s="143"/>
      <c r="FU196" s="143"/>
      <c r="FV196" s="143"/>
      <c r="FW196" s="143"/>
      <c r="FX196" s="143"/>
      <c r="FY196" s="143"/>
      <c r="FZ196" s="143"/>
      <c r="GA196" s="143"/>
      <c r="GB196" s="143"/>
      <c r="GC196" s="143"/>
      <c r="GD196" s="143"/>
      <c r="GE196" s="143"/>
      <c r="GF196" s="143"/>
      <c r="GG196" s="143"/>
      <c r="GH196" s="143"/>
      <c r="GI196" s="143"/>
      <c r="GJ196" s="143"/>
      <c r="GK196" s="143"/>
      <c r="GL196" s="143"/>
      <c r="GM196" s="143"/>
      <c r="GN196" s="143"/>
      <c r="GO196" s="143"/>
      <c r="GP196" s="143"/>
      <c r="GQ196" s="143"/>
      <c r="GR196" s="143"/>
      <c r="GS196" s="143"/>
      <c r="GT196" s="143"/>
      <c r="GU196" s="143"/>
      <c r="GV196" s="143"/>
      <c r="GW196" s="143"/>
      <c r="GX196" s="143"/>
      <c r="GY196" s="143"/>
      <c r="GZ196" s="143"/>
      <c r="HA196" s="143"/>
      <c r="HB196" s="143"/>
      <c r="HC196" s="143"/>
      <c r="HD196" s="143"/>
      <c r="HE196" s="143"/>
      <c r="HF196" s="143"/>
      <c r="HG196" s="143"/>
      <c r="HH196" s="143"/>
      <c r="HI196" s="143"/>
      <c r="HJ196" s="143"/>
      <c r="HK196" s="143"/>
      <c r="HL196" s="143"/>
      <c r="HM196" s="143"/>
      <c r="HN196" s="143"/>
      <c r="HO196" s="143"/>
      <c r="HP196" s="143"/>
      <c r="HQ196" s="143"/>
      <c r="HR196" s="143"/>
      <c r="HS196" s="143"/>
      <c r="HT196" s="143"/>
      <c r="HU196" s="143"/>
      <c r="HV196" s="143"/>
      <c r="HW196" s="143"/>
      <c r="HX196" s="143"/>
      <c r="HY196" s="143"/>
      <c r="HZ196" s="143"/>
      <c r="IA196" s="143"/>
      <c r="IB196" s="143"/>
      <c r="IC196" s="143"/>
      <c r="ID196" s="143"/>
      <c r="IE196" s="143"/>
      <c r="IF196" s="143"/>
      <c r="IG196" s="143"/>
      <c r="IH196" s="143"/>
      <c r="II196" s="143"/>
      <c r="IJ196" s="143"/>
      <c r="IK196" s="143"/>
      <c r="IL196" s="143"/>
      <c r="IM196" s="143"/>
      <c r="IN196" s="143"/>
      <c r="IO196" s="143"/>
      <c r="IP196" s="143"/>
      <c r="IQ196" s="143"/>
      <c r="IR196" s="143"/>
      <c r="IS196" s="143"/>
      <c r="IT196" s="143"/>
      <c r="IU196" s="143"/>
      <c r="IV196" s="143"/>
      <c r="IW196" s="143"/>
      <c r="IX196" s="143"/>
      <c r="IY196" s="143"/>
      <c r="IZ196" s="143"/>
      <c r="JA196" s="143"/>
      <c r="JB196" s="143"/>
      <c r="JC196" s="143"/>
      <c r="JD196" s="143"/>
      <c r="JE196" s="143"/>
      <c r="JF196" s="143"/>
      <c r="JG196" s="143"/>
      <c r="JH196" s="143"/>
      <c r="JI196" s="143"/>
      <c r="JJ196" s="143"/>
      <c r="JK196" s="143"/>
      <c r="JL196" s="143"/>
      <c r="JM196" s="143"/>
      <c r="JN196" s="143"/>
      <c r="JO196" s="143"/>
      <c r="JP196" s="143"/>
      <c r="JQ196" s="143"/>
      <c r="JR196" s="143"/>
      <c r="JS196" s="143"/>
      <c r="JT196" s="143"/>
      <c r="JU196" s="143"/>
      <c r="JV196" s="143"/>
      <c r="JW196" s="143"/>
      <c r="JX196" s="143"/>
      <c r="JY196" s="143"/>
      <c r="JZ196" s="143"/>
      <c r="KA196" s="143"/>
      <c r="KB196" s="143"/>
      <c r="KC196" s="143"/>
      <c r="KD196" s="143"/>
      <c r="KE196" s="143"/>
      <c r="KF196" s="143"/>
      <c r="KG196" s="143"/>
      <c r="KH196" s="143"/>
      <c r="KI196" s="143"/>
      <c r="KJ196" s="143"/>
      <c r="KK196" s="143"/>
      <c r="KL196" s="143"/>
      <c r="KM196" s="143"/>
      <c r="KN196" s="143"/>
      <c r="KO196" s="143"/>
      <c r="KP196" s="143"/>
      <c r="KQ196" s="143"/>
      <c r="KR196" s="143"/>
      <c r="KS196" s="143"/>
      <c r="KT196" s="143"/>
      <c r="KU196" s="143"/>
      <c r="KV196" s="143"/>
      <c r="KW196" s="143"/>
      <c r="KX196" s="143"/>
      <c r="KY196" s="143"/>
      <c r="KZ196" s="143"/>
      <c r="LA196" s="143"/>
      <c r="LB196" s="143"/>
      <c r="LC196" s="143"/>
      <c r="LD196" s="143"/>
      <c r="LE196" s="143"/>
      <c r="LF196" s="143"/>
      <c r="LG196" s="143"/>
      <c r="LH196" s="143"/>
      <c r="LI196" s="143"/>
      <c r="LJ196" s="143"/>
      <c r="LK196" s="143"/>
      <c r="LL196" s="143"/>
      <c r="LM196" s="143"/>
      <c r="LN196" s="143"/>
      <c r="LO196" s="143"/>
      <c r="LP196" s="143"/>
      <c r="LQ196" s="143"/>
      <c r="LR196" s="143"/>
      <c r="LS196" s="143"/>
      <c r="LT196" s="143"/>
      <c r="LU196" s="143"/>
      <c r="LV196" s="143"/>
      <c r="LW196" s="143"/>
      <c r="LX196" s="143"/>
      <c r="LY196" s="143"/>
      <c r="LZ196" s="143"/>
      <c r="MA196" s="143"/>
      <c r="MB196" s="143"/>
      <c r="MC196" s="143"/>
      <c r="MD196" s="143"/>
      <c r="ME196" s="143"/>
      <c r="MF196" s="143"/>
      <c r="MG196" s="143"/>
      <c r="MH196" s="143"/>
      <c r="MI196" s="143"/>
      <c r="MJ196" s="143"/>
      <c r="MK196" s="143"/>
      <c r="ML196" s="143"/>
      <c r="MM196" s="143"/>
      <c r="MN196" s="143"/>
      <c r="MO196" s="143"/>
      <c r="MP196" s="143"/>
      <c r="MQ196" s="143"/>
      <c r="MR196" s="143"/>
      <c r="MS196" s="143"/>
      <c r="MT196" s="143"/>
      <c r="MU196" s="143"/>
      <c r="MV196" s="143"/>
      <c r="MW196" s="143"/>
      <c r="MX196" s="143"/>
      <c r="MY196" s="143"/>
      <c r="MZ196" s="143"/>
      <c r="NA196" s="143"/>
      <c r="NB196" s="143"/>
      <c r="NC196" s="143"/>
      <c r="ND196" s="143"/>
      <c r="NE196" s="143"/>
      <c r="NF196" s="143"/>
      <c r="NG196" s="143"/>
      <c r="NH196" s="143"/>
      <c r="NI196" s="143"/>
      <c r="NJ196" s="143"/>
      <c r="NK196" s="143"/>
      <c r="NL196" s="143"/>
      <c r="NM196" s="143"/>
      <c r="NN196" s="143"/>
      <c r="NO196" s="143"/>
      <c r="NP196" s="143"/>
      <c r="NQ196" s="143"/>
      <c r="NR196" s="143"/>
      <c r="NS196" s="143"/>
      <c r="NT196" s="143"/>
      <c r="NU196" s="143"/>
      <c r="NV196" s="143"/>
      <c r="NW196" s="143"/>
      <c r="NX196" s="143"/>
      <c r="NY196" s="143"/>
      <c r="NZ196" s="143"/>
      <c r="OA196" s="143"/>
      <c r="OB196" s="143"/>
      <c r="OC196" s="143"/>
      <c r="OD196" s="143"/>
      <c r="OE196" s="143"/>
      <c r="OF196" s="143"/>
      <c r="OG196" s="143"/>
      <c r="OH196" s="143"/>
      <c r="OI196" s="143"/>
      <c r="OJ196" s="143"/>
      <c r="OK196" s="143"/>
      <c r="OL196" s="143"/>
      <c r="OM196" s="143"/>
      <c r="ON196" s="143"/>
      <c r="OO196" s="143"/>
      <c r="OP196" s="143"/>
      <c r="OQ196" s="143"/>
      <c r="OR196" s="143"/>
      <c r="OS196" s="143"/>
      <c r="OT196" s="143"/>
      <c r="OU196" s="143"/>
      <c r="OV196" s="143"/>
      <c r="OW196" s="143"/>
      <c r="OX196" s="143"/>
      <c r="OY196" s="143"/>
      <c r="OZ196" s="143"/>
      <c r="PA196" s="143"/>
      <c r="PB196" s="143"/>
      <c r="PC196" s="143"/>
      <c r="PD196" s="143"/>
      <c r="PE196" s="143"/>
      <c r="PF196" s="143"/>
      <c r="PG196" s="143"/>
      <c r="PH196" s="143"/>
      <c r="PI196" s="143"/>
      <c r="PJ196" s="143"/>
      <c r="PK196" s="143"/>
      <c r="PL196" s="143"/>
      <c r="PM196" s="143"/>
      <c r="PN196" s="143"/>
      <c r="PO196" s="143"/>
      <c r="PP196" s="143"/>
      <c r="PQ196" s="143"/>
      <c r="PR196" s="143"/>
      <c r="PS196" s="143"/>
      <c r="PT196" s="143"/>
      <c r="PU196" s="143"/>
      <c r="PV196" s="143"/>
      <c r="PW196" s="143"/>
      <c r="PX196" s="143"/>
      <c r="PY196" s="143"/>
      <c r="PZ196" s="143"/>
      <c r="QA196" s="143"/>
      <c r="QB196" s="143"/>
      <c r="QC196" s="143"/>
      <c r="QD196" s="143"/>
      <c r="QE196" s="143"/>
      <c r="QF196" s="143"/>
      <c r="QG196" s="143"/>
      <c r="QH196" s="143"/>
      <c r="QI196" s="143"/>
      <c r="QJ196" s="143"/>
      <c r="QK196" s="143"/>
      <c r="QL196" s="143"/>
      <c r="QM196" s="143"/>
      <c r="QN196" s="143"/>
      <c r="QO196" s="143"/>
      <c r="QP196" s="143"/>
      <c r="QQ196" s="143"/>
      <c r="QR196" s="143"/>
      <c r="QS196" s="143"/>
      <c r="QT196" s="143"/>
      <c r="QU196" s="143"/>
      <c r="QV196" s="143"/>
      <c r="QW196" s="143"/>
      <c r="QX196" s="143"/>
      <c r="QY196" s="143"/>
      <c r="QZ196" s="143"/>
      <c r="RA196" s="143"/>
      <c r="RB196" s="143"/>
      <c r="RC196" s="143"/>
      <c r="RD196" s="143"/>
      <c r="RE196" s="143"/>
      <c r="RF196" s="143"/>
      <c r="RG196" s="143"/>
      <c r="RH196" s="143"/>
      <c r="RI196" s="143"/>
      <c r="RJ196" s="143"/>
      <c r="RK196" s="143"/>
      <c r="RL196" s="143"/>
      <c r="RM196" s="143"/>
      <c r="RN196" s="143"/>
      <c r="RO196" s="143"/>
      <c r="RP196" s="143"/>
      <c r="RQ196" s="143"/>
      <c r="RR196" s="143"/>
      <c r="RS196" s="143"/>
      <c r="RT196" s="143"/>
      <c r="RU196" s="143"/>
      <c r="RV196" s="143"/>
      <c r="RW196" s="143"/>
      <c r="RX196" s="143"/>
      <c r="RY196" s="143"/>
      <c r="RZ196" s="143"/>
      <c r="SA196" s="143"/>
      <c r="SB196" s="143"/>
      <c r="SC196" s="143"/>
      <c r="SD196" s="143"/>
      <c r="SE196" s="143"/>
      <c r="SF196" s="143"/>
      <c r="SG196" s="143"/>
      <c r="SH196" s="143"/>
      <c r="SI196" s="143"/>
      <c r="SJ196" s="143"/>
      <c r="SK196" s="143"/>
      <c r="SL196" s="143"/>
      <c r="SM196" s="143"/>
      <c r="SN196" s="143"/>
      <c r="SO196" s="143"/>
      <c r="SP196" s="143"/>
      <c r="SQ196" s="143"/>
      <c r="SR196" s="143"/>
      <c r="SS196" s="143"/>
      <c r="ST196" s="143"/>
      <c r="SU196" s="143"/>
      <c r="SV196" s="143"/>
      <c r="SW196" s="143"/>
      <c r="SX196" s="143"/>
      <c r="SY196" s="143"/>
      <c r="SZ196" s="143"/>
      <c r="TA196" s="143"/>
      <c r="TB196" s="143"/>
      <c r="TC196" s="143"/>
      <c r="TD196" s="143"/>
      <c r="TE196" s="143"/>
      <c r="TF196" s="143"/>
      <c r="TG196" s="143"/>
      <c r="TH196" s="143"/>
      <c r="TI196" s="143"/>
      <c r="TJ196" s="143"/>
      <c r="TK196" s="143"/>
      <c r="TL196" s="143"/>
      <c r="TM196" s="143"/>
      <c r="TN196" s="143"/>
      <c r="TO196" s="143"/>
      <c r="TP196" s="143"/>
      <c r="TQ196" s="143"/>
      <c r="TR196" s="143"/>
      <c r="TS196" s="143"/>
      <c r="TT196" s="143"/>
      <c r="TU196" s="143"/>
      <c r="TV196" s="143"/>
      <c r="TW196" s="143"/>
      <c r="TX196" s="143"/>
      <c r="TY196" s="143"/>
      <c r="TZ196" s="143"/>
      <c r="UA196" s="143"/>
      <c r="UB196" s="143"/>
      <c r="UC196" s="143"/>
      <c r="UD196" s="143"/>
      <c r="UE196" s="143"/>
      <c r="UF196" s="143"/>
      <c r="UG196" s="143"/>
      <c r="UH196" s="143"/>
      <c r="UI196" s="143"/>
      <c r="UJ196" s="143"/>
      <c r="UK196" s="143"/>
      <c r="UL196" s="143"/>
      <c r="UM196" s="143"/>
      <c r="UN196" s="143"/>
      <c r="UO196" s="143"/>
      <c r="UP196" s="143"/>
      <c r="UQ196" s="143"/>
      <c r="UR196" s="143"/>
      <c r="US196" s="143"/>
      <c r="UT196" s="143"/>
      <c r="UU196" s="143"/>
      <c r="UV196" s="143"/>
      <c r="UW196" s="143"/>
      <c r="UX196" s="143"/>
      <c r="UY196" s="143"/>
      <c r="UZ196" s="143"/>
      <c r="VA196" s="143"/>
      <c r="VB196" s="143"/>
      <c r="VC196" s="143"/>
      <c r="VD196" s="143"/>
      <c r="VE196" s="143"/>
      <c r="VF196" s="143"/>
      <c r="VG196" s="143"/>
      <c r="VH196" s="143"/>
      <c r="VI196" s="143"/>
      <c r="VJ196" s="143"/>
      <c r="VK196" s="143"/>
      <c r="VL196" s="143"/>
      <c r="VM196" s="143"/>
      <c r="VN196" s="143"/>
      <c r="VO196" s="143"/>
      <c r="VP196" s="143"/>
      <c r="VQ196" s="143"/>
      <c r="VR196" s="143"/>
      <c r="VS196" s="143"/>
      <c r="VT196" s="143"/>
      <c r="VU196" s="143"/>
      <c r="VV196" s="143"/>
      <c r="VW196" s="143"/>
      <c r="VX196" s="143"/>
      <c r="VY196" s="143"/>
      <c r="VZ196" s="143"/>
      <c r="WA196" s="143"/>
      <c r="WB196" s="143"/>
      <c r="WC196" s="143"/>
      <c r="WD196" s="143"/>
      <c r="WE196" s="143"/>
      <c r="WF196" s="143"/>
      <c r="WG196" s="143"/>
      <c r="WH196" s="143"/>
      <c r="WI196" s="143"/>
      <c r="WJ196" s="143"/>
      <c r="WK196" s="143"/>
      <c r="WL196" s="143"/>
      <c r="WM196" s="143"/>
      <c r="WN196" s="143"/>
      <c r="WO196" s="143"/>
      <c r="WP196" s="143"/>
      <c r="WQ196" s="143"/>
      <c r="WR196" s="143"/>
      <c r="WS196" s="143"/>
      <c r="WT196" s="143"/>
      <c r="WU196" s="143"/>
      <c r="WV196" s="143"/>
      <c r="WW196" s="143"/>
      <c r="WX196" s="143"/>
      <c r="WY196" s="143"/>
      <c r="WZ196" s="143"/>
      <c r="XA196" s="143"/>
      <c r="XB196" s="143"/>
      <c r="XC196" s="143"/>
      <c r="XD196" s="143"/>
      <c r="XE196" s="143"/>
      <c r="XF196" s="143"/>
      <c r="XG196" s="143"/>
      <c r="XH196" s="143"/>
      <c r="XI196" s="143"/>
      <c r="XJ196" s="143"/>
      <c r="XK196" s="143"/>
      <c r="XL196" s="143"/>
      <c r="XM196" s="143"/>
      <c r="XN196" s="143"/>
      <c r="XO196" s="143"/>
      <c r="XP196" s="143"/>
      <c r="XQ196" s="143"/>
      <c r="XR196" s="143"/>
      <c r="XS196" s="143"/>
      <c r="XT196" s="143"/>
      <c r="XU196" s="143"/>
      <c r="XV196" s="143"/>
      <c r="XW196" s="143"/>
      <c r="XX196" s="143"/>
      <c r="XY196" s="143"/>
      <c r="XZ196" s="143"/>
      <c r="YA196" s="143"/>
      <c r="YB196" s="143"/>
      <c r="YC196" s="143"/>
      <c r="YD196" s="143"/>
      <c r="YE196" s="143"/>
      <c r="YF196" s="143"/>
      <c r="YG196" s="143"/>
      <c r="YH196" s="143"/>
      <c r="YI196" s="143"/>
      <c r="YJ196" s="143"/>
      <c r="YK196" s="143"/>
      <c r="YL196" s="143"/>
      <c r="YM196" s="143"/>
      <c r="YN196" s="143"/>
      <c r="YO196" s="143"/>
      <c r="YP196" s="143"/>
      <c r="YQ196" s="143"/>
      <c r="YR196" s="143"/>
      <c r="YS196" s="143"/>
      <c r="YT196" s="143"/>
      <c r="YU196" s="143"/>
      <c r="YV196" s="143"/>
      <c r="YW196" s="143"/>
      <c r="YX196" s="143"/>
      <c r="YY196" s="143"/>
      <c r="YZ196" s="143"/>
      <c r="ZA196" s="143"/>
      <c r="ZB196" s="143"/>
      <c r="ZC196" s="143"/>
      <c r="ZD196" s="143"/>
      <c r="ZE196" s="143"/>
      <c r="ZF196" s="143"/>
      <c r="ZG196" s="143"/>
      <c r="ZH196" s="143"/>
      <c r="ZI196" s="143"/>
      <c r="ZJ196" s="143"/>
      <c r="ZK196" s="143"/>
      <c r="ZL196" s="143"/>
      <c r="ZM196" s="143"/>
      <c r="ZN196" s="143"/>
      <c r="ZO196" s="143"/>
      <c r="ZP196" s="143"/>
      <c r="ZQ196" s="143"/>
      <c r="ZR196" s="143"/>
      <c r="ZS196" s="143"/>
      <c r="ZT196" s="143"/>
      <c r="ZU196" s="143"/>
      <c r="ZV196" s="143"/>
      <c r="ZW196" s="143"/>
      <c r="ZX196" s="143"/>
      <c r="ZY196" s="143"/>
      <c r="ZZ196" s="143"/>
      <c r="AAA196" s="143"/>
      <c r="AAB196" s="143"/>
      <c r="AAC196" s="143"/>
      <c r="AAD196" s="143"/>
      <c r="AAE196" s="143"/>
      <c r="AAF196" s="143"/>
      <c r="AAG196" s="143"/>
      <c r="AAH196" s="143"/>
      <c r="AAI196" s="143"/>
      <c r="AAJ196" s="143"/>
      <c r="AAK196" s="143"/>
      <c r="AAL196" s="143"/>
      <c r="AAM196" s="143"/>
      <c r="AAN196" s="143"/>
      <c r="AAO196" s="143"/>
      <c r="AAP196" s="143"/>
      <c r="AAQ196" s="143"/>
      <c r="AAR196" s="143"/>
      <c r="AAS196" s="143"/>
      <c r="AAT196" s="143"/>
      <c r="AAU196" s="143"/>
      <c r="AAV196" s="143"/>
      <c r="AAW196" s="143"/>
      <c r="AAX196" s="143"/>
      <c r="AAY196" s="143"/>
      <c r="AAZ196" s="143"/>
      <c r="ABA196" s="143"/>
      <c r="ABB196" s="143"/>
      <c r="ABC196" s="143"/>
      <c r="ABD196" s="143"/>
      <c r="ABE196" s="143"/>
      <c r="ABF196" s="143"/>
      <c r="ABG196" s="143"/>
      <c r="ABH196" s="143"/>
      <c r="ABI196" s="143"/>
      <c r="ABJ196" s="143"/>
      <c r="ABK196" s="143"/>
      <c r="ABL196" s="143"/>
      <c r="ABM196" s="143"/>
      <c r="ABN196" s="143"/>
      <c r="ABO196" s="143"/>
      <c r="ABP196" s="143"/>
      <c r="ABQ196" s="143"/>
      <c r="ABR196" s="143"/>
      <c r="ABS196" s="143"/>
      <c r="ABT196" s="143"/>
      <c r="ABU196" s="143"/>
      <c r="ABV196" s="143"/>
      <c r="ABW196" s="143"/>
      <c r="ABX196" s="143"/>
      <c r="ABY196" s="143"/>
      <c r="ABZ196" s="143"/>
      <c r="ACA196" s="143"/>
      <c r="ACB196" s="143"/>
      <c r="ACC196" s="143"/>
      <c r="ACD196" s="143"/>
      <c r="ACE196" s="143"/>
      <c r="ACF196" s="143"/>
      <c r="ACG196" s="143"/>
      <c r="ACH196" s="143"/>
      <c r="ACI196" s="143"/>
      <c r="ACJ196" s="143"/>
      <c r="ACK196" s="143"/>
      <c r="ACL196" s="143"/>
      <c r="ACM196" s="143"/>
      <c r="ACN196" s="143"/>
      <c r="ACO196" s="143"/>
      <c r="ACP196" s="143"/>
      <c r="ACQ196" s="143"/>
      <c r="ACR196" s="143"/>
      <c r="ACS196" s="143"/>
      <c r="ACT196" s="143"/>
      <c r="ACU196" s="143"/>
      <c r="ACV196" s="143"/>
      <c r="ACW196" s="143"/>
      <c r="ACX196" s="143"/>
      <c r="ACY196" s="143"/>
      <c r="ACZ196" s="143"/>
      <c r="ADA196" s="143"/>
      <c r="ADB196" s="143"/>
      <c r="ADC196" s="143"/>
      <c r="ADD196" s="143"/>
      <c r="ADE196" s="143"/>
      <c r="ADF196" s="143"/>
      <c r="ADG196" s="143"/>
      <c r="ADH196" s="143"/>
      <c r="ADI196" s="143"/>
      <c r="ADJ196" s="143"/>
      <c r="ADK196" s="143"/>
      <c r="ADL196" s="143"/>
      <c r="ADM196" s="143"/>
      <c r="ADN196" s="143"/>
      <c r="ADO196" s="143"/>
      <c r="ADP196" s="143"/>
      <c r="ADQ196" s="143"/>
      <c r="ADR196" s="143"/>
      <c r="ADS196" s="143"/>
      <c r="ADT196" s="143"/>
      <c r="ADU196" s="143"/>
      <c r="ADV196" s="143"/>
      <c r="ADW196" s="143"/>
      <c r="ADX196" s="143"/>
      <c r="ADY196" s="143"/>
      <c r="ADZ196" s="143"/>
      <c r="AEA196" s="143"/>
      <c r="AEB196" s="143"/>
      <c r="AEC196" s="143"/>
      <c r="AED196" s="143"/>
      <c r="AEE196" s="143"/>
      <c r="AEF196" s="143"/>
      <c r="AEG196" s="143"/>
      <c r="AEH196" s="143"/>
      <c r="AEI196" s="143"/>
      <c r="AEJ196" s="143"/>
      <c r="AEK196" s="143"/>
      <c r="AEL196" s="143"/>
      <c r="AEM196" s="143"/>
      <c r="AEN196" s="143"/>
      <c r="AEO196" s="143"/>
      <c r="AEP196" s="143"/>
      <c r="AEQ196" s="143"/>
      <c r="AER196" s="143"/>
      <c r="AES196" s="143"/>
      <c r="AET196" s="143"/>
      <c r="AEU196" s="143"/>
      <c r="AEV196" s="143"/>
      <c r="AEW196" s="143"/>
      <c r="AEX196" s="143"/>
      <c r="AEY196" s="143"/>
      <c r="AEZ196" s="143"/>
      <c r="AFA196" s="143"/>
      <c r="AFB196" s="143"/>
      <c r="AFC196" s="143"/>
      <c r="AFD196" s="143"/>
      <c r="AFE196" s="143"/>
      <c r="AFF196" s="143"/>
      <c r="AFG196" s="143"/>
      <c r="AFH196" s="143"/>
      <c r="AFI196" s="143"/>
      <c r="AFJ196" s="143"/>
      <c r="AFK196" s="143"/>
      <c r="AFL196" s="143"/>
      <c r="AFM196" s="143"/>
      <c r="AFN196" s="143"/>
      <c r="AFO196" s="143"/>
      <c r="AFP196" s="143"/>
      <c r="AFQ196" s="143"/>
      <c r="AFR196" s="143"/>
      <c r="AFS196" s="143"/>
      <c r="AFT196" s="143"/>
      <c r="AFU196" s="143"/>
      <c r="AFV196" s="143"/>
      <c r="AFW196" s="143"/>
      <c r="AFX196" s="143"/>
      <c r="AFY196" s="143"/>
      <c r="AFZ196" s="143"/>
      <c r="AGA196" s="143"/>
      <c r="AGB196" s="143"/>
      <c r="AGC196" s="143"/>
      <c r="AGD196" s="143"/>
      <c r="AGE196" s="143"/>
      <c r="AGF196" s="143"/>
      <c r="AGG196" s="143"/>
      <c r="AGH196" s="143"/>
      <c r="AGI196" s="143"/>
      <c r="AGJ196" s="143"/>
      <c r="AGK196" s="143"/>
      <c r="AGL196" s="143"/>
      <c r="AGM196" s="143"/>
      <c r="AGN196" s="143"/>
      <c r="AGO196" s="143"/>
      <c r="AGP196" s="143"/>
      <c r="AGQ196" s="143"/>
      <c r="AGR196" s="143"/>
      <c r="AGS196" s="143"/>
      <c r="AGT196" s="143"/>
      <c r="AGU196" s="143"/>
      <c r="AGV196" s="143"/>
      <c r="AGW196" s="143"/>
      <c r="AGX196" s="143"/>
      <c r="AGY196" s="143"/>
      <c r="AGZ196" s="143"/>
      <c r="AHA196" s="143"/>
      <c r="AHB196" s="143"/>
      <c r="AHC196" s="143"/>
      <c r="AHD196" s="143"/>
      <c r="AHE196" s="143"/>
      <c r="AHF196" s="143"/>
      <c r="AHG196" s="143"/>
      <c r="AHH196" s="143"/>
      <c r="AHI196" s="143"/>
      <c r="AHJ196" s="143"/>
      <c r="AHK196" s="143"/>
      <c r="AHL196" s="143"/>
      <c r="AHM196" s="143"/>
      <c r="AHN196" s="143"/>
      <c r="AHO196" s="143"/>
      <c r="AHP196" s="143"/>
      <c r="AHQ196" s="143"/>
      <c r="AHR196" s="143"/>
      <c r="AHS196" s="143"/>
      <c r="AHT196" s="143"/>
      <c r="AHU196" s="143"/>
      <c r="AHV196" s="143"/>
      <c r="AHW196" s="143"/>
      <c r="AHX196" s="143"/>
      <c r="AHY196" s="143"/>
      <c r="AHZ196" s="143"/>
      <c r="AIA196" s="143"/>
      <c r="AIB196" s="143"/>
      <c r="AIC196" s="143"/>
      <c r="AID196" s="143"/>
      <c r="AIE196" s="143"/>
      <c r="AIF196" s="143"/>
      <c r="AIG196" s="143"/>
      <c r="AIH196" s="143"/>
      <c r="AII196" s="143"/>
      <c r="AIJ196" s="143"/>
      <c r="AIK196" s="143"/>
      <c r="AIL196" s="143"/>
      <c r="AIM196" s="143"/>
      <c r="AIN196" s="143"/>
      <c r="AIO196" s="143"/>
      <c r="AIP196" s="143"/>
      <c r="AIQ196" s="143"/>
      <c r="AIR196" s="143"/>
      <c r="AIS196" s="143"/>
      <c r="AIT196" s="143"/>
      <c r="AIU196" s="143"/>
      <c r="AIV196" s="143"/>
      <c r="AIW196" s="143"/>
      <c r="AIX196" s="143"/>
      <c r="AIY196" s="143"/>
      <c r="AIZ196" s="143"/>
      <c r="AJA196" s="143"/>
      <c r="AJB196" s="143"/>
      <c r="AJC196" s="143"/>
      <c r="AJD196" s="143"/>
      <c r="AJE196" s="143"/>
      <c r="AJF196" s="143"/>
      <c r="AJG196" s="143"/>
      <c r="AJH196" s="143"/>
      <c r="AJI196" s="143"/>
    </row>
    <row r="197" spans="1:945" s="106" customFormat="1" ht="13.55" customHeight="1">
      <c r="A197" s="400"/>
      <c r="B197" s="62" t="s">
        <v>26</v>
      </c>
      <c r="C197" s="251">
        <f>Asia!C197</f>
        <v>1046779</v>
      </c>
      <c r="D197" s="358">
        <f t="shared" ref="D197:D205" si="70">IFERROR(IF((C197/C185-1)=-100%,"",(C197/C185-1)),"")</f>
        <v>-0.6001525623523174</v>
      </c>
      <c r="E197" s="421"/>
      <c r="F197" s="406"/>
      <c r="G197" s="356">
        <v>26226</v>
      </c>
      <c r="H197" s="358">
        <f t="shared" si="60"/>
        <v>0.13788615064213805</v>
      </c>
      <c r="I197" s="138">
        <v>14378</v>
      </c>
      <c r="J197" s="358">
        <f t="shared" si="61"/>
        <v>-0.29798349689956549</v>
      </c>
      <c r="K197" s="403"/>
      <c r="L197" s="461"/>
      <c r="M197" s="138">
        <v>4036</v>
      </c>
      <c r="N197" s="358">
        <f>IFERROR(IF((M197/M185-1)=-100%,"",(M197/M185-1)),"")</f>
        <v>-0.42515311209229456</v>
      </c>
      <c r="O197" s="403"/>
      <c r="P197" s="406"/>
      <c r="Q197" s="138">
        <v>735</v>
      </c>
      <c r="R197" s="358">
        <f t="shared" ref="R197:R205" si="71">IFERROR(IF((Q197/Q185-1)=-100%,"",(Q197/Q185-1)),"")</f>
        <v>-0.41943127962085303</v>
      </c>
      <c r="S197" s="138">
        <v>1569</v>
      </c>
      <c r="T197" s="358">
        <f t="shared" si="62"/>
        <v>6.5896739130434812E-2</v>
      </c>
      <c r="U197" s="403"/>
      <c r="V197" s="358" t="str">
        <f t="shared" si="63"/>
        <v/>
      </c>
      <c r="W197" s="250">
        <v>27</v>
      </c>
      <c r="X197" s="358">
        <f t="shared" si="64"/>
        <v>0.35000000000000009</v>
      </c>
      <c r="Y197" s="250">
        <v>3</v>
      </c>
      <c r="Z197" s="358">
        <f t="shared" si="65"/>
        <v>-0.98499999999999999</v>
      </c>
      <c r="AA197" s="138"/>
      <c r="AB197" s="358" t="str">
        <f t="shared" si="66"/>
        <v/>
      </c>
      <c r="AC197" s="138"/>
      <c r="AD197" s="358" t="str">
        <f t="shared" si="67"/>
        <v/>
      </c>
      <c r="AE197" s="138"/>
      <c r="AF197" s="358" t="str">
        <f t="shared" si="68"/>
        <v/>
      </c>
      <c r="AG197" s="138"/>
      <c r="AH197" s="358" t="str">
        <f t="shared" si="69"/>
        <v/>
      </c>
      <c r="AI197" s="143"/>
      <c r="AJ197" s="143"/>
      <c r="AK197" s="143"/>
      <c r="AL197" s="143"/>
      <c r="AM197" s="143"/>
      <c r="AN197" s="143"/>
      <c r="AO197" s="143"/>
      <c r="AP197" s="143"/>
      <c r="AQ197" s="143"/>
      <c r="AR197" s="143"/>
      <c r="AS197" s="143"/>
      <c r="AT197" s="143"/>
      <c r="AU197" s="143"/>
      <c r="AV197" s="144"/>
      <c r="AW197" s="143"/>
      <c r="AX197" s="143"/>
      <c r="AY197" s="143"/>
      <c r="AZ197" s="143"/>
      <c r="BA197" s="143"/>
      <c r="BB197" s="143"/>
      <c r="BC197" s="143"/>
      <c r="BD197" s="143"/>
      <c r="BE197" s="143"/>
      <c r="BF197" s="143"/>
      <c r="BG197" s="143"/>
      <c r="BH197" s="143"/>
      <c r="BI197" s="143"/>
      <c r="BJ197" s="143"/>
      <c r="BK197" s="143"/>
      <c r="BL197" s="143"/>
      <c r="BM197" s="143"/>
      <c r="BN197" s="143"/>
      <c r="BO197" s="143"/>
      <c r="BP197" s="143"/>
      <c r="BQ197" s="143"/>
      <c r="BR197" s="143"/>
      <c r="BS197" s="143"/>
      <c r="BT197" s="143"/>
      <c r="BU197" s="143"/>
      <c r="BV197" s="143"/>
      <c r="BW197" s="143"/>
      <c r="BX197" s="143"/>
      <c r="BY197" s="143"/>
      <c r="BZ197" s="143"/>
      <c r="CA197" s="143"/>
      <c r="CB197" s="143"/>
      <c r="CC197" s="143"/>
      <c r="CD197" s="143"/>
      <c r="CE197" s="143"/>
      <c r="CF197" s="143"/>
      <c r="CG197" s="143"/>
      <c r="CH197" s="143"/>
      <c r="CI197" s="143"/>
      <c r="CJ197" s="143"/>
      <c r="CK197" s="143"/>
      <c r="CL197" s="143"/>
      <c r="CM197" s="143"/>
      <c r="CN197" s="143"/>
      <c r="CO197" s="143"/>
      <c r="CP197" s="143"/>
      <c r="CQ197" s="143"/>
      <c r="CR197" s="143"/>
      <c r="CS197" s="143"/>
      <c r="CT197" s="143"/>
      <c r="CU197" s="143"/>
      <c r="CV197" s="143"/>
      <c r="CW197" s="143"/>
      <c r="CX197" s="143"/>
      <c r="CY197" s="143"/>
      <c r="CZ197" s="143"/>
      <c r="DA197" s="143"/>
      <c r="DB197" s="143"/>
      <c r="DC197" s="143"/>
      <c r="DD197" s="143"/>
      <c r="DE197" s="143"/>
      <c r="DF197" s="143"/>
      <c r="DG197" s="143"/>
      <c r="DH197" s="143"/>
      <c r="DI197" s="143"/>
      <c r="DJ197" s="143"/>
      <c r="DK197" s="143"/>
      <c r="DL197" s="143"/>
      <c r="DM197" s="143"/>
      <c r="DN197" s="143"/>
      <c r="DO197" s="143"/>
      <c r="DP197" s="143"/>
      <c r="DQ197" s="143"/>
      <c r="DR197" s="143"/>
      <c r="DS197" s="143"/>
      <c r="DT197" s="143"/>
      <c r="DU197" s="143"/>
      <c r="DV197" s="143"/>
      <c r="DW197" s="143"/>
      <c r="DX197" s="143"/>
      <c r="DY197" s="143"/>
      <c r="DZ197" s="143"/>
      <c r="EA197" s="143"/>
      <c r="EB197" s="143"/>
      <c r="EC197" s="143"/>
      <c r="ED197" s="143"/>
      <c r="EE197" s="143"/>
      <c r="EF197" s="143"/>
      <c r="EG197" s="143"/>
      <c r="EH197" s="143"/>
      <c r="EI197" s="143"/>
      <c r="EJ197" s="143"/>
      <c r="EK197" s="143"/>
      <c r="EL197" s="143"/>
      <c r="EM197" s="143"/>
      <c r="EN197" s="143"/>
      <c r="EO197" s="143"/>
      <c r="EP197" s="143"/>
      <c r="EQ197" s="143"/>
      <c r="ER197" s="143"/>
      <c r="ES197" s="143"/>
      <c r="ET197" s="143"/>
      <c r="EU197" s="143"/>
      <c r="EV197" s="143"/>
      <c r="EW197" s="143"/>
      <c r="EX197" s="143"/>
      <c r="EY197" s="143"/>
      <c r="EZ197" s="143"/>
      <c r="FA197" s="143"/>
      <c r="FB197" s="143"/>
      <c r="FC197" s="143"/>
      <c r="FD197" s="143"/>
      <c r="FE197" s="143"/>
      <c r="FF197" s="143"/>
      <c r="FG197" s="143"/>
      <c r="FH197" s="143"/>
      <c r="FI197" s="143"/>
      <c r="FJ197" s="143"/>
      <c r="FK197" s="143"/>
      <c r="FL197" s="143"/>
      <c r="FM197" s="143"/>
      <c r="FN197" s="143"/>
      <c r="FO197" s="143"/>
      <c r="FP197" s="143"/>
      <c r="FQ197" s="143"/>
      <c r="FR197" s="143"/>
      <c r="FS197" s="143"/>
      <c r="FT197" s="143"/>
      <c r="FU197" s="143"/>
      <c r="FV197" s="143"/>
      <c r="FW197" s="143"/>
      <c r="FX197" s="143"/>
      <c r="FY197" s="143"/>
      <c r="FZ197" s="143"/>
      <c r="GA197" s="143"/>
      <c r="GB197" s="143"/>
      <c r="GC197" s="143"/>
      <c r="GD197" s="143"/>
      <c r="GE197" s="143"/>
      <c r="GF197" s="143"/>
      <c r="GG197" s="143"/>
      <c r="GH197" s="143"/>
      <c r="GI197" s="143"/>
      <c r="GJ197" s="143"/>
      <c r="GK197" s="143"/>
      <c r="GL197" s="143"/>
      <c r="GM197" s="143"/>
      <c r="GN197" s="143"/>
      <c r="GO197" s="143"/>
      <c r="GP197" s="143"/>
      <c r="GQ197" s="143"/>
      <c r="GR197" s="143"/>
      <c r="GS197" s="143"/>
      <c r="GT197" s="143"/>
      <c r="GU197" s="143"/>
      <c r="GV197" s="143"/>
      <c r="GW197" s="143"/>
      <c r="GX197" s="143"/>
      <c r="GY197" s="143"/>
      <c r="GZ197" s="143"/>
      <c r="HA197" s="143"/>
      <c r="HB197" s="143"/>
      <c r="HC197" s="143"/>
      <c r="HD197" s="143"/>
      <c r="HE197" s="143"/>
      <c r="HF197" s="143"/>
      <c r="HG197" s="143"/>
      <c r="HH197" s="143"/>
      <c r="HI197" s="143"/>
      <c r="HJ197" s="143"/>
      <c r="HK197" s="143"/>
      <c r="HL197" s="143"/>
      <c r="HM197" s="143"/>
      <c r="HN197" s="143"/>
      <c r="HO197" s="143"/>
      <c r="HP197" s="143"/>
      <c r="HQ197" s="143"/>
      <c r="HR197" s="143"/>
      <c r="HS197" s="143"/>
      <c r="HT197" s="143"/>
      <c r="HU197" s="143"/>
      <c r="HV197" s="143"/>
      <c r="HW197" s="143"/>
      <c r="HX197" s="143"/>
      <c r="HY197" s="143"/>
      <c r="HZ197" s="143"/>
      <c r="IA197" s="143"/>
      <c r="IB197" s="143"/>
      <c r="IC197" s="143"/>
      <c r="ID197" s="143"/>
      <c r="IE197" s="143"/>
      <c r="IF197" s="143"/>
      <c r="IG197" s="143"/>
      <c r="IH197" s="143"/>
      <c r="II197" s="143"/>
      <c r="IJ197" s="143"/>
      <c r="IK197" s="143"/>
      <c r="IL197" s="143"/>
      <c r="IM197" s="143"/>
      <c r="IN197" s="143"/>
      <c r="IO197" s="143"/>
      <c r="IP197" s="143"/>
      <c r="IQ197" s="143"/>
      <c r="IR197" s="143"/>
      <c r="IS197" s="143"/>
      <c r="IT197" s="143"/>
      <c r="IU197" s="143"/>
      <c r="IV197" s="143"/>
      <c r="IW197" s="143"/>
      <c r="IX197" s="143"/>
      <c r="IY197" s="143"/>
      <c r="IZ197" s="143"/>
      <c r="JA197" s="143"/>
      <c r="JB197" s="143"/>
      <c r="JC197" s="143"/>
      <c r="JD197" s="143"/>
      <c r="JE197" s="143"/>
      <c r="JF197" s="143"/>
      <c r="JG197" s="143"/>
      <c r="JH197" s="143"/>
      <c r="JI197" s="143"/>
      <c r="JJ197" s="143"/>
      <c r="JK197" s="143"/>
      <c r="JL197" s="143"/>
      <c r="JM197" s="143"/>
      <c r="JN197" s="143"/>
      <c r="JO197" s="143"/>
      <c r="JP197" s="143"/>
      <c r="JQ197" s="143"/>
      <c r="JR197" s="143"/>
      <c r="JS197" s="143"/>
      <c r="JT197" s="143"/>
      <c r="JU197" s="143"/>
      <c r="JV197" s="143"/>
      <c r="JW197" s="143"/>
      <c r="JX197" s="143"/>
      <c r="JY197" s="143"/>
      <c r="JZ197" s="143"/>
      <c r="KA197" s="143"/>
      <c r="KB197" s="143"/>
      <c r="KC197" s="143"/>
      <c r="KD197" s="143"/>
      <c r="KE197" s="143"/>
      <c r="KF197" s="143"/>
      <c r="KG197" s="143"/>
      <c r="KH197" s="143"/>
      <c r="KI197" s="143"/>
      <c r="KJ197" s="143"/>
      <c r="KK197" s="143"/>
      <c r="KL197" s="143"/>
      <c r="KM197" s="143"/>
      <c r="KN197" s="143"/>
      <c r="KO197" s="143"/>
      <c r="KP197" s="143"/>
      <c r="KQ197" s="143"/>
      <c r="KR197" s="143"/>
      <c r="KS197" s="143"/>
      <c r="KT197" s="143"/>
      <c r="KU197" s="143"/>
      <c r="KV197" s="143"/>
      <c r="KW197" s="143"/>
      <c r="KX197" s="143"/>
      <c r="KY197" s="143"/>
      <c r="KZ197" s="143"/>
      <c r="LA197" s="143"/>
      <c r="LB197" s="143"/>
      <c r="LC197" s="143"/>
      <c r="LD197" s="143"/>
      <c r="LE197" s="143"/>
      <c r="LF197" s="143"/>
      <c r="LG197" s="143"/>
      <c r="LH197" s="143"/>
      <c r="LI197" s="143"/>
      <c r="LJ197" s="143"/>
      <c r="LK197" s="143"/>
      <c r="LL197" s="143"/>
      <c r="LM197" s="143"/>
      <c r="LN197" s="143"/>
      <c r="LO197" s="143"/>
      <c r="LP197" s="143"/>
      <c r="LQ197" s="143"/>
      <c r="LR197" s="143"/>
      <c r="LS197" s="143"/>
      <c r="LT197" s="143"/>
      <c r="LU197" s="143"/>
      <c r="LV197" s="143"/>
      <c r="LW197" s="143"/>
      <c r="LX197" s="143"/>
      <c r="LY197" s="143"/>
      <c r="LZ197" s="143"/>
      <c r="MA197" s="143"/>
      <c r="MB197" s="143"/>
      <c r="MC197" s="143"/>
      <c r="MD197" s="143"/>
      <c r="ME197" s="143"/>
      <c r="MF197" s="143"/>
      <c r="MG197" s="143"/>
      <c r="MH197" s="143"/>
      <c r="MI197" s="143"/>
      <c r="MJ197" s="143"/>
      <c r="MK197" s="143"/>
      <c r="ML197" s="143"/>
      <c r="MM197" s="143"/>
      <c r="MN197" s="143"/>
      <c r="MO197" s="143"/>
      <c r="MP197" s="143"/>
      <c r="MQ197" s="143"/>
      <c r="MR197" s="143"/>
      <c r="MS197" s="143"/>
      <c r="MT197" s="143"/>
      <c r="MU197" s="143"/>
      <c r="MV197" s="143"/>
      <c r="MW197" s="143"/>
      <c r="MX197" s="143"/>
      <c r="MY197" s="143"/>
      <c r="MZ197" s="143"/>
      <c r="NA197" s="143"/>
      <c r="NB197" s="143"/>
      <c r="NC197" s="143"/>
      <c r="ND197" s="143"/>
      <c r="NE197" s="143"/>
      <c r="NF197" s="143"/>
      <c r="NG197" s="143"/>
      <c r="NH197" s="143"/>
      <c r="NI197" s="143"/>
      <c r="NJ197" s="143"/>
      <c r="NK197" s="143"/>
      <c r="NL197" s="143"/>
      <c r="NM197" s="143"/>
      <c r="NN197" s="143"/>
      <c r="NO197" s="143"/>
      <c r="NP197" s="143"/>
      <c r="NQ197" s="143"/>
      <c r="NR197" s="143"/>
      <c r="NS197" s="143"/>
      <c r="NT197" s="143"/>
      <c r="NU197" s="143"/>
      <c r="NV197" s="143"/>
      <c r="NW197" s="143"/>
      <c r="NX197" s="143"/>
      <c r="NY197" s="143"/>
      <c r="NZ197" s="143"/>
      <c r="OA197" s="143"/>
      <c r="OB197" s="143"/>
      <c r="OC197" s="143"/>
      <c r="OD197" s="143"/>
      <c r="OE197" s="143"/>
      <c r="OF197" s="143"/>
      <c r="OG197" s="143"/>
      <c r="OH197" s="143"/>
      <c r="OI197" s="143"/>
      <c r="OJ197" s="143"/>
      <c r="OK197" s="143"/>
      <c r="OL197" s="143"/>
      <c r="OM197" s="143"/>
      <c r="ON197" s="143"/>
      <c r="OO197" s="143"/>
      <c r="OP197" s="143"/>
      <c r="OQ197" s="143"/>
      <c r="OR197" s="143"/>
      <c r="OS197" s="143"/>
      <c r="OT197" s="143"/>
      <c r="OU197" s="143"/>
      <c r="OV197" s="143"/>
      <c r="OW197" s="143"/>
      <c r="OX197" s="143"/>
      <c r="OY197" s="143"/>
      <c r="OZ197" s="143"/>
      <c r="PA197" s="143"/>
      <c r="PB197" s="143"/>
      <c r="PC197" s="143"/>
      <c r="PD197" s="143"/>
      <c r="PE197" s="143"/>
      <c r="PF197" s="143"/>
      <c r="PG197" s="143"/>
      <c r="PH197" s="143"/>
      <c r="PI197" s="143"/>
      <c r="PJ197" s="143"/>
      <c r="PK197" s="143"/>
      <c r="PL197" s="143"/>
      <c r="PM197" s="143"/>
      <c r="PN197" s="143"/>
      <c r="PO197" s="143"/>
      <c r="PP197" s="143"/>
      <c r="PQ197" s="143"/>
      <c r="PR197" s="143"/>
      <c r="PS197" s="143"/>
      <c r="PT197" s="143"/>
      <c r="PU197" s="143"/>
      <c r="PV197" s="143"/>
      <c r="PW197" s="143"/>
      <c r="PX197" s="143"/>
      <c r="PY197" s="143"/>
      <c r="PZ197" s="143"/>
      <c r="QA197" s="143"/>
      <c r="QB197" s="143"/>
      <c r="QC197" s="143"/>
      <c r="QD197" s="143"/>
      <c r="QE197" s="143"/>
      <c r="QF197" s="143"/>
      <c r="QG197" s="143"/>
      <c r="QH197" s="143"/>
      <c r="QI197" s="143"/>
      <c r="QJ197" s="143"/>
      <c r="QK197" s="143"/>
      <c r="QL197" s="143"/>
      <c r="QM197" s="143"/>
      <c r="QN197" s="143"/>
      <c r="QO197" s="143"/>
      <c r="QP197" s="143"/>
      <c r="QQ197" s="143"/>
      <c r="QR197" s="143"/>
      <c r="QS197" s="143"/>
      <c r="QT197" s="143"/>
      <c r="QU197" s="143"/>
      <c r="QV197" s="143"/>
      <c r="QW197" s="143"/>
      <c r="QX197" s="143"/>
      <c r="QY197" s="143"/>
      <c r="QZ197" s="143"/>
      <c r="RA197" s="143"/>
      <c r="RB197" s="143"/>
      <c r="RC197" s="143"/>
      <c r="RD197" s="143"/>
      <c r="RE197" s="143"/>
      <c r="RF197" s="143"/>
      <c r="RG197" s="143"/>
      <c r="RH197" s="143"/>
      <c r="RI197" s="143"/>
      <c r="RJ197" s="143"/>
      <c r="RK197" s="143"/>
      <c r="RL197" s="143"/>
      <c r="RM197" s="143"/>
      <c r="RN197" s="143"/>
      <c r="RO197" s="143"/>
      <c r="RP197" s="143"/>
      <c r="RQ197" s="143"/>
      <c r="RR197" s="143"/>
      <c r="RS197" s="143"/>
      <c r="RT197" s="143"/>
      <c r="RU197" s="143"/>
      <c r="RV197" s="143"/>
      <c r="RW197" s="143"/>
      <c r="RX197" s="143"/>
      <c r="RY197" s="143"/>
      <c r="RZ197" s="143"/>
      <c r="SA197" s="143"/>
      <c r="SB197" s="143"/>
      <c r="SC197" s="143"/>
      <c r="SD197" s="143"/>
      <c r="SE197" s="143"/>
      <c r="SF197" s="143"/>
      <c r="SG197" s="143"/>
      <c r="SH197" s="143"/>
      <c r="SI197" s="143"/>
      <c r="SJ197" s="143"/>
      <c r="SK197" s="143"/>
      <c r="SL197" s="143"/>
      <c r="SM197" s="143"/>
      <c r="SN197" s="143"/>
      <c r="SO197" s="143"/>
      <c r="SP197" s="143"/>
      <c r="SQ197" s="143"/>
      <c r="SR197" s="143"/>
      <c r="SS197" s="143"/>
      <c r="ST197" s="143"/>
      <c r="SU197" s="143"/>
      <c r="SV197" s="143"/>
      <c r="SW197" s="143"/>
      <c r="SX197" s="143"/>
      <c r="SY197" s="143"/>
      <c r="SZ197" s="143"/>
      <c r="TA197" s="143"/>
      <c r="TB197" s="143"/>
      <c r="TC197" s="143"/>
      <c r="TD197" s="143"/>
      <c r="TE197" s="143"/>
      <c r="TF197" s="143"/>
      <c r="TG197" s="143"/>
      <c r="TH197" s="143"/>
      <c r="TI197" s="143"/>
      <c r="TJ197" s="143"/>
      <c r="TK197" s="143"/>
      <c r="TL197" s="143"/>
      <c r="TM197" s="143"/>
      <c r="TN197" s="143"/>
      <c r="TO197" s="143"/>
      <c r="TP197" s="143"/>
      <c r="TQ197" s="143"/>
      <c r="TR197" s="143"/>
      <c r="TS197" s="143"/>
      <c r="TT197" s="143"/>
      <c r="TU197" s="143"/>
      <c r="TV197" s="143"/>
      <c r="TW197" s="143"/>
      <c r="TX197" s="143"/>
      <c r="TY197" s="143"/>
      <c r="TZ197" s="143"/>
      <c r="UA197" s="143"/>
      <c r="UB197" s="143"/>
      <c r="UC197" s="143"/>
      <c r="UD197" s="143"/>
      <c r="UE197" s="143"/>
      <c r="UF197" s="143"/>
      <c r="UG197" s="143"/>
      <c r="UH197" s="143"/>
      <c r="UI197" s="143"/>
      <c r="UJ197" s="143"/>
      <c r="UK197" s="143"/>
      <c r="UL197" s="143"/>
      <c r="UM197" s="143"/>
      <c r="UN197" s="143"/>
      <c r="UO197" s="143"/>
      <c r="UP197" s="143"/>
      <c r="UQ197" s="143"/>
      <c r="UR197" s="143"/>
      <c r="US197" s="143"/>
      <c r="UT197" s="143"/>
      <c r="UU197" s="143"/>
      <c r="UV197" s="143"/>
      <c r="UW197" s="143"/>
      <c r="UX197" s="143"/>
      <c r="UY197" s="143"/>
      <c r="UZ197" s="143"/>
      <c r="VA197" s="143"/>
      <c r="VB197" s="143"/>
      <c r="VC197" s="143"/>
      <c r="VD197" s="143"/>
      <c r="VE197" s="143"/>
      <c r="VF197" s="143"/>
      <c r="VG197" s="143"/>
      <c r="VH197" s="143"/>
      <c r="VI197" s="143"/>
      <c r="VJ197" s="143"/>
      <c r="VK197" s="143"/>
      <c r="VL197" s="143"/>
      <c r="VM197" s="143"/>
      <c r="VN197" s="143"/>
      <c r="VO197" s="143"/>
      <c r="VP197" s="143"/>
      <c r="VQ197" s="143"/>
      <c r="VR197" s="143"/>
      <c r="VS197" s="143"/>
      <c r="VT197" s="143"/>
      <c r="VU197" s="143"/>
      <c r="VV197" s="143"/>
      <c r="VW197" s="143"/>
      <c r="VX197" s="143"/>
      <c r="VY197" s="143"/>
      <c r="VZ197" s="143"/>
      <c r="WA197" s="143"/>
      <c r="WB197" s="143"/>
      <c r="WC197" s="143"/>
      <c r="WD197" s="143"/>
      <c r="WE197" s="143"/>
      <c r="WF197" s="143"/>
      <c r="WG197" s="143"/>
      <c r="WH197" s="143"/>
      <c r="WI197" s="143"/>
      <c r="WJ197" s="143"/>
      <c r="WK197" s="143"/>
      <c r="WL197" s="143"/>
      <c r="WM197" s="143"/>
      <c r="WN197" s="143"/>
      <c r="WO197" s="143"/>
      <c r="WP197" s="143"/>
      <c r="WQ197" s="143"/>
      <c r="WR197" s="143"/>
      <c r="WS197" s="143"/>
      <c r="WT197" s="143"/>
      <c r="WU197" s="143"/>
      <c r="WV197" s="143"/>
      <c r="WW197" s="143"/>
      <c r="WX197" s="143"/>
      <c r="WY197" s="143"/>
      <c r="WZ197" s="143"/>
      <c r="XA197" s="143"/>
      <c r="XB197" s="143"/>
      <c r="XC197" s="143"/>
      <c r="XD197" s="143"/>
      <c r="XE197" s="143"/>
      <c r="XF197" s="143"/>
      <c r="XG197" s="143"/>
      <c r="XH197" s="143"/>
      <c r="XI197" s="143"/>
      <c r="XJ197" s="143"/>
      <c r="XK197" s="143"/>
      <c r="XL197" s="143"/>
      <c r="XM197" s="143"/>
      <c r="XN197" s="143"/>
      <c r="XO197" s="143"/>
      <c r="XP197" s="143"/>
      <c r="XQ197" s="143"/>
      <c r="XR197" s="143"/>
      <c r="XS197" s="143"/>
      <c r="XT197" s="143"/>
      <c r="XU197" s="143"/>
      <c r="XV197" s="143"/>
      <c r="XW197" s="143"/>
      <c r="XX197" s="143"/>
      <c r="XY197" s="143"/>
      <c r="XZ197" s="143"/>
      <c r="YA197" s="143"/>
      <c r="YB197" s="143"/>
      <c r="YC197" s="143"/>
      <c r="YD197" s="143"/>
      <c r="YE197" s="143"/>
      <c r="YF197" s="143"/>
      <c r="YG197" s="143"/>
      <c r="YH197" s="143"/>
      <c r="YI197" s="143"/>
      <c r="YJ197" s="143"/>
      <c r="YK197" s="143"/>
      <c r="YL197" s="143"/>
      <c r="YM197" s="143"/>
      <c r="YN197" s="143"/>
      <c r="YO197" s="143"/>
      <c r="YP197" s="143"/>
      <c r="YQ197" s="143"/>
      <c r="YR197" s="143"/>
      <c r="YS197" s="143"/>
      <c r="YT197" s="143"/>
      <c r="YU197" s="143"/>
      <c r="YV197" s="143"/>
      <c r="YW197" s="143"/>
      <c r="YX197" s="143"/>
      <c r="YY197" s="143"/>
      <c r="YZ197" s="143"/>
      <c r="ZA197" s="143"/>
      <c r="ZB197" s="143"/>
      <c r="ZC197" s="143"/>
      <c r="ZD197" s="143"/>
      <c r="ZE197" s="143"/>
      <c r="ZF197" s="143"/>
      <c r="ZG197" s="143"/>
      <c r="ZH197" s="143"/>
      <c r="ZI197" s="143"/>
      <c r="ZJ197" s="143"/>
      <c r="ZK197" s="143"/>
      <c r="ZL197" s="143"/>
      <c r="ZM197" s="143"/>
      <c r="ZN197" s="143"/>
      <c r="ZO197" s="143"/>
      <c r="ZP197" s="143"/>
      <c r="ZQ197" s="143"/>
      <c r="ZR197" s="143"/>
      <c r="ZS197" s="143"/>
      <c r="ZT197" s="143"/>
      <c r="ZU197" s="143"/>
      <c r="ZV197" s="143"/>
      <c r="ZW197" s="143"/>
      <c r="ZX197" s="143"/>
      <c r="ZY197" s="143"/>
      <c r="ZZ197" s="143"/>
      <c r="AAA197" s="143"/>
      <c r="AAB197" s="143"/>
      <c r="AAC197" s="143"/>
      <c r="AAD197" s="143"/>
      <c r="AAE197" s="143"/>
      <c r="AAF197" s="143"/>
      <c r="AAG197" s="143"/>
      <c r="AAH197" s="143"/>
      <c r="AAI197" s="143"/>
      <c r="AAJ197" s="143"/>
      <c r="AAK197" s="143"/>
      <c r="AAL197" s="143"/>
      <c r="AAM197" s="143"/>
      <c r="AAN197" s="143"/>
      <c r="AAO197" s="143"/>
      <c r="AAP197" s="143"/>
      <c r="AAQ197" s="143"/>
      <c r="AAR197" s="143"/>
      <c r="AAS197" s="143"/>
      <c r="AAT197" s="143"/>
      <c r="AAU197" s="143"/>
      <c r="AAV197" s="143"/>
      <c r="AAW197" s="143"/>
      <c r="AAX197" s="143"/>
      <c r="AAY197" s="143"/>
      <c r="AAZ197" s="143"/>
      <c r="ABA197" s="143"/>
      <c r="ABB197" s="143"/>
      <c r="ABC197" s="143"/>
      <c r="ABD197" s="143"/>
      <c r="ABE197" s="143"/>
      <c r="ABF197" s="143"/>
      <c r="ABG197" s="143"/>
      <c r="ABH197" s="143"/>
      <c r="ABI197" s="143"/>
      <c r="ABJ197" s="143"/>
      <c r="ABK197" s="143"/>
      <c r="ABL197" s="143"/>
      <c r="ABM197" s="143"/>
      <c r="ABN197" s="143"/>
      <c r="ABO197" s="143"/>
      <c r="ABP197" s="143"/>
      <c r="ABQ197" s="143"/>
      <c r="ABR197" s="143"/>
      <c r="ABS197" s="143"/>
      <c r="ABT197" s="143"/>
      <c r="ABU197" s="143"/>
      <c r="ABV197" s="143"/>
      <c r="ABW197" s="143"/>
      <c r="ABX197" s="143"/>
      <c r="ABY197" s="143"/>
      <c r="ABZ197" s="143"/>
      <c r="ACA197" s="143"/>
      <c r="ACB197" s="143"/>
      <c r="ACC197" s="143"/>
      <c r="ACD197" s="143"/>
      <c r="ACE197" s="143"/>
      <c r="ACF197" s="143"/>
      <c r="ACG197" s="143"/>
      <c r="ACH197" s="143"/>
      <c r="ACI197" s="143"/>
      <c r="ACJ197" s="143"/>
      <c r="ACK197" s="143"/>
      <c r="ACL197" s="143"/>
      <c r="ACM197" s="143"/>
      <c r="ACN197" s="143"/>
      <c r="ACO197" s="143"/>
      <c r="ACP197" s="143"/>
      <c r="ACQ197" s="143"/>
      <c r="ACR197" s="143"/>
      <c r="ACS197" s="143"/>
      <c r="ACT197" s="143"/>
      <c r="ACU197" s="143"/>
      <c r="ACV197" s="143"/>
      <c r="ACW197" s="143"/>
      <c r="ACX197" s="143"/>
      <c r="ACY197" s="143"/>
      <c r="ACZ197" s="143"/>
      <c r="ADA197" s="143"/>
      <c r="ADB197" s="143"/>
      <c r="ADC197" s="143"/>
      <c r="ADD197" s="143"/>
      <c r="ADE197" s="143"/>
      <c r="ADF197" s="143"/>
      <c r="ADG197" s="143"/>
      <c r="ADH197" s="143"/>
      <c r="ADI197" s="143"/>
      <c r="ADJ197" s="143"/>
      <c r="ADK197" s="143"/>
      <c r="ADL197" s="143"/>
      <c r="ADM197" s="143"/>
      <c r="ADN197" s="143"/>
      <c r="ADO197" s="143"/>
      <c r="ADP197" s="143"/>
      <c r="ADQ197" s="143"/>
      <c r="ADR197" s="143"/>
      <c r="ADS197" s="143"/>
      <c r="ADT197" s="143"/>
      <c r="ADU197" s="143"/>
      <c r="ADV197" s="143"/>
      <c r="ADW197" s="143"/>
      <c r="ADX197" s="143"/>
      <c r="ADY197" s="143"/>
      <c r="ADZ197" s="143"/>
      <c r="AEA197" s="143"/>
      <c r="AEB197" s="143"/>
      <c r="AEC197" s="143"/>
      <c r="AED197" s="143"/>
      <c r="AEE197" s="143"/>
      <c r="AEF197" s="143"/>
      <c r="AEG197" s="143"/>
      <c r="AEH197" s="143"/>
      <c r="AEI197" s="143"/>
      <c r="AEJ197" s="143"/>
      <c r="AEK197" s="143"/>
      <c r="AEL197" s="143"/>
      <c r="AEM197" s="143"/>
      <c r="AEN197" s="143"/>
      <c r="AEO197" s="143"/>
      <c r="AEP197" s="143"/>
      <c r="AEQ197" s="143"/>
      <c r="AER197" s="143"/>
      <c r="AES197" s="143"/>
      <c r="AET197" s="143"/>
      <c r="AEU197" s="143"/>
      <c r="AEV197" s="143"/>
      <c r="AEW197" s="143"/>
      <c r="AEX197" s="143"/>
      <c r="AEY197" s="143"/>
      <c r="AEZ197" s="143"/>
      <c r="AFA197" s="143"/>
      <c r="AFB197" s="143"/>
      <c r="AFC197" s="143"/>
      <c r="AFD197" s="143"/>
      <c r="AFE197" s="143"/>
      <c r="AFF197" s="143"/>
      <c r="AFG197" s="143"/>
      <c r="AFH197" s="143"/>
      <c r="AFI197" s="143"/>
      <c r="AFJ197" s="143"/>
      <c r="AFK197" s="143"/>
      <c r="AFL197" s="143"/>
      <c r="AFM197" s="143"/>
      <c r="AFN197" s="143"/>
      <c r="AFO197" s="143"/>
      <c r="AFP197" s="143"/>
      <c r="AFQ197" s="143"/>
      <c r="AFR197" s="143"/>
      <c r="AFS197" s="143"/>
      <c r="AFT197" s="143"/>
      <c r="AFU197" s="143"/>
      <c r="AFV197" s="143"/>
      <c r="AFW197" s="143"/>
      <c r="AFX197" s="143"/>
      <c r="AFY197" s="143"/>
      <c r="AFZ197" s="143"/>
      <c r="AGA197" s="143"/>
      <c r="AGB197" s="143"/>
      <c r="AGC197" s="143"/>
      <c r="AGD197" s="143"/>
      <c r="AGE197" s="143"/>
      <c r="AGF197" s="143"/>
      <c r="AGG197" s="143"/>
      <c r="AGH197" s="143"/>
      <c r="AGI197" s="143"/>
      <c r="AGJ197" s="143"/>
      <c r="AGK197" s="143"/>
      <c r="AGL197" s="143"/>
      <c r="AGM197" s="143"/>
      <c r="AGN197" s="143"/>
      <c r="AGO197" s="143"/>
      <c r="AGP197" s="143"/>
      <c r="AGQ197" s="143"/>
      <c r="AGR197" s="143"/>
      <c r="AGS197" s="143"/>
      <c r="AGT197" s="143"/>
      <c r="AGU197" s="143"/>
      <c r="AGV197" s="143"/>
      <c r="AGW197" s="143"/>
      <c r="AGX197" s="143"/>
      <c r="AGY197" s="143"/>
      <c r="AGZ197" s="143"/>
      <c r="AHA197" s="143"/>
      <c r="AHB197" s="143"/>
      <c r="AHC197" s="143"/>
      <c r="AHD197" s="143"/>
      <c r="AHE197" s="143"/>
      <c r="AHF197" s="143"/>
      <c r="AHG197" s="143"/>
      <c r="AHH197" s="143"/>
      <c r="AHI197" s="143"/>
      <c r="AHJ197" s="143"/>
      <c r="AHK197" s="143"/>
      <c r="AHL197" s="143"/>
      <c r="AHM197" s="143"/>
      <c r="AHN197" s="143"/>
      <c r="AHO197" s="143"/>
      <c r="AHP197" s="143"/>
      <c r="AHQ197" s="143"/>
      <c r="AHR197" s="143"/>
      <c r="AHS197" s="143"/>
      <c r="AHT197" s="143"/>
      <c r="AHU197" s="143"/>
      <c r="AHV197" s="143"/>
      <c r="AHW197" s="143"/>
      <c r="AHX197" s="143"/>
      <c r="AHY197" s="143"/>
      <c r="AHZ197" s="143"/>
      <c r="AIA197" s="143"/>
      <c r="AIB197" s="143"/>
      <c r="AIC197" s="143"/>
      <c r="AID197" s="143"/>
      <c r="AIE197" s="143"/>
      <c r="AIF197" s="143"/>
      <c r="AIG197" s="143"/>
      <c r="AIH197" s="143"/>
      <c r="AII197" s="143"/>
      <c r="AIJ197" s="143"/>
      <c r="AIK197" s="143"/>
      <c r="AIL197" s="143"/>
      <c r="AIM197" s="143"/>
      <c r="AIN197" s="143"/>
      <c r="AIO197" s="143"/>
      <c r="AIP197" s="143"/>
      <c r="AIQ197" s="143"/>
      <c r="AIR197" s="143"/>
      <c r="AIS197" s="143"/>
      <c r="AIT197" s="143"/>
      <c r="AIU197" s="143"/>
      <c r="AIV197" s="143"/>
      <c r="AIW197" s="143"/>
      <c r="AIX197" s="143"/>
      <c r="AIY197" s="143"/>
      <c r="AIZ197" s="143"/>
      <c r="AJA197" s="143"/>
      <c r="AJB197" s="143"/>
      <c r="AJC197" s="143"/>
      <c r="AJD197" s="143"/>
      <c r="AJE197" s="143"/>
      <c r="AJF197" s="143"/>
      <c r="AJG197" s="143"/>
      <c r="AJH197" s="143"/>
      <c r="AJI197" s="143"/>
    </row>
    <row r="198" spans="1:945" s="106" customFormat="1" ht="13.55" customHeight="1">
      <c r="A198" s="400"/>
      <c r="B198" s="62" t="s">
        <v>223</v>
      </c>
      <c r="C198" s="251">
        <f>Asia!C198</f>
        <v>143366</v>
      </c>
      <c r="D198" s="358">
        <f t="shared" si="70"/>
        <v>-0.93857900488956814</v>
      </c>
      <c r="E198" s="421"/>
      <c r="F198" s="406"/>
      <c r="G198" s="356">
        <v>20496</v>
      </c>
      <c r="H198" s="358">
        <f t="shared" si="60"/>
        <v>-0.1626766892719993</v>
      </c>
      <c r="I198" s="138">
        <v>1591</v>
      </c>
      <c r="J198" s="358">
        <f t="shared" si="61"/>
        <v>-0.92972925224150882</v>
      </c>
      <c r="K198" s="403"/>
      <c r="L198" s="461"/>
      <c r="M198" s="138">
        <v>232</v>
      </c>
      <c r="N198" s="358">
        <f t="shared" ref="N198:N203" si="72">(M198/M186-1)</f>
        <v>-0.98019463889363156</v>
      </c>
      <c r="O198" s="403"/>
      <c r="P198" s="406"/>
      <c r="Q198" s="138">
        <v>2</v>
      </c>
      <c r="R198" s="358">
        <f t="shared" si="71"/>
        <v>-0.99929627023223078</v>
      </c>
      <c r="S198" s="138">
        <v>274</v>
      </c>
      <c r="T198" s="358">
        <f t="shared" si="62"/>
        <v>-0.80259365994236309</v>
      </c>
      <c r="U198" s="403"/>
      <c r="V198" s="358" t="str">
        <f t="shared" si="63"/>
        <v/>
      </c>
      <c r="W198" s="356">
        <v>0.01</v>
      </c>
      <c r="X198" s="358">
        <f>(W198/W186-1)</f>
        <v>-0.99997150997150996</v>
      </c>
      <c r="Y198" s="250">
        <v>0.01</v>
      </c>
      <c r="Z198" s="358">
        <f t="shared" si="65"/>
        <v>-0.99997326203208559</v>
      </c>
      <c r="AA198" s="138"/>
      <c r="AB198" s="358" t="str">
        <f t="shared" si="66"/>
        <v/>
      </c>
      <c r="AC198" s="138"/>
      <c r="AD198" s="358" t="str">
        <f t="shared" si="67"/>
        <v/>
      </c>
      <c r="AE198" s="138"/>
      <c r="AF198" s="358" t="str">
        <f t="shared" si="68"/>
        <v/>
      </c>
      <c r="AG198" s="138"/>
      <c r="AH198" s="358" t="str">
        <f t="shared" si="69"/>
        <v/>
      </c>
      <c r="AI198" s="143"/>
      <c r="AJ198" s="143"/>
      <c r="AK198" s="143"/>
      <c r="AL198" s="143"/>
      <c r="AM198" s="143"/>
      <c r="AN198" s="143"/>
      <c r="AO198" s="143"/>
      <c r="AP198" s="143"/>
      <c r="AQ198" s="143"/>
      <c r="AR198" s="143"/>
      <c r="AS198" s="143"/>
      <c r="AT198" s="143"/>
      <c r="AU198" s="143"/>
      <c r="AV198" s="144"/>
      <c r="AW198" s="143"/>
      <c r="AX198" s="143"/>
      <c r="AY198" s="143"/>
      <c r="AZ198" s="143"/>
      <c r="BA198" s="143"/>
      <c r="BB198" s="143"/>
      <c r="BC198" s="143"/>
      <c r="BD198" s="143"/>
      <c r="BE198" s="143"/>
      <c r="BF198" s="143"/>
      <c r="BG198" s="143"/>
      <c r="BH198" s="143"/>
      <c r="BI198" s="143"/>
      <c r="BJ198" s="143"/>
      <c r="BK198" s="143"/>
      <c r="BL198" s="143"/>
      <c r="BM198" s="143"/>
      <c r="BN198" s="143"/>
      <c r="BO198" s="143"/>
      <c r="BP198" s="143"/>
      <c r="BQ198" s="143"/>
      <c r="BR198" s="143"/>
      <c r="BS198" s="143"/>
      <c r="BT198" s="143"/>
      <c r="BU198" s="143"/>
      <c r="BV198" s="143"/>
      <c r="BW198" s="143"/>
      <c r="BX198" s="143"/>
      <c r="BY198" s="143"/>
      <c r="BZ198" s="143"/>
      <c r="CA198" s="143"/>
      <c r="CB198" s="143"/>
      <c r="CC198" s="143"/>
      <c r="CD198" s="143"/>
      <c r="CE198" s="143"/>
      <c r="CF198" s="143"/>
      <c r="CG198" s="143"/>
      <c r="CH198" s="143"/>
      <c r="CI198" s="143"/>
      <c r="CJ198" s="143"/>
      <c r="CK198" s="143"/>
      <c r="CL198" s="143"/>
      <c r="CM198" s="143"/>
      <c r="CN198" s="143"/>
      <c r="CO198" s="143"/>
      <c r="CP198" s="143"/>
      <c r="CQ198" s="143"/>
      <c r="CR198" s="143"/>
      <c r="CS198" s="143"/>
      <c r="CT198" s="143"/>
      <c r="CU198" s="143"/>
      <c r="CV198" s="143"/>
      <c r="CW198" s="143"/>
      <c r="CX198" s="143"/>
      <c r="CY198" s="143"/>
      <c r="CZ198" s="143"/>
      <c r="DA198" s="143"/>
      <c r="DB198" s="143"/>
      <c r="DC198" s="143"/>
      <c r="DD198" s="143"/>
      <c r="DE198" s="143"/>
      <c r="DF198" s="143"/>
      <c r="DG198" s="143"/>
      <c r="DH198" s="143"/>
      <c r="DI198" s="143"/>
      <c r="DJ198" s="143"/>
      <c r="DK198" s="143"/>
      <c r="DL198" s="143"/>
      <c r="DM198" s="143"/>
      <c r="DN198" s="143"/>
      <c r="DO198" s="143"/>
      <c r="DP198" s="143"/>
      <c r="DQ198" s="143"/>
      <c r="DR198" s="143"/>
      <c r="DS198" s="143"/>
      <c r="DT198" s="143"/>
      <c r="DU198" s="143"/>
      <c r="DV198" s="143"/>
      <c r="DW198" s="143"/>
      <c r="DX198" s="143"/>
      <c r="DY198" s="143"/>
      <c r="DZ198" s="143"/>
      <c r="EA198" s="143"/>
      <c r="EB198" s="143"/>
      <c r="EC198" s="143"/>
      <c r="ED198" s="143"/>
      <c r="EE198" s="143"/>
      <c r="EF198" s="143"/>
      <c r="EG198" s="143"/>
      <c r="EH198" s="143"/>
      <c r="EI198" s="143"/>
      <c r="EJ198" s="143"/>
      <c r="EK198" s="143"/>
      <c r="EL198" s="143"/>
      <c r="EM198" s="143"/>
      <c r="EN198" s="143"/>
      <c r="EO198" s="143"/>
      <c r="EP198" s="143"/>
      <c r="EQ198" s="143"/>
      <c r="ER198" s="143"/>
      <c r="ES198" s="143"/>
      <c r="ET198" s="143"/>
      <c r="EU198" s="143"/>
      <c r="EV198" s="143"/>
      <c r="EW198" s="143"/>
      <c r="EX198" s="143"/>
      <c r="EY198" s="143"/>
      <c r="EZ198" s="143"/>
      <c r="FA198" s="143"/>
      <c r="FB198" s="143"/>
      <c r="FC198" s="143"/>
      <c r="FD198" s="143"/>
      <c r="FE198" s="143"/>
      <c r="FF198" s="143"/>
      <c r="FG198" s="143"/>
      <c r="FH198" s="143"/>
      <c r="FI198" s="143"/>
      <c r="FJ198" s="143"/>
      <c r="FK198" s="143"/>
      <c r="FL198" s="143"/>
      <c r="FM198" s="143"/>
      <c r="FN198" s="143"/>
      <c r="FO198" s="143"/>
      <c r="FP198" s="143"/>
      <c r="FQ198" s="143"/>
      <c r="FR198" s="143"/>
      <c r="FS198" s="143"/>
      <c r="FT198" s="143"/>
      <c r="FU198" s="143"/>
      <c r="FV198" s="143"/>
      <c r="FW198" s="143"/>
      <c r="FX198" s="143"/>
      <c r="FY198" s="143"/>
      <c r="FZ198" s="143"/>
      <c r="GA198" s="143"/>
      <c r="GB198" s="143"/>
      <c r="GC198" s="143"/>
      <c r="GD198" s="143"/>
      <c r="GE198" s="143"/>
      <c r="GF198" s="143"/>
      <c r="GG198" s="143"/>
      <c r="GH198" s="143"/>
      <c r="GI198" s="143"/>
      <c r="GJ198" s="143"/>
      <c r="GK198" s="143"/>
      <c r="GL198" s="143"/>
      <c r="GM198" s="143"/>
      <c r="GN198" s="143"/>
      <c r="GO198" s="143"/>
      <c r="GP198" s="143"/>
      <c r="GQ198" s="143"/>
      <c r="GR198" s="143"/>
      <c r="GS198" s="143"/>
      <c r="GT198" s="143"/>
      <c r="GU198" s="143"/>
      <c r="GV198" s="143"/>
      <c r="GW198" s="143"/>
      <c r="GX198" s="143"/>
      <c r="GY198" s="143"/>
      <c r="GZ198" s="143"/>
      <c r="HA198" s="143"/>
      <c r="HB198" s="143"/>
      <c r="HC198" s="143"/>
      <c r="HD198" s="143"/>
      <c r="HE198" s="143"/>
      <c r="HF198" s="143"/>
      <c r="HG198" s="143"/>
      <c r="HH198" s="143"/>
      <c r="HI198" s="143"/>
      <c r="HJ198" s="143"/>
      <c r="HK198" s="143"/>
      <c r="HL198" s="143"/>
      <c r="HM198" s="143"/>
      <c r="HN198" s="143"/>
      <c r="HO198" s="143"/>
      <c r="HP198" s="143"/>
      <c r="HQ198" s="143"/>
      <c r="HR198" s="143"/>
      <c r="HS198" s="143"/>
      <c r="HT198" s="143"/>
      <c r="HU198" s="143"/>
      <c r="HV198" s="143"/>
      <c r="HW198" s="143"/>
      <c r="HX198" s="143"/>
      <c r="HY198" s="143"/>
      <c r="HZ198" s="143"/>
      <c r="IA198" s="143"/>
      <c r="IB198" s="143"/>
      <c r="IC198" s="143"/>
      <c r="ID198" s="143"/>
      <c r="IE198" s="143"/>
      <c r="IF198" s="143"/>
      <c r="IG198" s="143"/>
      <c r="IH198" s="143"/>
      <c r="II198" s="143"/>
      <c r="IJ198" s="143"/>
      <c r="IK198" s="143"/>
      <c r="IL198" s="143"/>
      <c r="IM198" s="143"/>
      <c r="IN198" s="143"/>
      <c r="IO198" s="143"/>
      <c r="IP198" s="143"/>
      <c r="IQ198" s="143"/>
      <c r="IR198" s="143"/>
      <c r="IS198" s="143"/>
      <c r="IT198" s="143"/>
      <c r="IU198" s="143"/>
      <c r="IV198" s="143"/>
      <c r="IW198" s="143"/>
      <c r="IX198" s="143"/>
      <c r="IY198" s="143"/>
      <c r="IZ198" s="143"/>
      <c r="JA198" s="143"/>
      <c r="JB198" s="143"/>
      <c r="JC198" s="143"/>
      <c r="JD198" s="143"/>
      <c r="JE198" s="143"/>
      <c r="JF198" s="143"/>
      <c r="JG198" s="143"/>
      <c r="JH198" s="143"/>
      <c r="JI198" s="143"/>
      <c r="JJ198" s="143"/>
      <c r="JK198" s="143"/>
      <c r="JL198" s="143"/>
      <c r="JM198" s="143"/>
      <c r="JN198" s="143"/>
      <c r="JO198" s="143"/>
      <c r="JP198" s="143"/>
      <c r="JQ198" s="143"/>
      <c r="JR198" s="143"/>
      <c r="JS198" s="143"/>
      <c r="JT198" s="143"/>
      <c r="JU198" s="143"/>
      <c r="JV198" s="143"/>
      <c r="JW198" s="143"/>
      <c r="JX198" s="143"/>
      <c r="JY198" s="143"/>
      <c r="JZ198" s="143"/>
      <c r="KA198" s="143"/>
      <c r="KB198" s="143"/>
      <c r="KC198" s="143"/>
      <c r="KD198" s="143"/>
      <c r="KE198" s="143"/>
      <c r="KF198" s="143"/>
      <c r="KG198" s="143"/>
      <c r="KH198" s="143"/>
      <c r="KI198" s="143"/>
      <c r="KJ198" s="143"/>
      <c r="KK198" s="143"/>
      <c r="KL198" s="143"/>
      <c r="KM198" s="143"/>
      <c r="KN198" s="143"/>
      <c r="KO198" s="143"/>
      <c r="KP198" s="143"/>
      <c r="KQ198" s="143"/>
      <c r="KR198" s="143"/>
      <c r="KS198" s="143"/>
      <c r="KT198" s="143"/>
      <c r="KU198" s="143"/>
      <c r="KV198" s="143"/>
      <c r="KW198" s="143"/>
      <c r="KX198" s="143"/>
      <c r="KY198" s="143"/>
      <c r="KZ198" s="143"/>
      <c r="LA198" s="143"/>
      <c r="LB198" s="143"/>
      <c r="LC198" s="143"/>
      <c r="LD198" s="143"/>
      <c r="LE198" s="143"/>
      <c r="LF198" s="143"/>
      <c r="LG198" s="143"/>
      <c r="LH198" s="143"/>
      <c r="LI198" s="143"/>
      <c r="LJ198" s="143"/>
      <c r="LK198" s="143"/>
      <c r="LL198" s="143"/>
      <c r="LM198" s="143"/>
      <c r="LN198" s="143"/>
      <c r="LO198" s="143"/>
      <c r="LP198" s="143"/>
      <c r="LQ198" s="143"/>
      <c r="LR198" s="143"/>
      <c r="LS198" s="143"/>
      <c r="LT198" s="143"/>
      <c r="LU198" s="143"/>
      <c r="LV198" s="143"/>
      <c r="LW198" s="143"/>
      <c r="LX198" s="143"/>
      <c r="LY198" s="143"/>
      <c r="LZ198" s="143"/>
      <c r="MA198" s="143"/>
      <c r="MB198" s="143"/>
      <c r="MC198" s="143"/>
      <c r="MD198" s="143"/>
      <c r="ME198" s="143"/>
      <c r="MF198" s="143"/>
      <c r="MG198" s="143"/>
      <c r="MH198" s="143"/>
      <c r="MI198" s="143"/>
      <c r="MJ198" s="143"/>
      <c r="MK198" s="143"/>
      <c r="ML198" s="143"/>
      <c r="MM198" s="143"/>
      <c r="MN198" s="143"/>
      <c r="MO198" s="143"/>
      <c r="MP198" s="143"/>
      <c r="MQ198" s="143"/>
      <c r="MR198" s="143"/>
      <c r="MS198" s="143"/>
      <c r="MT198" s="143"/>
      <c r="MU198" s="143"/>
      <c r="MV198" s="143"/>
      <c r="MW198" s="143"/>
      <c r="MX198" s="143"/>
      <c r="MY198" s="143"/>
      <c r="MZ198" s="143"/>
      <c r="NA198" s="143"/>
      <c r="NB198" s="143"/>
      <c r="NC198" s="143"/>
      <c r="ND198" s="143"/>
      <c r="NE198" s="143"/>
      <c r="NF198" s="143"/>
      <c r="NG198" s="143"/>
      <c r="NH198" s="143"/>
      <c r="NI198" s="143"/>
      <c r="NJ198" s="143"/>
      <c r="NK198" s="143"/>
      <c r="NL198" s="143"/>
      <c r="NM198" s="143"/>
      <c r="NN198" s="143"/>
      <c r="NO198" s="143"/>
      <c r="NP198" s="143"/>
      <c r="NQ198" s="143"/>
      <c r="NR198" s="143"/>
      <c r="NS198" s="143"/>
      <c r="NT198" s="143"/>
      <c r="NU198" s="143"/>
      <c r="NV198" s="143"/>
      <c r="NW198" s="143"/>
      <c r="NX198" s="143"/>
      <c r="NY198" s="143"/>
      <c r="NZ198" s="143"/>
      <c r="OA198" s="143"/>
      <c r="OB198" s="143"/>
      <c r="OC198" s="143"/>
      <c r="OD198" s="143"/>
      <c r="OE198" s="143"/>
      <c r="OF198" s="143"/>
      <c r="OG198" s="143"/>
      <c r="OH198" s="143"/>
      <c r="OI198" s="143"/>
      <c r="OJ198" s="143"/>
      <c r="OK198" s="143"/>
      <c r="OL198" s="143"/>
      <c r="OM198" s="143"/>
      <c r="ON198" s="143"/>
      <c r="OO198" s="143"/>
      <c r="OP198" s="143"/>
      <c r="OQ198" s="143"/>
      <c r="OR198" s="143"/>
      <c r="OS198" s="143"/>
      <c r="OT198" s="143"/>
      <c r="OU198" s="143"/>
      <c r="OV198" s="143"/>
      <c r="OW198" s="143"/>
      <c r="OX198" s="143"/>
      <c r="OY198" s="143"/>
      <c r="OZ198" s="143"/>
      <c r="PA198" s="143"/>
      <c r="PB198" s="143"/>
      <c r="PC198" s="143"/>
      <c r="PD198" s="143"/>
      <c r="PE198" s="143"/>
      <c r="PF198" s="143"/>
      <c r="PG198" s="143"/>
      <c r="PH198" s="143"/>
      <c r="PI198" s="143"/>
      <c r="PJ198" s="143"/>
      <c r="PK198" s="143"/>
      <c r="PL198" s="143"/>
      <c r="PM198" s="143"/>
      <c r="PN198" s="143"/>
      <c r="PO198" s="143"/>
      <c r="PP198" s="143"/>
      <c r="PQ198" s="143"/>
      <c r="PR198" s="143"/>
      <c r="PS198" s="143"/>
      <c r="PT198" s="143"/>
      <c r="PU198" s="143"/>
      <c r="PV198" s="143"/>
      <c r="PW198" s="143"/>
      <c r="PX198" s="143"/>
      <c r="PY198" s="143"/>
      <c r="PZ198" s="143"/>
      <c r="QA198" s="143"/>
      <c r="QB198" s="143"/>
      <c r="QC198" s="143"/>
      <c r="QD198" s="143"/>
      <c r="QE198" s="143"/>
      <c r="QF198" s="143"/>
      <c r="QG198" s="143"/>
      <c r="QH198" s="143"/>
      <c r="QI198" s="143"/>
      <c r="QJ198" s="143"/>
      <c r="QK198" s="143"/>
      <c r="QL198" s="143"/>
      <c r="QM198" s="143"/>
      <c r="QN198" s="143"/>
      <c r="QO198" s="143"/>
      <c r="QP198" s="143"/>
      <c r="QQ198" s="143"/>
      <c r="QR198" s="143"/>
      <c r="QS198" s="143"/>
      <c r="QT198" s="143"/>
      <c r="QU198" s="143"/>
      <c r="QV198" s="143"/>
      <c r="QW198" s="143"/>
      <c r="QX198" s="143"/>
      <c r="QY198" s="143"/>
      <c r="QZ198" s="143"/>
      <c r="RA198" s="143"/>
      <c r="RB198" s="143"/>
      <c r="RC198" s="143"/>
      <c r="RD198" s="143"/>
      <c r="RE198" s="143"/>
      <c r="RF198" s="143"/>
      <c r="RG198" s="143"/>
      <c r="RH198" s="143"/>
      <c r="RI198" s="143"/>
      <c r="RJ198" s="143"/>
      <c r="RK198" s="143"/>
      <c r="RL198" s="143"/>
      <c r="RM198" s="143"/>
      <c r="RN198" s="143"/>
      <c r="RO198" s="143"/>
      <c r="RP198" s="143"/>
      <c r="RQ198" s="143"/>
      <c r="RR198" s="143"/>
      <c r="RS198" s="143"/>
      <c r="RT198" s="143"/>
      <c r="RU198" s="143"/>
      <c r="RV198" s="143"/>
      <c r="RW198" s="143"/>
      <c r="RX198" s="143"/>
      <c r="RY198" s="143"/>
      <c r="RZ198" s="143"/>
      <c r="SA198" s="143"/>
      <c r="SB198" s="143"/>
      <c r="SC198" s="143"/>
      <c r="SD198" s="143"/>
      <c r="SE198" s="143"/>
      <c r="SF198" s="143"/>
      <c r="SG198" s="143"/>
      <c r="SH198" s="143"/>
      <c r="SI198" s="143"/>
      <c r="SJ198" s="143"/>
      <c r="SK198" s="143"/>
      <c r="SL198" s="143"/>
      <c r="SM198" s="143"/>
      <c r="SN198" s="143"/>
      <c r="SO198" s="143"/>
      <c r="SP198" s="143"/>
      <c r="SQ198" s="143"/>
      <c r="SR198" s="143"/>
      <c r="SS198" s="143"/>
      <c r="ST198" s="143"/>
      <c r="SU198" s="143"/>
      <c r="SV198" s="143"/>
      <c r="SW198" s="143"/>
      <c r="SX198" s="143"/>
      <c r="SY198" s="143"/>
      <c r="SZ198" s="143"/>
      <c r="TA198" s="143"/>
      <c r="TB198" s="143"/>
      <c r="TC198" s="143"/>
      <c r="TD198" s="143"/>
      <c r="TE198" s="143"/>
      <c r="TF198" s="143"/>
      <c r="TG198" s="143"/>
      <c r="TH198" s="143"/>
      <c r="TI198" s="143"/>
      <c r="TJ198" s="143"/>
      <c r="TK198" s="143"/>
      <c r="TL198" s="143"/>
      <c r="TM198" s="143"/>
      <c r="TN198" s="143"/>
      <c r="TO198" s="143"/>
      <c r="TP198" s="143"/>
      <c r="TQ198" s="143"/>
      <c r="TR198" s="143"/>
      <c r="TS198" s="143"/>
      <c r="TT198" s="143"/>
      <c r="TU198" s="143"/>
      <c r="TV198" s="143"/>
      <c r="TW198" s="143"/>
      <c r="TX198" s="143"/>
      <c r="TY198" s="143"/>
      <c r="TZ198" s="143"/>
      <c r="UA198" s="143"/>
      <c r="UB198" s="143"/>
      <c r="UC198" s="143"/>
      <c r="UD198" s="143"/>
      <c r="UE198" s="143"/>
      <c r="UF198" s="143"/>
      <c r="UG198" s="143"/>
      <c r="UH198" s="143"/>
      <c r="UI198" s="143"/>
      <c r="UJ198" s="143"/>
      <c r="UK198" s="143"/>
      <c r="UL198" s="143"/>
      <c r="UM198" s="143"/>
      <c r="UN198" s="143"/>
      <c r="UO198" s="143"/>
      <c r="UP198" s="143"/>
      <c r="UQ198" s="143"/>
      <c r="UR198" s="143"/>
      <c r="US198" s="143"/>
      <c r="UT198" s="143"/>
      <c r="UU198" s="143"/>
      <c r="UV198" s="143"/>
      <c r="UW198" s="143"/>
      <c r="UX198" s="143"/>
      <c r="UY198" s="143"/>
      <c r="UZ198" s="143"/>
      <c r="VA198" s="143"/>
      <c r="VB198" s="143"/>
      <c r="VC198" s="143"/>
      <c r="VD198" s="143"/>
      <c r="VE198" s="143"/>
      <c r="VF198" s="143"/>
      <c r="VG198" s="143"/>
      <c r="VH198" s="143"/>
      <c r="VI198" s="143"/>
      <c r="VJ198" s="143"/>
      <c r="VK198" s="143"/>
      <c r="VL198" s="143"/>
      <c r="VM198" s="143"/>
      <c r="VN198" s="143"/>
      <c r="VO198" s="143"/>
      <c r="VP198" s="143"/>
      <c r="VQ198" s="143"/>
      <c r="VR198" s="143"/>
      <c r="VS198" s="143"/>
      <c r="VT198" s="143"/>
      <c r="VU198" s="143"/>
      <c r="VV198" s="143"/>
      <c r="VW198" s="143"/>
      <c r="VX198" s="143"/>
      <c r="VY198" s="143"/>
      <c r="VZ198" s="143"/>
      <c r="WA198" s="143"/>
      <c r="WB198" s="143"/>
      <c r="WC198" s="143"/>
      <c r="WD198" s="143"/>
      <c r="WE198" s="143"/>
      <c r="WF198" s="143"/>
      <c r="WG198" s="143"/>
      <c r="WH198" s="143"/>
      <c r="WI198" s="143"/>
      <c r="WJ198" s="143"/>
      <c r="WK198" s="143"/>
      <c r="WL198" s="143"/>
      <c r="WM198" s="143"/>
      <c r="WN198" s="143"/>
      <c r="WO198" s="143"/>
      <c r="WP198" s="143"/>
      <c r="WQ198" s="143"/>
      <c r="WR198" s="143"/>
      <c r="WS198" s="143"/>
      <c r="WT198" s="143"/>
      <c r="WU198" s="143"/>
      <c r="WV198" s="143"/>
      <c r="WW198" s="143"/>
      <c r="WX198" s="143"/>
      <c r="WY198" s="143"/>
      <c r="WZ198" s="143"/>
      <c r="XA198" s="143"/>
      <c r="XB198" s="143"/>
      <c r="XC198" s="143"/>
      <c r="XD198" s="143"/>
      <c r="XE198" s="143"/>
      <c r="XF198" s="143"/>
      <c r="XG198" s="143"/>
      <c r="XH198" s="143"/>
      <c r="XI198" s="143"/>
      <c r="XJ198" s="143"/>
      <c r="XK198" s="143"/>
      <c r="XL198" s="143"/>
      <c r="XM198" s="143"/>
      <c r="XN198" s="143"/>
      <c r="XO198" s="143"/>
      <c r="XP198" s="143"/>
      <c r="XQ198" s="143"/>
      <c r="XR198" s="143"/>
      <c r="XS198" s="143"/>
      <c r="XT198" s="143"/>
      <c r="XU198" s="143"/>
      <c r="XV198" s="143"/>
      <c r="XW198" s="143"/>
      <c r="XX198" s="143"/>
      <c r="XY198" s="143"/>
      <c r="XZ198" s="143"/>
      <c r="YA198" s="143"/>
      <c r="YB198" s="143"/>
      <c r="YC198" s="143"/>
      <c r="YD198" s="143"/>
      <c r="YE198" s="143"/>
      <c r="YF198" s="143"/>
      <c r="YG198" s="143"/>
      <c r="YH198" s="143"/>
      <c r="YI198" s="143"/>
      <c r="YJ198" s="143"/>
      <c r="YK198" s="143"/>
      <c r="YL198" s="143"/>
      <c r="YM198" s="143"/>
      <c r="YN198" s="143"/>
      <c r="YO198" s="143"/>
      <c r="YP198" s="143"/>
      <c r="YQ198" s="143"/>
      <c r="YR198" s="143"/>
      <c r="YS198" s="143"/>
      <c r="YT198" s="143"/>
      <c r="YU198" s="143"/>
      <c r="YV198" s="143"/>
      <c r="YW198" s="143"/>
      <c r="YX198" s="143"/>
      <c r="YY198" s="143"/>
      <c r="YZ198" s="143"/>
      <c r="ZA198" s="143"/>
      <c r="ZB198" s="143"/>
      <c r="ZC198" s="143"/>
      <c r="ZD198" s="143"/>
      <c r="ZE198" s="143"/>
      <c r="ZF198" s="143"/>
      <c r="ZG198" s="143"/>
      <c r="ZH198" s="143"/>
      <c r="ZI198" s="143"/>
      <c r="ZJ198" s="143"/>
      <c r="ZK198" s="143"/>
      <c r="ZL198" s="143"/>
      <c r="ZM198" s="143"/>
      <c r="ZN198" s="143"/>
      <c r="ZO198" s="143"/>
      <c r="ZP198" s="143"/>
      <c r="ZQ198" s="143"/>
      <c r="ZR198" s="143"/>
      <c r="ZS198" s="143"/>
      <c r="ZT198" s="143"/>
      <c r="ZU198" s="143"/>
      <c r="ZV198" s="143"/>
      <c r="ZW198" s="143"/>
      <c r="ZX198" s="143"/>
      <c r="ZY198" s="143"/>
      <c r="ZZ198" s="143"/>
      <c r="AAA198" s="143"/>
      <c r="AAB198" s="143"/>
      <c r="AAC198" s="143"/>
      <c r="AAD198" s="143"/>
      <c r="AAE198" s="143"/>
      <c r="AAF198" s="143"/>
      <c r="AAG198" s="143"/>
      <c r="AAH198" s="143"/>
      <c r="AAI198" s="143"/>
      <c r="AAJ198" s="143"/>
      <c r="AAK198" s="143"/>
      <c r="AAL198" s="143"/>
      <c r="AAM198" s="143"/>
      <c r="AAN198" s="143"/>
      <c r="AAO198" s="143"/>
      <c r="AAP198" s="143"/>
      <c r="AAQ198" s="143"/>
      <c r="AAR198" s="143"/>
      <c r="AAS198" s="143"/>
      <c r="AAT198" s="143"/>
      <c r="AAU198" s="143"/>
      <c r="AAV198" s="143"/>
      <c r="AAW198" s="143"/>
      <c r="AAX198" s="143"/>
      <c r="AAY198" s="143"/>
      <c r="AAZ198" s="143"/>
      <c r="ABA198" s="143"/>
      <c r="ABB198" s="143"/>
      <c r="ABC198" s="143"/>
      <c r="ABD198" s="143"/>
      <c r="ABE198" s="143"/>
      <c r="ABF198" s="143"/>
      <c r="ABG198" s="143"/>
      <c r="ABH198" s="143"/>
      <c r="ABI198" s="143"/>
      <c r="ABJ198" s="143"/>
      <c r="ABK198" s="143"/>
      <c r="ABL198" s="143"/>
      <c r="ABM198" s="143"/>
      <c r="ABN198" s="143"/>
      <c r="ABO198" s="143"/>
      <c r="ABP198" s="143"/>
      <c r="ABQ198" s="143"/>
      <c r="ABR198" s="143"/>
      <c r="ABS198" s="143"/>
      <c r="ABT198" s="143"/>
      <c r="ABU198" s="143"/>
      <c r="ABV198" s="143"/>
      <c r="ABW198" s="143"/>
      <c r="ABX198" s="143"/>
      <c r="ABY198" s="143"/>
      <c r="ABZ198" s="143"/>
      <c r="ACA198" s="143"/>
      <c r="ACB198" s="143"/>
      <c r="ACC198" s="143"/>
      <c r="ACD198" s="143"/>
      <c r="ACE198" s="143"/>
      <c r="ACF198" s="143"/>
      <c r="ACG198" s="143"/>
      <c r="ACH198" s="143"/>
      <c r="ACI198" s="143"/>
      <c r="ACJ198" s="143"/>
      <c r="ACK198" s="143"/>
      <c r="ACL198" s="143"/>
      <c r="ACM198" s="143"/>
      <c r="ACN198" s="143"/>
      <c r="ACO198" s="143"/>
      <c r="ACP198" s="143"/>
      <c r="ACQ198" s="143"/>
      <c r="ACR198" s="143"/>
      <c r="ACS198" s="143"/>
      <c r="ACT198" s="143"/>
      <c r="ACU198" s="143"/>
      <c r="ACV198" s="143"/>
      <c r="ACW198" s="143"/>
      <c r="ACX198" s="143"/>
      <c r="ACY198" s="143"/>
      <c r="ACZ198" s="143"/>
      <c r="ADA198" s="143"/>
      <c r="ADB198" s="143"/>
      <c r="ADC198" s="143"/>
      <c r="ADD198" s="143"/>
      <c r="ADE198" s="143"/>
      <c r="ADF198" s="143"/>
      <c r="ADG198" s="143"/>
      <c r="ADH198" s="143"/>
      <c r="ADI198" s="143"/>
      <c r="ADJ198" s="143"/>
      <c r="ADK198" s="143"/>
      <c r="ADL198" s="143"/>
      <c r="ADM198" s="143"/>
      <c r="ADN198" s="143"/>
      <c r="ADO198" s="143"/>
      <c r="ADP198" s="143"/>
      <c r="ADQ198" s="143"/>
      <c r="ADR198" s="143"/>
      <c r="ADS198" s="143"/>
      <c r="ADT198" s="143"/>
      <c r="ADU198" s="143"/>
      <c r="ADV198" s="143"/>
      <c r="ADW198" s="143"/>
      <c r="ADX198" s="143"/>
      <c r="ADY198" s="143"/>
      <c r="ADZ198" s="143"/>
      <c r="AEA198" s="143"/>
      <c r="AEB198" s="143"/>
      <c r="AEC198" s="143"/>
      <c r="AED198" s="143"/>
      <c r="AEE198" s="143"/>
      <c r="AEF198" s="143"/>
      <c r="AEG198" s="143"/>
      <c r="AEH198" s="143"/>
      <c r="AEI198" s="143"/>
      <c r="AEJ198" s="143"/>
      <c r="AEK198" s="143"/>
      <c r="AEL198" s="143"/>
      <c r="AEM198" s="143"/>
      <c r="AEN198" s="143"/>
      <c r="AEO198" s="143"/>
      <c r="AEP198" s="143"/>
      <c r="AEQ198" s="143"/>
      <c r="AER198" s="143"/>
      <c r="AES198" s="143"/>
      <c r="AET198" s="143"/>
      <c r="AEU198" s="143"/>
      <c r="AEV198" s="143"/>
      <c r="AEW198" s="143"/>
      <c r="AEX198" s="143"/>
      <c r="AEY198" s="143"/>
      <c r="AEZ198" s="143"/>
      <c r="AFA198" s="143"/>
      <c r="AFB198" s="143"/>
      <c r="AFC198" s="143"/>
      <c r="AFD198" s="143"/>
      <c r="AFE198" s="143"/>
      <c r="AFF198" s="143"/>
      <c r="AFG198" s="143"/>
      <c r="AFH198" s="143"/>
      <c r="AFI198" s="143"/>
      <c r="AFJ198" s="143"/>
      <c r="AFK198" s="143"/>
      <c r="AFL198" s="143"/>
      <c r="AFM198" s="143"/>
      <c r="AFN198" s="143"/>
      <c r="AFO198" s="143"/>
      <c r="AFP198" s="143"/>
      <c r="AFQ198" s="143"/>
      <c r="AFR198" s="143"/>
      <c r="AFS198" s="143"/>
      <c r="AFT198" s="143"/>
      <c r="AFU198" s="143"/>
      <c r="AFV198" s="143"/>
      <c r="AFW198" s="143"/>
      <c r="AFX198" s="143"/>
      <c r="AFY198" s="143"/>
      <c r="AFZ198" s="143"/>
      <c r="AGA198" s="143"/>
      <c r="AGB198" s="143"/>
      <c r="AGC198" s="143"/>
      <c r="AGD198" s="143"/>
      <c r="AGE198" s="143"/>
      <c r="AGF198" s="143"/>
      <c r="AGG198" s="143"/>
      <c r="AGH198" s="143"/>
      <c r="AGI198" s="143"/>
      <c r="AGJ198" s="143"/>
      <c r="AGK198" s="143"/>
      <c r="AGL198" s="143"/>
      <c r="AGM198" s="143"/>
      <c r="AGN198" s="143"/>
      <c r="AGO198" s="143"/>
      <c r="AGP198" s="143"/>
      <c r="AGQ198" s="143"/>
      <c r="AGR198" s="143"/>
      <c r="AGS198" s="143"/>
      <c r="AGT198" s="143"/>
      <c r="AGU198" s="143"/>
      <c r="AGV198" s="143"/>
      <c r="AGW198" s="143"/>
      <c r="AGX198" s="143"/>
      <c r="AGY198" s="143"/>
      <c r="AGZ198" s="143"/>
      <c r="AHA198" s="143"/>
      <c r="AHB198" s="143"/>
      <c r="AHC198" s="143"/>
      <c r="AHD198" s="143"/>
      <c r="AHE198" s="143"/>
      <c r="AHF198" s="143"/>
      <c r="AHG198" s="143"/>
      <c r="AHH198" s="143"/>
      <c r="AHI198" s="143"/>
      <c r="AHJ198" s="143"/>
      <c r="AHK198" s="143"/>
      <c r="AHL198" s="143"/>
      <c r="AHM198" s="143"/>
      <c r="AHN198" s="143"/>
      <c r="AHO198" s="143"/>
      <c r="AHP198" s="143"/>
      <c r="AHQ198" s="143"/>
      <c r="AHR198" s="143"/>
      <c r="AHS198" s="143"/>
      <c r="AHT198" s="143"/>
      <c r="AHU198" s="143"/>
      <c r="AHV198" s="143"/>
      <c r="AHW198" s="143"/>
      <c r="AHX198" s="143"/>
      <c r="AHY198" s="143"/>
      <c r="AHZ198" s="143"/>
      <c r="AIA198" s="143"/>
      <c r="AIB198" s="143"/>
      <c r="AIC198" s="143"/>
      <c r="AID198" s="143"/>
      <c r="AIE198" s="143"/>
      <c r="AIF198" s="143"/>
      <c r="AIG198" s="143"/>
      <c r="AIH198" s="143"/>
      <c r="AII198" s="143"/>
      <c r="AIJ198" s="143"/>
      <c r="AIK198" s="143"/>
      <c r="AIL198" s="143"/>
      <c r="AIM198" s="143"/>
      <c r="AIN198" s="143"/>
      <c r="AIO198" s="143"/>
      <c r="AIP198" s="143"/>
      <c r="AIQ198" s="143"/>
      <c r="AIR198" s="143"/>
      <c r="AIS198" s="143"/>
      <c r="AIT198" s="143"/>
      <c r="AIU198" s="143"/>
      <c r="AIV198" s="143"/>
      <c r="AIW198" s="143"/>
      <c r="AIX198" s="143"/>
      <c r="AIY198" s="143"/>
      <c r="AIZ198" s="143"/>
      <c r="AJA198" s="143"/>
      <c r="AJB198" s="143"/>
      <c r="AJC198" s="143"/>
      <c r="AJD198" s="143"/>
      <c r="AJE198" s="143"/>
      <c r="AJF198" s="143"/>
      <c r="AJG198" s="143"/>
      <c r="AJH198" s="143"/>
      <c r="AJI198" s="143"/>
    </row>
    <row r="199" spans="1:945" s="106" customFormat="1" ht="13.55" customHeight="1">
      <c r="A199" s="400"/>
      <c r="B199" s="62" t="s">
        <v>8</v>
      </c>
      <c r="C199" s="251">
        <f>Asia!C199</f>
        <v>31425</v>
      </c>
      <c r="D199" s="358">
        <f t="shared" si="70"/>
        <v>-0.98601105671832079</v>
      </c>
      <c r="E199" s="421"/>
      <c r="F199" s="406"/>
      <c r="G199" s="356">
        <v>571</v>
      </c>
      <c r="H199" s="358">
        <f t="shared" si="60"/>
        <v>-0.97543663425965754</v>
      </c>
      <c r="I199" s="138">
        <v>9</v>
      </c>
      <c r="J199" s="358">
        <f t="shared" si="61"/>
        <v>-0.99965427166564225</v>
      </c>
      <c r="K199" s="373"/>
      <c r="L199" s="358" t="str">
        <f t="shared" ref="L199:L208" si="73">IFERROR(IF((K199/K187-1)=-100%,"",(K199/K187-1)),"")</f>
        <v/>
      </c>
      <c r="M199" s="138">
        <v>0</v>
      </c>
      <c r="N199" s="358">
        <f t="shared" si="72"/>
        <v>-1</v>
      </c>
      <c r="O199" s="403"/>
      <c r="P199" s="406"/>
      <c r="Q199" s="138">
        <v>0</v>
      </c>
      <c r="R199" s="358" t="str">
        <f t="shared" si="71"/>
        <v/>
      </c>
      <c r="S199" s="138">
        <v>23</v>
      </c>
      <c r="T199" s="358">
        <f t="shared" si="62"/>
        <v>-0.97962798937112494</v>
      </c>
      <c r="U199" s="250"/>
      <c r="V199" s="358" t="str">
        <f t="shared" si="63"/>
        <v/>
      </c>
      <c r="W199" s="356">
        <v>0.01</v>
      </c>
      <c r="X199" s="358">
        <f>(W199/W187-1)</f>
        <v>-0.99995633187772925</v>
      </c>
      <c r="Y199" s="250">
        <v>0.01</v>
      </c>
      <c r="Z199" s="358">
        <f t="shared" si="65"/>
        <v>-0.99996389891696746</v>
      </c>
      <c r="AA199" s="138"/>
      <c r="AB199" s="358" t="str">
        <f t="shared" si="66"/>
        <v/>
      </c>
      <c r="AC199" s="138"/>
      <c r="AD199" s="358" t="str">
        <f t="shared" si="67"/>
        <v/>
      </c>
      <c r="AE199" s="138"/>
      <c r="AF199" s="358" t="str">
        <f t="shared" si="68"/>
        <v/>
      </c>
      <c r="AG199" s="138"/>
      <c r="AH199" s="358" t="str">
        <f t="shared" si="69"/>
        <v/>
      </c>
      <c r="AI199" s="143"/>
      <c r="AJ199" s="143"/>
      <c r="AK199" s="143"/>
      <c r="AL199" s="143"/>
      <c r="AM199" s="143"/>
      <c r="AN199" s="143"/>
      <c r="AO199" s="143"/>
      <c r="AP199" s="143"/>
      <c r="AQ199" s="143"/>
      <c r="AR199" s="143"/>
      <c r="AS199" s="143"/>
      <c r="AT199" s="143"/>
      <c r="AU199" s="143"/>
      <c r="AV199" s="144"/>
      <c r="AW199" s="143"/>
      <c r="AX199" s="143"/>
      <c r="AY199" s="143"/>
      <c r="AZ199" s="143"/>
      <c r="BA199" s="143"/>
      <c r="BB199" s="143"/>
      <c r="BC199" s="143"/>
      <c r="BD199" s="143"/>
      <c r="BE199" s="143"/>
      <c r="BF199" s="143"/>
      <c r="BG199" s="143"/>
      <c r="BH199" s="143"/>
      <c r="BI199" s="143"/>
      <c r="BJ199" s="143"/>
      <c r="BK199" s="143"/>
      <c r="BL199" s="143"/>
      <c r="BM199" s="143"/>
      <c r="BN199" s="143"/>
      <c r="BO199" s="143"/>
      <c r="BP199" s="143"/>
      <c r="BQ199" s="143"/>
      <c r="BR199" s="143"/>
      <c r="BS199" s="143"/>
      <c r="BT199" s="143"/>
      <c r="BU199" s="143"/>
      <c r="BV199" s="143"/>
      <c r="BW199" s="143"/>
      <c r="BX199" s="143"/>
      <c r="BY199" s="143"/>
      <c r="BZ199" s="143"/>
      <c r="CA199" s="143"/>
      <c r="CB199" s="143"/>
      <c r="CC199" s="143"/>
      <c r="CD199" s="143"/>
      <c r="CE199" s="143"/>
      <c r="CF199" s="143"/>
      <c r="CG199" s="143"/>
      <c r="CH199" s="143"/>
      <c r="CI199" s="143"/>
      <c r="CJ199" s="143"/>
      <c r="CK199" s="143"/>
      <c r="CL199" s="143"/>
      <c r="CM199" s="143"/>
      <c r="CN199" s="143"/>
      <c r="CO199" s="143"/>
      <c r="CP199" s="143"/>
      <c r="CQ199" s="143"/>
      <c r="CR199" s="143"/>
      <c r="CS199" s="143"/>
      <c r="CT199" s="143"/>
      <c r="CU199" s="143"/>
      <c r="CV199" s="143"/>
      <c r="CW199" s="143"/>
      <c r="CX199" s="143"/>
      <c r="CY199" s="143"/>
      <c r="CZ199" s="143"/>
      <c r="DA199" s="143"/>
      <c r="DB199" s="143"/>
      <c r="DC199" s="143"/>
      <c r="DD199" s="143"/>
      <c r="DE199" s="143"/>
      <c r="DF199" s="143"/>
      <c r="DG199" s="143"/>
      <c r="DH199" s="143"/>
      <c r="DI199" s="143"/>
      <c r="DJ199" s="143"/>
      <c r="DK199" s="143"/>
      <c r="DL199" s="143"/>
      <c r="DM199" s="143"/>
      <c r="DN199" s="143"/>
      <c r="DO199" s="143"/>
      <c r="DP199" s="143"/>
      <c r="DQ199" s="143"/>
      <c r="DR199" s="143"/>
      <c r="DS199" s="143"/>
      <c r="DT199" s="143"/>
      <c r="DU199" s="143"/>
      <c r="DV199" s="143"/>
      <c r="DW199" s="143"/>
      <c r="DX199" s="143"/>
      <c r="DY199" s="143"/>
      <c r="DZ199" s="143"/>
      <c r="EA199" s="143"/>
      <c r="EB199" s="143"/>
      <c r="EC199" s="143"/>
      <c r="ED199" s="143"/>
      <c r="EE199" s="143"/>
      <c r="EF199" s="143"/>
      <c r="EG199" s="143"/>
      <c r="EH199" s="143"/>
      <c r="EI199" s="143"/>
      <c r="EJ199" s="143"/>
      <c r="EK199" s="143"/>
      <c r="EL199" s="143"/>
      <c r="EM199" s="143"/>
      <c r="EN199" s="143"/>
      <c r="EO199" s="143"/>
      <c r="EP199" s="143"/>
      <c r="EQ199" s="143"/>
      <c r="ER199" s="143"/>
      <c r="ES199" s="143"/>
      <c r="ET199" s="143"/>
      <c r="EU199" s="143"/>
      <c r="EV199" s="143"/>
      <c r="EW199" s="143"/>
      <c r="EX199" s="143"/>
      <c r="EY199" s="143"/>
      <c r="EZ199" s="143"/>
      <c r="FA199" s="143"/>
      <c r="FB199" s="143"/>
      <c r="FC199" s="143"/>
      <c r="FD199" s="143"/>
      <c r="FE199" s="143"/>
      <c r="FF199" s="143"/>
      <c r="FG199" s="143"/>
      <c r="FH199" s="143"/>
      <c r="FI199" s="143"/>
      <c r="FJ199" s="143"/>
      <c r="FK199" s="143"/>
      <c r="FL199" s="143"/>
      <c r="FM199" s="143"/>
      <c r="FN199" s="143"/>
      <c r="FO199" s="143"/>
      <c r="FP199" s="143"/>
      <c r="FQ199" s="143"/>
      <c r="FR199" s="143"/>
      <c r="FS199" s="143"/>
      <c r="FT199" s="143"/>
      <c r="FU199" s="143"/>
      <c r="FV199" s="143"/>
      <c r="FW199" s="143"/>
      <c r="FX199" s="143"/>
      <c r="FY199" s="143"/>
      <c r="FZ199" s="143"/>
      <c r="GA199" s="143"/>
      <c r="GB199" s="143"/>
      <c r="GC199" s="143"/>
      <c r="GD199" s="143"/>
      <c r="GE199" s="143"/>
      <c r="GF199" s="143"/>
      <c r="GG199" s="143"/>
      <c r="GH199" s="143"/>
      <c r="GI199" s="143"/>
      <c r="GJ199" s="143"/>
      <c r="GK199" s="143"/>
      <c r="GL199" s="143"/>
      <c r="GM199" s="143"/>
      <c r="GN199" s="143"/>
      <c r="GO199" s="143"/>
      <c r="GP199" s="143"/>
      <c r="GQ199" s="143"/>
      <c r="GR199" s="143"/>
      <c r="GS199" s="143"/>
      <c r="GT199" s="143"/>
      <c r="GU199" s="143"/>
      <c r="GV199" s="143"/>
      <c r="GW199" s="143"/>
      <c r="GX199" s="143"/>
      <c r="GY199" s="143"/>
      <c r="GZ199" s="143"/>
      <c r="HA199" s="143"/>
      <c r="HB199" s="143"/>
      <c r="HC199" s="143"/>
      <c r="HD199" s="143"/>
      <c r="HE199" s="143"/>
      <c r="HF199" s="143"/>
      <c r="HG199" s="143"/>
      <c r="HH199" s="143"/>
      <c r="HI199" s="143"/>
      <c r="HJ199" s="143"/>
      <c r="HK199" s="143"/>
      <c r="HL199" s="143"/>
      <c r="HM199" s="143"/>
      <c r="HN199" s="143"/>
      <c r="HO199" s="143"/>
      <c r="HP199" s="143"/>
      <c r="HQ199" s="143"/>
      <c r="HR199" s="143"/>
      <c r="HS199" s="143"/>
      <c r="HT199" s="143"/>
      <c r="HU199" s="143"/>
      <c r="HV199" s="143"/>
      <c r="HW199" s="143"/>
      <c r="HX199" s="143"/>
      <c r="HY199" s="143"/>
      <c r="HZ199" s="143"/>
      <c r="IA199" s="143"/>
      <c r="IB199" s="143"/>
      <c r="IC199" s="143"/>
      <c r="ID199" s="143"/>
      <c r="IE199" s="143"/>
      <c r="IF199" s="143"/>
      <c r="IG199" s="143"/>
      <c r="IH199" s="143"/>
      <c r="II199" s="143"/>
      <c r="IJ199" s="143"/>
      <c r="IK199" s="143"/>
      <c r="IL199" s="143"/>
      <c r="IM199" s="143"/>
      <c r="IN199" s="143"/>
      <c r="IO199" s="143"/>
      <c r="IP199" s="143"/>
      <c r="IQ199" s="143"/>
      <c r="IR199" s="143"/>
      <c r="IS199" s="143"/>
      <c r="IT199" s="143"/>
      <c r="IU199" s="143"/>
      <c r="IV199" s="143"/>
      <c r="IW199" s="143"/>
      <c r="IX199" s="143"/>
      <c r="IY199" s="143"/>
      <c r="IZ199" s="143"/>
      <c r="JA199" s="143"/>
      <c r="JB199" s="143"/>
      <c r="JC199" s="143"/>
      <c r="JD199" s="143"/>
      <c r="JE199" s="143"/>
      <c r="JF199" s="143"/>
      <c r="JG199" s="143"/>
      <c r="JH199" s="143"/>
      <c r="JI199" s="143"/>
      <c r="JJ199" s="143"/>
      <c r="JK199" s="143"/>
      <c r="JL199" s="143"/>
      <c r="JM199" s="143"/>
      <c r="JN199" s="143"/>
      <c r="JO199" s="143"/>
      <c r="JP199" s="143"/>
      <c r="JQ199" s="143"/>
      <c r="JR199" s="143"/>
      <c r="JS199" s="143"/>
      <c r="JT199" s="143"/>
      <c r="JU199" s="143"/>
      <c r="JV199" s="143"/>
      <c r="JW199" s="143"/>
      <c r="JX199" s="143"/>
      <c r="JY199" s="143"/>
      <c r="JZ199" s="143"/>
      <c r="KA199" s="143"/>
      <c r="KB199" s="143"/>
      <c r="KC199" s="143"/>
      <c r="KD199" s="143"/>
      <c r="KE199" s="143"/>
      <c r="KF199" s="143"/>
      <c r="KG199" s="143"/>
      <c r="KH199" s="143"/>
      <c r="KI199" s="143"/>
      <c r="KJ199" s="143"/>
      <c r="KK199" s="143"/>
      <c r="KL199" s="143"/>
      <c r="KM199" s="143"/>
      <c r="KN199" s="143"/>
      <c r="KO199" s="143"/>
      <c r="KP199" s="143"/>
      <c r="KQ199" s="143"/>
      <c r="KR199" s="143"/>
      <c r="KS199" s="143"/>
      <c r="KT199" s="143"/>
      <c r="KU199" s="143"/>
      <c r="KV199" s="143"/>
      <c r="KW199" s="143"/>
      <c r="KX199" s="143"/>
      <c r="KY199" s="143"/>
      <c r="KZ199" s="143"/>
      <c r="LA199" s="143"/>
      <c r="LB199" s="143"/>
      <c r="LC199" s="143"/>
      <c r="LD199" s="143"/>
      <c r="LE199" s="143"/>
      <c r="LF199" s="143"/>
      <c r="LG199" s="143"/>
      <c r="LH199" s="143"/>
      <c r="LI199" s="143"/>
      <c r="LJ199" s="143"/>
      <c r="LK199" s="143"/>
      <c r="LL199" s="143"/>
      <c r="LM199" s="143"/>
      <c r="LN199" s="143"/>
      <c r="LO199" s="143"/>
      <c r="LP199" s="143"/>
      <c r="LQ199" s="143"/>
      <c r="LR199" s="143"/>
      <c r="LS199" s="143"/>
      <c r="LT199" s="143"/>
      <c r="LU199" s="143"/>
      <c r="LV199" s="143"/>
      <c r="LW199" s="143"/>
      <c r="LX199" s="143"/>
      <c r="LY199" s="143"/>
      <c r="LZ199" s="143"/>
      <c r="MA199" s="143"/>
      <c r="MB199" s="143"/>
      <c r="MC199" s="143"/>
      <c r="MD199" s="143"/>
      <c r="ME199" s="143"/>
      <c r="MF199" s="143"/>
      <c r="MG199" s="143"/>
      <c r="MH199" s="143"/>
      <c r="MI199" s="143"/>
      <c r="MJ199" s="143"/>
      <c r="MK199" s="143"/>
      <c r="ML199" s="143"/>
      <c r="MM199" s="143"/>
      <c r="MN199" s="143"/>
      <c r="MO199" s="143"/>
      <c r="MP199" s="143"/>
      <c r="MQ199" s="143"/>
      <c r="MR199" s="143"/>
      <c r="MS199" s="143"/>
      <c r="MT199" s="143"/>
      <c r="MU199" s="143"/>
      <c r="MV199" s="143"/>
      <c r="MW199" s="143"/>
      <c r="MX199" s="143"/>
      <c r="MY199" s="143"/>
      <c r="MZ199" s="143"/>
      <c r="NA199" s="143"/>
      <c r="NB199" s="143"/>
      <c r="NC199" s="143"/>
      <c r="ND199" s="143"/>
      <c r="NE199" s="143"/>
      <c r="NF199" s="143"/>
      <c r="NG199" s="143"/>
      <c r="NH199" s="143"/>
      <c r="NI199" s="143"/>
      <c r="NJ199" s="143"/>
      <c r="NK199" s="143"/>
      <c r="NL199" s="143"/>
      <c r="NM199" s="143"/>
      <c r="NN199" s="143"/>
      <c r="NO199" s="143"/>
      <c r="NP199" s="143"/>
      <c r="NQ199" s="143"/>
      <c r="NR199" s="143"/>
      <c r="NS199" s="143"/>
      <c r="NT199" s="143"/>
      <c r="NU199" s="143"/>
      <c r="NV199" s="143"/>
      <c r="NW199" s="143"/>
      <c r="NX199" s="143"/>
      <c r="NY199" s="143"/>
      <c r="NZ199" s="143"/>
      <c r="OA199" s="143"/>
      <c r="OB199" s="143"/>
      <c r="OC199" s="143"/>
      <c r="OD199" s="143"/>
      <c r="OE199" s="143"/>
      <c r="OF199" s="143"/>
      <c r="OG199" s="143"/>
      <c r="OH199" s="143"/>
      <c r="OI199" s="143"/>
      <c r="OJ199" s="143"/>
      <c r="OK199" s="143"/>
      <c r="OL199" s="143"/>
      <c r="OM199" s="143"/>
      <c r="ON199" s="143"/>
      <c r="OO199" s="143"/>
      <c r="OP199" s="143"/>
      <c r="OQ199" s="143"/>
      <c r="OR199" s="143"/>
      <c r="OS199" s="143"/>
      <c r="OT199" s="143"/>
      <c r="OU199" s="143"/>
      <c r="OV199" s="143"/>
      <c r="OW199" s="143"/>
      <c r="OX199" s="143"/>
      <c r="OY199" s="143"/>
      <c r="OZ199" s="143"/>
      <c r="PA199" s="143"/>
      <c r="PB199" s="143"/>
      <c r="PC199" s="143"/>
      <c r="PD199" s="143"/>
      <c r="PE199" s="143"/>
      <c r="PF199" s="143"/>
      <c r="PG199" s="143"/>
      <c r="PH199" s="143"/>
      <c r="PI199" s="143"/>
      <c r="PJ199" s="143"/>
      <c r="PK199" s="143"/>
      <c r="PL199" s="143"/>
      <c r="PM199" s="143"/>
      <c r="PN199" s="143"/>
      <c r="PO199" s="143"/>
      <c r="PP199" s="143"/>
      <c r="PQ199" s="143"/>
      <c r="PR199" s="143"/>
      <c r="PS199" s="143"/>
      <c r="PT199" s="143"/>
      <c r="PU199" s="143"/>
      <c r="PV199" s="143"/>
      <c r="PW199" s="143"/>
      <c r="PX199" s="143"/>
      <c r="PY199" s="143"/>
      <c r="PZ199" s="143"/>
      <c r="QA199" s="143"/>
      <c r="QB199" s="143"/>
      <c r="QC199" s="143"/>
      <c r="QD199" s="143"/>
      <c r="QE199" s="143"/>
      <c r="QF199" s="143"/>
      <c r="QG199" s="143"/>
      <c r="QH199" s="143"/>
      <c r="QI199" s="143"/>
      <c r="QJ199" s="143"/>
      <c r="QK199" s="143"/>
      <c r="QL199" s="143"/>
      <c r="QM199" s="143"/>
      <c r="QN199" s="143"/>
      <c r="QO199" s="143"/>
      <c r="QP199" s="143"/>
      <c r="QQ199" s="143"/>
      <c r="QR199" s="143"/>
      <c r="QS199" s="143"/>
      <c r="QT199" s="143"/>
      <c r="QU199" s="143"/>
      <c r="QV199" s="143"/>
      <c r="QW199" s="143"/>
      <c r="QX199" s="143"/>
      <c r="QY199" s="143"/>
      <c r="QZ199" s="143"/>
      <c r="RA199" s="143"/>
      <c r="RB199" s="143"/>
      <c r="RC199" s="143"/>
      <c r="RD199" s="143"/>
      <c r="RE199" s="143"/>
      <c r="RF199" s="143"/>
      <c r="RG199" s="143"/>
      <c r="RH199" s="143"/>
      <c r="RI199" s="143"/>
      <c r="RJ199" s="143"/>
      <c r="RK199" s="143"/>
      <c r="RL199" s="143"/>
      <c r="RM199" s="143"/>
      <c r="RN199" s="143"/>
      <c r="RO199" s="143"/>
      <c r="RP199" s="143"/>
      <c r="RQ199" s="143"/>
      <c r="RR199" s="143"/>
      <c r="RS199" s="143"/>
      <c r="RT199" s="143"/>
      <c r="RU199" s="143"/>
      <c r="RV199" s="143"/>
      <c r="RW199" s="143"/>
      <c r="RX199" s="143"/>
      <c r="RY199" s="143"/>
      <c r="RZ199" s="143"/>
      <c r="SA199" s="143"/>
      <c r="SB199" s="143"/>
      <c r="SC199" s="143"/>
      <c r="SD199" s="143"/>
      <c r="SE199" s="143"/>
      <c r="SF199" s="143"/>
      <c r="SG199" s="143"/>
      <c r="SH199" s="143"/>
      <c r="SI199" s="143"/>
      <c r="SJ199" s="143"/>
      <c r="SK199" s="143"/>
      <c r="SL199" s="143"/>
      <c r="SM199" s="143"/>
      <c r="SN199" s="143"/>
      <c r="SO199" s="143"/>
      <c r="SP199" s="143"/>
      <c r="SQ199" s="143"/>
      <c r="SR199" s="143"/>
      <c r="SS199" s="143"/>
      <c r="ST199" s="143"/>
      <c r="SU199" s="143"/>
      <c r="SV199" s="143"/>
      <c r="SW199" s="143"/>
      <c r="SX199" s="143"/>
      <c r="SY199" s="143"/>
      <c r="SZ199" s="143"/>
      <c r="TA199" s="143"/>
      <c r="TB199" s="143"/>
      <c r="TC199" s="143"/>
      <c r="TD199" s="143"/>
      <c r="TE199" s="143"/>
      <c r="TF199" s="143"/>
      <c r="TG199" s="143"/>
      <c r="TH199" s="143"/>
      <c r="TI199" s="143"/>
      <c r="TJ199" s="143"/>
      <c r="TK199" s="143"/>
      <c r="TL199" s="143"/>
      <c r="TM199" s="143"/>
      <c r="TN199" s="143"/>
      <c r="TO199" s="143"/>
      <c r="TP199" s="143"/>
      <c r="TQ199" s="143"/>
      <c r="TR199" s="143"/>
      <c r="TS199" s="143"/>
      <c r="TT199" s="143"/>
      <c r="TU199" s="143"/>
      <c r="TV199" s="143"/>
      <c r="TW199" s="143"/>
      <c r="TX199" s="143"/>
      <c r="TY199" s="143"/>
      <c r="TZ199" s="143"/>
      <c r="UA199" s="143"/>
      <c r="UB199" s="143"/>
      <c r="UC199" s="143"/>
      <c r="UD199" s="143"/>
      <c r="UE199" s="143"/>
      <c r="UF199" s="143"/>
      <c r="UG199" s="143"/>
      <c r="UH199" s="143"/>
      <c r="UI199" s="143"/>
      <c r="UJ199" s="143"/>
      <c r="UK199" s="143"/>
      <c r="UL199" s="143"/>
      <c r="UM199" s="143"/>
      <c r="UN199" s="143"/>
      <c r="UO199" s="143"/>
      <c r="UP199" s="143"/>
      <c r="UQ199" s="143"/>
      <c r="UR199" s="143"/>
      <c r="US199" s="143"/>
      <c r="UT199" s="143"/>
      <c r="UU199" s="143"/>
      <c r="UV199" s="143"/>
      <c r="UW199" s="143"/>
      <c r="UX199" s="143"/>
      <c r="UY199" s="143"/>
      <c r="UZ199" s="143"/>
      <c r="VA199" s="143"/>
      <c r="VB199" s="143"/>
      <c r="VC199" s="143"/>
      <c r="VD199" s="143"/>
      <c r="VE199" s="143"/>
      <c r="VF199" s="143"/>
      <c r="VG199" s="143"/>
      <c r="VH199" s="143"/>
      <c r="VI199" s="143"/>
      <c r="VJ199" s="143"/>
      <c r="VK199" s="143"/>
      <c r="VL199" s="143"/>
      <c r="VM199" s="143"/>
      <c r="VN199" s="143"/>
      <c r="VO199" s="143"/>
      <c r="VP199" s="143"/>
      <c r="VQ199" s="143"/>
      <c r="VR199" s="143"/>
      <c r="VS199" s="143"/>
      <c r="VT199" s="143"/>
      <c r="VU199" s="143"/>
      <c r="VV199" s="143"/>
      <c r="VW199" s="143"/>
      <c r="VX199" s="143"/>
      <c r="VY199" s="143"/>
      <c r="VZ199" s="143"/>
      <c r="WA199" s="143"/>
      <c r="WB199" s="143"/>
      <c r="WC199" s="143"/>
      <c r="WD199" s="143"/>
      <c r="WE199" s="143"/>
      <c r="WF199" s="143"/>
      <c r="WG199" s="143"/>
      <c r="WH199" s="143"/>
      <c r="WI199" s="143"/>
      <c r="WJ199" s="143"/>
      <c r="WK199" s="143"/>
      <c r="WL199" s="143"/>
      <c r="WM199" s="143"/>
      <c r="WN199" s="143"/>
      <c r="WO199" s="143"/>
      <c r="WP199" s="143"/>
      <c r="WQ199" s="143"/>
      <c r="WR199" s="143"/>
      <c r="WS199" s="143"/>
      <c r="WT199" s="143"/>
      <c r="WU199" s="143"/>
      <c r="WV199" s="143"/>
      <c r="WW199" s="143"/>
      <c r="WX199" s="143"/>
      <c r="WY199" s="143"/>
      <c r="WZ199" s="143"/>
      <c r="XA199" s="143"/>
      <c r="XB199" s="143"/>
      <c r="XC199" s="143"/>
      <c r="XD199" s="143"/>
      <c r="XE199" s="143"/>
      <c r="XF199" s="143"/>
      <c r="XG199" s="143"/>
      <c r="XH199" s="143"/>
      <c r="XI199" s="143"/>
      <c r="XJ199" s="143"/>
      <c r="XK199" s="143"/>
      <c r="XL199" s="143"/>
      <c r="XM199" s="143"/>
      <c r="XN199" s="143"/>
      <c r="XO199" s="143"/>
      <c r="XP199" s="143"/>
      <c r="XQ199" s="143"/>
      <c r="XR199" s="143"/>
      <c r="XS199" s="143"/>
      <c r="XT199" s="143"/>
      <c r="XU199" s="143"/>
      <c r="XV199" s="143"/>
      <c r="XW199" s="143"/>
      <c r="XX199" s="143"/>
      <c r="XY199" s="143"/>
      <c r="XZ199" s="143"/>
      <c r="YA199" s="143"/>
      <c r="YB199" s="143"/>
      <c r="YC199" s="143"/>
      <c r="YD199" s="143"/>
      <c r="YE199" s="143"/>
      <c r="YF199" s="143"/>
      <c r="YG199" s="143"/>
      <c r="YH199" s="143"/>
      <c r="YI199" s="143"/>
      <c r="YJ199" s="143"/>
      <c r="YK199" s="143"/>
      <c r="YL199" s="143"/>
      <c r="YM199" s="143"/>
      <c r="YN199" s="143"/>
      <c r="YO199" s="143"/>
      <c r="YP199" s="143"/>
      <c r="YQ199" s="143"/>
      <c r="YR199" s="143"/>
      <c r="YS199" s="143"/>
      <c r="YT199" s="143"/>
      <c r="YU199" s="143"/>
      <c r="YV199" s="143"/>
      <c r="YW199" s="143"/>
      <c r="YX199" s="143"/>
      <c r="YY199" s="143"/>
      <c r="YZ199" s="143"/>
      <c r="ZA199" s="143"/>
      <c r="ZB199" s="143"/>
      <c r="ZC199" s="143"/>
      <c r="ZD199" s="143"/>
      <c r="ZE199" s="143"/>
      <c r="ZF199" s="143"/>
      <c r="ZG199" s="143"/>
      <c r="ZH199" s="143"/>
      <c r="ZI199" s="143"/>
      <c r="ZJ199" s="143"/>
      <c r="ZK199" s="143"/>
      <c r="ZL199" s="143"/>
      <c r="ZM199" s="143"/>
      <c r="ZN199" s="143"/>
      <c r="ZO199" s="143"/>
      <c r="ZP199" s="143"/>
      <c r="ZQ199" s="143"/>
      <c r="ZR199" s="143"/>
      <c r="ZS199" s="143"/>
      <c r="ZT199" s="143"/>
      <c r="ZU199" s="143"/>
      <c r="ZV199" s="143"/>
      <c r="ZW199" s="143"/>
      <c r="ZX199" s="143"/>
      <c r="ZY199" s="143"/>
      <c r="ZZ199" s="143"/>
      <c r="AAA199" s="143"/>
      <c r="AAB199" s="143"/>
      <c r="AAC199" s="143"/>
      <c r="AAD199" s="143"/>
      <c r="AAE199" s="143"/>
      <c r="AAF199" s="143"/>
      <c r="AAG199" s="143"/>
      <c r="AAH199" s="143"/>
      <c r="AAI199" s="143"/>
      <c r="AAJ199" s="143"/>
      <c r="AAK199" s="143"/>
      <c r="AAL199" s="143"/>
      <c r="AAM199" s="143"/>
      <c r="AAN199" s="143"/>
      <c r="AAO199" s="143"/>
      <c r="AAP199" s="143"/>
      <c r="AAQ199" s="143"/>
      <c r="AAR199" s="143"/>
      <c r="AAS199" s="143"/>
      <c r="AAT199" s="143"/>
      <c r="AAU199" s="143"/>
      <c r="AAV199" s="143"/>
      <c r="AAW199" s="143"/>
      <c r="AAX199" s="143"/>
      <c r="AAY199" s="143"/>
      <c r="AAZ199" s="143"/>
      <c r="ABA199" s="143"/>
      <c r="ABB199" s="143"/>
      <c r="ABC199" s="143"/>
      <c r="ABD199" s="143"/>
      <c r="ABE199" s="143"/>
      <c r="ABF199" s="143"/>
      <c r="ABG199" s="143"/>
      <c r="ABH199" s="143"/>
      <c r="ABI199" s="143"/>
      <c r="ABJ199" s="143"/>
      <c r="ABK199" s="143"/>
      <c r="ABL199" s="143"/>
      <c r="ABM199" s="143"/>
      <c r="ABN199" s="143"/>
      <c r="ABO199" s="143"/>
      <c r="ABP199" s="143"/>
      <c r="ABQ199" s="143"/>
      <c r="ABR199" s="143"/>
      <c r="ABS199" s="143"/>
      <c r="ABT199" s="143"/>
      <c r="ABU199" s="143"/>
      <c r="ABV199" s="143"/>
      <c r="ABW199" s="143"/>
      <c r="ABX199" s="143"/>
      <c r="ABY199" s="143"/>
      <c r="ABZ199" s="143"/>
      <c r="ACA199" s="143"/>
      <c r="ACB199" s="143"/>
      <c r="ACC199" s="143"/>
      <c r="ACD199" s="143"/>
      <c r="ACE199" s="143"/>
      <c r="ACF199" s="143"/>
      <c r="ACG199" s="143"/>
      <c r="ACH199" s="143"/>
      <c r="ACI199" s="143"/>
      <c r="ACJ199" s="143"/>
      <c r="ACK199" s="143"/>
      <c r="ACL199" s="143"/>
      <c r="ACM199" s="143"/>
      <c r="ACN199" s="143"/>
      <c r="ACO199" s="143"/>
      <c r="ACP199" s="143"/>
      <c r="ACQ199" s="143"/>
      <c r="ACR199" s="143"/>
      <c r="ACS199" s="143"/>
      <c r="ACT199" s="143"/>
      <c r="ACU199" s="143"/>
      <c r="ACV199" s="143"/>
      <c r="ACW199" s="143"/>
      <c r="ACX199" s="143"/>
      <c r="ACY199" s="143"/>
      <c r="ACZ199" s="143"/>
      <c r="ADA199" s="143"/>
      <c r="ADB199" s="143"/>
      <c r="ADC199" s="143"/>
      <c r="ADD199" s="143"/>
      <c r="ADE199" s="143"/>
      <c r="ADF199" s="143"/>
      <c r="ADG199" s="143"/>
      <c r="ADH199" s="143"/>
      <c r="ADI199" s="143"/>
      <c r="ADJ199" s="143"/>
      <c r="ADK199" s="143"/>
      <c r="ADL199" s="143"/>
      <c r="ADM199" s="143"/>
      <c r="ADN199" s="143"/>
      <c r="ADO199" s="143"/>
      <c r="ADP199" s="143"/>
      <c r="ADQ199" s="143"/>
      <c r="ADR199" s="143"/>
      <c r="ADS199" s="143"/>
      <c r="ADT199" s="143"/>
      <c r="ADU199" s="143"/>
      <c r="ADV199" s="143"/>
      <c r="ADW199" s="143"/>
      <c r="ADX199" s="143"/>
      <c r="ADY199" s="143"/>
      <c r="ADZ199" s="143"/>
      <c r="AEA199" s="143"/>
      <c r="AEB199" s="143"/>
      <c r="AEC199" s="143"/>
      <c r="AED199" s="143"/>
      <c r="AEE199" s="143"/>
      <c r="AEF199" s="143"/>
      <c r="AEG199" s="143"/>
      <c r="AEH199" s="143"/>
      <c r="AEI199" s="143"/>
      <c r="AEJ199" s="143"/>
      <c r="AEK199" s="143"/>
      <c r="AEL199" s="143"/>
      <c r="AEM199" s="143"/>
      <c r="AEN199" s="143"/>
      <c r="AEO199" s="143"/>
      <c r="AEP199" s="143"/>
      <c r="AEQ199" s="143"/>
      <c r="AER199" s="143"/>
      <c r="AES199" s="143"/>
      <c r="AET199" s="143"/>
      <c r="AEU199" s="143"/>
      <c r="AEV199" s="143"/>
      <c r="AEW199" s="143"/>
      <c r="AEX199" s="143"/>
      <c r="AEY199" s="143"/>
      <c r="AEZ199" s="143"/>
      <c r="AFA199" s="143"/>
      <c r="AFB199" s="143"/>
      <c r="AFC199" s="143"/>
      <c r="AFD199" s="143"/>
      <c r="AFE199" s="143"/>
      <c r="AFF199" s="143"/>
      <c r="AFG199" s="143"/>
      <c r="AFH199" s="143"/>
      <c r="AFI199" s="143"/>
      <c r="AFJ199" s="143"/>
      <c r="AFK199" s="143"/>
      <c r="AFL199" s="143"/>
      <c r="AFM199" s="143"/>
      <c r="AFN199" s="143"/>
      <c r="AFO199" s="143"/>
      <c r="AFP199" s="143"/>
      <c r="AFQ199" s="143"/>
      <c r="AFR199" s="143"/>
      <c r="AFS199" s="143"/>
      <c r="AFT199" s="143"/>
      <c r="AFU199" s="143"/>
      <c r="AFV199" s="143"/>
      <c r="AFW199" s="143"/>
      <c r="AFX199" s="143"/>
      <c r="AFY199" s="143"/>
      <c r="AFZ199" s="143"/>
      <c r="AGA199" s="143"/>
      <c r="AGB199" s="143"/>
      <c r="AGC199" s="143"/>
      <c r="AGD199" s="143"/>
      <c r="AGE199" s="143"/>
      <c r="AGF199" s="143"/>
      <c r="AGG199" s="143"/>
      <c r="AGH199" s="143"/>
      <c r="AGI199" s="143"/>
      <c r="AGJ199" s="143"/>
      <c r="AGK199" s="143"/>
      <c r="AGL199" s="143"/>
      <c r="AGM199" s="143"/>
      <c r="AGN199" s="143"/>
      <c r="AGO199" s="143"/>
      <c r="AGP199" s="143"/>
      <c r="AGQ199" s="143"/>
      <c r="AGR199" s="143"/>
      <c r="AGS199" s="143"/>
      <c r="AGT199" s="143"/>
      <c r="AGU199" s="143"/>
      <c r="AGV199" s="143"/>
      <c r="AGW199" s="143"/>
      <c r="AGX199" s="143"/>
      <c r="AGY199" s="143"/>
      <c r="AGZ199" s="143"/>
      <c r="AHA199" s="143"/>
      <c r="AHB199" s="143"/>
      <c r="AHC199" s="143"/>
      <c r="AHD199" s="143"/>
      <c r="AHE199" s="143"/>
      <c r="AHF199" s="143"/>
      <c r="AHG199" s="143"/>
      <c r="AHH199" s="143"/>
      <c r="AHI199" s="143"/>
      <c r="AHJ199" s="143"/>
      <c r="AHK199" s="143"/>
      <c r="AHL199" s="143"/>
      <c r="AHM199" s="143"/>
      <c r="AHN199" s="143"/>
      <c r="AHO199" s="143"/>
      <c r="AHP199" s="143"/>
      <c r="AHQ199" s="143"/>
      <c r="AHR199" s="143"/>
      <c r="AHS199" s="143"/>
      <c r="AHT199" s="143"/>
      <c r="AHU199" s="143"/>
      <c r="AHV199" s="143"/>
      <c r="AHW199" s="143"/>
      <c r="AHX199" s="143"/>
      <c r="AHY199" s="143"/>
      <c r="AHZ199" s="143"/>
      <c r="AIA199" s="143"/>
      <c r="AIB199" s="143"/>
      <c r="AIC199" s="143"/>
      <c r="AID199" s="143"/>
      <c r="AIE199" s="143"/>
      <c r="AIF199" s="143"/>
      <c r="AIG199" s="143"/>
      <c r="AIH199" s="143"/>
      <c r="AII199" s="143"/>
      <c r="AIJ199" s="143"/>
      <c r="AIK199" s="143"/>
      <c r="AIL199" s="143"/>
      <c r="AIM199" s="143"/>
      <c r="AIN199" s="143"/>
      <c r="AIO199" s="143"/>
      <c r="AIP199" s="143"/>
      <c r="AIQ199" s="143"/>
      <c r="AIR199" s="143"/>
      <c r="AIS199" s="143"/>
      <c r="AIT199" s="143"/>
      <c r="AIU199" s="143"/>
      <c r="AIV199" s="143"/>
      <c r="AIW199" s="143"/>
      <c r="AIX199" s="143"/>
      <c r="AIY199" s="143"/>
      <c r="AIZ199" s="143"/>
      <c r="AJA199" s="143"/>
      <c r="AJB199" s="143"/>
      <c r="AJC199" s="143"/>
      <c r="AJD199" s="143"/>
      <c r="AJE199" s="143"/>
      <c r="AJF199" s="143"/>
      <c r="AJG199" s="143"/>
      <c r="AJH199" s="143"/>
      <c r="AJI199" s="143"/>
    </row>
    <row r="200" spans="1:945" s="106" customFormat="1" ht="13.55" customHeight="1">
      <c r="A200" s="400"/>
      <c r="B200" s="62" t="s">
        <v>9</v>
      </c>
      <c r="C200" s="251">
        <f>Asia!C200</f>
        <v>37802</v>
      </c>
      <c r="D200" s="358">
        <f t="shared" si="70"/>
        <v>-0.98425706437270633</v>
      </c>
      <c r="E200" s="421"/>
      <c r="F200" s="406"/>
      <c r="G200" s="356">
        <v>677</v>
      </c>
      <c r="H200" s="358">
        <f t="shared" si="60"/>
        <v>-0.9780529711155056</v>
      </c>
      <c r="I200" s="138">
        <v>13</v>
      </c>
      <c r="J200" s="358">
        <f t="shared" si="61"/>
        <v>-0.99959563283461383</v>
      </c>
      <c r="K200" s="373"/>
      <c r="L200" s="358" t="str">
        <f t="shared" si="73"/>
        <v/>
      </c>
      <c r="M200" s="138">
        <v>1</v>
      </c>
      <c r="N200" s="358">
        <f t="shared" si="72"/>
        <v>-0.99994640655983713</v>
      </c>
      <c r="O200" s="403"/>
      <c r="P200" s="406"/>
      <c r="Q200" s="138">
        <v>0</v>
      </c>
      <c r="R200" s="358" t="str">
        <f t="shared" si="71"/>
        <v/>
      </c>
      <c r="S200" s="138">
        <v>3</v>
      </c>
      <c r="T200" s="358">
        <f t="shared" si="62"/>
        <v>-0.99861111111111112</v>
      </c>
      <c r="U200" s="250"/>
      <c r="V200" s="358" t="str">
        <f t="shared" si="63"/>
        <v/>
      </c>
      <c r="W200" s="356">
        <v>0.01</v>
      </c>
      <c r="X200" s="358">
        <f>(W200/W188-1)</f>
        <v>-0.99997742663656886</v>
      </c>
      <c r="Y200" s="250">
        <v>0.01</v>
      </c>
      <c r="Z200" s="358">
        <f t="shared" si="65"/>
        <v>-0.99996825396825395</v>
      </c>
      <c r="AA200" s="138"/>
      <c r="AB200" s="358" t="str">
        <f t="shared" si="66"/>
        <v/>
      </c>
      <c r="AC200" s="138"/>
      <c r="AD200" s="358" t="str">
        <f t="shared" si="67"/>
        <v/>
      </c>
      <c r="AE200" s="138"/>
      <c r="AF200" s="358" t="str">
        <f t="shared" si="68"/>
        <v/>
      </c>
      <c r="AG200" s="138"/>
      <c r="AH200" s="358" t="str">
        <f t="shared" si="69"/>
        <v/>
      </c>
      <c r="AI200" s="143"/>
      <c r="AJ200" s="143"/>
      <c r="AK200" s="143"/>
      <c r="AL200" s="143"/>
      <c r="AM200" s="143"/>
      <c r="AN200" s="143"/>
      <c r="AO200" s="143"/>
      <c r="AP200" s="143"/>
      <c r="AQ200" s="143"/>
      <c r="AR200" s="143"/>
      <c r="AS200" s="143"/>
      <c r="AT200" s="143"/>
      <c r="AU200" s="143"/>
      <c r="AV200" s="144"/>
      <c r="AW200" s="143"/>
      <c r="AX200" s="143"/>
      <c r="AY200" s="143"/>
      <c r="AZ200" s="143"/>
      <c r="BA200" s="143"/>
      <c r="BB200" s="143"/>
      <c r="BC200" s="143"/>
      <c r="BD200" s="143"/>
      <c r="BE200" s="143"/>
      <c r="BF200" s="143"/>
      <c r="BG200" s="143"/>
      <c r="BH200" s="143"/>
      <c r="BI200" s="143"/>
      <c r="BJ200" s="143"/>
      <c r="BK200" s="143"/>
      <c r="BL200" s="143"/>
      <c r="BM200" s="143"/>
      <c r="BN200" s="143"/>
      <c r="BO200" s="143"/>
      <c r="BP200" s="143"/>
      <c r="BQ200" s="143"/>
      <c r="BR200" s="143"/>
      <c r="BS200" s="143"/>
      <c r="BT200" s="143"/>
      <c r="BU200" s="143"/>
      <c r="BV200" s="143"/>
      <c r="BW200" s="143"/>
      <c r="BX200" s="143"/>
      <c r="BY200" s="143"/>
      <c r="BZ200" s="143"/>
      <c r="CA200" s="143"/>
      <c r="CB200" s="143"/>
      <c r="CC200" s="143"/>
      <c r="CD200" s="143"/>
      <c r="CE200" s="143"/>
      <c r="CF200" s="143"/>
      <c r="CG200" s="143"/>
      <c r="CH200" s="143"/>
      <c r="CI200" s="143"/>
      <c r="CJ200" s="143"/>
      <c r="CK200" s="143"/>
      <c r="CL200" s="143"/>
      <c r="CM200" s="143"/>
      <c r="CN200" s="143"/>
      <c r="CO200" s="143"/>
      <c r="CP200" s="143"/>
      <c r="CQ200" s="143"/>
      <c r="CR200" s="143"/>
      <c r="CS200" s="143"/>
      <c r="CT200" s="143"/>
      <c r="CU200" s="143"/>
      <c r="CV200" s="143"/>
      <c r="CW200" s="143"/>
      <c r="CX200" s="143"/>
      <c r="CY200" s="143"/>
      <c r="CZ200" s="143"/>
      <c r="DA200" s="143"/>
      <c r="DB200" s="143"/>
      <c r="DC200" s="143"/>
      <c r="DD200" s="143"/>
      <c r="DE200" s="143"/>
      <c r="DF200" s="143"/>
      <c r="DG200" s="143"/>
      <c r="DH200" s="143"/>
      <c r="DI200" s="143"/>
      <c r="DJ200" s="143"/>
      <c r="DK200" s="143"/>
      <c r="DL200" s="143"/>
      <c r="DM200" s="143"/>
      <c r="DN200" s="143"/>
      <c r="DO200" s="143"/>
      <c r="DP200" s="143"/>
      <c r="DQ200" s="143"/>
      <c r="DR200" s="143"/>
      <c r="DS200" s="143"/>
      <c r="DT200" s="143"/>
      <c r="DU200" s="143"/>
      <c r="DV200" s="143"/>
      <c r="DW200" s="143"/>
      <c r="DX200" s="143"/>
      <c r="DY200" s="143"/>
      <c r="DZ200" s="143"/>
      <c r="EA200" s="143"/>
      <c r="EB200" s="143"/>
      <c r="EC200" s="143"/>
      <c r="ED200" s="143"/>
      <c r="EE200" s="143"/>
      <c r="EF200" s="143"/>
      <c r="EG200" s="143"/>
      <c r="EH200" s="143"/>
      <c r="EI200" s="143"/>
      <c r="EJ200" s="143"/>
      <c r="EK200" s="143"/>
      <c r="EL200" s="143"/>
      <c r="EM200" s="143"/>
      <c r="EN200" s="143"/>
      <c r="EO200" s="143"/>
      <c r="EP200" s="143"/>
      <c r="EQ200" s="143"/>
      <c r="ER200" s="143"/>
      <c r="ES200" s="143"/>
      <c r="ET200" s="143"/>
      <c r="EU200" s="143"/>
      <c r="EV200" s="143"/>
      <c r="EW200" s="143"/>
      <c r="EX200" s="143"/>
      <c r="EY200" s="143"/>
      <c r="EZ200" s="143"/>
      <c r="FA200" s="143"/>
      <c r="FB200" s="143"/>
      <c r="FC200" s="143"/>
      <c r="FD200" s="143"/>
      <c r="FE200" s="143"/>
      <c r="FF200" s="143"/>
      <c r="FG200" s="143"/>
      <c r="FH200" s="143"/>
      <c r="FI200" s="143"/>
      <c r="FJ200" s="143"/>
      <c r="FK200" s="143"/>
      <c r="FL200" s="143"/>
      <c r="FM200" s="143"/>
      <c r="FN200" s="143"/>
      <c r="FO200" s="143"/>
      <c r="FP200" s="143"/>
      <c r="FQ200" s="143"/>
      <c r="FR200" s="143"/>
      <c r="FS200" s="143"/>
      <c r="FT200" s="143"/>
      <c r="FU200" s="143"/>
      <c r="FV200" s="143"/>
      <c r="FW200" s="143"/>
      <c r="FX200" s="143"/>
      <c r="FY200" s="143"/>
      <c r="FZ200" s="143"/>
      <c r="GA200" s="143"/>
      <c r="GB200" s="143"/>
      <c r="GC200" s="143"/>
      <c r="GD200" s="143"/>
      <c r="GE200" s="143"/>
      <c r="GF200" s="143"/>
      <c r="GG200" s="143"/>
      <c r="GH200" s="143"/>
      <c r="GI200" s="143"/>
      <c r="GJ200" s="143"/>
      <c r="GK200" s="143"/>
      <c r="GL200" s="143"/>
      <c r="GM200" s="143"/>
      <c r="GN200" s="143"/>
      <c r="GO200" s="143"/>
      <c r="GP200" s="143"/>
      <c r="GQ200" s="143"/>
      <c r="GR200" s="143"/>
      <c r="GS200" s="143"/>
      <c r="GT200" s="143"/>
      <c r="GU200" s="143"/>
      <c r="GV200" s="143"/>
      <c r="GW200" s="143"/>
      <c r="GX200" s="143"/>
      <c r="GY200" s="143"/>
      <c r="GZ200" s="143"/>
      <c r="HA200" s="143"/>
      <c r="HB200" s="143"/>
      <c r="HC200" s="143"/>
      <c r="HD200" s="143"/>
      <c r="HE200" s="143"/>
      <c r="HF200" s="143"/>
      <c r="HG200" s="143"/>
      <c r="HH200" s="143"/>
      <c r="HI200" s="143"/>
      <c r="HJ200" s="143"/>
      <c r="HK200" s="143"/>
      <c r="HL200" s="143"/>
      <c r="HM200" s="143"/>
      <c r="HN200" s="143"/>
      <c r="HO200" s="143"/>
      <c r="HP200" s="143"/>
      <c r="HQ200" s="143"/>
      <c r="HR200" s="143"/>
      <c r="HS200" s="143"/>
      <c r="HT200" s="143"/>
      <c r="HU200" s="143"/>
      <c r="HV200" s="143"/>
      <c r="HW200" s="143"/>
      <c r="HX200" s="143"/>
      <c r="HY200" s="143"/>
      <c r="HZ200" s="143"/>
      <c r="IA200" s="143"/>
      <c r="IB200" s="143"/>
      <c r="IC200" s="143"/>
      <c r="ID200" s="143"/>
      <c r="IE200" s="143"/>
      <c r="IF200" s="143"/>
      <c r="IG200" s="143"/>
      <c r="IH200" s="143"/>
      <c r="II200" s="143"/>
      <c r="IJ200" s="143"/>
      <c r="IK200" s="143"/>
      <c r="IL200" s="143"/>
      <c r="IM200" s="143"/>
      <c r="IN200" s="143"/>
      <c r="IO200" s="143"/>
      <c r="IP200" s="143"/>
      <c r="IQ200" s="143"/>
      <c r="IR200" s="143"/>
      <c r="IS200" s="143"/>
      <c r="IT200" s="143"/>
      <c r="IU200" s="143"/>
      <c r="IV200" s="143"/>
      <c r="IW200" s="143"/>
      <c r="IX200" s="143"/>
      <c r="IY200" s="143"/>
      <c r="IZ200" s="143"/>
      <c r="JA200" s="143"/>
      <c r="JB200" s="143"/>
      <c r="JC200" s="143"/>
      <c r="JD200" s="143"/>
      <c r="JE200" s="143"/>
      <c r="JF200" s="143"/>
      <c r="JG200" s="143"/>
      <c r="JH200" s="143"/>
      <c r="JI200" s="143"/>
      <c r="JJ200" s="143"/>
      <c r="JK200" s="143"/>
      <c r="JL200" s="143"/>
      <c r="JM200" s="143"/>
      <c r="JN200" s="143"/>
      <c r="JO200" s="143"/>
      <c r="JP200" s="143"/>
      <c r="JQ200" s="143"/>
      <c r="JR200" s="143"/>
      <c r="JS200" s="143"/>
      <c r="JT200" s="143"/>
      <c r="JU200" s="143"/>
      <c r="JV200" s="143"/>
      <c r="JW200" s="143"/>
      <c r="JX200" s="143"/>
      <c r="JY200" s="143"/>
      <c r="JZ200" s="143"/>
      <c r="KA200" s="143"/>
      <c r="KB200" s="143"/>
      <c r="KC200" s="143"/>
      <c r="KD200" s="143"/>
      <c r="KE200" s="143"/>
      <c r="KF200" s="143"/>
      <c r="KG200" s="143"/>
      <c r="KH200" s="143"/>
      <c r="KI200" s="143"/>
      <c r="KJ200" s="143"/>
      <c r="KK200" s="143"/>
      <c r="KL200" s="143"/>
      <c r="KM200" s="143"/>
      <c r="KN200" s="143"/>
      <c r="KO200" s="143"/>
      <c r="KP200" s="143"/>
      <c r="KQ200" s="143"/>
      <c r="KR200" s="143"/>
      <c r="KS200" s="143"/>
      <c r="KT200" s="143"/>
      <c r="KU200" s="143"/>
      <c r="KV200" s="143"/>
      <c r="KW200" s="143"/>
      <c r="KX200" s="143"/>
      <c r="KY200" s="143"/>
      <c r="KZ200" s="143"/>
      <c r="LA200" s="143"/>
      <c r="LB200" s="143"/>
      <c r="LC200" s="143"/>
      <c r="LD200" s="143"/>
      <c r="LE200" s="143"/>
      <c r="LF200" s="143"/>
      <c r="LG200" s="143"/>
      <c r="LH200" s="143"/>
      <c r="LI200" s="143"/>
      <c r="LJ200" s="143"/>
      <c r="LK200" s="143"/>
      <c r="LL200" s="143"/>
      <c r="LM200" s="143"/>
      <c r="LN200" s="143"/>
      <c r="LO200" s="143"/>
      <c r="LP200" s="143"/>
      <c r="LQ200" s="143"/>
      <c r="LR200" s="143"/>
      <c r="LS200" s="143"/>
      <c r="LT200" s="143"/>
      <c r="LU200" s="143"/>
      <c r="LV200" s="143"/>
      <c r="LW200" s="143"/>
      <c r="LX200" s="143"/>
      <c r="LY200" s="143"/>
      <c r="LZ200" s="143"/>
      <c r="MA200" s="143"/>
      <c r="MB200" s="143"/>
      <c r="MC200" s="143"/>
      <c r="MD200" s="143"/>
      <c r="ME200" s="143"/>
      <c r="MF200" s="143"/>
      <c r="MG200" s="143"/>
      <c r="MH200" s="143"/>
      <c r="MI200" s="143"/>
      <c r="MJ200" s="143"/>
      <c r="MK200" s="143"/>
      <c r="ML200" s="143"/>
      <c r="MM200" s="143"/>
      <c r="MN200" s="143"/>
      <c r="MO200" s="143"/>
      <c r="MP200" s="143"/>
      <c r="MQ200" s="143"/>
      <c r="MR200" s="143"/>
      <c r="MS200" s="143"/>
      <c r="MT200" s="143"/>
      <c r="MU200" s="143"/>
      <c r="MV200" s="143"/>
      <c r="MW200" s="143"/>
      <c r="MX200" s="143"/>
      <c r="MY200" s="143"/>
      <c r="MZ200" s="143"/>
      <c r="NA200" s="143"/>
      <c r="NB200" s="143"/>
      <c r="NC200" s="143"/>
      <c r="ND200" s="143"/>
      <c r="NE200" s="143"/>
      <c r="NF200" s="143"/>
      <c r="NG200" s="143"/>
      <c r="NH200" s="143"/>
      <c r="NI200" s="143"/>
      <c r="NJ200" s="143"/>
      <c r="NK200" s="143"/>
      <c r="NL200" s="143"/>
      <c r="NM200" s="143"/>
      <c r="NN200" s="143"/>
      <c r="NO200" s="143"/>
      <c r="NP200" s="143"/>
      <c r="NQ200" s="143"/>
      <c r="NR200" s="143"/>
      <c r="NS200" s="143"/>
      <c r="NT200" s="143"/>
      <c r="NU200" s="143"/>
      <c r="NV200" s="143"/>
      <c r="NW200" s="143"/>
      <c r="NX200" s="143"/>
      <c r="NY200" s="143"/>
      <c r="NZ200" s="143"/>
      <c r="OA200" s="143"/>
      <c r="OB200" s="143"/>
      <c r="OC200" s="143"/>
      <c r="OD200" s="143"/>
      <c r="OE200" s="143"/>
      <c r="OF200" s="143"/>
      <c r="OG200" s="143"/>
      <c r="OH200" s="143"/>
      <c r="OI200" s="143"/>
      <c r="OJ200" s="143"/>
      <c r="OK200" s="143"/>
      <c r="OL200" s="143"/>
      <c r="OM200" s="143"/>
      <c r="ON200" s="143"/>
      <c r="OO200" s="143"/>
      <c r="OP200" s="143"/>
      <c r="OQ200" s="143"/>
      <c r="OR200" s="143"/>
      <c r="OS200" s="143"/>
      <c r="OT200" s="143"/>
      <c r="OU200" s="143"/>
      <c r="OV200" s="143"/>
      <c r="OW200" s="143"/>
      <c r="OX200" s="143"/>
      <c r="OY200" s="143"/>
      <c r="OZ200" s="143"/>
      <c r="PA200" s="143"/>
      <c r="PB200" s="143"/>
      <c r="PC200" s="143"/>
      <c r="PD200" s="143"/>
      <c r="PE200" s="143"/>
      <c r="PF200" s="143"/>
      <c r="PG200" s="143"/>
      <c r="PH200" s="143"/>
      <c r="PI200" s="143"/>
      <c r="PJ200" s="143"/>
      <c r="PK200" s="143"/>
      <c r="PL200" s="143"/>
      <c r="PM200" s="143"/>
      <c r="PN200" s="143"/>
      <c r="PO200" s="143"/>
      <c r="PP200" s="143"/>
      <c r="PQ200" s="143"/>
      <c r="PR200" s="143"/>
      <c r="PS200" s="143"/>
      <c r="PT200" s="143"/>
      <c r="PU200" s="143"/>
      <c r="PV200" s="143"/>
      <c r="PW200" s="143"/>
      <c r="PX200" s="143"/>
      <c r="PY200" s="143"/>
      <c r="PZ200" s="143"/>
      <c r="QA200" s="143"/>
      <c r="QB200" s="143"/>
      <c r="QC200" s="143"/>
      <c r="QD200" s="143"/>
      <c r="QE200" s="143"/>
      <c r="QF200" s="143"/>
      <c r="QG200" s="143"/>
      <c r="QH200" s="143"/>
      <c r="QI200" s="143"/>
      <c r="QJ200" s="143"/>
      <c r="QK200" s="143"/>
      <c r="QL200" s="143"/>
      <c r="QM200" s="143"/>
      <c r="QN200" s="143"/>
      <c r="QO200" s="143"/>
      <c r="QP200" s="143"/>
      <c r="QQ200" s="143"/>
      <c r="QR200" s="143"/>
      <c r="QS200" s="143"/>
      <c r="QT200" s="143"/>
      <c r="QU200" s="143"/>
      <c r="QV200" s="143"/>
      <c r="QW200" s="143"/>
      <c r="QX200" s="143"/>
      <c r="QY200" s="143"/>
      <c r="QZ200" s="143"/>
      <c r="RA200" s="143"/>
      <c r="RB200" s="143"/>
      <c r="RC200" s="143"/>
      <c r="RD200" s="143"/>
      <c r="RE200" s="143"/>
      <c r="RF200" s="143"/>
      <c r="RG200" s="143"/>
      <c r="RH200" s="143"/>
      <c r="RI200" s="143"/>
      <c r="RJ200" s="143"/>
      <c r="RK200" s="143"/>
      <c r="RL200" s="143"/>
      <c r="RM200" s="143"/>
      <c r="RN200" s="143"/>
      <c r="RO200" s="143"/>
      <c r="RP200" s="143"/>
      <c r="RQ200" s="143"/>
      <c r="RR200" s="143"/>
      <c r="RS200" s="143"/>
      <c r="RT200" s="143"/>
      <c r="RU200" s="143"/>
      <c r="RV200" s="143"/>
      <c r="RW200" s="143"/>
      <c r="RX200" s="143"/>
      <c r="RY200" s="143"/>
      <c r="RZ200" s="143"/>
      <c r="SA200" s="143"/>
      <c r="SB200" s="143"/>
      <c r="SC200" s="143"/>
      <c r="SD200" s="143"/>
      <c r="SE200" s="143"/>
      <c r="SF200" s="143"/>
      <c r="SG200" s="143"/>
      <c r="SH200" s="143"/>
      <c r="SI200" s="143"/>
      <c r="SJ200" s="143"/>
      <c r="SK200" s="143"/>
      <c r="SL200" s="143"/>
      <c r="SM200" s="143"/>
      <c r="SN200" s="143"/>
      <c r="SO200" s="143"/>
      <c r="SP200" s="143"/>
      <c r="SQ200" s="143"/>
      <c r="SR200" s="143"/>
      <c r="SS200" s="143"/>
      <c r="ST200" s="143"/>
      <c r="SU200" s="143"/>
      <c r="SV200" s="143"/>
      <c r="SW200" s="143"/>
      <c r="SX200" s="143"/>
      <c r="SY200" s="143"/>
      <c r="SZ200" s="143"/>
      <c r="TA200" s="143"/>
      <c r="TB200" s="143"/>
      <c r="TC200" s="143"/>
      <c r="TD200" s="143"/>
      <c r="TE200" s="143"/>
      <c r="TF200" s="143"/>
      <c r="TG200" s="143"/>
      <c r="TH200" s="143"/>
      <c r="TI200" s="143"/>
      <c r="TJ200" s="143"/>
      <c r="TK200" s="143"/>
      <c r="TL200" s="143"/>
      <c r="TM200" s="143"/>
      <c r="TN200" s="143"/>
      <c r="TO200" s="143"/>
      <c r="TP200" s="143"/>
      <c r="TQ200" s="143"/>
      <c r="TR200" s="143"/>
      <c r="TS200" s="143"/>
      <c r="TT200" s="143"/>
      <c r="TU200" s="143"/>
      <c r="TV200" s="143"/>
      <c r="TW200" s="143"/>
      <c r="TX200" s="143"/>
      <c r="TY200" s="143"/>
      <c r="TZ200" s="143"/>
      <c r="UA200" s="143"/>
      <c r="UB200" s="143"/>
      <c r="UC200" s="143"/>
      <c r="UD200" s="143"/>
      <c r="UE200" s="143"/>
      <c r="UF200" s="143"/>
      <c r="UG200" s="143"/>
      <c r="UH200" s="143"/>
      <c r="UI200" s="143"/>
      <c r="UJ200" s="143"/>
      <c r="UK200" s="143"/>
      <c r="UL200" s="143"/>
      <c r="UM200" s="143"/>
      <c r="UN200" s="143"/>
      <c r="UO200" s="143"/>
      <c r="UP200" s="143"/>
      <c r="UQ200" s="143"/>
      <c r="UR200" s="143"/>
      <c r="US200" s="143"/>
      <c r="UT200" s="143"/>
      <c r="UU200" s="143"/>
      <c r="UV200" s="143"/>
      <c r="UW200" s="143"/>
      <c r="UX200" s="143"/>
      <c r="UY200" s="143"/>
      <c r="UZ200" s="143"/>
      <c r="VA200" s="143"/>
      <c r="VB200" s="143"/>
      <c r="VC200" s="143"/>
      <c r="VD200" s="143"/>
      <c r="VE200" s="143"/>
      <c r="VF200" s="143"/>
      <c r="VG200" s="143"/>
      <c r="VH200" s="143"/>
      <c r="VI200" s="143"/>
      <c r="VJ200" s="143"/>
      <c r="VK200" s="143"/>
      <c r="VL200" s="143"/>
      <c r="VM200" s="143"/>
      <c r="VN200" s="143"/>
      <c r="VO200" s="143"/>
      <c r="VP200" s="143"/>
      <c r="VQ200" s="143"/>
      <c r="VR200" s="143"/>
      <c r="VS200" s="143"/>
      <c r="VT200" s="143"/>
      <c r="VU200" s="143"/>
      <c r="VV200" s="143"/>
      <c r="VW200" s="143"/>
      <c r="VX200" s="143"/>
      <c r="VY200" s="143"/>
      <c r="VZ200" s="143"/>
      <c r="WA200" s="143"/>
      <c r="WB200" s="143"/>
      <c r="WC200" s="143"/>
      <c r="WD200" s="143"/>
      <c r="WE200" s="143"/>
      <c r="WF200" s="143"/>
      <c r="WG200" s="143"/>
      <c r="WH200" s="143"/>
      <c r="WI200" s="143"/>
      <c r="WJ200" s="143"/>
      <c r="WK200" s="143"/>
      <c r="WL200" s="143"/>
      <c r="WM200" s="143"/>
      <c r="WN200" s="143"/>
      <c r="WO200" s="143"/>
      <c r="WP200" s="143"/>
      <c r="WQ200" s="143"/>
      <c r="WR200" s="143"/>
      <c r="WS200" s="143"/>
      <c r="WT200" s="143"/>
      <c r="WU200" s="143"/>
      <c r="WV200" s="143"/>
      <c r="WW200" s="143"/>
      <c r="WX200" s="143"/>
      <c r="WY200" s="143"/>
      <c r="WZ200" s="143"/>
      <c r="XA200" s="143"/>
      <c r="XB200" s="143"/>
      <c r="XC200" s="143"/>
      <c r="XD200" s="143"/>
      <c r="XE200" s="143"/>
      <c r="XF200" s="143"/>
      <c r="XG200" s="143"/>
      <c r="XH200" s="143"/>
      <c r="XI200" s="143"/>
      <c r="XJ200" s="143"/>
      <c r="XK200" s="143"/>
      <c r="XL200" s="143"/>
      <c r="XM200" s="143"/>
      <c r="XN200" s="143"/>
      <c r="XO200" s="143"/>
      <c r="XP200" s="143"/>
      <c r="XQ200" s="143"/>
      <c r="XR200" s="143"/>
      <c r="XS200" s="143"/>
      <c r="XT200" s="143"/>
      <c r="XU200" s="143"/>
      <c r="XV200" s="143"/>
      <c r="XW200" s="143"/>
      <c r="XX200" s="143"/>
      <c r="XY200" s="143"/>
      <c r="XZ200" s="143"/>
      <c r="YA200" s="143"/>
      <c r="YB200" s="143"/>
      <c r="YC200" s="143"/>
      <c r="YD200" s="143"/>
      <c r="YE200" s="143"/>
      <c r="YF200" s="143"/>
      <c r="YG200" s="143"/>
      <c r="YH200" s="143"/>
      <c r="YI200" s="143"/>
      <c r="YJ200" s="143"/>
      <c r="YK200" s="143"/>
      <c r="YL200" s="143"/>
      <c r="YM200" s="143"/>
      <c r="YN200" s="143"/>
      <c r="YO200" s="143"/>
      <c r="YP200" s="143"/>
      <c r="YQ200" s="143"/>
      <c r="YR200" s="143"/>
      <c r="YS200" s="143"/>
      <c r="YT200" s="143"/>
      <c r="YU200" s="143"/>
      <c r="YV200" s="143"/>
      <c r="YW200" s="143"/>
      <c r="YX200" s="143"/>
      <c r="YY200" s="143"/>
      <c r="YZ200" s="143"/>
      <c r="ZA200" s="143"/>
      <c r="ZB200" s="143"/>
      <c r="ZC200" s="143"/>
      <c r="ZD200" s="143"/>
      <c r="ZE200" s="143"/>
      <c r="ZF200" s="143"/>
      <c r="ZG200" s="143"/>
      <c r="ZH200" s="143"/>
      <c r="ZI200" s="143"/>
      <c r="ZJ200" s="143"/>
      <c r="ZK200" s="143"/>
      <c r="ZL200" s="143"/>
      <c r="ZM200" s="143"/>
      <c r="ZN200" s="143"/>
      <c r="ZO200" s="143"/>
      <c r="ZP200" s="143"/>
      <c r="ZQ200" s="143"/>
      <c r="ZR200" s="143"/>
      <c r="ZS200" s="143"/>
      <c r="ZT200" s="143"/>
      <c r="ZU200" s="143"/>
      <c r="ZV200" s="143"/>
      <c r="ZW200" s="143"/>
      <c r="ZX200" s="143"/>
      <c r="ZY200" s="143"/>
      <c r="ZZ200" s="143"/>
      <c r="AAA200" s="143"/>
      <c r="AAB200" s="143"/>
      <c r="AAC200" s="143"/>
      <c r="AAD200" s="143"/>
      <c r="AAE200" s="143"/>
      <c r="AAF200" s="143"/>
      <c r="AAG200" s="143"/>
      <c r="AAH200" s="143"/>
      <c r="AAI200" s="143"/>
      <c r="AAJ200" s="143"/>
      <c r="AAK200" s="143"/>
      <c r="AAL200" s="143"/>
      <c r="AAM200" s="143"/>
      <c r="AAN200" s="143"/>
      <c r="AAO200" s="143"/>
      <c r="AAP200" s="143"/>
      <c r="AAQ200" s="143"/>
      <c r="AAR200" s="143"/>
      <c r="AAS200" s="143"/>
      <c r="AAT200" s="143"/>
      <c r="AAU200" s="143"/>
      <c r="AAV200" s="143"/>
      <c r="AAW200" s="143"/>
      <c r="AAX200" s="143"/>
      <c r="AAY200" s="143"/>
      <c r="AAZ200" s="143"/>
      <c r="ABA200" s="143"/>
      <c r="ABB200" s="143"/>
      <c r="ABC200" s="143"/>
      <c r="ABD200" s="143"/>
      <c r="ABE200" s="143"/>
      <c r="ABF200" s="143"/>
      <c r="ABG200" s="143"/>
      <c r="ABH200" s="143"/>
      <c r="ABI200" s="143"/>
      <c r="ABJ200" s="143"/>
      <c r="ABK200" s="143"/>
      <c r="ABL200" s="143"/>
      <c r="ABM200" s="143"/>
      <c r="ABN200" s="143"/>
      <c r="ABO200" s="143"/>
      <c r="ABP200" s="143"/>
      <c r="ABQ200" s="143"/>
      <c r="ABR200" s="143"/>
      <c r="ABS200" s="143"/>
      <c r="ABT200" s="143"/>
      <c r="ABU200" s="143"/>
      <c r="ABV200" s="143"/>
      <c r="ABW200" s="143"/>
      <c r="ABX200" s="143"/>
      <c r="ABY200" s="143"/>
      <c r="ABZ200" s="143"/>
      <c r="ACA200" s="143"/>
      <c r="ACB200" s="143"/>
      <c r="ACC200" s="143"/>
      <c r="ACD200" s="143"/>
      <c r="ACE200" s="143"/>
      <c r="ACF200" s="143"/>
      <c r="ACG200" s="143"/>
      <c r="ACH200" s="143"/>
      <c r="ACI200" s="143"/>
      <c r="ACJ200" s="143"/>
      <c r="ACK200" s="143"/>
      <c r="ACL200" s="143"/>
      <c r="ACM200" s="143"/>
      <c r="ACN200" s="143"/>
      <c r="ACO200" s="143"/>
      <c r="ACP200" s="143"/>
      <c r="ACQ200" s="143"/>
      <c r="ACR200" s="143"/>
      <c r="ACS200" s="143"/>
      <c r="ACT200" s="143"/>
      <c r="ACU200" s="143"/>
      <c r="ACV200" s="143"/>
      <c r="ACW200" s="143"/>
      <c r="ACX200" s="143"/>
      <c r="ACY200" s="143"/>
      <c r="ACZ200" s="143"/>
      <c r="ADA200" s="143"/>
      <c r="ADB200" s="143"/>
      <c r="ADC200" s="143"/>
      <c r="ADD200" s="143"/>
      <c r="ADE200" s="143"/>
      <c r="ADF200" s="143"/>
      <c r="ADG200" s="143"/>
      <c r="ADH200" s="143"/>
      <c r="ADI200" s="143"/>
      <c r="ADJ200" s="143"/>
      <c r="ADK200" s="143"/>
      <c r="ADL200" s="143"/>
      <c r="ADM200" s="143"/>
      <c r="ADN200" s="143"/>
      <c r="ADO200" s="143"/>
      <c r="ADP200" s="143"/>
      <c r="ADQ200" s="143"/>
      <c r="ADR200" s="143"/>
      <c r="ADS200" s="143"/>
      <c r="ADT200" s="143"/>
      <c r="ADU200" s="143"/>
      <c r="ADV200" s="143"/>
      <c r="ADW200" s="143"/>
      <c r="ADX200" s="143"/>
      <c r="ADY200" s="143"/>
      <c r="ADZ200" s="143"/>
      <c r="AEA200" s="143"/>
      <c r="AEB200" s="143"/>
      <c r="AEC200" s="143"/>
      <c r="AED200" s="143"/>
      <c r="AEE200" s="143"/>
      <c r="AEF200" s="143"/>
      <c r="AEG200" s="143"/>
      <c r="AEH200" s="143"/>
      <c r="AEI200" s="143"/>
      <c r="AEJ200" s="143"/>
      <c r="AEK200" s="143"/>
      <c r="AEL200" s="143"/>
      <c r="AEM200" s="143"/>
      <c r="AEN200" s="143"/>
      <c r="AEO200" s="143"/>
      <c r="AEP200" s="143"/>
      <c r="AEQ200" s="143"/>
      <c r="AER200" s="143"/>
      <c r="AES200" s="143"/>
      <c r="AET200" s="143"/>
      <c r="AEU200" s="143"/>
      <c r="AEV200" s="143"/>
      <c r="AEW200" s="143"/>
      <c r="AEX200" s="143"/>
      <c r="AEY200" s="143"/>
      <c r="AEZ200" s="143"/>
      <c r="AFA200" s="143"/>
      <c r="AFB200" s="143"/>
      <c r="AFC200" s="143"/>
      <c r="AFD200" s="143"/>
      <c r="AFE200" s="143"/>
      <c r="AFF200" s="143"/>
      <c r="AFG200" s="143"/>
      <c r="AFH200" s="143"/>
      <c r="AFI200" s="143"/>
      <c r="AFJ200" s="143"/>
      <c r="AFK200" s="143"/>
      <c r="AFL200" s="143"/>
      <c r="AFM200" s="143"/>
      <c r="AFN200" s="143"/>
      <c r="AFO200" s="143"/>
      <c r="AFP200" s="143"/>
      <c r="AFQ200" s="143"/>
      <c r="AFR200" s="143"/>
      <c r="AFS200" s="143"/>
      <c r="AFT200" s="143"/>
      <c r="AFU200" s="143"/>
      <c r="AFV200" s="143"/>
      <c r="AFW200" s="143"/>
      <c r="AFX200" s="143"/>
      <c r="AFY200" s="143"/>
      <c r="AFZ200" s="143"/>
      <c r="AGA200" s="143"/>
      <c r="AGB200" s="143"/>
      <c r="AGC200" s="143"/>
      <c r="AGD200" s="143"/>
      <c r="AGE200" s="143"/>
      <c r="AGF200" s="143"/>
      <c r="AGG200" s="143"/>
      <c r="AGH200" s="143"/>
      <c r="AGI200" s="143"/>
      <c r="AGJ200" s="143"/>
      <c r="AGK200" s="143"/>
      <c r="AGL200" s="143"/>
      <c r="AGM200" s="143"/>
      <c r="AGN200" s="143"/>
      <c r="AGO200" s="143"/>
      <c r="AGP200" s="143"/>
      <c r="AGQ200" s="143"/>
      <c r="AGR200" s="143"/>
      <c r="AGS200" s="143"/>
      <c r="AGT200" s="143"/>
      <c r="AGU200" s="143"/>
      <c r="AGV200" s="143"/>
      <c r="AGW200" s="143"/>
      <c r="AGX200" s="143"/>
      <c r="AGY200" s="143"/>
      <c r="AGZ200" s="143"/>
      <c r="AHA200" s="143"/>
      <c r="AHB200" s="143"/>
      <c r="AHC200" s="143"/>
      <c r="AHD200" s="143"/>
      <c r="AHE200" s="143"/>
      <c r="AHF200" s="143"/>
      <c r="AHG200" s="143"/>
      <c r="AHH200" s="143"/>
      <c r="AHI200" s="143"/>
      <c r="AHJ200" s="143"/>
      <c r="AHK200" s="143"/>
      <c r="AHL200" s="143"/>
      <c r="AHM200" s="143"/>
      <c r="AHN200" s="143"/>
      <c r="AHO200" s="143"/>
      <c r="AHP200" s="143"/>
      <c r="AHQ200" s="143"/>
      <c r="AHR200" s="143"/>
      <c r="AHS200" s="143"/>
      <c r="AHT200" s="143"/>
      <c r="AHU200" s="143"/>
      <c r="AHV200" s="143"/>
      <c r="AHW200" s="143"/>
      <c r="AHX200" s="143"/>
      <c r="AHY200" s="143"/>
      <c r="AHZ200" s="143"/>
      <c r="AIA200" s="143"/>
      <c r="AIB200" s="143"/>
      <c r="AIC200" s="143"/>
      <c r="AID200" s="143"/>
      <c r="AIE200" s="143"/>
      <c r="AIF200" s="143"/>
      <c r="AIG200" s="143"/>
      <c r="AIH200" s="143"/>
      <c r="AII200" s="143"/>
      <c r="AIJ200" s="143"/>
      <c r="AIK200" s="143"/>
      <c r="AIL200" s="143"/>
      <c r="AIM200" s="143"/>
      <c r="AIN200" s="143"/>
      <c r="AIO200" s="143"/>
      <c r="AIP200" s="143"/>
      <c r="AIQ200" s="143"/>
      <c r="AIR200" s="143"/>
      <c r="AIS200" s="143"/>
      <c r="AIT200" s="143"/>
      <c r="AIU200" s="143"/>
      <c r="AIV200" s="143"/>
      <c r="AIW200" s="143"/>
      <c r="AIX200" s="143"/>
      <c r="AIY200" s="143"/>
      <c r="AIZ200" s="143"/>
      <c r="AJA200" s="143"/>
      <c r="AJB200" s="143"/>
      <c r="AJC200" s="143"/>
      <c r="AJD200" s="143"/>
      <c r="AJE200" s="143"/>
      <c r="AJF200" s="143"/>
      <c r="AJG200" s="143"/>
      <c r="AJH200" s="143"/>
      <c r="AJI200" s="143"/>
    </row>
    <row r="201" spans="1:945" s="106" customFormat="1" ht="13.55" customHeight="1">
      <c r="A201" s="400"/>
      <c r="B201" s="62" t="s">
        <v>226</v>
      </c>
      <c r="C201" s="166">
        <f>Asia!C201</f>
        <v>48353</v>
      </c>
      <c r="D201" s="358">
        <f t="shared" si="70"/>
        <v>-0.98062623657844106</v>
      </c>
      <c r="E201" s="421"/>
      <c r="F201" s="406"/>
      <c r="G201" s="356">
        <v>1422</v>
      </c>
      <c r="H201" s="358">
        <f t="shared" si="60"/>
        <v>-0.95543437382474616</v>
      </c>
      <c r="I201" s="138">
        <v>104</v>
      </c>
      <c r="J201" s="358">
        <f t="shared" si="61"/>
        <v>-0.99689004515415214</v>
      </c>
      <c r="K201" s="373"/>
      <c r="L201" s="358" t="str">
        <f t="shared" si="73"/>
        <v/>
      </c>
      <c r="M201" s="138">
        <v>26</v>
      </c>
      <c r="N201" s="358">
        <f t="shared" si="72"/>
        <v>-0.99828337514855403</v>
      </c>
      <c r="O201" s="403"/>
      <c r="P201" s="406"/>
      <c r="Q201" s="138">
        <v>0</v>
      </c>
      <c r="R201" s="358" t="str">
        <f t="shared" si="71"/>
        <v/>
      </c>
      <c r="S201" s="138">
        <v>12</v>
      </c>
      <c r="T201" s="358">
        <f t="shared" si="62"/>
        <v>-0.99699474079639372</v>
      </c>
      <c r="U201" s="250"/>
      <c r="V201" s="358" t="str">
        <f t="shared" si="63"/>
        <v/>
      </c>
      <c r="W201" s="356">
        <v>0</v>
      </c>
      <c r="X201" s="358">
        <f>(W201/W189-1)</f>
        <v>-1</v>
      </c>
      <c r="Y201" s="250">
        <v>0.01</v>
      </c>
      <c r="Z201" s="358">
        <f t="shared" si="65"/>
        <v>-0.99996478873239436</v>
      </c>
      <c r="AA201" s="138"/>
      <c r="AB201" s="358" t="str">
        <f t="shared" si="66"/>
        <v/>
      </c>
      <c r="AC201" s="138"/>
      <c r="AD201" s="358" t="str">
        <f t="shared" si="67"/>
        <v/>
      </c>
      <c r="AE201" s="138"/>
      <c r="AF201" s="358" t="str">
        <f t="shared" si="68"/>
        <v/>
      </c>
      <c r="AG201" s="138"/>
      <c r="AH201" s="358" t="str">
        <f t="shared" si="69"/>
        <v/>
      </c>
      <c r="AI201" s="143"/>
      <c r="AJ201" s="143"/>
      <c r="AK201" s="143"/>
      <c r="AL201" s="143"/>
      <c r="AM201" s="143"/>
      <c r="AN201" s="143"/>
      <c r="AO201" s="143"/>
      <c r="AP201" s="143"/>
      <c r="AQ201" s="143"/>
      <c r="AR201" s="143"/>
      <c r="AS201" s="143"/>
      <c r="AT201" s="143"/>
      <c r="AU201" s="143"/>
      <c r="AV201" s="144"/>
      <c r="AW201" s="143"/>
      <c r="AX201" s="143"/>
      <c r="AY201" s="143"/>
      <c r="AZ201" s="143"/>
      <c r="BA201" s="143"/>
      <c r="BB201" s="143"/>
      <c r="BC201" s="143"/>
      <c r="BD201" s="143"/>
      <c r="BE201" s="143"/>
      <c r="BF201" s="143"/>
      <c r="BG201" s="143"/>
      <c r="BH201" s="143"/>
      <c r="BI201" s="143"/>
      <c r="BJ201" s="143"/>
      <c r="BK201" s="143"/>
      <c r="BL201" s="143"/>
      <c r="BM201" s="143"/>
      <c r="BN201" s="143"/>
      <c r="BO201" s="143"/>
      <c r="BP201" s="143"/>
      <c r="BQ201" s="143"/>
      <c r="BR201" s="143"/>
      <c r="BS201" s="143"/>
      <c r="BT201" s="143"/>
      <c r="BU201" s="143"/>
      <c r="BV201" s="143"/>
      <c r="BW201" s="143"/>
      <c r="BX201" s="143"/>
      <c r="BY201" s="143"/>
      <c r="BZ201" s="143"/>
      <c r="CA201" s="143"/>
      <c r="CB201" s="143"/>
      <c r="CC201" s="143"/>
      <c r="CD201" s="143"/>
      <c r="CE201" s="143"/>
      <c r="CF201" s="143"/>
      <c r="CG201" s="143"/>
      <c r="CH201" s="143"/>
      <c r="CI201" s="143"/>
      <c r="CJ201" s="143"/>
      <c r="CK201" s="143"/>
      <c r="CL201" s="143"/>
      <c r="CM201" s="143"/>
      <c r="CN201" s="143"/>
      <c r="CO201" s="143"/>
      <c r="CP201" s="143"/>
      <c r="CQ201" s="143"/>
      <c r="CR201" s="143"/>
      <c r="CS201" s="143"/>
      <c r="CT201" s="143"/>
      <c r="CU201" s="143"/>
      <c r="CV201" s="143"/>
      <c r="CW201" s="143"/>
      <c r="CX201" s="143"/>
      <c r="CY201" s="143"/>
      <c r="CZ201" s="143"/>
      <c r="DA201" s="143"/>
      <c r="DB201" s="143"/>
      <c r="DC201" s="143"/>
      <c r="DD201" s="143"/>
      <c r="DE201" s="143"/>
      <c r="DF201" s="143"/>
      <c r="DG201" s="143"/>
      <c r="DH201" s="143"/>
      <c r="DI201" s="143"/>
      <c r="DJ201" s="143"/>
      <c r="DK201" s="143"/>
      <c r="DL201" s="143"/>
      <c r="DM201" s="143"/>
      <c r="DN201" s="143"/>
      <c r="DO201" s="143"/>
      <c r="DP201" s="143"/>
      <c r="DQ201" s="143"/>
      <c r="DR201" s="143"/>
      <c r="DS201" s="143"/>
      <c r="DT201" s="143"/>
      <c r="DU201" s="143"/>
      <c r="DV201" s="143"/>
      <c r="DW201" s="143"/>
      <c r="DX201" s="143"/>
      <c r="DY201" s="143"/>
      <c r="DZ201" s="143"/>
      <c r="EA201" s="143"/>
      <c r="EB201" s="143"/>
      <c r="EC201" s="143"/>
      <c r="ED201" s="143"/>
      <c r="EE201" s="143"/>
      <c r="EF201" s="143"/>
      <c r="EG201" s="143"/>
      <c r="EH201" s="143"/>
      <c r="EI201" s="143"/>
      <c r="EJ201" s="143"/>
      <c r="EK201" s="143"/>
      <c r="EL201" s="143"/>
      <c r="EM201" s="143"/>
      <c r="EN201" s="143"/>
      <c r="EO201" s="143"/>
      <c r="EP201" s="143"/>
      <c r="EQ201" s="143"/>
      <c r="ER201" s="143"/>
      <c r="ES201" s="143"/>
      <c r="ET201" s="143"/>
      <c r="EU201" s="143"/>
      <c r="EV201" s="143"/>
      <c r="EW201" s="143"/>
      <c r="EX201" s="143"/>
      <c r="EY201" s="143"/>
      <c r="EZ201" s="143"/>
      <c r="FA201" s="143"/>
      <c r="FB201" s="143"/>
      <c r="FC201" s="143"/>
      <c r="FD201" s="143"/>
      <c r="FE201" s="143"/>
      <c r="FF201" s="143"/>
      <c r="FG201" s="143"/>
      <c r="FH201" s="143"/>
      <c r="FI201" s="143"/>
      <c r="FJ201" s="143"/>
      <c r="FK201" s="143"/>
      <c r="FL201" s="143"/>
      <c r="FM201" s="143"/>
      <c r="FN201" s="143"/>
      <c r="FO201" s="143"/>
      <c r="FP201" s="143"/>
      <c r="FQ201" s="143"/>
      <c r="FR201" s="143"/>
      <c r="FS201" s="143"/>
      <c r="FT201" s="143"/>
      <c r="FU201" s="143"/>
      <c r="FV201" s="143"/>
      <c r="FW201" s="143"/>
      <c r="FX201" s="143"/>
      <c r="FY201" s="143"/>
      <c r="FZ201" s="143"/>
      <c r="GA201" s="143"/>
      <c r="GB201" s="143"/>
      <c r="GC201" s="143"/>
      <c r="GD201" s="143"/>
      <c r="GE201" s="143"/>
      <c r="GF201" s="143"/>
      <c r="GG201" s="143"/>
      <c r="GH201" s="143"/>
      <c r="GI201" s="143"/>
      <c r="GJ201" s="143"/>
      <c r="GK201" s="143"/>
      <c r="GL201" s="143"/>
      <c r="GM201" s="143"/>
      <c r="GN201" s="143"/>
      <c r="GO201" s="143"/>
      <c r="GP201" s="143"/>
      <c r="GQ201" s="143"/>
      <c r="GR201" s="143"/>
      <c r="GS201" s="143"/>
      <c r="GT201" s="143"/>
      <c r="GU201" s="143"/>
      <c r="GV201" s="143"/>
      <c r="GW201" s="143"/>
      <c r="GX201" s="143"/>
      <c r="GY201" s="143"/>
      <c r="GZ201" s="143"/>
      <c r="HA201" s="143"/>
      <c r="HB201" s="143"/>
      <c r="HC201" s="143"/>
      <c r="HD201" s="143"/>
      <c r="HE201" s="143"/>
      <c r="HF201" s="143"/>
      <c r="HG201" s="143"/>
      <c r="HH201" s="143"/>
      <c r="HI201" s="143"/>
      <c r="HJ201" s="143"/>
      <c r="HK201" s="143"/>
      <c r="HL201" s="143"/>
      <c r="HM201" s="143"/>
      <c r="HN201" s="143"/>
      <c r="HO201" s="143"/>
      <c r="HP201" s="143"/>
      <c r="HQ201" s="143"/>
      <c r="HR201" s="143"/>
      <c r="HS201" s="143"/>
      <c r="HT201" s="143"/>
      <c r="HU201" s="143"/>
      <c r="HV201" s="143"/>
      <c r="HW201" s="143"/>
      <c r="HX201" s="143"/>
      <c r="HY201" s="143"/>
      <c r="HZ201" s="143"/>
      <c r="IA201" s="143"/>
      <c r="IB201" s="143"/>
      <c r="IC201" s="143"/>
      <c r="ID201" s="143"/>
      <c r="IE201" s="143"/>
      <c r="IF201" s="143"/>
      <c r="IG201" s="143"/>
      <c r="IH201" s="143"/>
      <c r="II201" s="143"/>
      <c r="IJ201" s="143"/>
      <c r="IK201" s="143"/>
      <c r="IL201" s="143"/>
      <c r="IM201" s="143"/>
      <c r="IN201" s="143"/>
      <c r="IO201" s="143"/>
      <c r="IP201" s="143"/>
      <c r="IQ201" s="143"/>
      <c r="IR201" s="143"/>
      <c r="IS201" s="143"/>
      <c r="IT201" s="143"/>
      <c r="IU201" s="143"/>
      <c r="IV201" s="143"/>
      <c r="IW201" s="143"/>
      <c r="IX201" s="143"/>
      <c r="IY201" s="143"/>
      <c r="IZ201" s="143"/>
      <c r="JA201" s="143"/>
      <c r="JB201" s="143"/>
      <c r="JC201" s="143"/>
      <c r="JD201" s="143"/>
      <c r="JE201" s="143"/>
      <c r="JF201" s="143"/>
      <c r="JG201" s="143"/>
      <c r="JH201" s="143"/>
      <c r="JI201" s="143"/>
      <c r="JJ201" s="143"/>
      <c r="JK201" s="143"/>
      <c r="JL201" s="143"/>
      <c r="JM201" s="143"/>
      <c r="JN201" s="143"/>
      <c r="JO201" s="143"/>
      <c r="JP201" s="143"/>
      <c r="JQ201" s="143"/>
      <c r="JR201" s="143"/>
      <c r="JS201" s="143"/>
      <c r="JT201" s="143"/>
      <c r="JU201" s="143"/>
      <c r="JV201" s="143"/>
      <c r="JW201" s="143"/>
      <c r="JX201" s="143"/>
      <c r="JY201" s="143"/>
      <c r="JZ201" s="143"/>
      <c r="KA201" s="143"/>
      <c r="KB201" s="143"/>
      <c r="KC201" s="143"/>
      <c r="KD201" s="143"/>
      <c r="KE201" s="143"/>
      <c r="KF201" s="143"/>
      <c r="KG201" s="143"/>
      <c r="KH201" s="143"/>
      <c r="KI201" s="143"/>
      <c r="KJ201" s="143"/>
      <c r="KK201" s="143"/>
      <c r="KL201" s="143"/>
      <c r="KM201" s="143"/>
      <c r="KN201" s="143"/>
      <c r="KO201" s="143"/>
      <c r="KP201" s="143"/>
      <c r="KQ201" s="143"/>
      <c r="KR201" s="143"/>
      <c r="KS201" s="143"/>
      <c r="KT201" s="143"/>
      <c r="KU201" s="143"/>
      <c r="KV201" s="143"/>
      <c r="KW201" s="143"/>
      <c r="KX201" s="143"/>
      <c r="KY201" s="143"/>
      <c r="KZ201" s="143"/>
      <c r="LA201" s="143"/>
      <c r="LB201" s="143"/>
      <c r="LC201" s="143"/>
      <c r="LD201" s="143"/>
      <c r="LE201" s="143"/>
      <c r="LF201" s="143"/>
      <c r="LG201" s="143"/>
      <c r="LH201" s="143"/>
      <c r="LI201" s="143"/>
      <c r="LJ201" s="143"/>
      <c r="LK201" s="143"/>
      <c r="LL201" s="143"/>
      <c r="LM201" s="143"/>
      <c r="LN201" s="143"/>
      <c r="LO201" s="143"/>
      <c r="LP201" s="143"/>
      <c r="LQ201" s="143"/>
      <c r="LR201" s="143"/>
      <c r="LS201" s="143"/>
      <c r="LT201" s="143"/>
      <c r="LU201" s="143"/>
      <c r="LV201" s="143"/>
      <c r="LW201" s="143"/>
      <c r="LX201" s="143"/>
      <c r="LY201" s="143"/>
      <c r="LZ201" s="143"/>
      <c r="MA201" s="143"/>
      <c r="MB201" s="143"/>
      <c r="MC201" s="143"/>
      <c r="MD201" s="143"/>
      <c r="ME201" s="143"/>
      <c r="MF201" s="143"/>
      <c r="MG201" s="143"/>
      <c r="MH201" s="143"/>
      <c r="MI201" s="143"/>
      <c r="MJ201" s="143"/>
      <c r="MK201" s="143"/>
      <c r="ML201" s="143"/>
      <c r="MM201" s="143"/>
      <c r="MN201" s="143"/>
      <c r="MO201" s="143"/>
      <c r="MP201" s="143"/>
      <c r="MQ201" s="143"/>
      <c r="MR201" s="143"/>
      <c r="MS201" s="143"/>
      <c r="MT201" s="143"/>
      <c r="MU201" s="143"/>
      <c r="MV201" s="143"/>
      <c r="MW201" s="143"/>
      <c r="MX201" s="143"/>
      <c r="MY201" s="143"/>
      <c r="MZ201" s="143"/>
      <c r="NA201" s="143"/>
      <c r="NB201" s="143"/>
      <c r="NC201" s="143"/>
      <c r="ND201" s="143"/>
      <c r="NE201" s="143"/>
      <c r="NF201" s="143"/>
      <c r="NG201" s="143"/>
      <c r="NH201" s="143"/>
      <c r="NI201" s="143"/>
      <c r="NJ201" s="143"/>
      <c r="NK201" s="143"/>
      <c r="NL201" s="143"/>
      <c r="NM201" s="143"/>
      <c r="NN201" s="143"/>
      <c r="NO201" s="143"/>
      <c r="NP201" s="143"/>
      <c r="NQ201" s="143"/>
      <c r="NR201" s="143"/>
      <c r="NS201" s="143"/>
      <c r="NT201" s="143"/>
      <c r="NU201" s="143"/>
      <c r="NV201" s="143"/>
      <c r="NW201" s="143"/>
      <c r="NX201" s="143"/>
      <c r="NY201" s="143"/>
      <c r="NZ201" s="143"/>
      <c r="OA201" s="143"/>
      <c r="OB201" s="143"/>
      <c r="OC201" s="143"/>
      <c r="OD201" s="143"/>
      <c r="OE201" s="143"/>
      <c r="OF201" s="143"/>
      <c r="OG201" s="143"/>
      <c r="OH201" s="143"/>
      <c r="OI201" s="143"/>
      <c r="OJ201" s="143"/>
      <c r="OK201" s="143"/>
      <c r="OL201" s="143"/>
      <c r="OM201" s="143"/>
      <c r="ON201" s="143"/>
      <c r="OO201" s="143"/>
      <c r="OP201" s="143"/>
      <c r="OQ201" s="143"/>
      <c r="OR201" s="143"/>
      <c r="OS201" s="143"/>
      <c r="OT201" s="143"/>
      <c r="OU201" s="143"/>
      <c r="OV201" s="143"/>
      <c r="OW201" s="143"/>
      <c r="OX201" s="143"/>
      <c r="OY201" s="143"/>
      <c r="OZ201" s="143"/>
      <c r="PA201" s="143"/>
      <c r="PB201" s="143"/>
      <c r="PC201" s="143"/>
      <c r="PD201" s="143"/>
      <c r="PE201" s="143"/>
      <c r="PF201" s="143"/>
      <c r="PG201" s="143"/>
      <c r="PH201" s="143"/>
      <c r="PI201" s="143"/>
      <c r="PJ201" s="143"/>
      <c r="PK201" s="143"/>
      <c r="PL201" s="143"/>
      <c r="PM201" s="143"/>
      <c r="PN201" s="143"/>
      <c r="PO201" s="143"/>
      <c r="PP201" s="143"/>
      <c r="PQ201" s="143"/>
      <c r="PR201" s="143"/>
      <c r="PS201" s="143"/>
      <c r="PT201" s="143"/>
      <c r="PU201" s="143"/>
      <c r="PV201" s="143"/>
      <c r="PW201" s="143"/>
      <c r="PX201" s="143"/>
      <c r="PY201" s="143"/>
      <c r="PZ201" s="143"/>
      <c r="QA201" s="143"/>
      <c r="QB201" s="143"/>
      <c r="QC201" s="143"/>
      <c r="QD201" s="143"/>
      <c r="QE201" s="143"/>
      <c r="QF201" s="143"/>
      <c r="QG201" s="143"/>
      <c r="QH201" s="143"/>
      <c r="QI201" s="143"/>
      <c r="QJ201" s="143"/>
      <c r="QK201" s="143"/>
      <c r="QL201" s="143"/>
      <c r="QM201" s="143"/>
      <c r="QN201" s="143"/>
      <c r="QO201" s="143"/>
      <c r="QP201" s="143"/>
      <c r="QQ201" s="143"/>
      <c r="QR201" s="143"/>
      <c r="QS201" s="143"/>
      <c r="QT201" s="143"/>
      <c r="QU201" s="143"/>
      <c r="QV201" s="143"/>
      <c r="QW201" s="143"/>
      <c r="QX201" s="143"/>
      <c r="QY201" s="143"/>
      <c r="QZ201" s="143"/>
      <c r="RA201" s="143"/>
      <c r="RB201" s="143"/>
      <c r="RC201" s="143"/>
      <c r="RD201" s="143"/>
      <c r="RE201" s="143"/>
      <c r="RF201" s="143"/>
      <c r="RG201" s="143"/>
      <c r="RH201" s="143"/>
      <c r="RI201" s="143"/>
      <c r="RJ201" s="143"/>
      <c r="RK201" s="143"/>
      <c r="RL201" s="143"/>
      <c r="RM201" s="143"/>
      <c r="RN201" s="143"/>
      <c r="RO201" s="143"/>
      <c r="RP201" s="143"/>
      <c r="RQ201" s="143"/>
      <c r="RR201" s="143"/>
      <c r="RS201" s="143"/>
      <c r="RT201" s="143"/>
      <c r="RU201" s="143"/>
      <c r="RV201" s="143"/>
      <c r="RW201" s="143"/>
      <c r="RX201" s="143"/>
      <c r="RY201" s="143"/>
      <c r="RZ201" s="143"/>
      <c r="SA201" s="143"/>
      <c r="SB201" s="143"/>
      <c r="SC201" s="143"/>
      <c r="SD201" s="143"/>
      <c r="SE201" s="143"/>
      <c r="SF201" s="143"/>
      <c r="SG201" s="143"/>
      <c r="SH201" s="143"/>
      <c r="SI201" s="143"/>
      <c r="SJ201" s="143"/>
      <c r="SK201" s="143"/>
      <c r="SL201" s="143"/>
      <c r="SM201" s="143"/>
      <c r="SN201" s="143"/>
      <c r="SO201" s="143"/>
      <c r="SP201" s="143"/>
      <c r="SQ201" s="143"/>
      <c r="SR201" s="143"/>
      <c r="SS201" s="143"/>
      <c r="ST201" s="143"/>
      <c r="SU201" s="143"/>
      <c r="SV201" s="143"/>
      <c r="SW201" s="143"/>
      <c r="SX201" s="143"/>
      <c r="SY201" s="143"/>
      <c r="SZ201" s="143"/>
      <c r="TA201" s="143"/>
      <c r="TB201" s="143"/>
      <c r="TC201" s="143"/>
      <c r="TD201" s="143"/>
      <c r="TE201" s="143"/>
      <c r="TF201" s="143"/>
      <c r="TG201" s="143"/>
      <c r="TH201" s="143"/>
      <c r="TI201" s="143"/>
      <c r="TJ201" s="143"/>
      <c r="TK201" s="143"/>
      <c r="TL201" s="143"/>
      <c r="TM201" s="143"/>
      <c r="TN201" s="143"/>
      <c r="TO201" s="143"/>
      <c r="TP201" s="143"/>
      <c r="TQ201" s="143"/>
      <c r="TR201" s="143"/>
      <c r="TS201" s="143"/>
      <c r="TT201" s="143"/>
      <c r="TU201" s="143"/>
      <c r="TV201" s="143"/>
      <c r="TW201" s="143"/>
      <c r="TX201" s="143"/>
      <c r="TY201" s="143"/>
      <c r="TZ201" s="143"/>
      <c r="UA201" s="143"/>
      <c r="UB201" s="143"/>
      <c r="UC201" s="143"/>
      <c r="UD201" s="143"/>
      <c r="UE201" s="143"/>
      <c r="UF201" s="143"/>
      <c r="UG201" s="143"/>
      <c r="UH201" s="143"/>
      <c r="UI201" s="143"/>
      <c r="UJ201" s="143"/>
      <c r="UK201" s="143"/>
      <c r="UL201" s="143"/>
      <c r="UM201" s="143"/>
      <c r="UN201" s="143"/>
      <c r="UO201" s="143"/>
      <c r="UP201" s="143"/>
      <c r="UQ201" s="143"/>
      <c r="UR201" s="143"/>
      <c r="US201" s="143"/>
      <c r="UT201" s="143"/>
      <c r="UU201" s="143"/>
      <c r="UV201" s="143"/>
      <c r="UW201" s="143"/>
      <c r="UX201" s="143"/>
      <c r="UY201" s="143"/>
      <c r="UZ201" s="143"/>
      <c r="VA201" s="143"/>
      <c r="VB201" s="143"/>
      <c r="VC201" s="143"/>
      <c r="VD201" s="143"/>
      <c r="VE201" s="143"/>
      <c r="VF201" s="143"/>
      <c r="VG201" s="143"/>
      <c r="VH201" s="143"/>
      <c r="VI201" s="143"/>
      <c r="VJ201" s="143"/>
      <c r="VK201" s="143"/>
      <c r="VL201" s="143"/>
      <c r="VM201" s="143"/>
      <c r="VN201" s="143"/>
      <c r="VO201" s="143"/>
      <c r="VP201" s="143"/>
      <c r="VQ201" s="143"/>
      <c r="VR201" s="143"/>
      <c r="VS201" s="143"/>
      <c r="VT201" s="143"/>
      <c r="VU201" s="143"/>
      <c r="VV201" s="143"/>
      <c r="VW201" s="143"/>
      <c r="VX201" s="143"/>
      <c r="VY201" s="143"/>
      <c r="VZ201" s="143"/>
      <c r="WA201" s="143"/>
      <c r="WB201" s="143"/>
      <c r="WC201" s="143"/>
      <c r="WD201" s="143"/>
      <c r="WE201" s="143"/>
      <c r="WF201" s="143"/>
      <c r="WG201" s="143"/>
      <c r="WH201" s="143"/>
      <c r="WI201" s="143"/>
      <c r="WJ201" s="143"/>
      <c r="WK201" s="143"/>
      <c r="WL201" s="143"/>
      <c r="WM201" s="143"/>
      <c r="WN201" s="143"/>
      <c r="WO201" s="143"/>
      <c r="WP201" s="143"/>
      <c r="WQ201" s="143"/>
      <c r="WR201" s="143"/>
      <c r="WS201" s="143"/>
      <c r="WT201" s="143"/>
      <c r="WU201" s="143"/>
      <c r="WV201" s="143"/>
      <c r="WW201" s="143"/>
      <c r="WX201" s="143"/>
      <c r="WY201" s="143"/>
      <c r="WZ201" s="143"/>
      <c r="XA201" s="143"/>
      <c r="XB201" s="143"/>
      <c r="XC201" s="143"/>
      <c r="XD201" s="143"/>
      <c r="XE201" s="143"/>
      <c r="XF201" s="143"/>
      <c r="XG201" s="143"/>
      <c r="XH201" s="143"/>
      <c r="XI201" s="143"/>
      <c r="XJ201" s="143"/>
      <c r="XK201" s="143"/>
      <c r="XL201" s="143"/>
      <c r="XM201" s="143"/>
      <c r="XN201" s="143"/>
      <c r="XO201" s="143"/>
      <c r="XP201" s="143"/>
      <c r="XQ201" s="143"/>
      <c r="XR201" s="143"/>
      <c r="XS201" s="143"/>
      <c r="XT201" s="143"/>
      <c r="XU201" s="143"/>
      <c r="XV201" s="143"/>
      <c r="XW201" s="143"/>
      <c r="XX201" s="143"/>
      <c r="XY201" s="143"/>
      <c r="XZ201" s="143"/>
      <c r="YA201" s="143"/>
      <c r="YB201" s="143"/>
      <c r="YC201" s="143"/>
      <c r="YD201" s="143"/>
      <c r="YE201" s="143"/>
      <c r="YF201" s="143"/>
      <c r="YG201" s="143"/>
      <c r="YH201" s="143"/>
      <c r="YI201" s="143"/>
      <c r="YJ201" s="143"/>
      <c r="YK201" s="143"/>
      <c r="YL201" s="143"/>
      <c r="YM201" s="143"/>
      <c r="YN201" s="143"/>
      <c r="YO201" s="143"/>
      <c r="YP201" s="143"/>
      <c r="YQ201" s="143"/>
      <c r="YR201" s="143"/>
      <c r="YS201" s="143"/>
      <c r="YT201" s="143"/>
      <c r="YU201" s="143"/>
      <c r="YV201" s="143"/>
      <c r="YW201" s="143"/>
      <c r="YX201" s="143"/>
      <c r="YY201" s="143"/>
      <c r="YZ201" s="143"/>
      <c r="ZA201" s="143"/>
      <c r="ZB201" s="143"/>
      <c r="ZC201" s="143"/>
      <c r="ZD201" s="143"/>
      <c r="ZE201" s="143"/>
      <c r="ZF201" s="143"/>
      <c r="ZG201" s="143"/>
      <c r="ZH201" s="143"/>
      <c r="ZI201" s="143"/>
      <c r="ZJ201" s="143"/>
      <c r="ZK201" s="143"/>
      <c r="ZL201" s="143"/>
      <c r="ZM201" s="143"/>
      <c r="ZN201" s="143"/>
      <c r="ZO201" s="143"/>
      <c r="ZP201" s="143"/>
      <c r="ZQ201" s="143"/>
      <c r="ZR201" s="143"/>
      <c r="ZS201" s="143"/>
      <c r="ZT201" s="143"/>
      <c r="ZU201" s="143"/>
      <c r="ZV201" s="143"/>
      <c r="ZW201" s="143"/>
      <c r="ZX201" s="143"/>
      <c r="ZY201" s="143"/>
      <c r="ZZ201" s="143"/>
      <c r="AAA201" s="143"/>
      <c r="AAB201" s="143"/>
      <c r="AAC201" s="143"/>
      <c r="AAD201" s="143"/>
      <c r="AAE201" s="143"/>
      <c r="AAF201" s="143"/>
      <c r="AAG201" s="143"/>
      <c r="AAH201" s="143"/>
      <c r="AAI201" s="143"/>
      <c r="AAJ201" s="143"/>
      <c r="AAK201" s="143"/>
      <c r="AAL201" s="143"/>
      <c r="AAM201" s="143"/>
      <c r="AAN201" s="143"/>
      <c r="AAO201" s="143"/>
      <c r="AAP201" s="143"/>
      <c r="AAQ201" s="143"/>
      <c r="AAR201" s="143"/>
      <c r="AAS201" s="143"/>
      <c r="AAT201" s="143"/>
      <c r="AAU201" s="143"/>
      <c r="AAV201" s="143"/>
      <c r="AAW201" s="143"/>
      <c r="AAX201" s="143"/>
      <c r="AAY201" s="143"/>
      <c r="AAZ201" s="143"/>
      <c r="ABA201" s="143"/>
      <c r="ABB201" s="143"/>
      <c r="ABC201" s="143"/>
      <c r="ABD201" s="143"/>
      <c r="ABE201" s="143"/>
      <c r="ABF201" s="143"/>
      <c r="ABG201" s="143"/>
      <c r="ABH201" s="143"/>
      <c r="ABI201" s="143"/>
      <c r="ABJ201" s="143"/>
      <c r="ABK201" s="143"/>
      <c r="ABL201" s="143"/>
      <c r="ABM201" s="143"/>
      <c r="ABN201" s="143"/>
      <c r="ABO201" s="143"/>
      <c r="ABP201" s="143"/>
      <c r="ABQ201" s="143"/>
      <c r="ABR201" s="143"/>
      <c r="ABS201" s="143"/>
      <c r="ABT201" s="143"/>
      <c r="ABU201" s="143"/>
      <c r="ABV201" s="143"/>
      <c r="ABW201" s="143"/>
      <c r="ABX201" s="143"/>
      <c r="ABY201" s="143"/>
      <c r="ABZ201" s="143"/>
      <c r="ACA201" s="143"/>
      <c r="ACB201" s="143"/>
      <c r="ACC201" s="143"/>
      <c r="ACD201" s="143"/>
      <c r="ACE201" s="143"/>
      <c r="ACF201" s="143"/>
      <c r="ACG201" s="143"/>
      <c r="ACH201" s="143"/>
      <c r="ACI201" s="143"/>
      <c r="ACJ201" s="143"/>
      <c r="ACK201" s="143"/>
      <c r="ACL201" s="143"/>
      <c r="ACM201" s="143"/>
      <c r="ACN201" s="143"/>
      <c r="ACO201" s="143"/>
      <c r="ACP201" s="143"/>
      <c r="ACQ201" s="143"/>
      <c r="ACR201" s="143"/>
      <c r="ACS201" s="143"/>
      <c r="ACT201" s="143"/>
      <c r="ACU201" s="143"/>
      <c r="ACV201" s="143"/>
      <c r="ACW201" s="143"/>
      <c r="ACX201" s="143"/>
      <c r="ACY201" s="143"/>
      <c r="ACZ201" s="143"/>
      <c r="ADA201" s="143"/>
      <c r="ADB201" s="143"/>
      <c r="ADC201" s="143"/>
      <c r="ADD201" s="143"/>
      <c r="ADE201" s="143"/>
      <c r="ADF201" s="143"/>
      <c r="ADG201" s="143"/>
      <c r="ADH201" s="143"/>
      <c r="ADI201" s="143"/>
      <c r="ADJ201" s="143"/>
      <c r="ADK201" s="143"/>
      <c r="ADL201" s="143"/>
      <c r="ADM201" s="143"/>
      <c r="ADN201" s="143"/>
      <c r="ADO201" s="143"/>
      <c r="ADP201" s="143"/>
      <c r="ADQ201" s="143"/>
      <c r="ADR201" s="143"/>
      <c r="ADS201" s="143"/>
      <c r="ADT201" s="143"/>
      <c r="ADU201" s="143"/>
      <c r="ADV201" s="143"/>
      <c r="ADW201" s="143"/>
      <c r="ADX201" s="143"/>
      <c r="ADY201" s="143"/>
      <c r="ADZ201" s="143"/>
      <c r="AEA201" s="143"/>
      <c r="AEB201" s="143"/>
      <c r="AEC201" s="143"/>
      <c r="AED201" s="143"/>
      <c r="AEE201" s="143"/>
      <c r="AEF201" s="143"/>
      <c r="AEG201" s="143"/>
      <c r="AEH201" s="143"/>
      <c r="AEI201" s="143"/>
      <c r="AEJ201" s="143"/>
      <c r="AEK201" s="143"/>
      <c r="AEL201" s="143"/>
      <c r="AEM201" s="143"/>
      <c r="AEN201" s="143"/>
      <c r="AEO201" s="143"/>
      <c r="AEP201" s="143"/>
      <c r="AEQ201" s="143"/>
      <c r="AER201" s="143"/>
      <c r="AES201" s="143"/>
      <c r="AET201" s="143"/>
      <c r="AEU201" s="143"/>
      <c r="AEV201" s="143"/>
      <c r="AEW201" s="143"/>
      <c r="AEX201" s="143"/>
      <c r="AEY201" s="143"/>
      <c r="AEZ201" s="143"/>
      <c r="AFA201" s="143"/>
      <c r="AFB201" s="143"/>
      <c r="AFC201" s="143"/>
      <c r="AFD201" s="143"/>
      <c r="AFE201" s="143"/>
      <c r="AFF201" s="143"/>
      <c r="AFG201" s="143"/>
      <c r="AFH201" s="143"/>
      <c r="AFI201" s="143"/>
      <c r="AFJ201" s="143"/>
      <c r="AFK201" s="143"/>
      <c r="AFL201" s="143"/>
      <c r="AFM201" s="143"/>
      <c r="AFN201" s="143"/>
      <c r="AFO201" s="143"/>
      <c r="AFP201" s="143"/>
      <c r="AFQ201" s="143"/>
      <c r="AFR201" s="143"/>
      <c r="AFS201" s="143"/>
      <c r="AFT201" s="143"/>
      <c r="AFU201" s="143"/>
      <c r="AFV201" s="143"/>
      <c r="AFW201" s="143"/>
      <c r="AFX201" s="143"/>
      <c r="AFY201" s="143"/>
      <c r="AFZ201" s="143"/>
      <c r="AGA201" s="143"/>
      <c r="AGB201" s="143"/>
      <c r="AGC201" s="143"/>
      <c r="AGD201" s="143"/>
      <c r="AGE201" s="143"/>
      <c r="AGF201" s="143"/>
      <c r="AGG201" s="143"/>
      <c r="AGH201" s="143"/>
      <c r="AGI201" s="143"/>
      <c r="AGJ201" s="143"/>
      <c r="AGK201" s="143"/>
      <c r="AGL201" s="143"/>
      <c r="AGM201" s="143"/>
      <c r="AGN201" s="143"/>
      <c r="AGO201" s="143"/>
      <c r="AGP201" s="143"/>
      <c r="AGQ201" s="143"/>
      <c r="AGR201" s="143"/>
      <c r="AGS201" s="143"/>
      <c r="AGT201" s="143"/>
      <c r="AGU201" s="143"/>
      <c r="AGV201" s="143"/>
      <c r="AGW201" s="143"/>
      <c r="AGX201" s="143"/>
      <c r="AGY201" s="143"/>
      <c r="AGZ201" s="143"/>
      <c r="AHA201" s="143"/>
      <c r="AHB201" s="143"/>
      <c r="AHC201" s="143"/>
      <c r="AHD201" s="143"/>
      <c r="AHE201" s="143"/>
      <c r="AHF201" s="143"/>
      <c r="AHG201" s="143"/>
      <c r="AHH201" s="143"/>
      <c r="AHI201" s="143"/>
      <c r="AHJ201" s="143"/>
      <c r="AHK201" s="143"/>
      <c r="AHL201" s="143"/>
      <c r="AHM201" s="143"/>
      <c r="AHN201" s="143"/>
      <c r="AHO201" s="143"/>
      <c r="AHP201" s="143"/>
      <c r="AHQ201" s="143"/>
      <c r="AHR201" s="143"/>
      <c r="AHS201" s="143"/>
      <c r="AHT201" s="143"/>
      <c r="AHU201" s="143"/>
      <c r="AHV201" s="143"/>
      <c r="AHW201" s="143"/>
      <c r="AHX201" s="143"/>
      <c r="AHY201" s="143"/>
      <c r="AHZ201" s="143"/>
      <c r="AIA201" s="143"/>
      <c r="AIB201" s="143"/>
      <c r="AIC201" s="143"/>
      <c r="AID201" s="143"/>
      <c r="AIE201" s="143"/>
      <c r="AIF201" s="143"/>
      <c r="AIG201" s="143"/>
      <c r="AIH201" s="143"/>
      <c r="AII201" s="143"/>
      <c r="AIJ201" s="143"/>
      <c r="AIK201" s="143"/>
      <c r="AIL201" s="143"/>
      <c r="AIM201" s="143"/>
      <c r="AIN201" s="143"/>
      <c r="AIO201" s="143"/>
      <c r="AIP201" s="143"/>
      <c r="AIQ201" s="143"/>
      <c r="AIR201" s="143"/>
      <c r="AIS201" s="143"/>
      <c r="AIT201" s="143"/>
      <c r="AIU201" s="143"/>
      <c r="AIV201" s="143"/>
      <c r="AIW201" s="143"/>
      <c r="AIX201" s="143"/>
      <c r="AIY201" s="143"/>
      <c r="AIZ201" s="143"/>
      <c r="AJA201" s="143"/>
      <c r="AJB201" s="143"/>
      <c r="AJC201" s="143"/>
      <c r="AJD201" s="143"/>
      <c r="AJE201" s="143"/>
      <c r="AJF201" s="143"/>
      <c r="AJG201" s="143"/>
      <c r="AJH201" s="143"/>
      <c r="AJI201" s="143"/>
    </row>
    <row r="202" spans="1:945" s="106" customFormat="1" ht="13.55" customHeight="1">
      <c r="A202" s="400"/>
      <c r="B202" s="62" t="s">
        <v>227</v>
      </c>
      <c r="C202" s="251">
        <f>Asia!C202</f>
        <v>65936</v>
      </c>
      <c r="D202" s="358">
        <f t="shared" si="70"/>
        <v>-0.97504867393101835</v>
      </c>
      <c r="E202" s="421"/>
      <c r="F202" s="406"/>
      <c r="G202" s="356">
        <v>1537</v>
      </c>
      <c r="H202" s="358">
        <f t="shared" si="60"/>
        <v>-0.95956008103770363</v>
      </c>
      <c r="I202" s="138">
        <v>296</v>
      </c>
      <c r="J202" s="358">
        <f t="shared" si="61"/>
        <v>-0.99240187899478916</v>
      </c>
      <c r="K202" s="373"/>
      <c r="L202" s="358" t="str">
        <f t="shared" si="73"/>
        <v/>
      </c>
      <c r="M202" s="138">
        <v>283</v>
      </c>
      <c r="N202" s="358">
        <f t="shared" si="72"/>
        <v>-0.97776206192047777</v>
      </c>
      <c r="O202" s="403"/>
      <c r="P202" s="406"/>
      <c r="Q202" s="138">
        <v>3</v>
      </c>
      <c r="R202" s="358">
        <f t="shared" si="71"/>
        <v>-0.9993296089385475</v>
      </c>
      <c r="S202" s="138">
        <v>120</v>
      </c>
      <c r="T202" s="358">
        <f t="shared" si="62"/>
        <v>-0.96782841823056298</v>
      </c>
      <c r="U202" s="250"/>
      <c r="V202" s="358" t="str">
        <f t="shared" si="63"/>
        <v/>
      </c>
      <c r="W202" s="356">
        <v>2</v>
      </c>
      <c r="X202" s="358">
        <f>(W202/W190-1)</f>
        <v>-0.98684210526315785</v>
      </c>
      <c r="Y202" s="250">
        <v>0</v>
      </c>
      <c r="Z202" s="358">
        <f t="shared" ref="Z202:Z209" si="74">(Y202/Y190-1)</f>
        <v>-1</v>
      </c>
      <c r="AA202" s="138"/>
      <c r="AB202" s="358" t="str">
        <f t="shared" si="66"/>
        <v/>
      </c>
      <c r="AC202" s="138"/>
      <c r="AD202" s="358" t="str">
        <f t="shared" si="67"/>
        <v/>
      </c>
      <c r="AE202" s="138"/>
      <c r="AF202" s="358" t="str">
        <f t="shared" si="68"/>
        <v/>
      </c>
      <c r="AG202" s="138"/>
      <c r="AH202" s="358" t="str">
        <f t="shared" si="69"/>
        <v/>
      </c>
      <c r="AI202" s="143"/>
      <c r="AJ202" s="143"/>
      <c r="AK202" s="143"/>
      <c r="AL202" s="143"/>
      <c r="AM202" s="143"/>
      <c r="AN202" s="143"/>
      <c r="AO202" s="143"/>
      <c r="AP202" s="143"/>
      <c r="AQ202" s="143"/>
      <c r="AR202" s="143"/>
      <c r="AS202" s="143"/>
      <c r="AT202" s="143"/>
      <c r="AU202" s="143"/>
      <c r="AV202" s="144"/>
      <c r="AW202" s="143"/>
      <c r="AX202" s="143"/>
      <c r="AY202" s="143"/>
      <c r="AZ202" s="143"/>
      <c r="BA202" s="143"/>
      <c r="BB202" s="143"/>
      <c r="BC202" s="143"/>
      <c r="BD202" s="143"/>
      <c r="BE202" s="143"/>
      <c r="BF202" s="143"/>
      <c r="BG202" s="143"/>
      <c r="BH202" s="143"/>
      <c r="BI202" s="143"/>
      <c r="BJ202" s="143"/>
      <c r="BK202" s="143"/>
      <c r="BL202" s="143"/>
      <c r="BM202" s="143"/>
      <c r="BN202" s="143"/>
      <c r="BO202" s="143"/>
      <c r="BP202" s="143"/>
      <c r="BQ202" s="143"/>
      <c r="BR202" s="143"/>
      <c r="BS202" s="143"/>
      <c r="BT202" s="143"/>
      <c r="BU202" s="143"/>
      <c r="BV202" s="143"/>
      <c r="BW202" s="143"/>
      <c r="BX202" s="143"/>
      <c r="BY202" s="143"/>
      <c r="BZ202" s="143"/>
      <c r="CA202" s="143"/>
      <c r="CB202" s="143"/>
      <c r="CC202" s="143"/>
      <c r="CD202" s="143"/>
      <c r="CE202" s="143"/>
      <c r="CF202" s="143"/>
      <c r="CG202" s="143"/>
      <c r="CH202" s="143"/>
      <c r="CI202" s="143"/>
      <c r="CJ202" s="143"/>
      <c r="CK202" s="143"/>
      <c r="CL202" s="143"/>
      <c r="CM202" s="143"/>
      <c r="CN202" s="143"/>
      <c r="CO202" s="143"/>
      <c r="CP202" s="143"/>
      <c r="CQ202" s="143"/>
      <c r="CR202" s="143"/>
      <c r="CS202" s="143"/>
      <c r="CT202" s="143"/>
      <c r="CU202" s="143"/>
      <c r="CV202" s="143"/>
      <c r="CW202" s="143"/>
      <c r="CX202" s="143"/>
      <c r="CY202" s="143"/>
      <c r="CZ202" s="143"/>
      <c r="DA202" s="143"/>
      <c r="DB202" s="143"/>
      <c r="DC202" s="143"/>
      <c r="DD202" s="143"/>
      <c r="DE202" s="143"/>
      <c r="DF202" s="143"/>
      <c r="DG202" s="143"/>
      <c r="DH202" s="143"/>
      <c r="DI202" s="143"/>
      <c r="DJ202" s="143"/>
      <c r="DK202" s="143"/>
      <c r="DL202" s="143"/>
      <c r="DM202" s="143"/>
      <c r="DN202" s="143"/>
      <c r="DO202" s="143"/>
      <c r="DP202" s="143"/>
      <c r="DQ202" s="143"/>
      <c r="DR202" s="143"/>
      <c r="DS202" s="143"/>
      <c r="DT202" s="143"/>
      <c r="DU202" s="143"/>
      <c r="DV202" s="143"/>
      <c r="DW202" s="143"/>
      <c r="DX202" s="143"/>
      <c r="DY202" s="143"/>
      <c r="DZ202" s="143"/>
      <c r="EA202" s="143"/>
      <c r="EB202" s="143"/>
      <c r="EC202" s="143"/>
      <c r="ED202" s="143"/>
      <c r="EE202" s="143"/>
      <c r="EF202" s="143"/>
      <c r="EG202" s="143"/>
      <c r="EH202" s="143"/>
      <c r="EI202" s="143"/>
      <c r="EJ202" s="143"/>
      <c r="EK202" s="143"/>
      <c r="EL202" s="143"/>
      <c r="EM202" s="143"/>
      <c r="EN202" s="143"/>
      <c r="EO202" s="143"/>
      <c r="EP202" s="143"/>
      <c r="EQ202" s="143"/>
      <c r="ER202" s="143"/>
      <c r="ES202" s="143"/>
      <c r="ET202" s="143"/>
      <c r="EU202" s="143"/>
      <c r="EV202" s="143"/>
      <c r="EW202" s="143"/>
      <c r="EX202" s="143"/>
      <c r="EY202" s="143"/>
      <c r="EZ202" s="143"/>
      <c r="FA202" s="143"/>
      <c r="FB202" s="143"/>
      <c r="FC202" s="143"/>
      <c r="FD202" s="143"/>
      <c r="FE202" s="143"/>
      <c r="FF202" s="143"/>
      <c r="FG202" s="143"/>
      <c r="FH202" s="143"/>
      <c r="FI202" s="143"/>
      <c r="FJ202" s="143"/>
      <c r="FK202" s="143"/>
      <c r="FL202" s="143"/>
      <c r="FM202" s="143"/>
      <c r="FN202" s="143"/>
      <c r="FO202" s="143"/>
      <c r="FP202" s="143"/>
      <c r="FQ202" s="143"/>
      <c r="FR202" s="143"/>
      <c r="FS202" s="143"/>
      <c r="FT202" s="143"/>
      <c r="FU202" s="143"/>
      <c r="FV202" s="143"/>
      <c r="FW202" s="143"/>
      <c r="FX202" s="143"/>
      <c r="FY202" s="143"/>
      <c r="FZ202" s="143"/>
      <c r="GA202" s="143"/>
      <c r="GB202" s="143"/>
      <c r="GC202" s="143"/>
      <c r="GD202" s="143"/>
      <c r="GE202" s="143"/>
      <c r="GF202" s="143"/>
      <c r="GG202" s="143"/>
      <c r="GH202" s="143"/>
      <c r="GI202" s="143"/>
      <c r="GJ202" s="143"/>
      <c r="GK202" s="143"/>
      <c r="GL202" s="143"/>
      <c r="GM202" s="143"/>
      <c r="GN202" s="143"/>
      <c r="GO202" s="143"/>
      <c r="GP202" s="143"/>
      <c r="GQ202" s="143"/>
      <c r="GR202" s="143"/>
      <c r="GS202" s="143"/>
      <c r="GT202" s="143"/>
      <c r="GU202" s="143"/>
      <c r="GV202" s="143"/>
      <c r="GW202" s="143"/>
      <c r="GX202" s="143"/>
      <c r="GY202" s="143"/>
      <c r="GZ202" s="143"/>
      <c r="HA202" s="143"/>
      <c r="HB202" s="143"/>
      <c r="HC202" s="143"/>
      <c r="HD202" s="143"/>
      <c r="HE202" s="143"/>
      <c r="HF202" s="143"/>
      <c r="HG202" s="143"/>
      <c r="HH202" s="143"/>
      <c r="HI202" s="143"/>
      <c r="HJ202" s="143"/>
      <c r="HK202" s="143"/>
      <c r="HL202" s="143"/>
      <c r="HM202" s="143"/>
      <c r="HN202" s="143"/>
      <c r="HO202" s="143"/>
      <c r="HP202" s="143"/>
      <c r="HQ202" s="143"/>
      <c r="HR202" s="143"/>
      <c r="HS202" s="143"/>
      <c r="HT202" s="143"/>
      <c r="HU202" s="143"/>
      <c r="HV202" s="143"/>
      <c r="HW202" s="143"/>
      <c r="HX202" s="143"/>
      <c r="HY202" s="143"/>
      <c r="HZ202" s="143"/>
      <c r="IA202" s="143"/>
      <c r="IB202" s="143"/>
      <c r="IC202" s="143"/>
      <c r="ID202" s="143"/>
      <c r="IE202" s="143"/>
      <c r="IF202" s="143"/>
      <c r="IG202" s="143"/>
      <c r="IH202" s="143"/>
      <c r="II202" s="143"/>
      <c r="IJ202" s="143"/>
      <c r="IK202" s="143"/>
      <c r="IL202" s="143"/>
      <c r="IM202" s="143"/>
      <c r="IN202" s="143"/>
      <c r="IO202" s="143"/>
      <c r="IP202" s="143"/>
      <c r="IQ202" s="143"/>
      <c r="IR202" s="143"/>
      <c r="IS202" s="143"/>
      <c r="IT202" s="143"/>
      <c r="IU202" s="143"/>
      <c r="IV202" s="143"/>
      <c r="IW202" s="143"/>
      <c r="IX202" s="143"/>
      <c r="IY202" s="143"/>
      <c r="IZ202" s="143"/>
      <c r="JA202" s="143"/>
      <c r="JB202" s="143"/>
      <c r="JC202" s="143"/>
      <c r="JD202" s="143"/>
      <c r="JE202" s="143"/>
      <c r="JF202" s="143"/>
      <c r="JG202" s="143"/>
      <c r="JH202" s="143"/>
      <c r="JI202" s="143"/>
      <c r="JJ202" s="143"/>
      <c r="JK202" s="143"/>
      <c r="JL202" s="143"/>
      <c r="JM202" s="143"/>
      <c r="JN202" s="143"/>
      <c r="JO202" s="143"/>
      <c r="JP202" s="143"/>
      <c r="JQ202" s="143"/>
      <c r="JR202" s="143"/>
      <c r="JS202" s="143"/>
      <c r="JT202" s="143"/>
      <c r="JU202" s="143"/>
      <c r="JV202" s="143"/>
      <c r="JW202" s="143"/>
      <c r="JX202" s="143"/>
      <c r="JY202" s="143"/>
      <c r="JZ202" s="143"/>
      <c r="KA202" s="143"/>
      <c r="KB202" s="143"/>
      <c r="KC202" s="143"/>
      <c r="KD202" s="143"/>
      <c r="KE202" s="143"/>
      <c r="KF202" s="143"/>
      <c r="KG202" s="143"/>
      <c r="KH202" s="143"/>
      <c r="KI202" s="143"/>
      <c r="KJ202" s="143"/>
      <c r="KK202" s="143"/>
      <c r="KL202" s="143"/>
      <c r="KM202" s="143"/>
      <c r="KN202" s="143"/>
      <c r="KO202" s="143"/>
      <c r="KP202" s="143"/>
      <c r="KQ202" s="143"/>
      <c r="KR202" s="143"/>
      <c r="KS202" s="143"/>
      <c r="KT202" s="143"/>
      <c r="KU202" s="143"/>
      <c r="KV202" s="143"/>
      <c r="KW202" s="143"/>
      <c r="KX202" s="143"/>
      <c r="KY202" s="143"/>
      <c r="KZ202" s="143"/>
      <c r="LA202" s="143"/>
      <c r="LB202" s="143"/>
      <c r="LC202" s="143"/>
      <c r="LD202" s="143"/>
      <c r="LE202" s="143"/>
      <c r="LF202" s="143"/>
      <c r="LG202" s="143"/>
      <c r="LH202" s="143"/>
      <c r="LI202" s="143"/>
      <c r="LJ202" s="143"/>
      <c r="LK202" s="143"/>
      <c r="LL202" s="143"/>
      <c r="LM202" s="143"/>
      <c r="LN202" s="143"/>
      <c r="LO202" s="143"/>
      <c r="LP202" s="143"/>
      <c r="LQ202" s="143"/>
      <c r="LR202" s="143"/>
      <c r="LS202" s="143"/>
      <c r="LT202" s="143"/>
      <c r="LU202" s="143"/>
      <c r="LV202" s="143"/>
      <c r="LW202" s="143"/>
      <c r="LX202" s="143"/>
      <c r="LY202" s="143"/>
      <c r="LZ202" s="143"/>
      <c r="MA202" s="143"/>
      <c r="MB202" s="143"/>
      <c r="MC202" s="143"/>
      <c r="MD202" s="143"/>
      <c r="ME202" s="143"/>
      <c r="MF202" s="143"/>
      <c r="MG202" s="143"/>
      <c r="MH202" s="143"/>
      <c r="MI202" s="143"/>
      <c r="MJ202" s="143"/>
      <c r="MK202" s="143"/>
      <c r="ML202" s="143"/>
      <c r="MM202" s="143"/>
      <c r="MN202" s="143"/>
      <c r="MO202" s="143"/>
      <c r="MP202" s="143"/>
      <c r="MQ202" s="143"/>
      <c r="MR202" s="143"/>
      <c r="MS202" s="143"/>
      <c r="MT202" s="143"/>
      <c r="MU202" s="143"/>
      <c r="MV202" s="143"/>
      <c r="MW202" s="143"/>
      <c r="MX202" s="143"/>
      <c r="MY202" s="143"/>
      <c r="MZ202" s="143"/>
      <c r="NA202" s="143"/>
      <c r="NB202" s="143"/>
      <c r="NC202" s="143"/>
      <c r="ND202" s="143"/>
      <c r="NE202" s="143"/>
      <c r="NF202" s="143"/>
      <c r="NG202" s="143"/>
      <c r="NH202" s="143"/>
      <c r="NI202" s="143"/>
      <c r="NJ202" s="143"/>
      <c r="NK202" s="143"/>
      <c r="NL202" s="143"/>
      <c r="NM202" s="143"/>
      <c r="NN202" s="143"/>
      <c r="NO202" s="143"/>
      <c r="NP202" s="143"/>
      <c r="NQ202" s="143"/>
      <c r="NR202" s="143"/>
      <c r="NS202" s="143"/>
      <c r="NT202" s="143"/>
      <c r="NU202" s="143"/>
      <c r="NV202" s="143"/>
      <c r="NW202" s="143"/>
      <c r="NX202" s="143"/>
      <c r="NY202" s="143"/>
      <c r="NZ202" s="143"/>
      <c r="OA202" s="143"/>
      <c r="OB202" s="143"/>
      <c r="OC202" s="143"/>
      <c r="OD202" s="143"/>
      <c r="OE202" s="143"/>
      <c r="OF202" s="143"/>
      <c r="OG202" s="143"/>
      <c r="OH202" s="143"/>
      <c r="OI202" s="143"/>
      <c r="OJ202" s="143"/>
      <c r="OK202" s="143"/>
      <c r="OL202" s="143"/>
      <c r="OM202" s="143"/>
      <c r="ON202" s="143"/>
      <c r="OO202" s="143"/>
      <c r="OP202" s="143"/>
      <c r="OQ202" s="143"/>
      <c r="OR202" s="143"/>
      <c r="OS202" s="143"/>
      <c r="OT202" s="143"/>
      <c r="OU202" s="143"/>
      <c r="OV202" s="143"/>
      <c r="OW202" s="143"/>
      <c r="OX202" s="143"/>
      <c r="OY202" s="143"/>
      <c r="OZ202" s="143"/>
      <c r="PA202" s="143"/>
      <c r="PB202" s="143"/>
      <c r="PC202" s="143"/>
      <c r="PD202" s="143"/>
      <c r="PE202" s="143"/>
      <c r="PF202" s="143"/>
      <c r="PG202" s="143"/>
      <c r="PH202" s="143"/>
      <c r="PI202" s="143"/>
      <c r="PJ202" s="143"/>
      <c r="PK202" s="143"/>
      <c r="PL202" s="143"/>
      <c r="PM202" s="143"/>
      <c r="PN202" s="143"/>
      <c r="PO202" s="143"/>
      <c r="PP202" s="143"/>
      <c r="PQ202" s="143"/>
      <c r="PR202" s="143"/>
      <c r="PS202" s="143"/>
      <c r="PT202" s="143"/>
      <c r="PU202" s="143"/>
      <c r="PV202" s="143"/>
      <c r="PW202" s="143"/>
      <c r="PX202" s="143"/>
      <c r="PY202" s="143"/>
      <c r="PZ202" s="143"/>
      <c r="QA202" s="143"/>
      <c r="QB202" s="143"/>
      <c r="QC202" s="143"/>
      <c r="QD202" s="143"/>
      <c r="QE202" s="143"/>
      <c r="QF202" s="143"/>
      <c r="QG202" s="143"/>
      <c r="QH202" s="143"/>
      <c r="QI202" s="143"/>
      <c r="QJ202" s="143"/>
      <c r="QK202" s="143"/>
      <c r="QL202" s="143"/>
      <c r="QM202" s="143"/>
      <c r="QN202" s="143"/>
      <c r="QO202" s="143"/>
      <c r="QP202" s="143"/>
      <c r="QQ202" s="143"/>
      <c r="QR202" s="143"/>
      <c r="QS202" s="143"/>
      <c r="QT202" s="143"/>
      <c r="QU202" s="143"/>
      <c r="QV202" s="143"/>
      <c r="QW202" s="143"/>
      <c r="QX202" s="143"/>
      <c r="QY202" s="143"/>
      <c r="QZ202" s="143"/>
      <c r="RA202" s="143"/>
      <c r="RB202" s="143"/>
      <c r="RC202" s="143"/>
      <c r="RD202" s="143"/>
      <c r="RE202" s="143"/>
      <c r="RF202" s="143"/>
      <c r="RG202" s="143"/>
      <c r="RH202" s="143"/>
      <c r="RI202" s="143"/>
      <c r="RJ202" s="143"/>
      <c r="RK202" s="143"/>
      <c r="RL202" s="143"/>
      <c r="RM202" s="143"/>
      <c r="RN202" s="143"/>
      <c r="RO202" s="143"/>
      <c r="RP202" s="143"/>
      <c r="RQ202" s="143"/>
      <c r="RR202" s="143"/>
      <c r="RS202" s="143"/>
      <c r="RT202" s="143"/>
      <c r="RU202" s="143"/>
      <c r="RV202" s="143"/>
      <c r="RW202" s="143"/>
      <c r="RX202" s="143"/>
      <c r="RY202" s="143"/>
      <c r="RZ202" s="143"/>
      <c r="SA202" s="143"/>
      <c r="SB202" s="143"/>
      <c r="SC202" s="143"/>
      <c r="SD202" s="143"/>
      <c r="SE202" s="143"/>
      <c r="SF202" s="143"/>
      <c r="SG202" s="143"/>
      <c r="SH202" s="143"/>
      <c r="SI202" s="143"/>
      <c r="SJ202" s="143"/>
      <c r="SK202" s="143"/>
      <c r="SL202" s="143"/>
      <c r="SM202" s="143"/>
      <c r="SN202" s="143"/>
      <c r="SO202" s="143"/>
      <c r="SP202" s="143"/>
      <c r="SQ202" s="143"/>
      <c r="SR202" s="143"/>
      <c r="SS202" s="143"/>
      <c r="ST202" s="143"/>
      <c r="SU202" s="143"/>
      <c r="SV202" s="143"/>
      <c r="SW202" s="143"/>
      <c r="SX202" s="143"/>
      <c r="SY202" s="143"/>
      <c r="SZ202" s="143"/>
      <c r="TA202" s="143"/>
      <c r="TB202" s="143"/>
      <c r="TC202" s="143"/>
      <c r="TD202" s="143"/>
      <c r="TE202" s="143"/>
      <c r="TF202" s="143"/>
      <c r="TG202" s="143"/>
      <c r="TH202" s="143"/>
      <c r="TI202" s="143"/>
      <c r="TJ202" s="143"/>
      <c r="TK202" s="143"/>
      <c r="TL202" s="143"/>
      <c r="TM202" s="143"/>
      <c r="TN202" s="143"/>
      <c r="TO202" s="143"/>
      <c r="TP202" s="143"/>
      <c r="TQ202" s="143"/>
      <c r="TR202" s="143"/>
      <c r="TS202" s="143"/>
      <c r="TT202" s="143"/>
      <c r="TU202" s="143"/>
      <c r="TV202" s="143"/>
      <c r="TW202" s="143"/>
      <c r="TX202" s="143"/>
      <c r="TY202" s="143"/>
      <c r="TZ202" s="143"/>
      <c r="UA202" s="143"/>
      <c r="UB202" s="143"/>
      <c r="UC202" s="143"/>
      <c r="UD202" s="143"/>
      <c r="UE202" s="143"/>
      <c r="UF202" s="143"/>
      <c r="UG202" s="143"/>
      <c r="UH202" s="143"/>
      <c r="UI202" s="143"/>
      <c r="UJ202" s="143"/>
      <c r="UK202" s="143"/>
      <c r="UL202" s="143"/>
      <c r="UM202" s="143"/>
      <c r="UN202" s="143"/>
      <c r="UO202" s="143"/>
      <c r="UP202" s="143"/>
      <c r="UQ202" s="143"/>
      <c r="UR202" s="143"/>
      <c r="US202" s="143"/>
      <c r="UT202" s="143"/>
      <c r="UU202" s="143"/>
      <c r="UV202" s="143"/>
      <c r="UW202" s="143"/>
      <c r="UX202" s="143"/>
      <c r="UY202" s="143"/>
      <c r="UZ202" s="143"/>
      <c r="VA202" s="143"/>
      <c r="VB202" s="143"/>
      <c r="VC202" s="143"/>
      <c r="VD202" s="143"/>
      <c r="VE202" s="143"/>
      <c r="VF202" s="143"/>
      <c r="VG202" s="143"/>
      <c r="VH202" s="143"/>
      <c r="VI202" s="143"/>
      <c r="VJ202" s="143"/>
      <c r="VK202" s="143"/>
      <c r="VL202" s="143"/>
      <c r="VM202" s="143"/>
      <c r="VN202" s="143"/>
      <c r="VO202" s="143"/>
      <c r="VP202" s="143"/>
      <c r="VQ202" s="143"/>
      <c r="VR202" s="143"/>
      <c r="VS202" s="143"/>
      <c r="VT202" s="143"/>
      <c r="VU202" s="143"/>
      <c r="VV202" s="143"/>
      <c r="VW202" s="143"/>
      <c r="VX202" s="143"/>
      <c r="VY202" s="143"/>
      <c r="VZ202" s="143"/>
      <c r="WA202" s="143"/>
      <c r="WB202" s="143"/>
      <c r="WC202" s="143"/>
      <c r="WD202" s="143"/>
      <c r="WE202" s="143"/>
      <c r="WF202" s="143"/>
      <c r="WG202" s="143"/>
      <c r="WH202" s="143"/>
      <c r="WI202" s="143"/>
      <c r="WJ202" s="143"/>
      <c r="WK202" s="143"/>
      <c r="WL202" s="143"/>
      <c r="WM202" s="143"/>
      <c r="WN202" s="143"/>
      <c r="WO202" s="143"/>
      <c r="WP202" s="143"/>
      <c r="WQ202" s="143"/>
      <c r="WR202" s="143"/>
      <c r="WS202" s="143"/>
      <c r="WT202" s="143"/>
      <c r="WU202" s="143"/>
      <c r="WV202" s="143"/>
      <c r="WW202" s="143"/>
      <c r="WX202" s="143"/>
      <c r="WY202" s="143"/>
      <c r="WZ202" s="143"/>
      <c r="XA202" s="143"/>
      <c r="XB202" s="143"/>
      <c r="XC202" s="143"/>
      <c r="XD202" s="143"/>
      <c r="XE202" s="143"/>
      <c r="XF202" s="143"/>
      <c r="XG202" s="143"/>
      <c r="XH202" s="143"/>
      <c r="XI202" s="143"/>
      <c r="XJ202" s="143"/>
      <c r="XK202" s="143"/>
      <c r="XL202" s="143"/>
      <c r="XM202" s="143"/>
      <c r="XN202" s="143"/>
      <c r="XO202" s="143"/>
      <c r="XP202" s="143"/>
      <c r="XQ202" s="143"/>
      <c r="XR202" s="143"/>
      <c r="XS202" s="143"/>
      <c r="XT202" s="143"/>
      <c r="XU202" s="143"/>
      <c r="XV202" s="143"/>
      <c r="XW202" s="143"/>
      <c r="XX202" s="143"/>
      <c r="XY202" s="143"/>
      <c r="XZ202" s="143"/>
      <c r="YA202" s="143"/>
      <c r="YB202" s="143"/>
      <c r="YC202" s="143"/>
      <c r="YD202" s="143"/>
      <c r="YE202" s="143"/>
      <c r="YF202" s="143"/>
      <c r="YG202" s="143"/>
      <c r="YH202" s="143"/>
      <c r="YI202" s="143"/>
      <c r="YJ202" s="143"/>
      <c r="YK202" s="143"/>
      <c r="YL202" s="143"/>
      <c r="YM202" s="143"/>
      <c r="YN202" s="143"/>
      <c r="YO202" s="143"/>
      <c r="YP202" s="143"/>
      <c r="YQ202" s="143"/>
      <c r="YR202" s="143"/>
      <c r="YS202" s="143"/>
      <c r="YT202" s="143"/>
      <c r="YU202" s="143"/>
      <c r="YV202" s="143"/>
      <c r="YW202" s="143"/>
      <c r="YX202" s="143"/>
      <c r="YY202" s="143"/>
      <c r="YZ202" s="143"/>
      <c r="ZA202" s="143"/>
      <c r="ZB202" s="143"/>
      <c r="ZC202" s="143"/>
      <c r="ZD202" s="143"/>
      <c r="ZE202" s="143"/>
      <c r="ZF202" s="143"/>
      <c r="ZG202" s="143"/>
      <c r="ZH202" s="143"/>
      <c r="ZI202" s="143"/>
      <c r="ZJ202" s="143"/>
      <c r="ZK202" s="143"/>
      <c r="ZL202" s="143"/>
      <c r="ZM202" s="143"/>
      <c r="ZN202" s="143"/>
      <c r="ZO202" s="143"/>
      <c r="ZP202" s="143"/>
      <c r="ZQ202" s="143"/>
      <c r="ZR202" s="143"/>
      <c r="ZS202" s="143"/>
      <c r="ZT202" s="143"/>
      <c r="ZU202" s="143"/>
      <c r="ZV202" s="143"/>
      <c r="ZW202" s="143"/>
      <c r="ZX202" s="143"/>
      <c r="ZY202" s="143"/>
      <c r="ZZ202" s="143"/>
      <c r="AAA202" s="143"/>
      <c r="AAB202" s="143"/>
      <c r="AAC202" s="143"/>
      <c r="AAD202" s="143"/>
      <c r="AAE202" s="143"/>
      <c r="AAF202" s="143"/>
      <c r="AAG202" s="143"/>
      <c r="AAH202" s="143"/>
      <c r="AAI202" s="143"/>
      <c r="AAJ202" s="143"/>
      <c r="AAK202" s="143"/>
      <c r="AAL202" s="143"/>
      <c r="AAM202" s="143"/>
      <c r="AAN202" s="143"/>
      <c r="AAO202" s="143"/>
      <c r="AAP202" s="143"/>
      <c r="AAQ202" s="143"/>
      <c r="AAR202" s="143"/>
      <c r="AAS202" s="143"/>
      <c r="AAT202" s="143"/>
      <c r="AAU202" s="143"/>
      <c r="AAV202" s="143"/>
      <c r="AAW202" s="143"/>
      <c r="AAX202" s="143"/>
      <c r="AAY202" s="143"/>
      <c r="AAZ202" s="143"/>
      <c r="ABA202" s="143"/>
      <c r="ABB202" s="143"/>
      <c r="ABC202" s="143"/>
      <c r="ABD202" s="143"/>
      <c r="ABE202" s="143"/>
      <c r="ABF202" s="143"/>
      <c r="ABG202" s="143"/>
      <c r="ABH202" s="143"/>
      <c r="ABI202" s="143"/>
      <c r="ABJ202" s="143"/>
      <c r="ABK202" s="143"/>
      <c r="ABL202" s="143"/>
      <c r="ABM202" s="143"/>
      <c r="ABN202" s="143"/>
      <c r="ABO202" s="143"/>
      <c r="ABP202" s="143"/>
      <c r="ABQ202" s="143"/>
      <c r="ABR202" s="143"/>
      <c r="ABS202" s="143"/>
      <c r="ABT202" s="143"/>
      <c r="ABU202" s="143"/>
      <c r="ABV202" s="143"/>
      <c r="ABW202" s="143"/>
      <c r="ABX202" s="143"/>
      <c r="ABY202" s="143"/>
      <c r="ABZ202" s="143"/>
      <c r="ACA202" s="143"/>
      <c r="ACB202" s="143"/>
      <c r="ACC202" s="143"/>
      <c r="ACD202" s="143"/>
      <c r="ACE202" s="143"/>
      <c r="ACF202" s="143"/>
      <c r="ACG202" s="143"/>
      <c r="ACH202" s="143"/>
      <c r="ACI202" s="143"/>
      <c r="ACJ202" s="143"/>
      <c r="ACK202" s="143"/>
      <c r="ACL202" s="143"/>
      <c r="ACM202" s="143"/>
      <c r="ACN202" s="143"/>
      <c r="ACO202" s="143"/>
      <c r="ACP202" s="143"/>
      <c r="ACQ202" s="143"/>
      <c r="ACR202" s="143"/>
      <c r="ACS202" s="143"/>
      <c r="ACT202" s="143"/>
      <c r="ACU202" s="143"/>
      <c r="ACV202" s="143"/>
      <c r="ACW202" s="143"/>
      <c r="ACX202" s="143"/>
      <c r="ACY202" s="143"/>
      <c r="ACZ202" s="143"/>
      <c r="ADA202" s="143"/>
      <c r="ADB202" s="143"/>
      <c r="ADC202" s="143"/>
      <c r="ADD202" s="143"/>
      <c r="ADE202" s="143"/>
      <c r="ADF202" s="143"/>
      <c r="ADG202" s="143"/>
      <c r="ADH202" s="143"/>
      <c r="ADI202" s="143"/>
      <c r="ADJ202" s="143"/>
      <c r="ADK202" s="143"/>
      <c r="ADL202" s="143"/>
      <c r="ADM202" s="143"/>
      <c r="ADN202" s="143"/>
      <c r="ADO202" s="143"/>
      <c r="ADP202" s="143"/>
      <c r="ADQ202" s="143"/>
      <c r="ADR202" s="143"/>
      <c r="ADS202" s="143"/>
      <c r="ADT202" s="143"/>
      <c r="ADU202" s="143"/>
      <c r="ADV202" s="143"/>
      <c r="ADW202" s="143"/>
      <c r="ADX202" s="143"/>
      <c r="ADY202" s="143"/>
      <c r="ADZ202" s="143"/>
      <c r="AEA202" s="143"/>
      <c r="AEB202" s="143"/>
      <c r="AEC202" s="143"/>
      <c r="AED202" s="143"/>
      <c r="AEE202" s="143"/>
      <c r="AEF202" s="143"/>
      <c r="AEG202" s="143"/>
      <c r="AEH202" s="143"/>
      <c r="AEI202" s="143"/>
      <c r="AEJ202" s="143"/>
      <c r="AEK202" s="143"/>
      <c r="AEL202" s="143"/>
      <c r="AEM202" s="143"/>
      <c r="AEN202" s="143"/>
      <c r="AEO202" s="143"/>
      <c r="AEP202" s="143"/>
      <c r="AEQ202" s="143"/>
      <c r="AER202" s="143"/>
      <c r="AES202" s="143"/>
      <c r="AET202" s="143"/>
      <c r="AEU202" s="143"/>
      <c r="AEV202" s="143"/>
      <c r="AEW202" s="143"/>
      <c r="AEX202" s="143"/>
      <c r="AEY202" s="143"/>
      <c r="AEZ202" s="143"/>
      <c r="AFA202" s="143"/>
      <c r="AFB202" s="143"/>
      <c r="AFC202" s="143"/>
      <c r="AFD202" s="143"/>
      <c r="AFE202" s="143"/>
      <c r="AFF202" s="143"/>
      <c r="AFG202" s="143"/>
      <c r="AFH202" s="143"/>
      <c r="AFI202" s="143"/>
      <c r="AFJ202" s="143"/>
      <c r="AFK202" s="143"/>
      <c r="AFL202" s="143"/>
      <c r="AFM202" s="143"/>
      <c r="AFN202" s="143"/>
      <c r="AFO202" s="143"/>
      <c r="AFP202" s="143"/>
      <c r="AFQ202" s="143"/>
      <c r="AFR202" s="143"/>
      <c r="AFS202" s="143"/>
      <c r="AFT202" s="143"/>
      <c r="AFU202" s="143"/>
      <c r="AFV202" s="143"/>
      <c r="AFW202" s="143"/>
      <c r="AFX202" s="143"/>
      <c r="AFY202" s="143"/>
      <c r="AFZ202" s="143"/>
      <c r="AGA202" s="143"/>
      <c r="AGB202" s="143"/>
      <c r="AGC202" s="143"/>
      <c r="AGD202" s="143"/>
      <c r="AGE202" s="143"/>
      <c r="AGF202" s="143"/>
      <c r="AGG202" s="143"/>
      <c r="AGH202" s="143"/>
      <c r="AGI202" s="143"/>
      <c r="AGJ202" s="143"/>
      <c r="AGK202" s="143"/>
      <c r="AGL202" s="143"/>
      <c r="AGM202" s="143"/>
      <c r="AGN202" s="143"/>
      <c r="AGO202" s="143"/>
      <c r="AGP202" s="143"/>
      <c r="AGQ202" s="143"/>
      <c r="AGR202" s="143"/>
      <c r="AGS202" s="143"/>
      <c r="AGT202" s="143"/>
      <c r="AGU202" s="143"/>
      <c r="AGV202" s="143"/>
      <c r="AGW202" s="143"/>
      <c r="AGX202" s="143"/>
      <c r="AGY202" s="143"/>
      <c r="AGZ202" s="143"/>
      <c r="AHA202" s="143"/>
      <c r="AHB202" s="143"/>
      <c r="AHC202" s="143"/>
      <c r="AHD202" s="143"/>
      <c r="AHE202" s="143"/>
      <c r="AHF202" s="143"/>
      <c r="AHG202" s="143"/>
      <c r="AHH202" s="143"/>
      <c r="AHI202" s="143"/>
      <c r="AHJ202" s="143"/>
      <c r="AHK202" s="143"/>
      <c r="AHL202" s="143"/>
      <c r="AHM202" s="143"/>
      <c r="AHN202" s="143"/>
      <c r="AHO202" s="143"/>
      <c r="AHP202" s="143"/>
      <c r="AHQ202" s="143"/>
      <c r="AHR202" s="143"/>
      <c r="AHS202" s="143"/>
      <c r="AHT202" s="143"/>
      <c r="AHU202" s="143"/>
      <c r="AHV202" s="143"/>
      <c r="AHW202" s="143"/>
      <c r="AHX202" s="143"/>
      <c r="AHY202" s="143"/>
      <c r="AHZ202" s="143"/>
      <c r="AIA202" s="143"/>
      <c r="AIB202" s="143"/>
      <c r="AIC202" s="143"/>
      <c r="AID202" s="143"/>
      <c r="AIE202" s="143"/>
      <c r="AIF202" s="143"/>
      <c r="AIG202" s="143"/>
      <c r="AIH202" s="143"/>
      <c r="AII202" s="143"/>
      <c r="AIJ202" s="143"/>
      <c r="AIK202" s="143"/>
      <c r="AIL202" s="143"/>
      <c r="AIM202" s="143"/>
      <c r="AIN202" s="143"/>
      <c r="AIO202" s="143"/>
      <c r="AIP202" s="143"/>
      <c r="AIQ202" s="143"/>
      <c r="AIR202" s="143"/>
      <c r="AIS202" s="143"/>
      <c r="AIT202" s="143"/>
      <c r="AIU202" s="143"/>
      <c r="AIV202" s="143"/>
      <c r="AIW202" s="143"/>
      <c r="AIX202" s="143"/>
      <c r="AIY202" s="143"/>
      <c r="AIZ202" s="143"/>
      <c r="AJA202" s="143"/>
      <c r="AJB202" s="143"/>
      <c r="AJC202" s="143"/>
      <c r="AJD202" s="143"/>
      <c r="AJE202" s="143"/>
      <c r="AJF202" s="143"/>
      <c r="AJG202" s="143"/>
      <c r="AJH202" s="143"/>
      <c r="AJI202" s="143"/>
    </row>
    <row r="203" spans="1:945" s="106" customFormat="1" ht="13.55" customHeight="1">
      <c r="A203" s="400"/>
      <c r="B203" s="62" t="s">
        <v>228</v>
      </c>
      <c r="C203" s="251">
        <f>Asia!C203</f>
        <v>88888</v>
      </c>
      <c r="D203" s="358">
        <f>IFERROR(IF((C203/C191-1)=-100%,"",(C203/C191-1)),"")</f>
        <v>-0.96338492540473564</v>
      </c>
      <c r="E203" s="421"/>
      <c r="F203" s="406"/>
      <c r="G203" s="356">
        <v>1842</v>
      </c>
      <c r="H203" s="358">
        <f t="shared" si="60"/>
        <v>-0.94730970565519612</v>
      </c>
      <c r="I203" s="138">
        <v>294</v>
      </c>
      <c r="J203" s="358">
        <f t="shared" si="61"/>
        <v>-0.99185821102187754</v>
      </c>
      <c r="K203" s="373"/>
      <c r="L203" s="358" t="str">
        <f t="shared" si="73"/>
        <v/>
      </c>
      <c r="M203" s="138">
        <v>219</v>
      </c>
      <c r="N203" s="358">
        <f t="shared" si="72"/>
        <v>-0.98229015041242118</v>
      </c>
      <c r="O203" s="403"/>
      <c r="P203" s="406"/>
      <c r="Q203" s="138">
        <v>1</v>
      </c>
      <c r="R203" s="358">
        <f>IFERROR(IF((Q203/Q191-1)=-100%,"",(Q203/Q191-1)),"")</f>
        <v>-0.99973247726056713</v>
      </c>
      <c r="S203" s="138">
        <v>124</v>
      </c>
      <c r="T203" s="358">
        <f t="shared" si="62"/>
        <v>-0.970384523525197</v>
      </c>
      <c r="U203" s="250"/>
      <c r="V203" s="358" t="str">
        <f t="shared" si="63"/>
        <v/>
      </c>
      <c r="W203" s="356">
        <v>11</v>
      </c>
      <c r="X203" s="358">
        <f t="shared" si="64"/>
        <v>-0.96140350877192982</v>
      </c>
      <c r="Y203" s="250">
        <v>0</v>
      </c>
      <c r="Z203" s="358">
        <f t="shared" si="74"/>
        <v>-1</v>
      </c>
      <c r="AA203" s="138"/>
      <c r="AB203" s="358" t="str">
        <f t="shared" si="66"/>
        <v/>
      </c>
      <c r="AC203" s="138"/>
      <c r="AD203" s="358" t="str">
        <f t="shared" si="67"/>
        <v/>
      </c>
      <c r="AE203" s="138"/>
      <c r="AF203" s="358" t="str">
        <f t="shared" si="68"/>
        <v/>
      </c>
      <c r="AG203" s="138"/>
      <c r="AH203" s="358" t="str">
        <f t="shared" si="69"/>
        <v/>
      </c>
      <c r="AI203" s="143"/>
      <c r="AJ203" s="143"/>
      <c r="AK203" s="143"/>
      <c r="AL203" s="143"/>
      <c r="AM203" s="143"/>
      <c r="AN203" s="143"/>
      <c r="AO203" s="143"/>
      <c r="AP203" s="143"/>
      <c r="AQ203" s="143"/>
      <c r="AR203" s="143"/>
      <c r="AS203" s="143"/>
      <c r="AT203" s="143"/>
      <c r="AU203" s="143"/>
      <c r="AV203" s="144"/>
      <c r="AW203" s="143"/>
      <c r="AX203" s="143"/>
      <c r="AY203" s="143"/>
      <c r="AZ203" s="143"/>
      <c r="BA203" s="143"/>
      <c r="BB203" s="143"/>
      <c r="BC203" s="143"/>
      <c r="BD203" s="143"/>
      <c r="BE203" s="143"/>
      <c r="BF203" s="143"/>
      <c r="BG203" s="143"/>
      <c r="BH203" s="143"/>
      <c r="BI203" s="143"/>
      <c r="BJ203" s="143"/>
      <c r="BK203" s="143"/>
      <c r="BL203" s="143"/>
      <c r="BM203" s="143"/>
      <c r="BN203" s="143"/>
      <c r="BO203" s="143"/>
      <c r="BP203" s="143"/>
      <c r="BQ203" s="143"/>
      <c r="BR203" s="143"/>
      <c r="BS203" s="143"/>
      <c r="BT203" s="143"/>
      <c r="BU203" s="143"/>
      <c r="BV203" s="143"/>
      <c r="BW203" s="143"/>
      <c r="BX203" s="143"/>
      <c r="BY203" s="143"/>
      <c r="BZ203" s="143"/>
      <c r="CA203" s="143"/>
      <c r="CB203" s="143"/>
      <c r="CC203" s="143"/>
      <c r="CD203" s="143"/>
      <c r="CE203" s="143"/>
      <c r="CF203" s="143"/>
      <c r="CG203" s="143"/>
      <c r="CH203" s="143"/>
      <c r="CI203" s="143"/>
      <c r="CJ203" s="143"/>
      <c r="CK203" s="143"/>
      <c r="CL203" s="143"/>
      <c r="CM203" s="143"/>
      <c r="CN203" s="143"/>
      <c r="CO203" s="143"/>
      <c r="CP203" s="143"/>
      <c r="CQ203" s="143"/>
      <c r="CR203" s="143"/>
      <c r="CS203" s="143"/>
      <c r="CT203" s="143"/>
      <c r="CU203" s="143"/>
      <c r="CV203" s="143"/>
      <c r="CW203" s="143"/>
      <c r="CX203" s="143"/>
      <c r="CY203" s="143"/>
      <c r="CZ203" s="143"/>
      <c r="DA203" s="143"/>
      <c r="DB203" s="143"/>
      <c r="DC203" s="143"/>
      <c r="DD203" s="143"/>
      <c r="DE203" s="143"/>
      <c r="DF203" s="143"/>
      <c r="DG203" s="143"/>
      <c r="DH203" s="143"/>
      <c r="DI203" s="143"/>
      <c r="DJ203" s="143"/>
      <c r="DK203" s="143"/>
      <c r="DL203" s="143"/>
      <c r="DM203" s="143"/>
      <c r="DN203" s="143"/>
      <c r="DO203" s="143"/>
      <c r="DP203" s="143"/>
      <c r="DQ203" s="143"/>
      <c r="DR203" s="143"/>
      <c r="DS203" s="143"/>
      <c r="DT203" s="143"/>
      <c r="DU203" s="143"/>
      <c r="DV203" s="143"/>
      <c r="DW203" s="143"/>
      <c r="DX203" s="143"/>
      <c r="DY203" s="143"/>
      <c r="DZ203" s="143"/>
      <c r="EA203" s="143"/>
      <c r="EB203" s="143"/>
      <c r="EC203" s="143"/>
      <c r="ED203" s="143"/>
      <c r="EE203" s="143"/>
      <c r="EF203" s="143"/>
      <c r="EG203" s="143"/>
      <c r="EH203" s="143"/>
      <c r="EI203" s="143"/>
      <c r="EJ203" s="143"/>
      <c r="EK203" s="143"/>
      <c r="EL203" s="143"/>
      <c r="EM203" s="143"/>
      <c r="EN203" s="143"/>
      <c r="EO203" s="143"/>
      <c r="EP203" s="143"/>
      <c r="EQ203" s="143"/>
      <c r="ER203" s="143"/>
      <c r="ES203" s="143"/>
      <c r="ET203" s="143"/>
      <c r="EU203" s="143"/>
      <c r="EV203" s="143"/>
      <c r="EW203" s="143"/>
      <c r="EX203" s="143"/>
      <c r="EY203" s="143"/>
      <c r="EZ203" s="143"/>
      <c r="FA203" s="143"/>
      <c r="FB203" s="143"/>
      <c r="FC203" s="143"/>
      <c r="FD203" s="143"/>
      <c r="FE203" s="143"/>
      <c r="FF203" s="143"/>
      <c r="FG203" s="143"/>
      <c r="FH203" s="143"/>
      <c r="FI203" s="143"/>
      <c r="FJ203" s="143"/>
      <c r="FK203" s="143"/>
      <c r="FL203" s="143"/>
      <c r="FM203" s="143"/>
      <c r="FN203" s="143"/>
      <c r="FO203" s="143"/>
      <c r="FP203" s="143"/>
      <c r="FQ203" s="143"/>
      <c r="FR203" s="143"/>
      <c r="FS203" s="143"/>
      <c r="FT203" s="143"/>
      <c r="FU203" s="143"/>
      <c r="FV203" s="143"/>
      <c r="FW203" s="143"/>
      <c r="FX203" s="143"/>
      <c r="FY203" s="143"/>
      <c r="FZ203" s="143"/>
      <c r="GA203" s="143"/>
      <c r="GB203" s="143"/>
      <c r="GC203" s="143"/>
      <c r="GD203" s="143"/>
      <c r="GE203" s="143"/>
      <c r="GF203" s="143"/>
      <c r="GG203" s="143"/>
      <c r="GH203" s="143"/>
      <c r="GI203" s="143"/>
      <c r="GJ203" s="143"/>
      <c r="GK203" s="143"/>
      <c r="GL203" s="143"/>
      <c r="GM203" s="143"/>
      <c r="GN203" s="143"/>
      <c r="GO203" s="143"/>
      <c r="GP203" s="143"/>
      <c r="GQ203" s="143"/>
      <c r="GR203" s="143"/>
      <c r="GS203" s="143"/>
      <c r="GT203" s="143"/>
      <c r="GU203" s="143"/>
      <c r="GV203" s="143"/>
      <c r="GW203" s="143"/>
      <c r="GX203" s="143"/>
      <c r="GY203" s="143"/>
      <c r="GZ203" s="143"/>
      <c r="HA203" s="143"/>
      <c r="HB203" s="143"/>
      <c r="HC203" s="143"/>
      <c r="HD203" s="143"/>
      <c r="HE203" s="143"/>
      <c r="HF203" s="143"/>
      <c r="HG203" s="143"/>
      <c r="HH203" s="143"/>
      <c r="HI203" s="143"/>
      <c r="HJ203" s="143"/>
      <c r="HK203" s="143"/>
      <c r="HL203" s="143"/>
      <c r="HM203" s="143"/>
      <c r="HN203" s="143"/>
      <c r="HO203" s="143"/>
      <c r="HP203" s="143"/>
      <c r="HQ203" s="143"/>
      <c r="HR203" s="143"/>
      <c r="HS203" s="143"/>
      <c r="HT203" s="143"/>
      <c r="HU203" s="143"/>
      <c r="HV203" s="143"/>
      <c r="HW203" s="143"/>
      <c r="HX203" s="143"/>
      <c r="HY203" s="143"/>
      <c r="HZ203" s="143"/>
      <c r="IA203" s="143"/>
      <c r="IB203" s="143"/>
      <c r="IC203" s="143"/>
      <c r="ID203" s="143"/>
      <c r="IE203" s="143"/>
      <c r="IF203" s="143"/>
      <c r="IG203" s="143"/>
      <c r="IH203" s="143"/>
      <c r="II203" s="143"/>
      <c r="IJ203" s="143"/>
      <c r="IK203" s="143"/>
      <c r="IL203" s="143"/>
      <c r="IM203" s="143"/>
      <c r="IN203" s="143"/>
      <c r="IO203" s="143"/>
      <c r="IP203" s="143"/>
      <c r="IQ203" s="143"/>
      <c r="IR203" s="143"/>
      <c r="IS203" s="143"/>
      <c r="IT203" s="143"/>
      <c r="IU203" s="143"/>
      <c r="IV203" s="143"/>
      <c r="IW203" s="143"/>
      <c r="IX203" s="143"/>
      <c r="IY203" s="143"/>
      <c r="IZ203" s="143"/>
      <c r="JA203" s="143"/>
      <c r="JB203" s="143"/>
      <c r="JC203" s="143"/>
      <c r="JD203" s="143"/>
      <c r="JE203" s="143"/>
      <c r="JF203" s="143"/>
      <c r="JG203" s="143"/>
      <c r="JH203" s="143"/>
      <c r="JI203" s="143"/>
      <c r="JJ203" s="143"/>
      <c r="JK203" s="143"/>
      <c r="JL203" s="143"/>
      <c r="JM203" s="143"/>
      <c r="JN203" s="143"/>
      <c r="JO203" s="143"/>
      <c r="JP203" s="143"/>
      <c r="JQ203" s="143"/>
      <c r="JR203" s="143"/>
      <c r="JS203" s="143"/>
      <c r="JT203" s="143"/>
      <c r="JU203" s="143"/>
      <c r="JV203" s="143"/>
      <c r="JW203" s="143"/>
      <c r="JX203" s="143"/>
      <c r="JY203" s="143"/>
      <c r="JZ203" s="143"/>
      <c r="KA203" s="143"/>
      <c r="KB203" s="143"/>
      <c r="KC203" s="143"/>
      <c r="KD203" s="143"/>
      <c r="KE203" s="143"/>
      <c r="KF203" s="143"/>
      <c r="KG203" s="143"/>
      <c r="KH203" s="143"/>
      <c r="KI203" s="143"/>
      <c r="KJ203" s="143"/>
      <c r="KK203" s="143"/>
      <c r="KL203" s="143"/>
      <c r="KM203" s="143"/>
      <c r="KN203" s="143"/>
      <c r="KO203" s="143"/>
      <c r="KP203" s="143"/>
      <c r="KQ203" s="143"/>
      <c r="KR203" s="143"/>
      <c r="KS203" s="143"/>
      <c r="KT203" s="143"/>
      <c r="KU203" s="143"/>
      <c r="KV203" s="143"/>
      <c r="KW203" s="143"/>
      <c r="KX203" s="143"/>
      <c r="KY203" s="143"/>
      <c r="KZ203" s="143"/>
      <c r="LA203" s="143"/>
      <c r="LB203" s="143"/>
      <c r="LC203" s="143"/>
      <c r="LD203" s="143"/>
      <c r="LE203" s="143"/>
      <c r="LF203" s="143"/>
      <c r="LG203" s="143"/>
      <c r="LH203" s="143"/>
      <c r="LI203" s="143"/>
      <c r="LJ203" s="143"/>
      <c r="LK203" s="143"/>
      <c r="LL203" s="143"/>
      <c r="LM203" s="143"/>
      <c r="LN203" s="143"/>
      <c r="LO203" s="143"/>
      <c r="LP203" s="143"/>
      <c r="LQ203" s="143"/>
      <c r="LR203" s="143"/>
      <c r="LS203" s="143"/>
      <c r="LT203" s="143"/>
      <c r="LU203" s="143"/>
      <c r="LV203" s="143"/>
      <c r="LW203" s="143"/>
      <c r="LX203" s="143"/>
      <c r="LY203" s="143"/>
      <c r="LZ203" s="143"/>
      <c r="MA203" s="143"/>
      <c r="MB203" s="143"/>
      <c r="MC203" s="143"/>
      <c r="MD203" s="143"/>
      <c r="ME203" s="143"/>
      <c r="MF203" s="143"/>
      <c r="MG203" s="143"/>
      <c r="MH203" s="143"/>
      <c r="MI203" s="143"/>
      <c r="MJ203" s="143"/>
      <c r="MK203" s="143"/>
      <c r="ML203" s="143"/>
      <c r="MM203" s="143"/>
      <c r="MN203" s="143"/>
      <c r="MO203" s="143"/>
      <c r="MP203" s="143"/>
      <c r="MQ203" s="143"/>
      <c r="MR203" s="143"/>
      <c r="MS203" s="143"/>
      <c r="MT203" s="143"/>
      <c r="MU203" s="143"/>
      <c r="MV203" s="143"/>
      <c r="MW203" s="143"/>
      <c r="MX203" s="143"/>
      <c r="MY203" s="143"/>
      <c r="MZ203" s="143"/>
      <c r="NA203" s="143"/>
      <c r="NB203" s="143"/>
      <c r="NC203" s="143"/>
      <c r="ND203" s="143"/>
      <c r="NE203" s="143"/>
      <c r="NF203" s="143"/>
      <c r="NG203" s="143"/>
      <c r="NH203" s="143"/>
      <c r="NI203" s="143"/>
      <c r="NJ203" s="143"/>
      <c r="NK203" s="143"/>
      <c r="NL203" s="143"/>
      <c r="NM203" s="143"/>
      <c r="NN203" s="143"/>
      <c r="NO203" s="143"/>
      <c r="NP203" s="143"/>
      <c r="NQ203" s="143"/>
      <c r="NR203" s="143"/>
      <c r="NS203" s="143"/>
      <c r="NT203" s="143"/>
      <c r="NU203" s="143"/>
      <c r="NV203" s="143"/>
      <c r="NW203" s="143"/>
      <c r="NX203" s="143"/>
      <c r="NY203" s="143"/>
      <c r="NZ203" s="143"/>
      <c r="OA203" s="143"/>
      <c r="OB203" s="143"/>
      <c r="OC203" s="143"/>
      <c r="OD203" s="143"/>
      <c r="OE203" s="143"/>
      <c r="OF203" s="143"/>
      <c r="OG203" s="143"/>
      <c r="OH203" s="143"/>
      <c r="OI203" s="143"/>
      <c r="OJ203" s="143"/>
      <c r="OK203" s="143"/>
      <c r="OL203" s="143"/>
      <c r="OM203" s="143"/>
      <c r="ON203" s="143"/>
      <c r="OO203" s="143"/>
      <c r="OP203" s="143"/>
      <c r="OQ203" s="143"/>
      <c r="OR203" s="143"/>
      <c r="OS203" s="143"/>
      <c r="OT203" s="143"/>
      <c r="OU203" s="143"/>
      <c r="OV203" s="143"/>
      <c r="OW203" s="143"/>
      <c r="OX203" s="143"/>
      <c r="OY203" s="143"/>
      <c r="OZ203" s="143"/>
      <c r="PA203" s="143"/>
      <c r="PB203" s="143"/>
      <c r="PC203" s="143"/>
      <c r="PD203" s="143"/>
      <c r="PE203" s="143"/>
      <c r="PF203" s="143"/>
      <c r="PG203" s="143"/>
      <c r="PH203" s="143"/>
      <c r="PI203" s="143"/>
      <c r="PJ203" s="143"/>
      <c r="PK203" s="143"/>
      <c r="PL203" s="143"/>
      <c r="PM203" s="143"/>
      <c r="PN203" s="143"/>
      <c r="PO203" s="143"/>
      <c r="PP203" s="143"/>
      <c r="PQ203" s="143"/>
      <c r="PR203" s="143"/>
      <c r="PS203" s="143"/>
      <c r="PT203" s="143"/>
      <c r="PU203" s="143"/>
      <c r="PV203" s="143"/>
      <c r="PW203" s="143"/>
      <c r="PX203" s="143"/>
      <c r="PY203" s="143"/>
      <c r="PZ203" s="143"/>
      <c r="QA203" s="143"/>
      <c r="QB203" s="143"/>
      <c r="QC203" s="143"/>
      <c r="QD203" s="143"/>
      <c r="QE203" s="143"/>
      <c r="QF203" s="143"/>
      <c r="QG203" s="143"/>
      <c r="QH203" s="143"/>
      <c r="QI203" s="143"/>
      <c r="QJ203" s="143"/>
      <c r="QK203" s="143"/>
      <c r="QL203" s="143"/>
      <c r="QM203" s="143"/>
      <c r="QN203" s="143"/>
      <c r="QO203" s="143"/>
      <c r="QP203" s="143"/>
      <c r="QQ203" s="143"/>
      <c r="QR203" s="143"/>
      <c r="QS203" s="143"/>
      <c r="QT203" s="143"/>
      <c r="QU203" s="143"/>
      <c r="QV203" s="143"/>
      <c r="QW203" s="143"/>
      <c r="QX203" s="143"/>
      <c r="QY203" s="143"/>
      <c r="QZ203" s="143"/>
      <c r="RA203" s="143"/>
      <c r="RB203" s="143"/>
      <c r="RC203" s="143"/>
      <c r="RD203" s="143"/>
      <c r="RE203" s="143"/>
      <c r="RF203" s="143"/>
      <c r="RG203" s="143"/>
      <c r="RH203" s="143"/>
      <c r="RI203" s="143"/>
      <c r="RJ203" s="143"/>
      <c r="RK203" s="143"/>
      <c r="RL203" s="143"/>
      <c r="RM203" s="143"/>
      <c r="RN203" s="143"/>
      <c r="RO203" s="143"/>
      <c r="RP203" s="143"/>
      <c r="RQ203" s="143"/>
      <c r="RR203" s="143"/>
      <c r="RS203" s="143"/>
      <c r="RT203" s="143"/>
      <c r="RU203" s="143"/>
      <c r="RV203" s="143"/>
      <c r="RW203" s="143"/>
      <c r="RX203" s="143"/>
      <c r="RY203" s="143"/>
      <c r="RZ203" s="143"/>
      <c r="SA203" s="143"/>
      <c r="SB203" s="143"/>
      <c r="SC203" s="143"/>
      <c r="SD203" s="143"/>
      <c r="SE203" s="143"/>
      <c r="SF203" s="143"/>
      <c r="SG203" s="143"/>
      <c r="SH203" s="143"/>
      <c r="SI203" s="143"/>
      <c r="SJ203" s="143"/>
      <c r="SK203" s="143"/>
      <c r="SL203" s="143"/>
      <c r="SM203" s="143"/>
      <c r="SN203" s="143"/>
      <c r="SO203" s="143"/>
      <c r="SP203" s="143"/>
      <c r="SQ203" s="143"/>
      <c r="SR203" s="143"/>
      <c r="SS203" s="143"/>
      <c r="ST203" s="143"/>
      <c r="SU203" s="143"/>
      <c r="SV203" s="143"/>
      <c r="SW203" s="143"/>
      <c r="SX203" s="143"/>
      <c r="SY203" s="143"/>
      <c r="SZ203" s="143"/>
      <c r="TA203" s="143"/>
      <c r="TB203" s="143"/>
      <c r="TC203" s="143"/>
      <c r="TD203" s="143"/>
      <c r="TE203" s="143"/>
      <c r="TF203" s="143"/>
      <c r="TG203" s="143"/>
      <c r="TH203" s="143"/>
      <c r="TI203" s="143"/>
      <c r="TJ203" s="143"/>
      <c r="TK203" s="143"/>
      <c r="TL203" s="143"/>
      <c r="TM203" s="143"/>
      <c r="TN203" s="143"/>
      <c r="TO203" s="143"/>
      <c r="TP203" s="143"/>
      <c r="TQ203" s="143"/>
      <c r="TR203" s="143"/>
      <c r="TS203" s="143"/>
      <c r="TT203" s="143"/>
      <c r="TU203" s="143"/>
      <c r="TV203" s="143"/>
      <c r="TW203" s="143"/>
      <c r="TX203" s="143"/>
      <c r="TY203" s="143"/>
      <c r="TZ203" s="143"/>
      <c r="UA203" s="143"/>
      <c r="UB203" s="143"/>
      <c r="UC203" s="143"/>
      <c r="UD203" s="143"/>
      <c r="UE203" s="143"/>
      <c r="UF203" s="143"/>
      <c r="UG203" s="143"/>
      <c r="UH203" s="143"/>
      <c r="UI203" s="143"/>
      <c r="UJ203" s="143"/>
      <c r="UK203" s="143"/>
      <c r="UL203" s="143"/>
      <c r="UM203" s="143"/>
      <c r="UN203" s="143"/>
      <c r="UO203" s="143"/>
      <c r="UP203" s="143"/>
      <c r="UQ203" s="143"/>
      <c r="UR203" s="143"/>
      <c r="US203" s="143"/>
      <c r="UT203" s="143"/>
      <c r="UU203" s="143"/>
      <c r="UV203" s="143"/>
      <c r="UW203" s="143"/>
      <c r="UX203" s="143"/>
      <c r="UY203" s="143"/>
      <c r="UZ203" s="143"/>
      <c r="VA203" s="143"/>
      <c r="VB203" s="143"/>
      <c r="VC203" s="143"/>
      <c r="VD203" s="143"/>
      <c r="VE203" s="143"/>
      <c r="VF203" s="143"/>
      <c r="VG203" s="143"/>
      <c r="VH203" s="143"/>
      <c r="VI203" s="143"/>
      <c r="VJ203" s="143"/>
      <c r="VK203" s="143"/>
      <c r="VL203" s="143"/>
      <c r="VM203" s="143"/>
      <c r="VN203" s="143"/>
      <c r="VO203" s="143"/>
      <c r="VP203" s="143"/>
      <c r="VQ203" s="143"/>
      <c r="VR203" s="143"/>
      <c r="VS203" s="143"/>
      <c r="VT203" s="143"/>
      <c r="VU203" s="143"/>
      <c r="VV203" s="143"/>
      <c r="VW203" s="143"/>
      <c r="VX203" s="143"/>
      <c r="VY203" s="143"/>
      <c r="VZ203" s="143"/>
      <c r="WA203" s="143"/>
      <c r="WB203" s="143"/>
      <c r="WC203" s="143"/>
      <c r="WD203" s="143"/>
      <c r="WE203" s="143"/>
      <c r="WF203" s="143"/>
      <c r="WG203" s="143"/>
      <c r="WH203" s="143"/>
      <c r="WI203" s="143"/>
      <c r="WJ203" s="143"/>
      <c r="WK203" s="143"/>
      <c r="WL203" s="143"/>
      <c r="WM203" s="143"/>
      <c r="WN203" s="143"/>
      <c r="WO203" s="143"/>
      <c r="WP203" s="143"/>
      <c r="WQ203" s="143"/>
      <c r="WR203" s="143"/>
      <c r="WS203" s="143"/>
      <c r="WT203" s="143"/>
      <c r="WU203" s="143"/>
      <c r="WV203" s="143"/>
      <c r="WW203" s="143"/>
      <c r="WX203" s="143"/>
      <c r="WY203" s="143"/>
      <c r="WZ203" s="143"/>
      <c r="XA203" s="143"/>
      <c r="XB203" s="143"/>
      <c r="XC203" s="143"/>
      <c r="XD203" s="143"/>
      <c r="XE203" s="143"/>
      <c r="XF203" s="143"/>
      <c r="XG203" s="143"/>
      <c r="XH203" s="143"/>
      <c r="XI203" s="143"/>
      <c r="XJ203" s="143"/>
      <c r="XK203" s="143"/>
      <c r="XL203" s="143"/>
      <c r="XM203" s="143"/>
      <c r="XN203" s="143"/>
      <c r="XO203" s="143"/>
      <c r="XP203" s="143"/>
      <c r="XQ203" s="143"/>
      <c r="XR203" s="143"/>
      <c r="XS203" s="143"/>
      <c r="XT203" s="143"/>
      <c r="XU203" s="143"/>
      <c r="XV203" s="143"/>
      <c r="XW203" s="143"/>
      <c r="XX203" s="143"/>
      <c r="XY203" s="143"/>
      <c r="XZ203" s="143"/>
      <c r="YA203" s="143"/>
      <c r="YB203" s="143"/>
      <c r="YC203" s="143"/>
      <c r="YD203" s="143"/>
      <c r="YE203" s="143"/>
      <c r="YF203" s="143"/>
      <c r="YG203" s="143"/>
      <c r="YH203" s="143"/>
      <c r="YI203" s="143"/>
      <c r="YJ203" s="143"/>
      <c r="YK203" s="143"/>
      <c r="YL203" s="143"/>
      <c r="YM203" s="143"/>
      <c r="YN203" s="143"/>
      <c r="YO203" s="143"/>
      <c r="YP203" s="143"/>
      <c r="YQ203" s="143"/>
      <c r="YR203" s="143"/>
      <c r="YS203" s="143"/>
      <c r="YT203" s="143"/>
      <c r="YU203" s="143"/>
      <c r="YV203" s="143"/>
      <c r="YW203" s="143"/>
      <c r="YX203" s="143"/>
      <c r="YY203" s="143"/>
      <c r="YZ203" s="143"/>
      <c r="ZA203" s="143"/>
      <c r="ZB203" s="143"/>
      <c r="ZC203" s="143"/>
      <c r="ZD203" s="143"/>
      <c r="ZE203" s="143"/>
      <c r="ZF203" s="143"/>
      <c r="ZG203" s="143"/>
      <c r="ZH203" s="143"/>
      <c r="ZI203" s="143"/>
      <c r="ZJ203" s="143"/>
      <c r="ZK203" s="143"/>
      <c r="ZL203" s="143"/>
      <c r="ZM203" s="143"/>
      <c r="ZN203" s="143"/>
      <c r="ZO203" s="143"/>
      <c r="ZP203" s="143"/>
      <c r="ZQ203" s="143"/>
      <c r="ZR203" s="143"/>
      <c r="ZS203" s="143"/>
      <c r="ZT203" s="143"/>
      <c r="ZU203" s="143"/>
      <c r="ZV203" s="143"/>
      <c r="ZW203" s="143"/>
      <c r="ZX203" s="143"/>
      <c r="ZY203" s="143"/>
      <c r="ZZ203" s="143"/>
      <c r="AAA203" s="143"/>
      <c r="AAB203" s="143"/>
      <c r="AAC203" s="143"/>
      <c r="AAD203" s="143"/>
      <c r="AAE203" s="143"/>
      <c r="AAF203" s="143"/>
      <c r="AAG203" s="143"/>
      <c r="AAH203" s="143"/>
      <c r="AAI203" s="143"/>
      <c r="AAJ203" s="143"/>
      <c r="AAK203" s="143"/>
      <c r="AAL203" s="143"/>
      <c r="AAM203" s="143"/>
      <c r="AAN203" s="143"/>
      <c r="AAO203" s="143"/>
      <c r="AAP203" s="143"/>
      <c r="AAQ203" s="143"/>
      <c r="AAR203" s="143"/>
      <c r="AAS203" s="143"/>
      <c r="AAT203" s="143"/>
      <c r="AAU203" s="143"/>
      <c r="AAV203" s="143"/>
      <c r="AAW203" s="143"/>
      <c r="AAX203" s="143"/>
      <c r="AAY203" s="143"/>
      <c r="AAZ203" s="143"/>
      <c r="ABA203" s="143"/>
      <c r="ABB203" s="143"/>
      <c r="ABC203" s="143"/>
      <c r="ABD203" s="143"/>
      <c r="ABE203" s="143"/>
      <c r="ABF203" s="143"/>
      <c r="ABG203" s="143"/>
      <c r="ABH203" s="143"/>
      <c r="ABI203" s="143"/>
      <c r="ABJ203" s="143"/>
      <c r="ABK203" s="143"/>
      <c r="ABL203" s="143"/>
      <c r="ABM203" s="143"/>
      <c r="ABN203" s="143"/>
      <c r="ABO203" s="143"/>
      <c r="ABP203" s="143"/>
      <c r="ABQ203" s="143"/>
      <c r="ABR203" s="143"/>
      <c r="ABS203" s="143"/>
      <c r="ABT203" s="143"/>
      <c r="ABU203" s="143"/>
      <c r="ABV203" s="143"/>
      <c r="ABW203" s="143"/>
      <c r="ABX203" s="143"/>
      <c r="ABY203" s="143"/>
      <c r="ABZ203" s="143"/>
      <c r="ACA203" s="143"/>
      <c r="ACB203" s="143"/>
      <c r="ACC203" s="143"/>
      <c r="ACD203" s="143"/>
      <c r="ACE203" s="143"/>
      <c r="ACF203" s="143"/>
      <c r="ACG203" s="143"/>
      <c r="ACH203" s="143"/>
      <c r="ACI203" s="143"/>
      <c r="ACJ203" s="143"/>
      <c r="ACK203" s="143"/>
      <c r="ACL203" s="143"/>
      <c r="ACM203" s="143"/>
      <c r="ACN203" s="143"/>
      <c r="ACO203" s="143"/>
      <c r="ACP203" s="143"/>
      <c r="ACQ203" s="143"/>
      <c r="ACR203" s="143"/>
      <c r="ACS203" s="143"/>
      <c r="ACT203" s="143"/>
      <c r="ACU203" s="143"/>
      <c r="ACV203" s="143"/>
      <c r="ACW203" s="143"/>
      <c r="ACX203" s="143"/>
      <c r="ACY203" s="143"/>
      <c r="ACZ203" s="143"/>
      <c r="ADA203" s="143"/>
      <c r="ADB203" s="143"/>
      <c r="ADC203" s="143"/>
      <c r="ADD203" s="143"/>
      <c r="ADE203" s="143"/>
      <c r="ADF203" s="143"/>
      <c r="ADG203" s="143"/>
      <c r="ADH203" s="143"/>
      <c r="ADI203" s="143"/>
      <c r="ADJ203" s="143"/>
      <c r="ADK203" s="143"/>
      <c r="ADL203" s="143"/>
      <c r="ADM203" s="143"/>
      <c r="ADN203" s="143"/>
      <c r="ADO203" s="143"/>
      <c r="ADP203" s="143"/>
      <c r="ADQ203" s="143"/>
      <c r="ADR203" s="143"/>
      <c r="ADS203" s="143"/>
      <c r="ADT203" s="143"/>
      <c r="ADU203" s="143"/>
      <c r="ADV203" s="143"/>
      <c r="ADW203" s="143"/>
      <c r="ADX203" s="143"/>
      <c r="ADY203" s="143"/>
      <c r="ADZ203" s="143"/>
      <c r="AEA203" s="143"/>
      <c r="AEB203" s="143"/>
      <c r="AEC203" s="143"/>
      <c r="AED203" s="143"/>
      <c r="AEE203" s="143"/>
      <c r="AEF203" s="143"/>
      <c r="AEG203" s="143"/>
      <c r="AEH203" s="143"/>
      <c r="AEI203" s="143"/>
      <c r="AEJ203" s="143"/>
      <c r="AEK203" s="143"/>
      <c r="AEL203" s="143"/>
      <c r="AEM203" s="143"/>
      <c r="AEN203" s="143"/>
      <c r="AEO203" s="143"/>
      <c r="AEP203" s="143"/>
      <c r="AEQ203" s="143"/>
      <c r="AER203" s="143"/>
      <c r="AES203" s="143"/>
      <c r="AET203" s="143"/>
      <c r="AEU203" s="143"/>
      <c r="AEV203" s="143"/>
      <c r="AEW203" s="143"/>
      <c r="AEX203" s="143"/>
      <c r="AEY203" s="143"/>
      <c r="AEZ203" s="143"/>
      <c r="AFA203" s="143"/>
      <c r="AFB203" s="143"/>
      <c r="AFC203" s="143"/>
      <c r="AFD203" s="143"/>
      <c r="AFE203" s="143"/>
      <c r="AFF203" s="143"/>
      <c r="AFG203" s="143"/>
      <c r="AFH203" s="143"/>
      <c r="AFI203" s="143"/>
      <c r="AFJ203" s="143"/>
      <c r="AFK203" s="143"/>
      <c r="AFL203" s="143"/>
      <c r="AFM203" s="143"/>
      <c r="AFN203" s="143"/>
      <c r="AFO203" s="143"/>
      <c r="AFP203" s="143"/>
      <c r="AFQ203" s="143"/>
      <c r="AFR203" s="143"/>
      <c r="AFS203" s="143"/>
      <c r="AFT203" s="143"/>
      <c r="AFU203" s="143"/>
      <c r="AFV203" s="143"/>
      <c r="AFW203" s="143"/>
      <c r="AFX203" s="143"/>
      <c r="AFY203" s="143"/>
      <c r="AFZ203" s="143"/>
      <c r="AGA203" s="143"/>
      <c r="AGB203" s="143"/>
      <c r="AGC203" s="143"/>
      <c r="AGD203" s="143"/>
      <c r="AGE203" s="143"/>
      <c r="AGF203" s="143"/>
      <c r="AGG203" s="143"/>
      <c r="AGH203" s="143"/>
      <c r="AGI203" s="143"/>
      <c r="AGJ203" s="143"/>
      <c r="AGK203" s="143"/>
      <c r="AGL203" s="143"/>
      <c r="AGM203" s="143"/>
      <c r="AGN203" s="143"/>
      <c r="AGO203" s="143"/>
      <c r="AGP203" s="143"/>
      <c r="AGQ203" s="143"/>
      <c r="AGR203" s="143"/>
      <c r="AGS203" s="143"/>
      <c r="AGT203" s="143"/>
      <c r="AGU203" s="143"/>
      <c r="AGV203" s="143"/>
      <c r="AGW203" s="143"/>
      <c r="AGX203" s="143"/>
      <c r="AGY203" s="143"/>
      <c r="AGZ203" s="143"/>
      <c r="AHA203" s="143"/>
      <c r="AHB203" s="143"/>
      <c r="AHC203" s="143"/>
      <c r="AHD203" s="143"/>
      <c r="AHE203" s="143"/>
      <c r="AHF203" s="143"/>
      <c r="AHG203" s="143"/>
      <c r="AHH203" s="143"/>
      <c r="AHI203" s="143"/>
      <c r="AHJ203" s="143"/>
      <c r="AHK203" s="143"/>
      <c r="AHL203" s="143"/>
      <c r="AHM203" s="143"/>
      <c r="AHN203" s="143"/>
      <c r="AHO203" s="143"/>
      <c r="AHP203" s="143"/>
      <c r="AHQ203" s="143"/>
      <c r="AHR203" s="143"/>
      <c r="AHS203" s="143"/>
      <c r="AHT203" s="143"/>
      <c r="AHU203" s="143"/>
      <c r="AHV203" s="143"/>
      <c r="AHW203" s="143"/>
      <c r="AHX203" s="143"/>
      <c r="AHY203" s="143"/>
      <c r="AHZ203" s="143"/>
      <c r="AIA203" s="143"/>
      <c r="AIB203" s="143"/>
      <c r="AIC203" s="143"/>
      <c r="AID203" s="143"/>
      <c r="AIE203" s="143"/>
      <c r="AIF203" s="143"/>
      <c r="AIG203" s="143"/>
      <c r="AIH203" s="143"/>
      <c r="AII203" s="143"/>
      <c r="AIJ203" s="143"/>
      <c r="AIK203" s="143"/>
      <c r="AIL203" s="143"/>
      <c r="AIM203" s="143"/>
      <c r="AIN203" s="143"/>
      <c r="AIO203" s="143"/>
      <c r="AIP203" s="143"/>
      <c r="AIQ203" s="143"/>
      <c r="AIR203" s="143"/>
      <c r="AIS203" s="143"/>
      <c r="AIT203" s="143"/>
      <c r="AIU203" s="143"/>
      <c r="AIV203" s="143"/>
      <c r="AIW203" s="143"/>
      <c r="AIX203" s="143"/>
      <c r="AIY203" s="143"/>
      <c r="AIZ203" s="143"/>
      <c r="AJA203" s="143"/>
      <c r="AJB203" s="143"/>
      <c r="AJC203" s="143"/>
      <c r="AJD203" s="143"/>
      <c r="AJE203" s="143"/>
      <c r="AJF203" s="143"/>
      <c r="AJG203" s="143"/>
      <c r="AJH203" s="143"/>
      <c r="AJI203" s="143"/>
    </row>
    <row r="204" spans="1:945" s="106" customFormat="1" ht="13.55" customHeight="1">
      <c r="A204" s="400"/>
      <c r="B204" s="62" t="s">
        <v>229</v>
      </c>
      <c r="C204" s="251">
        <f>Asia!C204</f>
        <v>76798</v>
      </c>
      <c r="D204" s="358">
        <f t="shared" si="70"/>
        <v>-0.96253445407667948</v>
      </c>
      <c r="E204" s="421"/>
      <c r="F204" s="406"/>
      <c r="G204" s="356">
        <v>1357</v>
      </c>
      <c r="H204" s="358">
        <f t="shared" si="60"/>
        <v>-0.95606850335070737</v>
      </c>
      <c r="I204" s="138">
        <v>115</v>
      </c>
      <c r="J204" s="358">
        <f t="shared" si="61"/>
        <v>-0.99557147258163892</v>
      </c>
      <c r="K204" s="373"/>
      <c r="L204" s="358" t="str">
        <f t="shared" si="73"/>
        <v/>
      </c>
      <c r="M204" s="138">
        <v>60</v>
      </c>
      <c r="N204" s="358">
        <f>IFERROR(IF((M204/M192-1)=-100%,"",(M204/M192-1)),"")</f>
        <v>-0.99491094147582693</v>
      </c>
      <c r="O204" s="403"/>
      <c r="P204" s="406"/>
      <c r="Q204" s="138">
        <v>4</v>
      </c>
      <c r="R204" s="358">
        <f t="shared" si="71"/>
        <v>-0.99906037115339441</v>
      </c>
      <c r="S204" s="138">
        <v>68</v>
      </c>
      <c r="T204" s="358">
        <f t="shared" si="62"/>
        <v>-0.97139251156920492</v>
      </c>
      <c r="U204" s="250"/>
      <c r="V204" s="358" t="str">
        <f t="shared" si="63"/>
        <v/>
      </c>
      <c r="W204" s="356">
        <v>7</v>
      </c>
      <c r="X204" s="358">
        <f t="shared" si="64"/>
        <v>-0.96</v>
      </c>
      <c r="Y204" s="250">
        <v>0</v>
      </c>
      <c r="Z204" s="358">
        <f t="shared" si="74"/>
        <v>-1</v>
      </c>
      <c r="AA204" s="138"/>
      <c r="AB204" s="358" t="str">
        <f t="shared" si="66"/>
        <v/>
      </c>
      <c r="AC204" s="138"/>
      <c r="AD204" s="358" t="str">
        <f t="shared" si="67"/>
        <v/>
      </c>
      <c r="AE204" s="138"/>
      <c r="AF204" s="358" t="str">
        <f t="shared" si="68"/>
        <v/>
      </c>
      <c r="AG204" s="138"/>
      <c r="AH204" s="358" t="str">
        <f t="shared" si="69"/>
        <v/>
      </c>
      <c r="AI204" s="143"/>
      <c r="AJ204" s="143"/>
      <c r="AK204" s="143"/>
      <c r="AL204" s="143"/>
      <c r="AM204" s="143"/>
      <c r="AN204" s="143"/>
      <c r="AO204" s="143"/>
      <c r="AP204" s="143"/>
      <c r="AQ204" s="143"/>
      <c r="AR204" s="143"/>
      <c r="AS204" s="143"/>
      <c r="AT204" s="143"/>
      <c r="AU204" s="143"/>
      <c r="AV204" s="144"/>
      <c r="AW204" s="143"/>
      <c r="AX204" s="143"/>
      <c r="AY204" s="143"/>
      <c r="AZ204" s="143"/>
      <c r="BA204" s="143"/>
      <c r="BB204" s="143"/>
      <c r="BC204" s="143"/>
      <c r="BD204" s="143"/>
      <c r="BE204" s="143"/>
      <c r="BF204" s="143"/>
      <c r="BG204" s="143"/>
      <c r="BH204" s="143"/>
      <c r="BI204" s="143"/>
      <c r="BJ204" s="143"/>
      <c r="BK204" s="143"/>
      <c r="BL204" s="143"/>
      <c r="BM204" s="143"/>
      <c r="BN204" s="143"/>
      <c r="BO204" s="143"/>
      <c r="BP204" s="143"/>
      <c r="BQ204" s="143"/>
      <c r="BR204" s="143"/>
      <c r="BS204" s="143"/>
      <c r="BT204" s="143"/>
      <c r="BU204" s="143"/>
      <c r="BV204" s="143"/>
      <c r="BW204" s="143"/>
      <c r="BX204" s="143"/>
      <c r="BY204" s="143"/>
      <c r="BZ204" s="143"/>
      <c r="CA204" s="143"/>
      <c r="CB204" s="143"/>
      <c r="CC204" s="143"/>
      <c r="CD204" s="143"/>
      <c r="CE204" s="143"/>
      <c r="CF204" s="143"/>
      <c r="CG204" s="143"/>
      <c r="CH204" s="143"/>
      <c r="CI204" s="143"/>
      <c r="CJ204" s="143"/>
      <c r="CK204" s="143"/>
      <c r="CL204" s="143"/>
      <c r="CM204" s="143"/>
      <c r="CN204" s="143"/>
      <c r="CO204" s="143"/>
      <c r="CP204" s="143"/>
      <c r="CQ204" s="143"/>
      <c r="CR204" s="143"/>
      <c r="CS204" s="143"/>
      <c r="CT204" s="143"/>
      <c r="CU204" s="143"/>
      <c r="CV204" s="143"/>
      <c r="CW204" s="143"/>
      <c r="CX204" s="143"/>
      <c r="CY204" s="143"/>
      <c r="CZ204" s="143"/>
      <c r="DA204" s="143"/>
      <c r="DB204" s="143"/>
      <c r="DC204" s="143"/>
      <c r="DD204" s="143"/>
      <c r="DE204" s="143"/>
      <c r="DF204" s="143"/>
      <c r="DG204" s="143"/>
      <c r="DH204" s="143"/>
      <c r="DI204" s="143"/>
      <c r="DJ204" s="143"/>
      <c r="DK204" s="143"/>
      <c r="DL204" s="143"/>
      <c r="DM204" s="143"/>
      <c r="DN204" s="143"/>
      <c r="DO204" s="143"/>
      <c r="DP204" s="143"/>
      <c r="DQ204" s="143"/>
      <c r="DR204" s="143"/>
      <c r="DS204" s="143"/>
      <c r="DT204" s="143"/>
      <c r="DU204" s="143"/>
      <c r="DV204" s="143"/>
      <c r="DW204" s="143"/>
      <c r="DX204" s="143"/>
      <c r="DY204" s="143"/>
      <c r="DZ204" s="143"/>
      <c r="EA204" s="143"/>
      <c r="EB204" s="143"/>
      <c r="EC204" s="143"/>
      <c r="ED204" s="143"/>
      <c r="EE204" s="143"/>
      <c r="EF204" s="143"/>
      <c r="EG204" s="143"/>
      <c r="EH204" s="143"/>
      <c r="EI204" s="143"/>
      <c r="EJ204" s="143"/>
      <c r="EK204" s="143"/>
      <c r="EL204" s="143"/>
      <c r="EM204" s="143"/>
      <c r="EN204" s="143"/>
      <c r="EO204" s="143"/>
      <c r="EP204" s="143"/>
      <c r="EQ204" s="143"/>
      <c r="ER204" s="143"/>
      <c r="ES204" s="143"/>
      <c r="ET204" s="143"/>
      <c r="EU204" s="143"/>
      <c r="EV204" s="143"/>
      <c r="EW204" s="143"/>
      <c r="EX204" s="143"/>
      <c r="EY204" s="143"/>
      <c r="EZ204" s="143"/>
      <c r="FA204" s="143"/>
      <c r="FB204" s="143"/>
      <c r="FC204" s="143"/>
      <c r="FD204" s="143"/>
      <c r="FE204" s="143"/>
      <c r="FF204" s="143"/>
      <c r="FG204" s="143"/>
      <c r="FH204" s="143"/>
      <c r="FI204" s="143"/>
      <c r="FJ204" s="143"/>
      <c r="FK204" s="143"/>
      <c r="FL204" s="143"/>
      <c r="FM204" s="143"/>
      <c r="FN204" s="143"/>
      <c r="FO204" s="143"/>
      <c r="FP204" s="143"/>
      <c r="FQ204" s="143"/>
      <c r="FR204" s="143"/>
      <c r="FS204" s="143"/>
      <c r="FT204" s="143"/>
      <c r="FU204" s="143"/>
      <c r="FV204" s="143"/>
      <c r="FW204" s="143"/>
      <c r="FX204" s="143"/>
      <c r="FY204" s="143"/>
      <c r="FZ204" s="143"/>
      <c r="GA204" s="143"/>
      <c r="GB204" s="143"/>
      <c r="GC204" s="143"/>
      <c r="GD204" s="143"/>
      <c r="GE204" s="143"/>
      <c r="GF204" s="143"/>
      <c r="GG204" s="143"/>
      <c r="GH204" s="143"/>
      <c r="GI204" s="143"/>
      <c r="GJ204" s="143"/>
      <c r="GK204" s="143"/>
      <c r="GL204" s="143"/>
      <c r="GM204" s="143"/>
      <c r="GN204" s="143"/>
      <c r="GO204" s="143"/>
      <c r="GP204" s="143"/>
      <c r="GQ204" s="143"/>
      <c r="GR204" s="143"/>
      <c r="GS204" s="143"/>
      <c r="GT204" s="143"/>
      <c r="GU204" s="143"/>
      <c r="GV204" s="143"/>
      <c r="GW204" s="143"/>
      <c r="GX204" s="143"/>
      <c r="GY204" s="143"/>
      <c r="GZ204" s="143"/>
      <c r="HA204" s="143"/>
      <c r="HB204" s="143"/>
      <c r="HC204" s="143"/>
      <c r="HD204" s="143"/>
      <c r="HE204" s="143"/>
      <c r="HF204" s="143"/>
      <c r="HG204" s="143"/>
      <c r="HH204" s="143"/>
      <c r="HI204" s="143"/>
      <c r="HJ204" s="143"/>
      <c r="HK204" s="143"/>
      <c r="HL204" s="143"/>
      <c r="HM204" s="143"/>
      <c r="HN204" s="143"/>
      <c r="HO204" s="143"/>
      <c r="HP204" s="143"/>
      <c r="HQ204" s="143"/>
      <c r="HR204" s="143"/>
      <c r="HS204" s="143"/>
      <c r="HT204" s="143"/>
      <c r="HU204" s="143"/>
      <c r="HV204" s="143"/>
      <c r="HW204" s="143"/>
      <c r="HX204" s="143"/>
      <c r="HY204" s="143"/>
      <c r="HZ204" s="143"/>
      <c r="IA204" s="143"/>
      <c r="IB204" s="143"/>
      <c r="IC204" s="143"/>
      <c r="ID204" s="143"/>
      <c r="IE204" s="143"/>
      <c r="IF204" s="143"/>
      <c r="IG204" s="143"/>
      <c r="IH204" s="143"/>
      <c r="II204" s="143"/>
      <c r="IJ204" s="143"/>
      <c r="IK204" s="143"/>
      <c r="IL204" s="143"/>
      <c r="IM204" s="143"/>
      <c r="IN204" s="143"/>
      <c r="IO204" s="143"/>
      <c r="IP204" s="143"/>
      <c r="IQ204" s="143"/>
      <c r="IR204" s="143"/>
      <c r="IS204" s="143"/>
      <c r="IT204" s="143"/>
      <c r="IU204" s="143"/>
      <c r="IV204" s="143"/>
      <c r="IW204" s="143"/>
      <c r="IX204" s="143"/>
      <c r="IY204" s="143"/>
      <c r="IZ204" s="143"/>
      <c r="JA204" s="143"/>
      <c r="JB204" s="143"/>
      <c r="JC204" s="143"/>
      <c r="JD204" s="143"/>
      <c r="JE204" s="143"/>
      <c r="JF204" s="143"/>
      <c r="JG204" s="143"/>
      <c r="JH204" s="143"/>
      <c r="JI204" s="143"/>
      <c r="JJ204" s="143"/>
      <c r="JK204" s="143"/>
      <c r="JL204" s="143"/>
      <c r="JM204" s="143"/>
      <c r="JN204" s="143"/>
      <c r="JO204" s="143"/>
      <c r="JP204" s="143"/>
      <c r="JQ204" s="143"/>
      <c r="JR204" s="143"/>
      <c r="JS204" s="143"/>
      <c r="JT204" s="143"/>
      <c r="JU204" s="143"/>
      <c r="JV204" s="143"/>
      <c r="JW204" s="143"/>
      <c r="JX204" s="143"/>
      <c r="JY204" s="143"/>
      <c r="JZ204" s="143"/>
      <c r="KA204" s="143"/>
      <c r="KB204" s="143"/>
      <c r="KC204" s="143"/>
      <c r="KD204" s="143"/>
      <c r="KE204" s="143"/>
      <c r="KF204" s="143"/>
      <c r="KG204" s="143"/>
      <c r="KH204" s="143"/>
      <c r="KI204" s="143"/>
      <c r="KJ204" s="143"/>
      <c r="KK204" s="143"/>
      <c r="KL204" s="143"/>
      <c r="KM204" s="143"/>
      <c r="KN204" s="143"/>
      <c r="KO204" s="143"/>
      <c r="KP204" s="143"/>
      <c r="KQ204" s="143"/>
      <c r="KR204" s="143"/>
      <c r="KS204" s="143"/>
      <c r="KT204" s="143"/>
      <c r="KU204" s="143"/>
      <c r="KV204" s="143"/>
      <c r="KW204" s="143"/>
      <c r="KX204" s="143"/>
      <c r="KY204" s="143"/>
      <c r="KZ204" s="143"/>
      <c r="LA204" s="143"/>
      <c r="LB204" s="143"/>
      <c r="LC204" s="143"/>
      <c r="LD204" s="143"/>
      <c r="LE204" s="143"/>
      <c r="LF204" s="143"/>
      <c r="LG204" s="143"/>
      <c r="LH204" s="143"/>
      <c r="LI204" s="143"/>
      <c r="LJ204" s="143"/>
      <c r="LK204" s="143"/>
      <c r="LL204" s="143"/>
      <c r="LM204" s="143"/>
      <c r="LN204" s="143"/>
      <c r="LO204" s="143"/>
      <c r="LP204" s="143"/>
      <c r="LQ204" s="143"/>
      <c r="LR204" s="143"/>
      <c r="LS204" s="143"/>
      <c r="LT204" s="143"/>
      <c r="LU204" s="143"/>
      <c r="LV204" s="143"/>
      <c r="LW204" s="143"/>
      <c r="LX204" s="143"/>
      <c r="LY204" s="143"/>
      <c r="LZ204" s="143"/>
      <c r="MA204" s="143"/>
      <c r="MB204" s="143"/>
      <c r="MC204" s="143"/>
      <c r="MD204" s="143"/>
      <c r="ME204" s="143"/>
      <c r="MF204" s="143"/>
      <c r="MG204" s="143"/>
      <c r="MH204" s="143"/>
      <c r="MI204" s="143"/>
      <c r="MJ204" s="143"/>
      <c r="MK204" s="143"/>
      <c r="ML204" s="143"/>
      <c r="MM204" s="143"/>
      <c r="MN204" s="143"/>
      <c r="MO204" s="143"/>
      <c r="MP204" s="143"/>
      <c r="MQ204" s="143"/>
      <c r="MR204" s="143"/>
      <c r="MS204" s="143"/>
      <c r="MT204" s="143"/>
      <c r="MU204" s="143"/>
      <c r="MV204" s="143"/>
      <c r="MW204" s="143"/>
      <c r="MX204" s="143"/>
      <c r="MY204" s="143"/>
      <c r="MZ204" s="143"/>
      <c r="NA204" s="143"/>
      <c r="NB204" s="143"/>
      <c r="NC204" s="143"/>
      <c r="ND204" s="143"/>
      <c r="NE204" s="143"/>
      <c r="NF204" s="143"/>
      <c r="NG204" s="143"/>
      <c r="NH204" s="143"/>
      <c r="NI204" s="143"/>
      <c r="NJ204" s="143"/>
      <c r="NK204" s="143"/>
      <c r="NL204" s="143"/>
      <c r="NM204" s="143"/>
      <c r="NN204" s="143"/>
      <c r="NO204" s="143"/>
      <c r="NP204" s="143"/>
      <c r="NQ204" s="143"/>
      <c r="NR204" s="143"/>
      <c r="NS204" s="143"/>
      <c r="NT204" s="143"/>
      <c r="NU204" s="143"/>
      <c r="NV204" s="143"/>
      <c r="NW204" s="143"/>
      <c r="NX204" s="143"/>
      <c r="NY204" s="143"/>
      <c r="NZ204" s="143"/>
      <c r="OA204" s="143"/>
      <c r="OB204" s="143"/>
      <c r="OC204" s="143"/>
      <c r="OD204" s="143"/>
      <c r="OE204" s="143"/>
      <c r="OF204" s="143"/>
      <c r="OG204" s="143"/>
      <c r="OH204" s="143"/>
      <c r="OI204" s="143"/>
      <c r="OJ204" s="143"/>
      <c r="OK204" s="143"/>
      <c r="OL204" s="143"/>
      <c r="OM204" s="143"/>
      <c r="ON204" s="143"/>
      <c r="OO204" s="143"/>
      <c r="OP204" s="143"/>
      <c r="OQ204" s="143"/>
      <c r="OR204" s="143"/>
      <c r="OS204" s="143"/>
      <c r="OT204" s="143"/>
      <c r="OU204" s="143"/>
      <c r="OV204" s="143"/>
      <c r="OW204" s="143"/>
      <c r="OX204" s="143"/>
      <c r="OY204" s="143"/>
      <c r="OZ204" s="143"/>
      <c r="PA204" s="143"/>
      <c r="PB204" s="143"/>
      <c r="PC204" s="143"/>
      <c r="PD204" s="143"/>
      <c r="PE204" s="143"/>
      <c r="PF204" s="143"/>
      <c r="PG204" s="143"/>
      <c r="PH204" s="143"/>
      <c r="PI204" s="143"/>
      <c r="PJ204" s="143"/>
      <c r="PK204" s="143"/>
      <c r="PL204" s="143"/>
      <c r="PM204" s="143"/>
      <c r="PN204" s="143"/>
      <c r="PO204" s="143"/>
      <c r="PP204" s="143"/>
      <c r="PQ204" s="143"/>
      <c r="PR204" s="143"/>
      <c r="PS204" s="143"/>
      <c r="PT204" s="143"/>
      <c r="PU204" s="143"/>
      <c r="PV204" s="143"/>
      <c r="PW204" s="143"/>
      <c r="PX204" s="143"/>
      <c r="PY204" s="143"/>
      <c r="PZ204" s="143"/>
      <c r="QA204" s="143"/>
      <c r="QB204" s="143"/>
      <c r="QC204" s="143"/>
      <c r="QD204" s="143"/>
      <c r="QE204" s="143"/>
      <c r="QF204" s="143"/>
      <c r="QG204" s="143"/>
      <c r="QH204" s="143"/>
      <c r="QI204" s="143"/>
      <c r="QJ204" s="143"/>
      <c r="QK204" s="143"/>
      <c r="QL204" s="143"/>
      <c r="QM204" s="143"/>
      <c r="QN204" s="143"/>
      <c r="QO204" s="143"/>
      <c r="QP204" s="143"/>
      <c r="QQ204" s="143"/>
      <c r="QR204" s="143"/>
      <c r="QS204" s="143"/>
      <c r="QT204" s="143"/>
      <c r="QU204" s="143"/>
      <c r="QV204" s="143"/>
      <c r="QW204" s="143"/>
      <c r="QX204" s="143"/>
      <c r="QY204" s="143"/>
      <c r="QZ204" s="143"/>
      <c r="RA204" s="143"/>
      <c r="RB204" s="143"/>
      <c r="RC204" s="143"/>
      <c r="RD204" s="143"/>
      <c r="RE204" s="143"/>
      <c r="RF204" s="143"/>
      <c r="RG204" s="143"/>
      <c r="RH204" s="143"/>
      <c r="RI204" s="143"/>
      <c r="RJ204" s="143"/>
      <c r="RK204" s="143"/>
      <c r="RL204" s="143"/>
      <c r="RM204" s="143"/>
      <c r="RN204" s="143"/>
      <c r="RO204" s="143"/>
      <c r="RP204" s="143"/>
      <c r="RQ204" s="143"/>
      <c r="RR204" s="143"/>
      <c r="RS204" s="143"/>
      <c r="RT204" s="143"/>
      <c r="RU204" s="143"/>
      <c r="RV204" s="143"/>
      <c r="RW204" s="143"/>
      <c r="RX204" s="143"/>
      <c r="RY204" s="143"/>
      <c r="RZ204" s="143"/>
      <c r="SA204" s="143"/>
      <c r="SB204" s="143"/>
      <c r="SC204" s="143"/>
      <c r="SD204" s="143"/>
      <c r="SE204" s="143"/>
      <c r="SF204" s="143"/>
      <c r="SG204" s="143"/>
      <c r="SH204" s="143"/>
      <c r="SI204" s="143"/>
      <c r="SJ204" s="143"/>
      <c r="SK204" s="143"/>
      <c r="SL204" s="143"/>
      <c r="SM204" s="143"/>
      <c r="SN204" s="143"/>
      <c r="SO204" s="143"/>
      <c r="SP204" s="143"/>
      <c r="SQ204" s="143"/>
      <c r="SR204" s="143"/>
      <c r="SS204" s="143"/>
      <c r="ST204" s="143"/>
      <c r="SU204" s="143"/>
      <c r="SV204" s="143"/>
      <c r="SW204" s="143"/>
      <c r="SX204" s="143"/>
      <c r="SY204" s="143"/>
      <c r="SZ204" s="143"/>
      <c r="TA204" s="143"/>
      <c r="TB204" s="143"/>
      <c r="TC204" s="143"/>
      <c r="TD204" s="143"/>
      <c r="TE204" s="143"/>
      <c r="TF204" s="143"/>
      <c r="TG204" s="143"/>
      <c r="TH204" s="143"/>
      <c r="TI204" s="143"/>
      <c r="TJ204" s="143"/>
      <c r="TK204" s="143"/>
      <c r="TL204" s="143"/>
      <c r="TM204" s="143"/>
      <c r="TN204" s="143"/>
      <c r="TO204" s="143"/>
      <c r="TP204" s="143"/>
      <c r="TQ204" s="143"/>
      <c r="TR204" s="143"/>
      <c r="TS204" s="143"/>
      <c r="TT204" s="143"/>
      <c r="TU204" s="143"/>
      <c r="TV204" s="143"/>
      <c r="TW204" s="143"/>
      <c r="TX204" s="143"/>
      <c r="TY204" s="143"/>
      <c r="TZ204" s="143"/>
      <c r="UA204" s="143"/>
      <c r="UB204" s="143"/>
      <c r="UC204" s="143"/>
      <c r="UD204" s="143"/>
      <c r="UE204" s="143"/>
      <c r="UF204" s="143"/>
      <c r="UG204" s="143"/>
      <c r="UH204" s="143"/>
      <c r="UI204" s="143"/>
      <c r="UJ204" s="143"/>
      <c r="UK204" s="143"/>
      <c r="UL204" s="143"/>
      <c r="UM204" s="143"/>
      <c r="UN204" s="143"/>
      <c r="UO204" s="143"/>
      <c r="UP204" s="143"/>
      <c r="UQ204" s="143"/>
      <c r="UR204" s="143"/>
      <c r="US204" s="143"/>
      <c r="UT204" s="143"/>
      <c r="UU204" s="143"/>
      <c r="UV204" s="143"/>
      <c r="UW204" s="143"/>
      <c r="UX204" s="143"/>
      <c r="UY204" s="143"/>
      <c r="UZ204" s="143"/>
      <c r="VA204" s="143"/>
      <c r="VB204" s="143"/>
      <c r="VC204" s="143"/>
      <c r="VD204" s="143"/>
      <c r="VE204" s="143"/>
      <c r="VF204" s="143"/>
      <c r="VG204" s="143"/>
      <c r="VH204" s="143"/>
      <c r="VI204" s="143"/>
      <c r="VJ204" s="143"/>
      <c r="VK204" s="143"/>
      <c r="VL204" s="143"/>
      <c r="VM204" s="143"/>
      <c r="VN204" s="143"/>
      <c r="VO204" s="143"/>
      <c r="VP204" s="143"/>
      <c r="VQ204" s="143"/>
      <c r="VR204" s="143"/>
      <c r="VS204" s="143"/>
      <c r="VT204" s="143"/>
      <c r="VU204" s="143"/>
      <c r="VV204" s="143"/>
      <c r="VW204" s="143"/>
      <c r="VX204" s="143"/>
      <c r="VY204" s="143"/>
      <c r="VZ204" s="143"/>
      <c r="WA204" s="143"/>
      <c r="WB204" s="143"/>
      <c r="WC204" s="143"/>
      <c r="WD204" s="143"/>
      <c r="WE204" s="143"/>
      <c r="WF204" s="143"/>
      <c r="WG204" s="143"/>
      <c r="WH204" s="143"/>
      <c r="WI204" s="143"/>
      <c r="WJ204" s="143"/>
      <c r="WK204" s="143"/>
      <c r="WL204" s="143"/>
      <c r="WM204" s="143"/>
      <c r="WN204" s="143"/>
      <c r="WO204" s="143"/>
      <c r="WP204" s="143"/>
      <c r="WQ204" s="143"/>
      <c r="WR204" s="143"/>
      <c r="WS204" s="143"/>
      <c r="WT204" s="143"/>
      <c r="WU204" s="143"/>
      <c r="WV204" s="143"/>
      <c r="WW204" s="143"/>
      <c r="WX204" s="143"/>
      <c r="WY204" s="143"/>
      <c r="WZ204" s="143"/>
      <c r="XA204" s="143"/>
      <c r="XB204" s="143"/>
      <c r="XC204" s="143"/>
      <c r="XD204" s="143"/>
      <c r="XE204" s="143"/>
      <c r="XF204" s="143"/>
      <c r="XG204" s="143"/>
      <c r="XH204" s="143"/>
      <c r="XI204" s="143"/>
      <c r="XJ204" s="143"/>
      <c r="XK204" s="143"/>
      <c r="XL204" s="143"/>
      <c r="XM204" s="143"/>
      <c r="XN204" s="143"/>
      <c r="XO204" s="143"/>
      <c r="XP204" s="143"/>
      <c r="XQ204" s="143"/>
      <c r="XR204" s="143"/>
      <c r="XS204" s="143"/>
      <c r="XT204" s="143"/>
      <c r="XU204" s="143"/>
      <c r="XV204" s="143"/>
      <c r="XW204" s="143"/>
      <c r="XX204" s="143"/>
      <c r="XY204" s="143"/>
      <c r="XZ204" s="143"/>
      <c r="YA204" s="143"/>
      <c r="YB204" s="143"/>
      <c r="YC204" s="143"/>
      <c r="YD204" s="143"/>
      <c r="YE204" s="143"/>
      <c r="YF204" s="143"/>
      <c r="YG204" s="143"/>
      <c r="YH204" s="143"/>
      <c r="YI204" s="143"/>
      <c r="YJ204" s="143"/>
      <c r="YK204" s="143"/>
      <c r="YL204" s="143"/>
      <c r="YM204" s="143"/>
      <c r="YN204" s="143"/>
      <c r="YO204" s="143"/>
      <c r="YP204" s="143"/>
      <c r="YQ204" s="143"/>
      <c r="YR204" s="143"/>
      <c r="YS204" s="143"/>
      <c r="YT204" s="143"/>
      <c r="YU204" s="143"/>
      <c r="YV204" s="143"/>
      <c r="YW204" s="143"/>
      <c r="YX204" s="143"/>
      <c r="YY204" s="143"/>
      <c r="YZ204" s="143"/>
      <c r="ZA204" s="143"/>
      <c r="ZB204" s="143"/>
      <c r="ZC204" s="143"/>
      <c r="ZD204" s="143"/>
      <c r="ZE204" s="143"/>
      <c r="ZF204" s="143"/>
      <c r="ZG204" s="143"/>
      <c r="ZH204" s="143"/>
      <c r="ZI204" s="143"/>
      <c r="ZJ204" s="143"/>
      <c r="ZK204" s="143"/>
      <c r="ZL204" s="143"/>
      <c r="ZM204" s="143"/>
      <c r="ZN204" s="143"/>
      <c r="ZO204" s="143"/>
      <c r="ZP204" s="143"/>
      <c r="ZQ204" s="143"/>
      <c r="ZR204" s="143"/>
      <c r="ZS204" s="143"/>
      <c r="ZT204" s="143"/>
      <c r="ZU204" s="143"/>
      <c r="ZV204" s="143"/>
      <c r="ZW204" s="143"/>
      <c r="ZX204" s="143"/>
      <c r="ZY204" s="143"/>
      <c r="ZZ204" s="143"/>
      <c r="AAA204" s="143"/>
      <c r="AAB204" s="143"/>
      <c r="AAC204" s="143"/>
      <c r="AAD204" s="143"/>
      <c r="AAE204" s="143"/>
      <c r="AAF204" s="143"/>
      <c r="AAG204" s="143"/>
      <c r="AAH204" s="143"/>
      <c r="AAI204" s="143"/>
      <c r="AAJ204" s="143"/>
      <c r="AAK204" s="143"/>
      <c r="AAL204" s="143"/>
      <c r="AAM204" s="143"/>
      <c r="AAN204" s="143"/>
      <c r="AAO204" s="143"/>
      <c r="AAP204" s="143"/>
      <c r="AAQ204" s="143"/>
      <c r="AAR204" s="143"/>
      <c r="AAS204" s="143"/>
      <c r="AAT204" s="143"/>
      <c r="AAU204" s="143"/>
      <c r="AAV204" s="143"/>
      <c r="AAW204" s="143"/>
      <c r="AAX204" s="143"/>
      <c r="AAY204" s="143"/>
      <c r="AAZ204" s="143"/>
      <c r="ABA204" s="143"/>
      <c r="ABB204" s="143"/>
      <c r="ABC204" s="143"/>
      <c r="ABD204" s="143"/>
      <c r="ABE204" s="143"/>
      <c r="ABF204" s="143"/>
      <c r="ABG204" s="143"/>
      <c r="ABH204" s="143"/>
      <c r="ABI204" s="143"/>
      <c r="ABJ204" s="143"/>
      <c r="ABK204" s="143"/>
      <c r="ABL204" s="143"/>
      <c r="ABM204" s="143"/>
      <c r="ABN204" s="143"/>
      <c r="ABO204" s="143"/>
      <c r="ABP204" s="143"/>
      <c r="ABQ204" s="143"/>
      <c r="ABR204" s="143"/>
      <c r="ABS204" s="143"/>
      <c r="ABT204" s="143"/>
      <c r="ABU204" s="143"/>
      <c r="ABV204" s="143"/>
      <c r="ABW204" s="143"/>
      <c r="ABX204" s="143"/>
      <c r="ABY204" s="143"/>
      <c r="ABZ204" s="143"/>
      <c r="ACA204" s="143"/>
      <c r="ACB204" s="143"/>
      <c r="ACC204" s="143"/>
      <c r="ACD204" s="143"/>
      <c r="ACE204" s="143"/>
      <c r="ACF204" s="143"/>
      <c r="ACG204" s="143"/>
      <c r="ACH204" s="143"/>
      <c r="ACI204" s="143"/>
      <c r="ACJ204" s="143"/>
      <c r="ACK204" s="143"/>
      <c r="ACL204" s="143"/>
      <c r="ACM204" s="143"/>
      <c r="ACN204" s="143"/>
      <c r="ACO204" s="143"/>
      <c r="ACP204" s="143"/>
      <c r="ACQ204" s="143"/>
      <c r="ACR204" s="143"/>
      <c r="ACS204" s="143"/>
      <c r="ACT204" s="143"/>
      <c r="ACU204" s="143"/>
      <c r="ACV204" s="143"/>
      <c r="ACW204" s="143"/>
      <c r="ACX204" s="143"/>
      <c r="ACY204" s="143"/>
      <c r="ACZ204" s="143"/>
      <c r="ADA204" s="143"/>
      <c r="ADB204" s="143"/>
      <c r="ADC204" s="143"/>
      <c r="ADD204" s="143"/>
      <c r="ADE204" s="143"/>
      <c r="ADF204" s="143"/>
      <c r="ADG204" s="143"/>
      <c r="ADH204" s="143"/>
      <c r="ADI204" s="143"/>
      <c r="ADJ204" s="143"/>
      <c r="ADK204" s="143"/>
      <c r="ADL204" s="143"/>
      <c r="ADM204" s="143"/>
      <c r="ADN204" s="143"/>
      <c r="ADO204" s="143"/>
      <c r="ADP204" s="143"/>
      <c r="ADQ204" s="143"/>
      <c r="ADR204" s="143"/>
      <c r="ADS204" s="143"/>
      <c r="ADT204" s="143"/>
      <c r="ADU204" s="143"/>
      <c r="ADV204" s="143"/>
      <c r="ADW204" s="143"/>
      <c r="ADX204" s="143"/>
      <c r="ADY204" s="143"/>
      <c r="ADZ204" s="143"/>
      <c r="AEA204" s="143"/>
      <c r="AEB204" s="143"/>
      <c r="AEC204" s="143"/>
      <c r="AED204" s="143"/>
      <c r="AEE204" s="143"/>
      <c r="AEF204" s="143"/>
      <c r="AEG204" s="143"/>
      <c r="AEH204" s="143"/>
      <c r="AEI204" s="143"/>
      <c r="AEJ204" s="143"/>
      <c r="AEK204" s="143"/>
      <c r="AEL204" s="143"/>
      <c r="AEM204" s="143"/>
      <c r="AEN204" s="143"/>
      <c r="AEO204" s="143"/>
      <c r="AEP204" s="143"/>
      <c r="AEQ204" s="143"/>
      <c r="AER204" s="143"/>
      <c r="AES204" s="143"/>
      <c r="AET204" s="143"/>
      <c r="AEU204" s="143"/>
      <c r="AEV204" s="143"/>
      <c r="AEW204" s="143"/>
      <c r="AEX204" s="143"/>
      <c r="AEY204" s="143"/>
      <c r="AEZ204" s="143"/>
      <c r="AFA204" s="143"/>
      <c r="AFB204" s="143"/>
      <c r="AFC204" s="143"/>
      <c r="AFD204" s="143"/>
      <c r="AFE204" s="143"/>
      <c r="AFF204" s="143"/>
      <c r="AFG204" s="143"/>
      <c r="AFH204" s="143"/>
      <c r="AFI204" s="143"/>
      <c r="AFJ204" s="143"/>
      <c r="AFK204" s="143"/>
      <c r="AFL204" s="143"/>
      <c r="AFM204" s="143"/>
      <c r="AFN204" s="143"/>
      <c r="AFO204" s="143"/>
      <c r="AFP204" s="143"/>
      <c r="AFQ204" s="143"/>
      <c r="AFR204" s="143"/>
      <c r="AFS204" s="143"/>
      <c r="AFT204" s="143"/>
      <c r="AFU204" s="143"/>
      <c r="AFV204" s="143"/>
      <c r="AFW204" s="143"/>
      <c r="AFX204" s="143"/>
      <c r="AFY204" s="143"/>
      <c r="AFZ204" s="143"/>
      <c r="AGA204" s="143"/>
      <c r="AGB204" s="143"/>
      <c r="AGC204" s="143"/>
      <c r="AGD204" s="143"/>
      <c r="AGE204" s="143"/>
      <c r="AGF204" s="143"/>
      <c r="AGG204" s="143"/>
      <c r="AGH204" s="143"/>
      <c r="AGI204" s="143"/>
      <c r="AGJ204" s="143"/>
      <c r="AGK204" s="143"/>
      <c r="AGL204" s="143"/>
      <c r="AGM204" s="143"/>
      <c r="AGN204" s="143"/>
      <c r="AGO204" s="143"/>
      <c r="AGP204" s="143"/>
      <c r="AGQ204" s="143"/>
      <c r="AGR204" s="143"/>
      <c r="AGS204" s="143"/>
      <c r="AGT204" s="143"/>
      <c r="AGU204" s="143"/>
      <c r="AGV204" s="143"/>
      <c r="AGW204" s="143"/>
      <c r="AGX204" s="143"/>
      <c r="AGY204" s="143"/>
      <c r="AGZ204" s="143"/>
      <c r="AHA204" s="143"/>
      <c r="AHB204" s="143"/>
      <c r="AHC204" s="143"/>
      <c r="AHD204" s="143"/>
      <c r="AHE204" s="143"/>
      <c r="AHF204" s="143"/>
      <c r="AHG204" s="143"/>
      <c r="AHH204" s="143"/>
      <c r="AHI204" s="143"/>
      <c r="AHJ204" s="143"/>
      <c r="AHK204" s="143"/>
      <c r="AHL204" s="143"/>
      <c r="AHM204" s="143"/>
      <c r="AHN204" s="143"/>
      <c r="AHO204" s="143"/>
      <c r="AHP204" s="143"/>
      <c r="AHQ204" s="143"/>
      <c r="AHR204" s="143"/>
      <c r="AHS204" s="143"/>
      <c r="AHT204" s="143"/>
      <c r="AHU204" s="143"/>
      <c r="AHV204" s="143"/>
      <c r="AHW204" s="143"/>
      <c r="AHX204" s="143"/>
      <c r="AHY204" s="143"/>
      <c r="AHZ204" s="143"/>
      <c r="AIA204" s="143"/>
      <c r="AIB204" s="143"/>
      <c r="AIC204" s="143"/>
      <c r="AID204" s="143"/>
      <c r="AIE204" s="143"/>
      <c r="AIF204" s="143"/>
      <c r="AIG204" s="143"/>
      <c r="AIH204" s="143"/>
      <c r="AII204" s="143"/>
      <c r="AIJ204" s="143"/>
      <c r="AIK204" s="143"/>
      <c r="AIL204" s="143"/>
      <c r="AIM204" s="143"/>
      <c r="AIN204" s="143"/>
      <c r="AIO204" s="143"/>
      <c r="AIP204" s="143"/>
      <c r="AIQ204" s="143"/>
      <c r="AIR204" s="143"/>
      <c r="AIS204" s="143"/>
      <c r="AIT204" s="143"/>
      <c r="AIU204" s="143"/>
      <c r="AIV204" s="143"/>
      <c r="AIW204" s="143"/>
      <c r="AIX204" s="143"/>
      <c r="AIY204" s="143"/>
      <c r="AIZ204" s="143"/>
      <c r="AJA204" s="143"/>
      <c r="AJB204" s="143"/>
      <c r="AJC204" s="143"/>
      <c r="AJD204" s="143"/>
      <c r="AJE204" s="143"/>
      <c r="AJF204" s="143"/>
      <c r="AJG204" s="143"/>
      <c r="AJH204" s="143"/>
      <c r="AJI204" s="143"/>
    </row>
    <row r="205" spans="1:945" s="106" customFormat="1" ht="13.55" customHeight="1">
      <c r="A205" s="400"/>
      <c r="B205" s="62" t="s">
        <v>21</v>
      </c>
      <c r="C205" s="251">
        <f>Asia!C205</f>
        <v>71970</v>
      </c>
      <c r="D205" s="358">
        <f t="shared" si="70"/>
        <v>-0.96658537027003311</v>
      </c>
      <c r="E205" s="421"/>
      <c r="F205" s="406"/>
      <c r="G205" s="356">
        <v>1918</v>
      </c>
      <c r="H205" s="358">
        <f t="shared" si="60"/>
        <v>-0.93497643828185917</v>
      </c>
      <c r="I205" s="138">
        <v>147</v>
      </c>
      <c r="J205" s="358">
        <f t="shared" si="61"/>
        <v>-0.99518474842767291</v>
      </c>
      <c r="K205" s="138"/>
      <c r="L205" s="358" t="str">
        <f t="shared" si="73"/>
        <v/>
      </c>
      <c r="M205" s="138">
        <v>12</v>
      </c>
      <c r="N205" s="358">
        <f>IFERROR(IF((M205/M193-1)=-100%,"",(M205/M193-1)),"")</f>
        <v>-0.99913569576490924</v>
      </c>
      <c r="O205" s="403"/>
      <c r="P205" s="406"/>
      <c r="Q205" s="138">
        <v>2</v>
      </c>
      <c r="R205" s="358">
        <f t="shared" si="71"/>
        <v>-0.99950261129072371</v>
      </c>
      <c r="S205" s="138">
        <v>77</v>
      </c>
      <c r="T205" s="358">
        <f t="shared" si="62"/>
        <v>-0.95757575757575752</v>
      </c>
      <c r="U205" s="250"/>
      <c r="V205" s="358" t="str">
        <f t="shared" si="63"/>
        <v/>
      </c>
      <c r="W205" s="356">
        <v>3</v>
      </c>
      <c r="X205" s="358">
        <f t="shared" si="64"/>
        <v>-0.98598130841121501</v>
      </c>
      <c r="Y205" s="250">
        <v>0</v>
      </c>
      <c r="Z205" s="358">
        <f t="shared" si="74"/>
        <v>-1</v>
      </c>
      <c r="AA205" s="138"/>
      <c r="AB205" s="358" t="str">
        <f t="shared" si="66"/>
        <v/>
      </c>
      <c r="AC205" s="138"/>
      <c r="AD205" s="358" t="str">
        <f t="shared" si="67"/>
        <v/>
      </c>
      <c r="AE205" s="138"/>
      <c r="AF205" s="358" t="str">
        <f t="shared" si="68"/>
        <v/>
      </c>
      <c r="AG205" s="138"/>
      <c r="AH205" s="358" t="str">
        <f t="shared" si="69"/>
        <v/>
      </c>
      <c r="AI205" s="143"/>
      <c r="AJ205" s="143"/>
      <c r="AK205" s="143"/>
      <c r="AL205" s="143"/>
      <c r="AM205" s="143"/>
      <c r="AN205" s="143"/>
      <c r="AO205" s="143"/>
      <c r="AP205" s="143"/>
      <c r="AQ205" s="143"/>
      <c r="AR205" s="143"/>
      <c r="AS205" s="143"/>
      <c r="AT205" s="143"/>
      <c r="AU205" s="143"/>
      <c r="AV205" s="144"/>
      <c r="AW205" s="143"/>
      <c r="AX205" s="143"/>
      <c r="AY205" s="143"/>
      <c r="AZ205" s="143"/>
      <c r="BA205" s="143"/>
      <c r="BB205" s="143"/>
      <c r="BC205" s="143"/>
      <c r="BD205" s="143"/>
      <c r="BE205" s="143"/>
      <c r="BF205" s="143"/>
      <c r="BG205" s="143"/>
      <c r="BH205" s="143"/>
      <c r="BI205" s="143"/>
      <c r="BJ205" s="143"/>
      <c r="BK205" s="143"/>
      <c r="BL205" s="143"/>
      <c r="BM205" s="143"/>
      <c r="BN205" s="143"/>
      <c r="BO205" s="143"/>
      <c r="BP205" s="143"/>
      <c r="BQ205" s="143"/>
      <c r="BR205" s="143"/>
      <c r="BS205" s="143"/>
      <c r="BT205" s="143"/>
      <c r="BU205" s="143"/>
      <c r="BV205" s="143"/>
      <c r="BW205" s="143"/>
      <c r="BX205" s="143"/>
      <c r="BY205" s="143"/>
      <c r="BZ205" s="143"/>
      <c r="CA205" s="143"/>
      <c r="CB205" s="143"/>
      <c r="CC205" s="143"/>
      <c r="CD205" s="143"/>
      <c r="CE205" s="143"/>
      <c r="CF205" s="143"/>
      <c r="CG205" s="143"/>
      <c r="CH205" s="143"/>
      <c r="CI205" s="143"/>
      <c r="CJ205" s="143"/>
      <c r="CK205" s="143"/>
      <c r="CL205" s="143"/>
      <c r="CM205" s="143"/>
      <c r="CN205" s="143"/>
      <c r="CO205" s="143"/>
      <c r="CP205" s="143"/>
      <c r="CQ205" s="143"/>
      <c r="CR205" s="143"/>
      <c r="CS205" s="143"/>
      <c r="CT205" s="143"/>
      <c r="CU205" s="143"/>
      <c r="CV205" s="143"/>
      <c r="CW205" s="143"/>
      <c r="CX205" s="143"/>
      <c r="CY205" s="143"/>
      <c r="CZ205" s="143"/>
      <c r="DA205" s="143"/>
      <c r="DB205" s="143"/>
      <c r="DC205" s="143"/>
      <c r="DD205" s="143"/>
      <c r="DE205" s="143"/>
      <c r="DF205" s="143"/>
      <c r="DG205" s="143"/>
      <c r="DH205" s="143"/>
      <c r="DI205" s="143"/>
      <c r="DJ205" s="143"/>
      <c r="DK205" s="143"/>
      <c r="DL205" s="143"/>
      <c r="DM205" s="143"/>
      <c r="DN205" s="143"/>
      <c r="DO205" s="143"/>
      <c r="DP205" s="143"/>
      <c r="DQ205" s="143"/>
      <c r="DR205" s="143"/>
      <c r="DS205" s="143"/>
      <c r="DT205" s="143"/>
      <c r="DU205" s="143"/>
      <c r="DV205" s="143"/>
      <c r="DW205" s="143"/>
      <c r="DX205" s="143"/>
      <c r="DY205" s="143"/>
      <c r="DZ205" s="143"/>
      <c r="EA205" s="143"/>
      <c r="EB205" s="143"/>
      <c r="EC205" s="143"/>
      <c r="ED205" s="143"/>
      <c r="EE205" s="143"/>
      <c r="EF205" s="143"/>
      <c r="EG205" s="143"/>
      <c r="EH205" s="143"/>
      <c r="EI205" s="143"/>
      <c r="EJ205" s="143"/>
      <c r="EK205" s="143"/>
      <c r="EL205" s="143"/>
      <c r="EM205" s="143"/>
      <c r="EN205" s="143"/>
      <c r="EO205" s="143"/>
      <c r="EP205" s="143"/>
      <c r="EQ205" s="143"/>
      <c r="ER205" s="143"/>
      <c r="ES205" s="143"/>
      <c r="ET205" s="143"/>
      <c r="EU205" s="143"/>
      <c r="EV205" s="143"/>
      <c r="EW205" s="143"/>
      <c r="EX205" s="143"/>
      <c r="EY205" s="143"/>
      <c r="EZ205" s="143"/>
      <c r="FA205" s="143"/>
      <c r="FB205" s="143"/>
      <c r="FC205" s="143"/>
      <c r="FD205" s="143"/>
      <c r="FE205" s="143"/>
      <c r="FF205" s="143"/>
      <c r="FG205" s="143"/>
      <c r="FH205" s="143"/>
      <c r="FI205" s="143"/>
      <c r="FJ205" s="143"/>
      <c r="FK205" s="143"/>
      <c r="FL205" s="143"/>
      <c r="FM205" s="143"/>
      <c r="FN205" s="143"/>
      <c r="FO205" s="143"/>
      <c r="FP205" s="143"/>
      <c r="FQ205" s="143"/>
      <c r="FR205" s="143"/>
      <c r="FS205" s="143"/>
      <c r="FT205" s="143"/>
      <c r="FU205" s="143"/>
      <c r="FV205" s="143"/>
      <c r="FW205" s="143"/>
      <c r="FX205" s="143"/>
      <c r="FY205" s="143"/>
      <c r="FZ205" s="143"/>
      <c r="GA205" s="143"/>
      <c r="GB205" s="143"/>
      <c r="GC205" s="143"/>
      <c r="GD205" s="143"/>
      <c r="GE205" s="143"/>
      <c r="GF205" s="143"/>
      <c r="GG205" s="143"/>
      <c r="GH205" s="143"/>
      <c r="GI205" s="143"/>
      <c r="GJ205" s="143"/>
      <c r="GK205" s="143"/>
      <c r="GL205" s="143"/>
      <c r="GM205" s="143"/>
      <c r="GN205" s="143"/>
      <c r="GO205" s="143"/>
      <c r="GP205" s="143"/>
      <c r="GQ205" s="143"/>
      <c r="GR205" s="143"/>
      <c r="GS205" s="143"/>
      <c r="GT205" s="143"/>
      <c r="GU205" s="143"/>
      <c r="GV205" s="143"/>
      <c r="GW205" s="143"/>
      <c r="GX205" s="143"/>
      <c r="GY205" s="143"/>
      <c r="GZ205" s="143"/>
      <c r="HA205" s="143"/>
      <c r="HB205" s="143"/>
      <c r="HC205" s="143"/>
      <c r="HD205" s="143"/>
      <c r="HE205" s="143"/>
      <c r="HF205" s="143"/>
      <c r="HG205" s="143"/>
      <c r="HH205" s="143"/>
      <c r="HI205" s="143"/>
      <c r="HJ205" s="143"/>
      <c r="HK205" s="143"/>
      <c r="HL205" s="143"/>
      <c r="HM205" s="143"/>
      <c r="HN205" s="143"/>
      <c r="HO205" s="143"/>
      <c r="HP205" s="143"/>
      <c r="HQ205" s="143"/>
      <c r="HR205" s="143"/>
      <c r="HS205" s="143"/>
      <c r="HT205" s="143"/>
      <c r="HU205" s="143"/>
      <c r="HV205" s="143"/>
      <c r="HW205" s="143"/>
      <c r="HX205" s="143"/>
      <c r="HY205" s="143"/>
      <c r="HZ205" s="143"/>
      <c r="IA205" s="143"/>
      <c r="IB205" s="143"/>
      <c r="IC205" s="143"/>
      <c r="ID205" s="143"/>
      <c r="IE205" s="143"/>
      <c r="IF205" s="143"/>
      <c r="IG205" s="143"/>
      <c r="IH205" s="143"/>
      <c r="II205" s="143"/>
      <c r="IJ205" s="143"/>
      <c r="IK205" s="143"/>
      <c r="IL205" s="143"/>
      <c r="IM205" s="143"/>
      <c r="IN205" s="143"/>
      <c r="IO205" s="143"/>
      <c r="IP205" s="143"/>
      <c r="IQ205" s="143"/>
      <c r="IR205" s="143"/>
      <c r="IS205" s="143"/>
      <c r="IT205" s="143"/>
      <c r="IU205" s="143"/>
      <c r="IV205" s="143"/>
      <c r="IW205" s="143"/>
      <c r="IX205" s="143"/>
      <c r="IY205" s="143"/>
      <c r="IZ205" s="143"/>
      <c r="JA205" s="143"/>
      <c r="JB205" s="143"/>
      <c r="JC205" s="143"/>
      <c r="JD205" s="143"/>
      <c r="JE205" s="143"/>
      <c r="JF205" s="143"/>
      <c r="JG205" s="143"/>
      <c r="JH205" s="143"/>
      <c r="JI205" s="143"/>
      <c r="JJ205" s="143"/>
      <c r="JK205" s="143"/>
      <c r="JL205" s="143"/>
      <c r="JM205" s="143"/>
      <c r="JN205" s="143"/>
      <c r="JO205" s="143"/>
      <c r="JP205" s="143"/>
      <c r="JQ205" s="143"/>
      <c r="JR205" s="143"/>
      <c r="JS205" s="143"/>
      <c r="JT205" s="143"/>
      <c r="JU205" s="143"/>
      <c r="JV205" s="143"/>
      <c r="JW205" s="143"/>
      <c r="JX205" s="143"/>
      <c r="JY205" s="143"/>
      <c r="JZ205" s="143"/>
      <c r="KA205" s="143"/>
      <c r="KB205" s="143"/>
      <c r="KC205" s="143"/>
      <c r="KD205" s="143"/>
      <c r="KE205" s="143"/>
      <c r="KF205" s="143"/>
      <c r="KG205" s="143"/>
      <c r="KH205" s="143"/>
      <c r="KI205" s="143"/>
      <c r="KJ205" s="143"/>
      <c r="KK205" s="143"/>
      <c r="KL205" s="143"/>
      <c r="KM205" s="143"/>
      <c r="KN205" s="143"/>
      <c r="KO205" s="143"/>
      <c r="KP205" s="143"/>
      <c r="KQ205" s="143"/>
      <c r="KR205" s="143"/>
      <c r="KS205" s="143"/>
      <c r="KT205" s="143"/>
      <c r="KU205" s="143"/>
      <c r="KV205" s="143"/>
      <c r="KW205" s="143"/>
      <c r="KX205" s="143"/>
      <c r="KY205" s="143"/>
      <c r="KZ205" s="143"/>
      <c r="LA205" s="143"/>
      <c r="LB205" s="143"/>
      <c r="LC205" s="143"/>
      <c r="LD205" s="143"/>
      <c r="LE205" s="143"/>
      <c r="LF205" s="143"/>
      <c r="LG205" s="143"/>
      <c r="LH205" s="143"/>
      <c r="LI205" s="143"/>
      <c r="LJ205" s="143"/>
      <c r="LK205" s="143"/>
      <c r="LL205" s="143"/>
      <c r="LM205" s="143"/>
      <c r="LN205" s="143"/>
      <c r="LO205" s="143"/>
      <c r="LP205" s="143"/>
      <c r="LQ205" s="143"/>
      <c r="LR205" s="143"/>
      <c r="LS205" s="143"/>
      <c r="LT205" s="143"/>
      <c r="LU205" s="143"/>
      <c r="LV205" s="143"/>
      <c r="LW205" s="143"/>
      <c r="LX205" s="143"/>
      <c r="LY205" s="143"/>
      <c r="LZ205" s="143"/>
      <c r="MA205" s="143"/>
      <c r="MB205" s="143"/>
      <c r="MC205" s="143"/>
      <c r="MD205" s="143"/>
      <c r="ME205" s="143"/>
      <c r="MF205" s="143"/>
      <c r="MG205" s="143"/>
      <c r="MH205" s="143"/>
      <c r="MI205" s="143"/>
      <c r="MJ205" s="143"/>
      <c r="MK205" s="143"/>
      <c r="ML205" s="143"/>
      <c r="MM205" s="143"/>
      <c r="MN205" s="143"/>
      <c r="MO205" s="143"/>
      <c r="MP205" s="143"/>
      <c r="MQ205" s="143"/>
      <c r="MR205" s="143"/>
      <c r="MS205" s="143"/>
      <c r="MT205" s="143"/>
      <c r="MU205" s="143"/>
      <c r="MV205" s="143"/>
      <c r="MW205" s="143"/>
      <c r="MX205" s="143"/>
      <c r="MY205" s="143"/>
      <c r="MZ205" s="143"/>
      <c r="NA205" s="143"/>
      <c r="NB205" s="143"/>
      <c r="NC205" s="143"/>
      <c r="ND205" s="143"/>
      <c r="NE205" s="143"/>
      <c r="NF205" s="143"/>
      <c r="NG205" s="143"/>
      <c r="NH205" s="143"/>
      <c r="NI205" s="143"/>
      <c r="NJ205" s="143"/>
      <c r="NK205" s="143"/>
      <c r="NL205" s="143"/>
      <c r="NM205" s="143"/>
      <c r="NN205" s="143"/>
      <c r="NO205" s="143"/>
      <c r="NP205" s="143"/>
      <c r="NQ205" s="143"/>
      <c r="NR205" s="143"/>
      <c r="NS205" s="143"/>
      <c r="NT205" s="143"/>
      <c r="NU205" s="143"/>
      <c r="NV205" s="143"/>
      <c r="NW205" s="143"/>
      <c r="NX205" s="143"/>
      <c r="NY205" s="143"/>
      <c r="NZ205" s="143"/>
      <c r="OA205" s="143"/>
      <c r="OB205" s="143"/>
      <c r="OC205" s="143"/>
      <c r="OD205" s="143"/>
      <c r="OE205" s="143"/>
      <c r="OF205" s="143"/>
      <c r="OG205" s="143"/>
      <c r="OH205" s="143"/>
      <c r="OI205" s="143"/>
      <c r="OJ205" s="143"/>
      <c r="OK205" s="143"/>
      <c r="OL205" s="143"/>
      <c r="OM205" s="143"/>
      <c r="ON205" s="143"/>
      <c r="OO205" s="143"/>
      <c r="OP205" s="143"/>
      <c r="OQ205" s="143"/>
      <c r="OR205" s="143"/>
      <c r="OS205" s="143"/>
      <c r="OT205" s="143"/>
      <c r="OU205" s="143"/>
      <c r="OV205" s="143"/>
      <c r="OW205" s="143"/>
      <c r="OX205" s="143"/>
      <c r="OY205" s="143"/>
      <c r="OZ205" s="143"/>
      <c r="PA205" s="143"/>
      <c r="PB205" s="143"/>
      <c r="PC205" s="143"/>
      <c r="PD205" s="143"/>
      <c r="PE205" s="143"/>
      <c r="PF205" s="143"/>
      <c r="PG205" s="143"/>
      <c r="PH205" s="143"/>
      <c r="PI205" s="143"/>
      <c r="PJ205" s="143"/>
      <c r="PK205" s="143"/>
      <c r="PL205" s="143"/>
      <c r="PM205" s="143"/>
      <c r="PN205" s="143"/>
      <c r="PO205" s="143"/>
      <c r="PP205" s="143"/>
      <c r="PQ205" s="143"/>
      <c r="PR205" s="143"/>
      <c r="PS205" s="143"/>
      <c r="PT205" s="143"/>
      <c r="PU205" s="143"/>
      <c r="PV205" s="143"/>
      <c r="PW205" s="143"/>
      <c r="PX205" s="143"/>
      <c r="PY205" s="143"/>
      <c r="PZ205" s="143"/>
      <c r="QA205" s="143"/>
      <c r="QB205" s="143"/>
      <c r="QC205" s="143"/>
      <c r="QD205" s="143"/>
      <c r="QE205" s="143"/>
      <c r="QF205" s="143"/>
      <c r="QG205" s="143"/>
      <c r="QH205" s="143"/>
      <c r="QI205" s="143"/>
      <c r="QJ205" s="143"/>
      <c r="QK205" s="143"/>
      <c r="QL205" s="143"/>
      <c r="QM205" s="143"/>
      <c r="QN205" s="143"/>
      <c r="QO205" s="143"/>
      <c r="QP205" s="143"/>
      <c r="QQ205" s="143"/>
      <c r="QR205" s="143"/>
      <c r="QS205" s="143"/>
      <c r="QT205" s="143"/>
      <c r="QU205" s="143"/>
      <c r="QV205" s="143"/>
      <c r="QW205" s="143"/>
      <c r="QX205" s="143"/>
      <c r="QY205" s="143"/>
      <c r="QZ205" s="143"/>
      <c r="RA205" s="143"/>
      <c r="RB205" s="143"/>
      <c r="RC205" s="143"/>
      <c r="RD205" s="143"/>
      <c r="RE205" s="143"/>
      <c r="RF205" s="143"/>
      <c r="RG205" s="143"/>
      <c r="RH205" s="143"/>
      <c r="RI205" s="143"/>
      <c r="RJ205" s="143"/>
      <c r="RK205" s="143"/>
      <c r="RL205" s="143"/>
      <c r="RM205" s="143"/>
      <c r="RN205" s="143"/>
      <c r="RO205" s="143"/>
      <c r="RP205" s="143"/>
      <c r="RQ205" s="143"/>
      <c r="RR205" s="143"/>
      <c r="RS205" s="143"/>
      <c r="RT205" s="143"/>
      <c r="RU205" s="143"/>
      <c r="RV205" s="143"/>
      <c r="RW205" s="143"/>
      <c r="RX205" s="143"/>
      <c r="RY205" s="143"/>
      <c r="RZ205" s="143"/>
      <c r="SA205" s="143"/>
      <c r="SB205" s="143"/>
      <c r="SC205" s="143"/>
      <c r="SD205" s="143"/>
      <c r="SE205" s="143"/>
      <c r="SF205" s="143"/>
      <c r="SG205" s="143"/>
      <c r="SH205" s="143"/>
      <c r="SI205" s="143"/>
      <c r="SJ205" s="143"/>
      <c r="SK205" s="143"/>
      <c r="SL205" s="143"/>
      <c r="SM205" s="143"/>
      <c r="SN205" s="143"/>
      <c r="SO205" s="143"/>
      <c r="SP205" s="143"/>
      <c r="SQ205" s="143"/>
      <c r="SR205" s="143"/>
      <c r="SS205" s="143"/>
      <c r="ST205" s="143"/>
      <c r="SU205" s="143"/>
      <c r="SV205" s="143"/>
      <c r="SW205" s="143"/>
      <c r="SX205" s="143"/>
      <c r="SY205" s="143"/>
      <c r="SZ205" s="143"/>
      <c r="TA205" s="143"/>
      <c r="TB205" s="143"/>
      <c r="TC205" s="143"/>
      <c r="TD205" s="143"/>
      <c r="TE205" s="143"/>
      <c r="TF205" s="143"/>
      <c r="TG205" s="143"/>
      <c r="TH205" s="143"/>
      <c r="TI205" s="143"/>
      <c r="TJ205" s="143"/>
      <c r="TK205" s="143"/>
      <c r="TL205" s="143"/>
      <c r="TM205" s="143"/>
      <c r="TN205" s="143"/>
      <c r="TO205" s="143"/>
      <c r="TP205" s="143"/>
      <c r="TQ205" s="143"/>
      <c r="TR205" s="143"/>
      <c r="TS205" s="143"/>
      <c r="TT205" s="143"/>
      <c r="TU205" s="143"/>
      <c r="TV205" s="143"/>
      <c r="TW205" s="143"/>
      <c r="TX205" s="143"/>
      <c r="TY205" s="143"/>
      <c r="TZ205" s="143"/>
      <c r="UA205" s="143"/>
      <c r="UB205" s="143"/>
      <c r="UC205" s="143"/>
      <c r="UD205" s="143"/>
      <c r="UE205" s="143"/>
      <c r="UF205" s="143"/>
      <c r="UG205" s="143"/>
      <c r="UH205" s="143"/>
      <c r="UI205" s="143"/>
      <c r="UJ205" s="143"/>
      <c r="UK205" s="143"/>
      <c r="UL205" s="143"/>
      <c r="UM205" s="143"/>
      <c r="UN205" s="143"/>
      <c r="UO205" s="143"/>
      <c r="UP205" s="143"/>
      <c r="UQ205" s="143"/>
      <c r="UR205" s="143"/>
      <c r="US205" s="143"/>
      <c r="UT205" s="143"/>
      <c r="UU205" s="143"/>
      <c r="UV205" s="143"/>
      <c r="UW205" s="143"/>
      <c r="UX205" s="143"/>
      <c r="UY205" s="143"/>
      <c r="UZ205" s="143"/>
      <c r="VA205" s="143"/>
      <c r="VB205" s="143"/>
      <c r="VC205" s="143"/>
      <c r="VD205" s="143"/>
      <c r="VE205" s="143"/>
      <c r="VF205" s="143"/>
      <c r="VG205" s="143"/>
      <c r="VH205" s="143"/>
      <c r="VI205" s="143"/>
      <c r="VJ205" s="143"/>
      <c r="VK205" s="143"/>
      <c r="VL205" s="143"/>
      <c r="VM205" s="143"/>
      <c r="VN205" s="143"/>
      <c r="VO205" s="143"/>
      <c r="VP205" s="143"/>
      <c r="VQ205" s="143"/>
      <c r="VR205" s="143"/>
      <c r="VS205" s="143"/>
      <c r="VT205" s="143"/>
      <c r="VU205" s="143"/>
      <c r="VV205" s="143"/>
      <c r="VW205" s="143"/>
      <c r="VX205" s="143"/>
      <c r="VY205" s="143"/>
      <c r="VZ205" s="143"/>
      <c r="WA205" s="143"/>
      <c r="WB205" s="143"/>
      <c r="WC205" s="143"/>
      <c r="WD205" s="143"/>
      <c r="WE205" s="143"/>
      <c r="WF205" s="143"/>
      <c r="WG205" s="143"/>
      <c r="WH205" s="143"/>
      <c r="WI205" s="143"/>
      <c r="WJ205" s="143"/>
      <c r="WK205" s="143"/>
      <c r="WL205" s="143"/>
      <c r="WM205" s="143"/>
      <c r="WN205" s="143"/>
      <c r="WO205" s="143"/>
      <c r="WP205" s="143"/>
      <c r="WQ205" s="143"/>
      <c r="WR205" s="143"/>
      <c r="WS205" s="143"/>
      <c r="WT205" s="143"/>
      <c r="WU205" s="143"/>
      <c r="WV205" s="143"/>
      <c r="WW205" s="143"/>
      <c r="WX205" s="143"/>
      <c r="WY205" s="143"/>
      <c r="WZ205" s="143"/>
      <c r="XA205" s="143"/>
      <c r="XB205" s="143"/>
      <c r="XC205" s="143"/>
      <c r="XD205" s="143"/>
      <c r="XE205" s="143"/>
      <c r="XF205" s="143"/>
      <c r="XG205" s="143"/>
      <c r="XH205" s="143"/>
      <c r="XI205" s="143"/>
      <c r="XJ205" s="143"/>
      <c r="XK205" s="143"/>
      <c r="XL205" s="143"/>
      <c r="XM205" s="143"/>
      <c r="XN205" s="143"/>
      <c r="XO205" s="143"/>
      <c r="XP205" s="143"/>
      <c r="XQ205" s="143"/>
      <c r="XR205" s="143"/>
      <c r="XS205" s="143"/>
      <c r="XT205" s="143"/>
      <c r="XU205" s="143"/>
      <c r="XV205" s="143"/>
      <c r="XW205" s="143"/>
      <c r="XX205" s="143"/>
      <c r="XY205" s="143"/>
      <c r="XZ205" s="143"/>
      <c r="YA205" s="143"/>
      <c r="YB205" s="143"/>
      <c r="YC205" s="143"/>
      <c r="YD205" s="143"/>
      <c r="YE205" s="143"/>
      <c r="YF205" s="143"/>
      <c r="YG205" s="143"/>
      <c r="YH205" s="143"/>
      <c r="YI205" s="143"/>
      <c r="YJ205" s="143"/>
      <c r="YK205" s="143"/>
      <c r="YL205" s="143"/>
      <c r="YM205" s="143"/>
      <c r="YN205" s="143"/>
      <c r="YO205" s="143"/>
      <c r="YP205" s="143"/>
      <c r="YQ205" s="143"/>
      <c r="YR205" s="143"/>
      <c r="YS205" s="143"/>
      <c r="YT205" s="143"/>
      <c r="YU205" s="143"/>
      <c r="YV205" s="143"/>
      <c r="YW205" s="143"/>
      <c r="YX205" s="143"/>
      <c r="YY205" s="143"/>
      <c r="YZ205" s="143"/>
      <c r="ZA205" s="143"/>
      <c r="ZB205" s="143"/>
      <c r="ZC205" s="143"/>
      <c r="ZD205" s="143"/>
      <c r="ZE205" s="143"/>
      <c r="ZF205" s="143"/>
      <c r="ZG205" s="143"/>
      <c r="ZH205" s="143"/>
      <c r="ZI205" s="143"/>
      <c r="ZJ205" s="143"/>
      <c r="ZK205" s="143"/>
      <c r="ZL205" s="143"/>
      <c r="ZM205" s="143"/>
      <c r="ZN205" s="143"/>
      <c r="ZO205" s="143"/>
      <c r="ZP205" s="143"/>
      <c r="ZQ205" s="143"/>
      <c r="ZR205" s="143"/>
      <c r="ZS205" s="143"/>
      <c r="ZT205" s="143"/>
      <c r="ZU205" s="143"/>
      <c r="ZV205" s="143"/>
      <c r="ZW205" s="143"/>
      <c r="ZX205" s="143"/>
      <c r="ZY205" s="143"/>
      <c r="ZZ205" s="143"/>
      <c r="AAA205" s="143"/>
      <c r="AAB205" s="143"/>
      <c r="AAC205" s="143"/>
      <c r="AAD205" s="143"/>
      <c r="AAE205" s="143"/>
      <c r="AAF205" s="143"/>
      <c r="AAG205" s="143"/>
      <c r="AAH205" s="143"/>
      <c r="AAI205" s="143"/>
      <c r="AAJ205" s="143"/>
      <c r="AAK205" s="143"/>
      <c r="AAL205" s="143"/>
      <c r="AAM205" s="143"/>
      <c r="AAN205" s="143"/>
      <c r="AAO205" s="143"/>
      <c r="AAP205" s="143"/>
      <c r="AAQ205" s="143"/>
      <c r="AAR205" s="143"/>
      <c r="AAS205" s="143"/>
      <c r="AAT205" s="143"/>
      <c r="AAU205" s="143"/>
      <c r="AAV205" s="143"/>
      <c r="AAW205" s="143"/>
      <c r="AAX205" s="143"/>
      <c r="AAY205" s="143"/>
      <c r="AAZ205" s="143"/>
      <c r="ABA205" s="143"/>
      <c r="ABB205" s="143"/>
      <c r="ABC205" s="143"/>
      <c r="ABD205" s="143"/>
      <c r="ABE205" s="143"/>
      <c r="ABF205" s="143"/>
      <c r="ABG205" s="143"/>
      <c r="ABH205" s="143"/>
      <c r="ABI205" s="143"/>
      <c r="ABJ205" s="143"/>
      <c r="ABK205" s="143"/>
      <c r="ABL205" s="143"/>
      <c r="ABM205" s="143"/>
      <c r="ABN205" s="143"/>
      <c r="ABO205" s="143"/>
      <c r="ABP205" s="143"/>
      <c r="ABQ205" s="143"/>
      <c r="ABR205" s="143"/>
      <c r="ABS205" s="143"/>
      <c r="ABT205" s="143"/>
      <c r="ABU205" s="143"/>
      <c r="ABV205" s="143"/>
      <c r="ABW205" s="143"/>
      <c r="ABX205" s="143"/>
      <c r="ABY205" s="143"/>
      <c r="ABZ205" s="143"/>
      <c r="ACA205" s="143"/>
      <c r="ACB205" s="143"/>
      <c r="ACC205" s="143"/>
      <c r="ACD205" s="143"/>
      <c r="ACE205" s="143"/>
      <c r="ACF205" s="143"/>
      <c r="ACG205" s="143"/>
      <c r="ACH205" s="143"/>
      <c r="ACI205" s="143"/>
      <c r="ACJ205" s="143"/>
      <c r="ACK205" s="143"/>
      <c r="ACL205" s="143"/>
      <c r="ACM205" s="143"/>
      <c r="ACN205" s="143"/>
      <c r="ACO205" s="143"/>
      <c r="ACP205" s="143"/>
      <c r="ACQ205" s="143"/>
      <c r="ACR205" s="143"/>
      <c r="ACS205" s="143"/>
      <c r="ACT205" s="143"/>
      <c r="ACU205" s="143"/>
      <c r="ACV205" s="143"/>
      <c r="ACW205" s="143"/>
      <c r="ACX205" s="143"/>
      <c r="ACY205" s="143"/>
      <c r="ACZ205" s="143"/>
      <c r="ADA205" s="143"/>
      <c r="ADB205" s="143"/>
      <c r="ADC205" s="143"/>
      <c r="ADD205" s="143"/>
      <c r="ADE205" s="143"/>
      <c r="ADF205" s="143"/>
      <c r="ADG205" s="143"/>
      <c r="ADH205" s="143"/>
      <c r="ADI205" s="143"/>
      <c r="ADJ205" s="143"/>
      <c r="ADK205" s="143"/>
      <c r="ADL205" s="143"/>
      <c r="ADM205" s="143"/>
      <c r="ADN205" s="143"/>
      <c r="ADO205" s="143"/>
      <c r="ADP205" s="143"/>
      <c r="ADQ205" s="143"/>
      <c r="ADR205" s="143"/>
      <c r="ADS205" s="143"/>
      <c r="ADT205" s="143"/>
      <c r="ADU205" s="143"/>
      <c r="ADV205" s="143"/>
      <c r="ADW205" s="143"/>
      <c r="ADX205" s="143"/>
      <c r="ADY205" s="143"/>
      <c r="ADZ205" s="143"/>
      <c r="AEA205" s="143"/>
      <c r="AEB205" s="143"/>
      <c r="AEC205" s="143"/>
      <c r="AED205" s="143"/>
      <c r="AEE205" s="143"/>
      <c r="AEF205" s="143"/>
      <c r="AEG205" s="143"/>
      <c r="AEH205" s="143"/>
      <c r="AEI205" s="143"/>
      <c r="AEJ205" s="143"/>
      <c r="AEK205" s="143"/>
      <c r="AEL205" s="143"/>
      <c r="AEM205" s="143"/>
      <c r="AEN205" s="143"/>
      <c r="AEO205" s="143"/>
      <c r="AEP205" s="143"/>
      <c r="AEQ205" s="143"/>
      <c r="AER205" s="143"/>
      <c r="AES205" s="143"/>
      <c r="AET205" s="143"/>
      <c r="AEU205" s="143"/>
      <c r="AEV205" s="143"/>
      <c r="AEW205" s="143"/>
      <c r="AEX205" s="143"/>
      <c r="AEY205" s="143"/>
      <c r="AEZ205" s="143"/>
      <c r="AFA205" s="143"/>
      <c r="AFB205" s="143"/>
      <c r="AFC205" s="143"/>
      <c r="AFD205" s="143"/>
      <c r="AFE205" s="143"/>
      <c r="AFF205" s="143"/>
      <c r="AFG205" s="143"/>
      <c r="AFH205" s="143"/>
      <c r="AFI205" s="143"/>
      <c r="AFJ205" s="143"/>
      <c r="AFK205" s="143"/>
      <c r="AFL205" s="143"/>
      <c r="AFM205" s="143"/>
      <c r="AFN205" s="143"/>
      <c r="AFO205" s="143"/>
      <c r="AFP205" s="143"/>
      <c r="AFQ205" s="143"/>
      <c r="AFR205" s="143"/>
      <c r="AFS205" s="143"/>
      <c r="AFT205" s="143"/>
      <c r="AFU205" s="143"/>
      <c r="AFV205" s="143"/>
      <c r="AFW205" s="143"/>
      <c r="AFX205" s="143"/>
      <c r="AFY205" s="143"/>
      <c r="AFZ205" s="143"/>
      <c r="AGA205" s="143"/>
      <c r="AGB205" s="143"/>
      <c r="AGC205" s="143"/>
      <c r="AGD205" s="143"/>
      <c r="AGE205" s="143"/>
      <c r="AGF205" s="143"/>
      <c r="AGG205" s="143"/>
      <c r="AGH205" s="143"/>
      <c r="AGI205" s="143"/>
      <c r="AGJ205" s="143"/>
      <c r="AGK205" s="143"/>
      <c r="AGL205" s="143"/>
      <c r="AGM205" s="143"/>
      <c r="AGN205" s="143"/>
      <c r="AGO205" s="143"/>
      <c r="AGP205" s="143"/>
      <c r="AGQ205" s="143"/>
      <c r="AGR205" s="143"/>
      <c r="AGS205" s="143"/>
      <c r="AGT205" s="143"/>
      <c r="AGU205" s="143"/>
      <c r="AGV205" s="143"/>
      <c r="AGW205" s="143"/>
      <c r="AGX205" s="143"/>
      <c r="AGY205" s="143"/>
      <c r="AGZ205" s="143"/>
      <c r="AHA205" s="143"/>
      <c r="AHB205" s="143"/>
      <c r="AHC205" s="143"/>
      <c r="AHD205" s="143"/>
      <c r="AHE205" s="143"/>
      <c r="AHF205" s="143"/>
      <c r="AHG205" s="143"/>
      <c r="AHH205" s="143"/>
      <c r="AHI205" s="143"/>
      <c r="AHJ205" s="143"/>
      <c r="AHK205" s="143"/>
      <c r="AHL205" s="143"/>
      <c r="AHM205" s="143"/>
      <c r="AHN205" s="143"/>
      <c r="AHO205" s="143"/>
      <c r="AHP205" s="143"/>
      <c r="AHQ205" s="143"/>
      <c r="AHR205" s="143"/>
      <c r="AHS205" s="143"/>
      <c r="AHT205" s="143"/>
      <c r="AHU205" s="143"/>
      <c r="AHV205" s="143"/>
      <c r="AHW205" s="143"/>
      <c r="AHX205" s="143"/>
      <c r="AHY205" s="143"/>
      <c r="AHZ205" s="143"/>
      <c r="AIA205" s="143"/>
      <c r="AIB205" s="143"/>
      <c r="AIC205" s="143"/>
      <c r="AID205" s="143"/>
      <c r="AIE205" s="143"/>
      <c r="AIF205" s="143"/>
      <c r="AIG205" s="143"/>
      <c r="AIH205" s="143"/>
      <c r="AII205" s="143"/>
      <c r="AIJ205" s="143"/>
      <c r="AIK205" s="143"/>
      <c r="AIL205" s="143"/>
      <c r="AIM205" s="143"/>
      <c r="AIN205" s="143"/>
      <c r="AIO205" s="143"/>
      <c r="AIP205" s="143"/>
      <c r="AIQ205" s="143"/>
      <c r="AIR205" s="143"/>
      <c r="AIS205" s="143"/>
      <c r="AIT205" s="143"/>
      <c r="AIU205" s="143"/>
      <c r="AIV205" s="143"/>
      <c r="AIW205" s="143"/>
      <c r="AIX205" s="143"/>
      <c r="AIY205" s="143"/>
      <c r="AIZ205" s="143"/>
      <c r="AJA205" s="143"/>
      <c r="AJB205" s="143"/>
      <c r="AJC205" s="143"/>
      <c r="AJD205" s="143"/>
      <c r="AJE205" s="143"/>
      <c r="AJF205" s="143"/>
      <c r="AJG205" s="143"/>
      <c r="AJH205" s="143"/>
      <c r="AJI205" s="143"/>
    </row>
    <row r="206" spans="1:945" s="106" customFormat="1" ht="13.55" customHeight="1">
      <c r="A206" s="400"/>
      <c r="B206" s="62" t="s">
        <v>34</v>
      </c>
      <c r="C206" s="251">
        <f>Asia!C206</f>
        <v>70686</v>
      </c>
      <c r="D206" s="358">
        <f>IFERROR(IF((C206/C194-1)=-100%,"",(C206/C194-1)),"")</f>
        <v>-0.96618205408881097</v>
      </c>
      <c r="E206" s="421"/>
      <c r="F206" s="406"/>
      <c r="G206" s="356">
        <v>869</v>
      </c>
      <c r="H206" s="358">
        <f t="shared" si="60"/>
        <v>-0.96436772183040842</v>
      </c>
      <c r="I206" s="138">
        <v>52</v>
      </c>
      <c r="J206" s="358">
        <f t="shared" si="61"/>
        <v>-0.99695941995088289</v>
      </c>
      <c r="K206" s="138"/>
      <c r="L206" s="358" t="str">
        <f t="shared" si="73"/>
        <v/>
      </c>
      <c r="M206" s="138">
        <v>0</v>
      </c>
      <c r="N206" s="358" t="str">
        <f t="shared" ref="N206:N219" si="75">IFERROR(IF((M206/M194-1)=-100%,"",(M206/M194-1)),"")</f>
        <v/>
      </c>
      <c r="O206" s="403"/>
      <c r="P206" s="406"/>
      <c r="Q206" s="138">
        <v>1</v>
      </c>
      <c r="R206" s="358">
        <f>IFERROR(IF((Q206/Q194-1)=-100%,"",(Q206/Q194-1)),"")</f>
        <v>-0.998766954377312</v>
      </c>
      <c r="S206" s="138">
        <v>60</v>
      </c>
      <c r="T206" s="358">
        <f t="shared" si="62"/>
        <v>-0.96969696969696972</v>
      </c>
      <c r="U206" s="250"/>
      <c r="V206" s="358" t="str">
        <f t="shared" si="63"/>
        <v/>
      </c>
      <c r="W206" s="356">
        <v>1</v>
      </c>
      <c r="X206" s="358">
        <f t="shared" si="64"/>
        <v>-0.98750000000000004</v>
      </c>
      <c r="Y206" s="250">
        <v>0</v>
      </c>
      <c r="Z206" s="358">
        <f t="shared" si="74"/>
        <v>-1</v>
      </c>
      <c r="AA206" s="138"/>
      <c r="AB206" s="358" t="str">
        <f t="shared" si="66"/>
        <v/>
      </c>
      <c r="AC206" s="138"/>
      <c r="AD206" s="358" t="str">
        <f t="shared" si="67"/>
        <v/>
      </c>
      <c r="AE206" s="138"/>
      <c r="AF206" s="358" t="str">
        <f t="shared" si="68"/>
        <v/>
      </c>
      <c r="AG206" s="138"/>
      <c r="AH206" s="358" t="str">
        <f t="shared" si="69"/>
        <v/>
      </c>
      <c r="AI206" s="143"/>
      <c r="AJ206" s="143"/>
      <c r="AK206" s="143"/>
      <c r="AL206" s="143"/>
      <c r="AM206" s="143"/>
      <c r="AN206" s="143"/>
      <c r="AO206" s="143"/>
      <c r="AP206" s="143"/>
      <c r="AQ206" s="143"/>
      <c r="AR206" s="143"/>
      <c r="AS206" s="143"/>
      <c r="AT206" s="143"/>
      <c r="AU206" s="143"/>
      <c r="AV206" s="144"/>
      <c r="AW206" s="143"/>
      <c r="AX206" s="143"/>
      <c r="AY206" s="143"/>
      <c r="AZ206" s="143"/>
      <c r="BA206" s="143"/>
      <c r="BB206" s="143"/>
      <c r="BC206" s="143"/>
      <c r="BD206" s="143"/>
      <c r="BE206" s="143"/>
      <c r="BF206" s="143"/>
      <c r="BG206" s="143"/>
      <c r="BH206" s="143"/>
      <c r="BI206" s="143"/>
      <c r="BJ206" s="143"/>
      <c r="BK206" s="143"/>
      <c r="BL206" s="143"/>
      <c r="BM206" s="143"/>
      <c r="BN206" s="143"/>
      <c r="BO206" s="143"/>
      <c r="BP206" s="143"/>
      <c r="BQ206" s="143"/>
      <c r="BR206" s="143"/>
      <c r="BS206" s="143"/>
      <c r="BT206" s="143"/>
      <c r="BU206" s="143"/>
      <c r="BV206" s="143"/>
      <c r="BW206" s="143"/>
      <c r="BX206" s="143"/>
      <c r="BY206" s="143"/>
      <c r="BZ206" s="143"/>
      <c r="CA206" s="143"/>
      <c r="CB206" s="143"/>
      <c r="CC206" s="143"/>
      <c r="CD206" s="143"/>
      <c r="CE206" s="143"/>
      <c r="CF206" s="143"/>
      <c r="CG206" s="143"/>
      <c r="CH206" s="143"/>
      <c r="CI206" s="143"/>
      <c r="CJ206" s="143"/>
      <c r="CK206" s="143"/>
      <c r="CL206" s="143"/>
      <c r="CM206" s="143"/>
      <c r="CN206" s="143"/>
      <c r="CO206" s="143"/>
      <c r="CP206" s="143"/>
      <c r="CQ206" s="143"/>
      <c r="CR206" s="143"/>
      <c r="CS206" s="143"/>
      <c r="CT206" s="143"/>
      <c r="CU206" s="143"/>
      <c r="CV206" s="143"/>
      <c r="CW206" s="143"/>
      <c r="CX206" s="143"/>
      <c r="CY206" s="143"/>
      <c r="CZ206" s="143"/>
      <c r="DA206" s="143"/>
      <c r="DB206" s="143"/>
      <c r="DC206" s="143"/>
      <c r="DD206" s="143"/>
      <c r="DE206" s="143"/>
      <c r="DF206" s="143"/>
      <c r="DG206" s="143"/>
      <c r="DH206" s="143"/>
      <c r="DI206" s="143"/>
      <c r="DJ206" s="143"/>
      <c r="DK206" s="143"/>
      <c r="DL206" s="143"/>
      <c r="DM206" s="143"/>
      <c r="DN206" s="143"/>
      <c r="DO206" s="143"/>
      <c r="DP206" s="143"/>
      <c r="DQ206" s="143"/>
      <c r="DR206" s="143"/>
      <c r="DS206" s="143"/>
      <c r="DT206" s="143"/>
      <c r="DU206" s="143"/>
      <c r="DV206" s="143"/>
      <c r="DW206" s="143"/>
      <c r="DX206" s="143"/>
      <c r="DY206" s="143"/>
      <c r="DZ206" s="143"/>
      <c r="EA206" s="143"/>
      <c r="EB206" s="143"/>
      <c r="EC206" s="143"/>
      <c r="ED206" s="143"/>
      <c r="EE206" s="143"/>
      <c r="EF206" s="143"/>
      <c r="EG206" s="143"/>
      <c r="EH206" s="143"/>
      <c r="EI206" s="143"/>
      <c r="EJ206" s="143"/>
      <c r="EK206" s="143"/>
      <c r="EL206" s="143"/>
      <c r="EM206" s="143"/>
      <c r="EN206" s="143"/>
      <c r="EO206" s="143"/>
      <c r="EP206" s="143"/>
      <c r="EQ206" s="143"/>
      <c r="ER206" s="143"/>
      <c r="ES206" s="143"/>
      <c r="ET206" s="143"/>
      <c r="EU206" s="143"/>
      <c r="EV206" s="143"/>
      <c r="EW206" s="143"/>
      <c r="EX206" s="143"/>
      <c r="EY206" s="143"/>
      <c r="EZ206" s="143"/>
      <c r="FA206" s="143"/>
      <c r="FB206" s="143"/>
      <c r="FC206" s="143"/>
      <c r="FD206" s="143"/>
      <c r="FE206" s="143"/>
      <c r="FF206" s="143"/>
      <c r="FG206" s="143"/>
      <c r="FH206" s="143"/>
      <c r="FI206" s="143"/>
      <c r="FJ206" s="143"/>
      <c r="FK206" s="143"/>
      <c r="FL206" s="143"/>
      <c r="FM206" s="143"/>
      <c r="FN206" s="143"/>
      <c r="FO206" s="143"/>
      <c r="FP206" s="143"/>
      <c r="FQ206" s="143"/>
      <c r="FR206" s="143"/>
      <c r="FS206" s="143"/>
      <c r="FT206" s="143"/>
      <c r="FU206" s="143"/>
      <c r="FV206" s="143"/>
      <c r="FW206" s="143"/>
      <c r="FX206" s="143"/>
      <c r="FY206" s="143"/>
      <c r="FZ206" s="143"/>
      <c r="GA206" s="143"/>
      <c r="GB206" s="143"/>
      <c r="GC206" s="143"/>
      <c r="GD206" s="143"/>
      <c r="GE206" s="143"/>
      <c r="GF206" s="143"/>
      <c r="GG206" s="143"/>
      <c r="GH206" s="143"/>
      <c r="GI206" s="143"/>
      <c r="GJ206" s="143"/>
      <c r="GK206" s="143"/>
      <c r="GL206" s="143"/>
      <c r="GM206" s="143"/>
      <c r="GN206" s="143"/>
      <c r="GO206" s="143"/>
      <c r="GP206" s="143"/>
      <c r="GQ206" s="143"/>
      <c r="GR206" s="143"/>
      <c r="GS206" s="143"/>
      <c r="GT206" s="143"/>
      <c r="GU206" s="143"/>
      <c r="GV206" s="143"/>
      <c r="GW206" s="143"/>
      <c r="GX206" s="143"/>
      <c r="GY206" s="143"/>
      <c r="GZ206" s="143"/>
      <c r="HA206" s="143"/>
      <c r="HB206" s="143"/>
      <c r="HC206" s="143"/>
      <c r="HD206" s="143"/>
      <c r="HE206" s="143"/>
      <c r="HF206" s="143"/>
      <c r="HG206" s="143"/>
      <c r="HH206" s="143"/>
      <c r="HI206" s="143"/>
      <c r="HJ206" s="143"/>
      <c r="HK206" s="143"/>
      <c r="HL206" s="143"/>
      <c r="HM206" s="143"/>
      <c r="HN206" s="143"/>
      <c r="HO206" s="143"/>
      <c r="HP206" s="143"/>
      <c r="HQ206" s="143"/>
      <c r="HR206" s="143"/>
      <c r="HS206" s="143"/>
      <c r="HT206" s="143"/>
      <c r="HU206" s="143"/>
      <c r="HV206" s="143"/>
      <c r="HW206" s="143"/>
      <c r="HX206" s="143"/>
      <c r="HY206" s="143"/>
      <c r="HZ206" s="143"/>
      <c r="IA206" s="143"/>
      <c r="IB206" s="143"/>
      <c r="IC206" s="143"/>
      <c r="ID206" s="143"/>
      <c r="IE206" s="143"/>
      <c r="IF206" s="143"/>
      <c r="IG206" s="143"/>
      <c r="IH206" s="143"/>
      <c r="II206" s="143"/>
      <c r="IJ206" s="143"/>
      <c r="IK206" s="143"/>
      <c r="IL206" s="143"/>
      <c r="IM206" s="143"/>
      <c r="IN206" s="143"/>
      <c r="IO206" s="143"/>
      <c r="IP206" s="143"/>
      <c r="IQ206" s="143"/>
      <c r="IR206" s="143"/>
      <c r="IS206" s="143"/>
      <c r="IT206" s="143"/>
      <c r="IU206" s="143"/>
      <c r="IV206" s="143"/>
      <c r="IW206" s="143"/>
      <c r="IX206" s="143"/>
      <c r="IY206" s="143"/>
      <c r="IZ206" s="143"/>
      <c r="JA206" s="143"/>
      <c r="JB206" s="143"/>
      <c r="JC206" s="143"/>
      <c r="JD206" s="143"/>
      <c r="JE206" s="143"/>
      <c r="JF206" s="143"/>
      <c r="JG206" s="143"/>
      <c r="JH206" s="143"/>
      <c r="JI206" s="143"/>
      <c r="JJ206" s="143"/>
      <c r="JK206" s="143"/>
      <c r="JL206" s="143"/>
      <c r="JM206" s="143"/>
      <c r="JN206" s="143"/>
      <c r="JO206" s="143"/>
      <c r="JP206" s="143"/>
      <c r="JQ206" s="143"/>
      <c r="JR206" s="143"/>
      <c r="JS206" s="143"/>
      <c r="JT206" s="143"/>
      <c r="JU206" s="143"/>
      <c r="JV206" s="143"/>
      <c r="JW206" s="143"/>
      <c r="JX206" s="143"/>
      <c r="JY206" s="143"/>
      <c r="JZ206" s="143"/>
      <c r="KA206" s="143"/>
      <c r="KB206" s="143"/>
      <c r="KC206" s="143"/>
      <c r="KD206" s="143"/>
      <c r="KE206" s="143"/>
      <c r="KF206" s="143"/>
      <c r="KG206" s="143"/>
      <c r="KH206" s="143"/>
      <c r="KI206" s="143"/>
      <c r="KJ206" s="143"/>
      <c r="KK206" s="143"/>
      <c r="KL206" s="143"/>
      <c r="KM206" s="143"/>
      <c r="KN206" s="143"/>
      <c r="KO206" s="143"/>
      <c r="KP206" s="143"/>
      <c r="KQ206" s="143"/>
      <c r="KR206" s="143"/>
      <c r="KS206" s="143"/>
      <c r="KT206" s="143"/>
      <c r="KU206" s="143"/>
      <c r="KV206" s="143"/>
      <c r="KW206" s="143"/>
      <c r="KX206" s="143"/>
      <c r="KY206" s="143"/>
      <c r="KZ206" s="143"/>
      <c r="LA206" s="143"/>
      <c r="LB206" s="143"/>
      <c r="LC206" s="143"/>
      <c r="LD206" s="143"/>
      <c r="LE206" s="143"/>
      <c r="LF206" s="143"/>
      <c r="LG206" s="143"/>
      <c r="LH206" s="143"/>
      <c r="LI206" s="143"/>
      <c r="LJ206" s="143"/>
      <c r="LK206" s="143"/>
      <c r="LL206" s="143"/>
      <c r="LM206" s="143"/>
      <c r="LN206" s="143"/>
      <c r="LO206" s="143"/>
      <c r="LP206" s="143"/>
      <c r="LQ206" s="143"/>
      <c r="LR206" s="143"/>
      <c r="LS206" s="143"/>
      <c r="LT206" s="143"/>
      <c r="LU206" s="143"/>
      <c r="LV206" s="143"/>
      <c r="LW206" s="143"/>
      <c r="LX206" s="143"/>
      <c r="LY206" s="143"/>
      <c r="LZ206" s="143"/>
      <c r="MA206" s="143"/>
      <c r="MB206" s="143"/>
      <c r="MC206" s="143"/>
      <c r="MD206" s="143"/>
      <c r="ME206" s="143"/>
      <c r="MF206" s="143"/>
      <c r="MG206" s="143"/>
      <c r="MH206" s="143"/>
      <c r="MI206" s="143"/>
      <c r="MJ206" s="143"/>
      <c r="MK206" s="143"/>
      <c r="ML206" s="143"/>
      <c r="MM206" s="143"/>
      <c r="MN206" s="143"/>
      <c r="MO206" s="143"/>
      <c r="MP206" s="143"/>
      <c r="MQ206" s="143"/>
      <c r="MR206" s="143"/>
      <c r="MS206" s="143"/>
      <c r="MT206" s="143"/>
      <c r="MU206" s="143"/>
      <c r="MV206" s="143"/>
      <c r="MW206" s="143"/>
      <c r="MX206" s="143"/>
      <c r="MY206" s="143"/>
      <c r="MZ206" s="143"/>
      <c r="NA206" s="143"/>
      <c r="NB206" s="143"/>
      <c r="NC206" s="143"/>
      <c r="ND206" s="143"/>
      <c r="NE206" s="143"/>
      <c r="NF206" s="143"/>
      <c r="NG206" s="143"/>
      <c r="NH206" s="143"/>
      <c r="NI206" s="143"/>
      <c r="NJ206" s="143"/>
      <c r="NK206" s="143"/>
      <c r="NL206" s="143"/>
      <c r="NM206" s="143"/>
      <c r="NN206" s="143"/>
      <c r="NO206" s="143"/>
      <c r="NP206" s="143"/>
      <c r="NQ206" s="143"/>
      <c r="NR206" s="143"/>
      <c r="NS206" s="143"/>
      <c r="NT206" s="143"/>
      <c r="NU206" s="143"/>
      <c r="NV206" s="143"/>
      <c r="NW206" s="143"/>
      <c r="NX206" s="143"/>
      <c r="NY206" s="143"/>
      <c r="NZ206" s="143"/>
      <c r="OA206" s="143"/>
      <c r="OB206" s="143"/>
      <c r="OC206" s="143"/>
      <c r="OD206" s="143"/>
      <c r="OE206" s="143"/>
      <c r="OF206" s="143"/>
      <c r="OG206" s="143"/>
      <c r="OH206" s="143"/>
      <c r="OI206" s="143"/>
      <c r="OJ206" s="143"/>
      <c r="OK206" s="143"/>
      <c r="OL206" s="143"/>
      <c r="OM206" s="143"/>
      <c r="ON206" s="143"/>
      <c r="OO206" s="143"/>
      <c r="OP206" s="143"/>
      <c r="OQ206" s="143"/>
      <c r="OR206" s="143"/>
      <c r="OS206" s="143"/>
      <c r="OT206" s="143"/>
      <c r="OU206" s="143"/>
      <c r="OV206" s="143"/>
      <c r="OW206" s="143"/>
      <c r="OX206" s="143"/>
      <c r="OY206" s="143"/>
      <c r="OZ206" s="143"/>
      <c r="PA206" s="143"/>
      <c r="PB206" s="143"/>
      <c r="PC206" s="143"/>
      <c r="PD206" s="143"/>
      <c r="PE206" s="143"/>
      <c r="PF206" s="143"/>
      <c r="PG206" s="143"/>
      <c r="PH206" s="143"/>
      <c r="PI206" s="143"/>
      <c r="PJ206" s="143"/>
      <c r="PK206" s="143"/>
      <c r="PL206" s="143"/>
      <c r="PM206" s="143"/>
      <c r="PN206" s="143"/>
      <c r="PO206" s="143"/>
      <c r="PP206" s="143"/>
      <c r="PQ206" s="143"/>
      <c r="PR206" s="143"/>
      <c r="PS206" s="143"/>
      <c r="PT206" s="143"/>
      <c r="PU206" s="143"/>
      <c r="PV206" s="143"/>
      <c r="PW206" s="143"/>
      <c r="PX206" s="143"/>
      <c r="PY206" s="143"/>
      <c r="PZ206" s="143"/>
      <c r="QA206" s="143"/>
      <c r="QB206" s="143"/>
      <c r="QC206" s="143"/>
      <c r="QD206" s="143"/>
      <c r="QE206" s="143"/>
      <c r="QF206" s="143"/>
      <c r="QG206" s="143"/>
      <c r="QH206" s="143"/>
      <c r="QI206" s="143"/>
      <c r="QJ206" s="143"/>
      <c r="QK206" s="143"/>
      <c r="QL206" s="143"/>
      <c r="QM206" s="143"/>
      <c r="QN206" s="143"/>
      <c r="QO206" s="143"/>
      <c r="QP206" s="143"/>
      <c r="QQ206" s="143"/>
      <c r="QR206" s="143"/>
      <c r="QS206" s="143"/>
      <c r="QT206" s="143"/>
      <c r="QU206" s="143"/>
      <c r="QV206" s="143"/>
      <c r="QW206" s="143"/>
      <c r="QX206" s="143"/>
      <c r="QY206" s="143"/>
      <c r="QZ206" s="143"/>
      <c r="RA206" s="143"/>
      <c r="RB206" s="143"/>
      <c r="RC206" s="143"/>
      <c r="RD206" s="143"/>
      <c r="RE206" s="143"/>
      <c r="RF206" s="143"/>
      <c r="RG206" s="143"/>
      <c r="RH206" s="143"/>
      <c r="RI206" s="143"/>
      <c r="RJ206" s="143"/>
      <c r="RK206" s="143"/>
      <c r="RL206" s="143"/>
      <c r="RM206" s="143"/>
      <c r="RN206" s="143"/>
      <c r="RO206" s="143"/>
      <c r="RP206" s="143"/>
      <c r="RQ206" s="143"/>
      <c r="RR206" s="143"/>
      <c r="RS206" s="143"/>
      <c r="RT206" s="143"/>
      <c r="RU206" s="143"/>
      <c r="RV206" s="143"/>
      <c r="RW206" s="143"/>
      <c r="RX206" s="143"/>
      <c r="RY206" s="143"/>
      <c r="RZ206" s="143"/>
      <c r="SA206" s="143"/>
      <c r="SB206" s="143"/>
      <c r="SC206" s="143"/>
      <c r="SD206" s="143"/>
      <c r="SE206" s="143"/>
      <c r="SF206" s="143"/>
      <c r="SG206" s="143"/>
      <c r="SH206" s="143"/>
      <c r="SI206" s="143"/>
      <c r="SJ206" s="143"/>
      <c r="SK206" s="143"/>
      <c r="SL206" s="143"/>
      <c r="SM206" s="143"/>
      <c r="SN206" s="143"/>
      <c r="SO206" s="143"/>
      <c r="SP206" s="143"/>
      <c r="SQ206" s="143"/>
      <c r="SR206" s="143"/>
      <c r="SS206" s="143"/>
      <c r="ST206" s="143"/>
      <c r="SU206" s="143"/>
      <c r="SV206" s="143"/>
      <c r="SW206" s="143"/>
      <c r="SX206" s="143"/>
      <c r="SY206" s="143"/>
      <c r="SZ206" s="143"/>
      <c r="TA206" s="143"/>
      <c r="TB206" s="143"/>
      <c r="TC206" s="143"/>
      <c r="TD206" s="143"/>
      <c r="TE206" s="143"/>
      <c r="TF206" s="143"/>
      <c r="TG206" s="143"/>
      <c r="TH206" s="143"/>
      <c r="TI206" s="143"/>
      <c r="TJ206" s="143"/>
      <c r="TK206" s="143"/>
      <c r="TL206" s="143"/>
      <c r="TM206" s="143"/>
      <c r="TN206" s="143"/>
      <c r="TO206" s="143"/>
      <c r="TP206" s="143"/>
      <c r="TQ206" s="143"/>
      <c r="TR206" s="143"/>
      <c r="TS206" s="143"/>
      <c r="TT206" s="143"/>
      <c r="TU206" s="143"/>
      <c r="TV206" s="143"/>
      <c r="TW206" s="143"/>
      <c r="TX206" s="143"/>
      <c r="TY206" s="143"/>
      <c r="TZ206" s="143"/>
      <c r="UA206" s="143"/>
      <c r="UB206" s="143"/>
      <c r="UC206" s="143"/>
      <c r="UD206" s="143"/>
      <c r="UE206" s="143"/>
      <c r="UF206" s="143"/>
      <c r="UG206" s="143"/>
      <c r="UH206" s="143"/>
      <c r="UI206" s="143"/>
      <c r="UJ206" s="143"/>
      <c r="UK206" s="143"/>
      <c r="UL206" s="143"/>
      <c r="UM206" s="143"/>
      <c r="UN206" s="143"/>
      <c r="UO206" s="143"/>
      <c r="UP206" s="143"/>
      <c r="UQ206" s="143"/>
      <c r="UR206" s="143"/>
      <c r="US206" s="143"/>
      <c r="UT206" s="143"/>
      <c r="UU206" s="143"/>
      <c r="UV206" s="143"/>
      <c r="UW206" s="143"/>
      <c r="UX206" s="143"/>
      <c r="UY206" s="143"/>
      <c r="UZ206" s="143"/>
      <c r="VA206" s="143"/>
      <c r="VB206" s="143"/>
      <c r="VC206" s="143"/>
      <c r="VD206" s="143"/>
      <c r="VE206" s="143"/>
      <c r="VF206" s="143"/>
      <c r="VG206" s="143"/>
      <c r="VH206" s="143"/>
      <c r="VI206" s="143"/>
      <c r="VJ206" s="143"/>
      <c r="VK206" s="143"/>
      <c r="VL206" s="143"/>
      <c r="VM206" s="143"/>
      <c r="VN206" s="143"/>
      <c r="VO206" s="143"/>
      <c r="VP206" s="143"/>
      <c r="VQ206" s="143"/>
      <c r="VR206" s="143"/>
      <c r="VS206" s="143"/>
      <c r="VT206" s="143"/>
      <c r="VU206" s="143"/>
      <c r="VV206" s="143"/>
      <c r="VW206" s="143"/>
      <c r="VX206" s="143"/>
      <c r="VY206" s="143"/>
      <c r="VZ206" s="143"/>
      <c r="WA206" s="143"/>
      <c r="WB206" s="143"/>
      <c r="WC206" s="143"/>
      <c r="WD206" s="143"/>
      <c r="WE206" s="143"/>
      <c r="WF206" s="143"/>
      <c r="WG206" s="143"/>
      <c r="WH206" s="143"/>
      <c r="WI206" s="143"/>
      <c r="WJ206" s="143"/>
      <c r="WK206" s="143"/>
      <c r="WL206" s="143"/>
      <c r="WM206" s="143"/>
      <c r="WN206" s="143"/>
      <c r="WO206" s="143"/>
      <c r="WP206" s="143"/>
      <c r="WQ206" s="143"/>
      <c r="WR206" s="143"/>
      <c r="WS206" s="143"/>
      <c r="WT206" s="143"/>
      <c r="WU206" s="143"/>
      <c r="WV206" s="143"/>
      <c r="WW206" s="143"/>
      <c r="WX206" s="143"/>
      <c r="WY206" s="143"/>
      <c r="WZ206" s="143"/>
      <c r="XA206" s="143"/>
      <c r="XB206" s="143"/>
      <c r="XC206" s="143"/>
      <c r="XD206" s="143"/>
      <c r="XE206" s="143"/>
      <c r="XF206" s="143"/>
      <c r="XG206" s="143"/>
      <c r="XH206" s="143"/>
      <c r="XI206" s="143"/>
      <c r="XJ206" s="143"/>
      <c r="XK206" s="143"/>
      <c r="XL206" s="143"/>
      <c r="XM206" s="143"/>
      <c r="XN206" s="143"/>
      <c r="XO206" s="143"/>
      <c r="XP206" s="143"/>
      <c r="XQ206" s="143"/>
      <c r="XR206" s="143"/>
      <c r="XS206" s="143"/>
      <c r="XT206" s="143"/>
      <c r="XU206" s="143"/>
      <c r="XV206" s="143"/>
      <c r="XW206" s="143"/>
      <c r="XX206" s="143"/>
      <c r="XY206" s="143"/>
      <c r="XZ206" s="143"/>
      <c r="YA206" s="143"/>
      <c r="YB206" s="143"/>
      <c r="YC206" s="143"/>
      <c r="YD206" s="143"/>
      <c r="YE206" s="143"/>
      <c r="YF206" s="143"/>
      <c r="YG206" s="143"/>
      <c r="YH206" s="143"/>
      <c r="YI206" s="143"/>
      <c r="YJ206" s="143"/>
      <c r="YK206" s="143"/>
      <c r="YL206" s="143"/>
      <c r="YM206" s="143"/>
      <c r="YN206" s="143"/>
      <c r="YO206" s="143"/>
      <c r="YP206" s="143"/>
      <c r="YQ206" s="143"/>
      <c r="YR206" s="143"/>
      <c r="YS206" s="143"/>
      <c r="YT206" s="143"/>
      <c r="YU206" s="143"/>
      <c r="YV206" s="143"/>
      <c r="YW206" s="143"/>
      <c r="YX206" s="143"/>
      <c r="YY206" s="143"/>
      <c r="YZ206" s="143"/>
      <c r="ZA206" s="143"/>
      <c r="ZB206" s="143"/>
      <c r="ZC206" s="143"/>
      <c r="ZD206" s="143"/>
      <c r="ZE206" s="143"/>
      <c r="ZF206" s="143"/>
      <c r="ZG206" s="143"/>
      <c r="ZH206" s="143"/>
      <c r="ZI206" s="143"/>
      <c r="ZJ206" s="143"/>
      <c r="ZK206" s="143"/>
      <c r="ZL206" s="143"/>
      <c r="ZM206" s="143"/>
      <c r="ZN206" s="143"/>
      <c r="ZO206" s="143"/>
      <c r="ZP206" s="143"/>
      <c r="ZQ206" s="143"/>
      <c r="ZR206" s="143"/>
      <c r="ZS206" s="143"/>
      <c r="ZT206" s="143"/>
      <c r="ZU206" s="143"/>
      <c r="ZV206" s="143"/>
      <c r="ZW206" s="143"/>
      <c r="ZX206" s="143"/>
      <c r="ZY206" s="143"/>
      <c r="ZZ206" s="143"/>
      <c r="AAA206" s="143"/>
      <c r="AAB206" s="143"/>
      <c r="AAC206" s="143"/>
      <c r="AAD206" s="143"/>
      <c r="AAE206" s="143"/>
      <c r="AAF206" s="143"/>
      <c r="AAG206" s="143"/>
      <c r="AAH206" s="143"/>
      <c r="AAI206" s="143"/>
      <c r="AAJ206" s="143"/>
      <c r="AAK206" s="143"/>
      <c r="AAL206" s="143"/>
      <c r="AAM206" s="143"/>
      <c r="AAN206" s="143"/>
      <c r="AAO206" s="143"/>
      <c r="AAP206" s="143"/>
      <c r="AAQ206" s="143"/>
      <c r="AAR206" s="143"/>
      <c r="AAS206" s="143"/>
      <c r="AAT206" s="143"/>
      <c r="AAU206" s="143"/>
      <c r="AAV206" s="143"/>
      <c r="AAW206" s="143"/>
      <c r="AAX206" s="143"/>
      <c r="AAY206" s="143"/>
      <c r="AAZ206" s="143"/>
      <c r="ABA206" s="143"/>
      <c r="ABB206" s="143"/>
      <c r="ABC206" s="143"/>
      <c r="ABD206" s="143"/>
      <c r="ABE206" s="143"/>
      <c r="ABF206" s="143"/>
      <c r="ABG206" s="143"/>
      <c r="ABH206" s="143"/>
      <c r="ABI206" s="143"/>
      <c r="ABJ206" s="143"/>
      <c r="ABK206" s="143"/>
      <c r="ABL206" s="143"/>
      <c r="ABM206" s="143"/>
      <c r="ABN206" s="143"/>
      <c r="ABO206" s="143"/>
      <c r="ABP206" s="143"/>
      <c r="ABQ206" s="143"/>
      <c r="ABR206" s="143"/>
      <c r="ABS206" s="143"/>
      <c r="ABT206" s="143"/>
      <c r="ABU206" s="143"/>
      <c r="ABV206" s="143"/>
      <c r="ABW206" s="143"/>
      <c r="ABX206" s="143"/>
      <c r="ABY206" s="143"/>
      <c r="ABZ206" s="143"/>
      <c r="ACA206" s="143"/>
      <c r="ACB206" s="143"/>
      <c r="ACC206" s="143"/>
      <c r="ACD206" s="143"/>
      <c r="ACE206" s="143"/>
      <c r="ACF206" s="143"/>
      <c r="ACG206" s="143"/>
      <c r="ACH206" s="143"/>
      <c r="ACI206" s="143"/>
      <c r="ACJ206" s="143"/>
      <c r="ACK206" s="143"/>
      <c r="ACL206" s="143"/>
      <c r="ACM206" s="143"/>
      <c r="ACN206" s="143"/>
      <c r="ACO206" s="143"/>
      <c r="ACP206" s="143"/>
      <c r="ACQ206" s="143"/>
      <c r="ACR206" s="143"/>
      <c r="ACS206" s="143"/>
      <c r="ACT206" s="143"/>
      <c r="ACU206" s="143"/>
      <c r="ACV206" s="143"/>
      <c r="ACW206" s="143"/>
      <c r="ACX206" s="143"/>
      <c r="ACY206" s="143"/>
      <c r="ACZ206" s="143"/>
      <c r="ADA206" s="143"/>
      <c r="ADB206" s="143"/>
      <c r="ADC206" s="143"/>
      <c r="ADD206" s="143"/>
      <c r="ADE206" s="143"/>
      <c r="ADF206" s="143"/>
      <c r="ADG206" s="143"/>
      <c r="ADH206" s="143"/>
      <c r="ADI206" s="143"/>
      <c r="ADJ206" s="143"/>
      <c r="ADK206" s="143"/>
      <c r="ADL206" s="143"/>
      <c r="ADM206" s="143"/>
      <c r="ADN206" s="143"/>
      <c r="ADO206" s="143"/>
      <c r="ADP206" s="143"/>
      <c r="ADQ206" s="143"/>
      <c r="ADR206" s="143"/>
      <c r="ADS206" s="143"/>
      <c r="ADT206" s="143"/>
      <c r="ADU206" s="143"/>
      <c r="ADV206" s="143"/>
      <c r="ADW206" s="143"/>
      <c r="ADX206" s="143"/>
      <c r="ADY206" s="143"/>
      <c r="ADZ206" s="143"/>
      <c r="AEA206" s="143"/>
      <c r="AEB206" s="143"/>
      <c r="AEC206" s="143"/>
      <c r="AED206" s="143"/>
      <c r="AEE206" s="143"/>
      <c r="AEF206" s="143"/>
      <c r="AEG206" s="143"/>
      <c r="AEH206" s="143"/>
      <c r="AEI206" s="143"/>
      <c r="AEJ206" s="143"/>
      <c r="AEK206" s="143"/>
      <c r="AEL206" s="143"/>
      <c r="AEM206" s="143"/>
      <c r="AEN206" s="143"/>
      <c r="AEO206" s="143"/>
      <c r="AEP206" s="143"/>
      <c r="AEQ206" s="143"/>
      <c r="AER206" s="143"/>
      <c r="AES206" s="143"/>
      <c r="AET206" s="143"/>
      <c r="AEU206" s="143"/>
      <c r="AEV206" s="143"/>
      <c r="AEW206" s="143"/>
      <c r="AEX206" s="143"/>
      <c r="AEY206" s="143"/>
      <c r="AEZ206" s="143"/>
      <c r="AFA206" s="143"/>
      <c r="AFB206" s="143"/>
      <c r="AFC206" s="143"/>
      <c r="AFD206" s="143"/>
      <c r="AFE206" s="143"/>
      <c r="AFF206" s="143"/>
      <c r="AFG206" s="143"/>
      <c r="AFH206" s="143"/>
      <c r="AFI206" s="143"/>
      <c r="AFJ206" s="143"/>
      <c r="AFK206" s="143"/>
      <c r="AFL206" s="143"/>
      <c r="AFM206" s="143"/>
      <c r="AFN206" s="143"/>
      <c r="AFO206" s="143"/>
      <c r="AFP206" s="143"/>
      <c r="AFQ206" s="143"/>
      <c r="AFR206" s="143"/>
      <c r="AFS206" s="143"/>
      <c r="AFT206" s="143"/>
      <c r="AFU206" s="143"/>
      <c r="AFV206" s="143"/>
      <c r="AFW206" s="143"/>
      <c r="AFX206" s="143"/>
      <c r="AFY206" s="143"/>
      <c r="AFZ206" s="143"/>
      <c r="AGA206" s="143"/>
      <c r="AGB206" s="143"/>
      <c r="AGC206" s="143"/>
      <c r="AGD206" s="143"/>
      <c r="AGE206" s="143"/>
      <c r="AGF206" s="143"/>
      <c r="AGG206" s="143"/>
      <c r="AGH206" s="143"/>
      <c r="AGI206" s="143"/>
      <c r="AGJ206" s="143"/>
      <c r="AGK206" s="143"/>
      <c r="AGL206" s="143"/>
      <c r="AGM206" s="143"/>
      <c r="AGN206" s="143"/>
      <c r="AGO206" s="143"/>
      <c r="AGP206" s="143"/>
      <c r="AGQ206" s="143"/>
      <c r="AGR206" s="143"/>
      <c r="AGS206" s="143"/>
      <c r="AGT206" s="143"/>
      <c r="AGU206" s="143"/>
      <c r="AGV206" s="143"/>
      <c r="AGW206" s="143"/>
      <c r="AGX206" s="143"/>
      <c r="AGY206" s="143"/>
      <c r="AGZ206" s="143"/>
      <c r="AHA206" s="143"/>
      <c r="AHB206" s="143"/>
      <c r="AHC206" s="143"/>
      <c r="AHD206" s="143"/>
      <c r="AHE206" s="143"/>
      <c r="AHF206" s="143"/>
      <c r="AHG206" s="143"/>
      <c r="AHH206" s="143"/>
      <c r="AHI206" s="143"/>
      <c r="AHJ206" s="143"/>
      <c r="AHK206" s="143"/>
      <c r="AHL206" s="143"/>
      <c r="AHM206" s="143"/>
      <c r="AHN206" s="143"/>
      <c r="AHO206" s="143"/>
      <c r="AHP206" s="143"/>
      <c r="AHQ206" s="143"/>
      <c r="AHR206" s="143"/>
      <c r="AHS206" s="143"/>
      <c r="AHT206" s="143"/>
      <c r="AHU206" s="143"/>
      <c r="AHV206" s="143"/>
      <c r="AHW206" s="143"/>
      <c r="AHX206" s="143"/>
      <c r="AHY206" s="143"/>
      <c r="AHZ206" s="143"/>
      <c r="AIA206" s="143"/>
      <c r="AIB206" s="143"/>
      <c r="AIC206" s="143"/>
      <c r="AID206" s="143"/>
      <c r="AIE206" s="143"/>
      <c r="AIF206" s="143"/>
      <c r="AIG206" s="143"/>
      <c r="AIH206" s="143"/>
      <c r="AII206" s="143"/>
      <c r="AIJ206" s="143"/>
      <c r="AIK206" s="143"/>
      <c r="AIL206" s="143"/>
      <c r="AIM206" s="143"/>
      <c r="AIN206" s="143"/>
      <c r="AIO206" s="143"/>
      <c r="AIP206" s="143"/>
      <c r="AIQ206" s="143"/>
      <c r="AIR206" s="143"/>
      <c r="AIS206" s="143"/>
      <c r="AIT206" s="143"/>
      <c r="AIU206" s="143"/>
      <c r="AIV206" s="143"/>
      <c r="AIW206" s="143"/>
      <c r="AIX206" s="143"/>
      <c r="AIY206" s="143"/>
      <c r="AIZ206" s="143"/>
      <c r="AJA206" s="143"/>
      <c r="AJB206" s="143"/>
      <c r="AJC206" s="143"/>
      <c r="AJD206" s="143"/>
      <c r="AJE206" s="143"/>
      <c r="AJF206" s="143"/>
      <c r="AJG206" s="143"/>
      <c r="AJH206" s="143"/>
      <c r="AJI206" s="143"/>
    </row>
    <row r="207" spans="1:945" s="106" customFormat="1" ht="13.55" customHeight="1" thickBot="1">
      <c r="A207" s="401"/>
      <c r="B207" s="156" t="s">
        <v>32</v>
      </c>
      <c r="C207" s="254">
        <f>Asia!C207</f>
        <v>80973</v>
      </c>
      <c r="D207" s="359">
        <f>IFERROR(IF((C207/C195-1)=-100%,"",(C207/C195-1)),"")</f>
        <v>-0.96543028036425582</v>
      </c>
      <c r="E207" s="422"/>
      <c r="F207" s="407"/>
      <c r="G207" s="357">
        <v>1020</v>
      </c>
      <c r="H207" s="359">
        <f t="shared" si="60"/>
        <v>-0.96080842234688391</v>
      </c>
      <c r="I207" s="241">
        <v>50</v>
      </c>
      <c r="J207" s="359">
        <f t="shared" si="61"/>
        <v>-0.9971413869990281</v>
      </c>
      <c r="K207" s="241"/>
      <c r="L207" s="359" t="str">
        <f t="shared" si="73"/>
        <v/>
      </c>
      <c r="M207" s="241">
        <v>6</v>
      </c>
      <c r="N207" s="359">
        <f>IFERROR(IF((M207/M195-1)=-100%,"",(M207/M195-1)),"")</f>
        <v>-0.99876670092497433</v>
      </c>
      <c r="O207" s="404"/>
      <c r="P207" s="407"/>
      <c r="Q207" s="241">
        <v>5</v>
      </c>
      <c r="R207" s="359">
        <f>IFERROR(IF((Q207/Q195-1)=-100%,"",(Q207/Q195-1)),"")</f>
        <v>-0.99198717948717952</v>
      </c>
      <c r="S207" s="241">
        <v>124</v>
      </c>
      <c r="T207" s="359">
        <f t="shared" si="62"/>
        <v>-0.939453125</v>
      </c>
      <c r="U207" s="253"/>
      <c r="V207" s="359" t="str">
        <f t="shared" si="63"/>
        <v/>
      </c>
      <c r="W207" s="357">
        <v>9</v>
      </c>
      <c r="X207" s="359">
        <f t="shared" si="64"/>
        <v>-0.82352941176470584</v>
      </c>
      <c r="Y207" s="253">
        <v>0</v>
      </c>
      <c r="Z207" s="359">
        <f t="shared" si="74"/>
        <v>-1</v>
      </c>
      <c r="AA207" s="255"/>
      <c r="AB207" s="313" t="str">
        <f t="shared" si="66"/>
        <v/>
      </c>
      <c r="AC207" s="255"/>
      <c r="AD207" s="313" t="str">
        <f t="shared" si="67"/>
        <v/>
      </c>
      <c r="AE207" s="255"/>
      <c r="AF207" s="313" t="str">
        <f t="shared" si="68"/>
        <v/>
      </c>
      <c r="AG207" s="255"/>
      <c r="AH207" s="313" t="str">
        <f t="shared" si="69"/>
        <v/>
      </c>
      <c r="AI207" s="143"/>
      <c r="AJ207" s="143"/>
      <c r="AK207" s="143"/>
      <c r="AL207" s="143"/>
      <c r="AM207" s="143"/>
      <c r="AN207" s="143"/>
      <c r="AO207" s="143"/>
      <c r="AP207" s="143"/>
      <c r="AQ207" s="143"/>
      <c r="AR207" s="143"/>
      <c r="AS207" s="143"/>
      <c r="AT207" s="143"/>
      <c r="AU207" s="143"/>
      <c r="AV207" s="144"/>
      <c r="AW207" s="143"/>
      <c r="AX207" s="143"/>
      <c r="AY207" s="143"/>
      <c r="AZ207" s="143"/>
      <c r="BA207" s="143"/>
      <c r="BB207" s="143"/>
      <c r="BC207" s="143"/>
      <c r="BD207" s="143"/>
      <c r="BE207" s="143"/>
      <c r="BF207" s="143"/>
      <c r="BG207" s="143"/>
      <c r="BH207" s="143"/>
      <c r="BI207" s="143"/>
      <c r="BJ207" s="143"/>
      <c r="BK207" s="143"/>
      <c r="BL207" s="143"/>
      <c r="BM207" s="143"/>
      <c r="BN207" s="143"/>
      <c r="BO207" s="143"/>
      <c r="BP207" s="143"/>
      <c r="BQ207" s="143"/>
      <c r="BR207" s="143"/>
      <c r="BS207" s="143"/>
      <c r="BT207" s="143"/>
      <c r="BU207" s="143"/>
      <c r="BV207" s="143"/>
      <c r="BW207" s="143"/>
      <c r="BX207" s="143"/>
      <c r="BY207" s="143"/>
      <c r="BZ207" s="143"/>
      <c r="CA207" s="143"/>
      <c r="CB207" s="143"/>
      <c r="CC207" s="143"/>
      <c r="CD207" s="143"/>
      <c r="CE207" s="143"/>
      <c r="CF207" s="143"/>
      <c r="CG207" s="143"/>
      <c r="CH207" s="143"/>
      <c r="CI207" s="143"/>
      <c r="CJ207" s="143"/>
      <c r="CK207" s="143"/>
      <c r="CL207" s="143"/>
      <c r="CM207" s="143"/>
      <c r="CN207" s="143"/>
      <c r="CO207" s="143"/>
      <c r="CP207" s="143"/>
      <c r="CQ207" s="143"/>
      <c r="CR207" s="143"/>
      <c r="CS207" s="143"/>
      <c r="CT207" s="143"/>
      <c r="CU207" s="143"/>
      <c r="CV207" s="143"/>
      <c r="CW207" s="143"/>
      <c r="CX207" s="143"/>
      <c r="CY207" s="143"/>
      <c r="CZ207" s="143"/>
      <c r="DA207" s="143"/>
      <c r="DB207" s="143"/>
      <c r="DC207" s="143"/>
      <c r="DD207" s="143"/>
      <c r="DE207" s="143"/>
      <c r="DF207" s="143"/>
      <c r="DG207" s="143"/>
      <c r="DH207" s="143"/>
      <c r="DI207" s="143"/>
      <c r="DJ207" s="143"/>
      <c r="DK207" s="143"/>
      <c r="DL207" s="143"/>
      <c r="DM207" s="143"/>
      <c r="DN207" s="143"/>
      <c r="DO207" s="143"/>
      <c r="DP207" s="143"/>
      <c r="DQ207" s="143"/>
      <c r="DR207" s="143"/>
      <c r="DS207" s="143"/>
      <c r="DT207" s="143"/>
      <c r="DU207" s="143"/>
      <c r="DV207" s="143"/>
      <c r="DW207" s="143"/>
      <c r="DX207" s="143"/>
      <c r="DY207" s="143"/>
      <c r="DZ207" s="143"/>
      <c r="EA207" s="143"/>
      <c r="EB207" s="143"/>
      <c r="EC207" s="143"/>
      <c r="ED207" s="143"/>
      <c r="EE207" s="143"/>
      <c r="EF207" s="143"/>
      <c r="EG207" s="143"/>
      <c r="EH207" s="143"/>
      <c r="EI207" s="143"/>
      <c r="EJ207" s="143"/>
      <c r="EK207" s="143"/>
      <c r="EL207" s="143"/>
      <c r="EM207" s="143"/>
      <c r="EN207" s="143"/>
      <c r="EO207" s="143"/>
      <c r="EP207" s="143"/>
      <c r="EQ207" s="143"/>
      <c r="ER207" s="143"/>
      <c r="ES207" s="143"/>
      <c r="ET207" s="143"/>
      <c r="EU207" s="143"/>
      <c r="EV207" s="143"/>
      <c r="EW207" s="143"/>
      <c r="EX207" s="143"/>
      <c r="EY207" s="143"/>
      <c r="EZ207" s="143"/>
      <c r="FA207" s="143"/>
      <c r="FB207" s="143"/>
      <c r="FC207" s="143"/>
      <c r="FD207" s="143"/>
      <c r="FE207" s="143"/>
      <c r="FF207" s="143"/>
      <c r="FG207" s="143"/>
      <c r="FH207" s="143"/>
      <c r="FI207" s="143"/>
      <c r="FJ207" s="143"/>
      <c r="FK207" s="143"/>
      <c r="FL207" s="143"/>
      <c r="FM207" s="143"/>
      <c r="FN207" s="143"/>
      <c r="FO207" s="143"/>
      <c r="FP207" s="143"/>
      <c r="FQ207" s="143"/>
      <c r="FR207" s="143"/>
      <c r="FS207" s="143"/>
      <c r="FT207" s="143"/>
      <c r="FU207" s="143"/>
      <c r="FV207" s="143"/>
      <c r="FW207" s="143"/>
      <c r="FX207" s="143"/>
      <c r="FY207" s="143"/>
      <c r="FZ207" s="143"/>
      <c r="GA207" s="143"/>
      <c r="GB207" s="143"/>
      <c r="GC207" s="143"/>
      <c r="GD207" s="143"/>
      <c r="GE207" s="143"/>
      <c r="GF207" s="143"/>
      <c r="GG207" s="143"/>
      <c r="GH207" s="143"/>
      <c r="GI207" s="143"/>
      <c r="GJ207" s="143"/>
      <c r="GK207" s="143"/>
      <c r="GL207" s="143"/>
      <c r="GM207" s="143"/>
      <c r="GN207" s="143"/>
      <c r="GO207" s="143"/>
      <c r="GP207" s="143"/>
      <c r="GQ207" s="143"/>
      <c r="GR207" s="143"/>
      <c r="GS207" s="143"/>
      <c r="GT207" s="143"/>
      <c r="GU207" s="143"/>
      <c r="GV207" s="143"/>
      <c r="GW207" s="143"/>
      <c r="GX207" s="143"/>
      <c r="GY207" s="143"/>
      <c r="GZ207" s="143"/>
      <c r="HA207" s="143"/>
      <c r="HB207" s="143"/>
      <c r="HC207" s="143"/>
      <c r="HD207" s="143"/>
      <c r="HE207" s="143"/>
      <c r="HF207" s="143"/>
      <c r="HG207" s="143"/>
      <c r="HH207" s="143"/>
      <c r="HI207" s="143"/>
      <c r="HJ207" s="143"/>
      <c r="HK207" s="143"/>
      <c r="HL207" s="143"/>
      <c r="HM207" s="143"/>
      <c r="HN207" s="143"/>
      <c r="HO207" s="143"/>
      <c r="HP207" s="143"/>
      <c r="HQ207" s="143"/>
      <c r="HR207" s="143"/>
      <c r="HS207" s="143"/>
      <c r="HT207" s="143"/>
      <c r="HU207" s="143"/>
      <c r="HV207" s="143"/>
      <c r="HW207" s="143"/>
      <c r="HX207" s="143"/>
      <c r="HY207" s="143"/>
      <c r="HZ207" s="143"/>
      <c r="IA207" s="143"/>
      <c r="IB207" s="143"/>
      <c r="IC207" s="143"/>
      <c r="ID207" s="143"/>
      <c r="IE207" s="143"/>
      <c r="IF207" s="143"/>
      <c r="IG207" s="143"/>
      <c r="IH207" s="143"/>
      <c r="II207" s="143"/>
      <c r="IJ207" s="143"/>
      <c r="IK207" s="143"/>
      <c r="IL207" s="143"/>
      <c r="IM207" s="143"/>
      <c r="IN207" s="143"/>
      <c r="IO207" s="143"/>
      <c r="IP207" s="143"/>
      <c r="IQ207" s="143"/>
      <c r="IR207" s="143"/>
      <c r="IS207" s="143"/>
      <c r="IT207" s="143"/>
      <c r="IU207" s="143"/>
      <c r="IV207" s="143"/>
      <c r="IW207" s="143"/>
      <c r="IX207" s="143"/>
      <c r="IY207" s="143"/>
      <c r="IZ207" s="143"/>
      <c r="JA207" s="143"/>
      <c r="JB207" s="143"/>
      <c r="JC207" s="143"/>
      <c r="JD207" s="143"/>
      <c r="JE207" s="143"/>
      <c r="JF207" s="143"/>
      <c r="JG207" s="143"/>
      <c r="JH207" s="143"/>
      <c r="JI207" s="143"/>
      <c r="JJ207" s="143"/>
      <c r="JK207" s="143"/>
      <c r="JL207" s="143"/>
      <c r="JM207" s="143"/>
      <c r="JN207" s="143"/>
      <c r="JO207" s="143"/>
      <c r="JP207" s="143"/>
      <c r="JQ207" s="143"/>
      <c r="JR207" s="143"/>
      <c r="JS207" s="143"/>
      <c r="JT207" s="143"/>
      <c r="JU207" s="143"/>
      <c r="JV207" s="143"/>
      <c r="JW207" s="143"/>
      <c r="JX207" s="143"/>
      <c r="JY207" s="143"/>
      <c r="JZ207" s="143"/>
      <c r="KA207" s="143"/>
      <c r="KB207" s="143"/>
      <c r="KC207" s="143"/>
      <c r="KD207" s="143"/>
      <c r="KE207" s="143"/>
      <c r="KF207" s="143"/>
      <c r="KG207" s="143"/>
      <c r="KH207" s="143"/>
      <c r="KI207" s="143"/>
      <c r="KJ207" s="143"/>
      <c r="KK207" s="143"/>
      <c r="KL207" s="143"/>
      <c r="KM207" s="143"/>
      <c r="KN207" s="143"/>
      <c r="KO207" s="143"/>
      <c r="KP207" s="143"/>
      <c r="KQ207" s="143"/>
      <c r="KR207" s="143"/>
      <c r="KS207" s="143"/>
      <c r="KT207" s="143"/>
      <c r="KU207" s="143"/>
      <c r="KV207" s="143"/>
      <c r="KW207" s="143"/>
      <c r="KX207" s="143"/>
      <c r="KY207" s="143"/>
      <c r="KZ207" s="143"/>
      <c r="LA207" s="143"/>
      <c r="LB207" s="143"/>
      <c r="LC207" s="143"/>
      <c r="LD207" s="143"/>
      <c r="LE207" s="143"/>
      <c r="LF207" s="143"/>
      <c r="LG207" s="143"/>
      <c r="LH207" s="143"/>
      <c r="LI207" s="143"/>
      <c r="LJ207" s="143"/>
      <c r="LK207" s="143"/>
      <c r="LL207" s="143"/>
      <c r="LM207" s="143"/>
      <c r="LN207" s="143"/>
      <c r="LO207" s="143"/>
      <c r="LP207" s="143"/>
      <c r="LQ207" s="143"/>
      <c r="LR207" s="143"/>
      <c r="LS207" s="143"/>
      <c r="LT207" s="143"/>
      <c r="LU207" s="143"/>
      <c r="LV207" s="143"/>
      <c r="LW207" s="143"/>
      <c r="LX207" s="143"/>
      <c r="LY207" s="143"/>
      <c r="LZ207" s="143"/>
      <c r="MA207" s="143"/>
      <c r="MB207" s="143"/>
      <c r="MC207" s="143"/>
      <c r="MD207" s="143"/>
      <c r="ME207" s="143"/>
      <c r="MF207" s="143"/>
      <c r="MG207" s="143"/>
      <c r="MH207" s="143"/>
      <c r="MI207" s="143"/>
      <c r="MJ207" s="143"/>
      <c r="MK207" s="143"/>
      <c r="ML207" s="143"/>
      <c r="MM207" s="143"/>
      <c r="MN207" s="143"/>
      <c r="MO207" s="143"/>
      <c r="MP207" s="143"/>
      <c r="MQ207" s="143"/>
      <c r="MR207" s="143"/>
      <c r="MS207" s="143"/>
      <c r="MT207" s="143"/>
      <c r="MU207" s="143"/>
      <c r="MV207" s="143"/>
      <c r="MW207" s="143"/>
      <c r="MX207" s="143"/>
      <c r="MY207" s="143"/>
      <c r="MZ207" s="143"/>
      <c r="NA207" s="143"/>
      <c r="NB207" s="143"/>
      <c r="NC207" s="143"/>
      <c r="ND207" s="143"/>
      <c r="NE207" s="143"/>
      <c r="NF207" s="143"/>
      <c r="NG207" s="143"/>
      <c r="NH207" s="143"/>
      <c r="NI207" s="143"/>
      <c r="NJ207" s="143"/>
      <c r="NK207" s="143"/>
      <c r="NL207" s="143"/>
      <c r="NM207" s="143"/>
      <c r="NN207" s="143"/>
      <c r="NO207" s="143"/>
      <c r="NP207" s="143"/>
      <c r="NQ207" s="143"/>
      <c r="NR207" s="143"/>
      <c r="NS207" s="143"/>
      <c r="NT207" s="143"/>
      <c r="NU207" s="143"/>
      <c r="NV207" s="143"/>
      <c r="NW207" s="143"/>
      <c r="NX207" s="143"/>
      <c r="NY207" s="143"/>
      <c r="NZ207" s="143"/>
      <c r="OA207" s="143"/>
      <c r="OB207" s="143"/>
      <c r="OC207" s="143"/>
      <c r="OD207" s="143"/>
      <c r="OE207" s="143"/>
      <c r="OF207" s="143"/>
      <c r="OG207" s="143"/>
      <c r="OH207" s="143"/>
      <c r="OI207" s="143"/>
      <c r="OJ207" s="143"/>
      <c r="OK207" s="143"/>
      <c r="OL207" s="143"/>
      <c r="OM207" s="143"/>
      <c r="ON207" s="143"/>
      <c r="OO207" s="143"/>
      <c r="OP207" s="143"/>
      <c r="OQ207" s="143"/>
      <c r="OR207" s="143"/>
      <c r="OS207" s="143"/>
      <c r="OT207" s="143"/>
      <c r="OU207" s="143"/>
      <c r="OV207" s="143"/>
      <c r="OW207" s="143"/>
      <c r="OX207" s="143"/>
      <c r="OY207" s="143"/>
      <c r="OZ207" s="143"/>
      <c r="PA207" s="143"/>
      <c r="PB207" s="143"/>
      <c r="PC207" s="143"/>
      <c r="PD207" s="143"/>
      <c r="PE207" s="143"/>
      <c r="PF207" s="143"/>
      <c r="PG207" s="143"/>
      <c r="PH207" s="143"/>
      <c r="PI207" s="143"/>
      <c r="PJ207" s="143"/>
      <c r="PK207" s="143"/>
      <c r="PL207" s="143"/>
      <c r="PM207" s="143"/>
      <c r="PN207" s="143"/>
      <c r="PO207" s="143"/>
      <c r="PP207" s="143"/>
      <c r="PQ207" s="143"/>
      <c r="PR207" s="143"/>
      <c r="PS207" s="143"/>
      <c r="PT207" s="143"/>
      <c r="PU207" s="143"/>
      <c r="PV207" s="143"/>
      <c r="PW207" s="143"/>
      <c r="PX207" s="143"/>
      <c r="PY207" s="143"/>
      <c r="PZ207" s="143"/>
      <c r="QA207" s="143"/>
      <c r="QB207" s="143"/>
      <c r="QC207" s="143"/>
      <c r="QD207" s="143"/>
      <c r="QE207" s="143"/>
      <c r="QF207" s="143"/>
      <c r="QG207" s="143"/>
      <c r="QH207" s="143"/>
      <c r="QI207" s="143"/>
      <c r="QJ207" s="143"/>
      <c r="QK207" s="143"/>
      <c r="QL207" s="143"/>
      <c r="QM207" s="143"/>
      <c r="QN207" s="143"/>
      <c r="QO207" s="143"/>
      <c r="QP207" s="143"/>
      <c r="QQ207" s="143"/>
      <c r="QR207" s="143"/>
      <c r="QS207" s="143"/>
      <c r="QT207" s="143"/>
      <c r="QU207" s="143"/>
      <c r="QV207" s="143"/>
      <c r="QW207" s="143"/>
      <c r="QX207" s="143"/>
      <c r="QY207" s="143"/>
      <c r="QZ207" s="143"/>
      <c r="RA207" s="143"/>
      <c r="RB207" s="143"/>
      <c r="RC207" s="143"/>
      <c r="RD207" s="143"/>
      <c r="RE207" s="143"/>
      <c r="RF207" s="143"/>
      <c r="RG207" s="143"/>
      <c r="RH207" s="143"/>
      <c r="RI207" s="143"/>
      <c r="RJ207" s="143"/>
      <c r="RK207" s="143"/>
      <c r="RL207" s="143"/>
      <c r="RM207" s="143"/>
      <c r="RN207" s="143"/>
      <c r="RO207" s="143"/>
      <c r="RP207" s="143"/>
      <c r="RQ207" s="143"/>
      <c r="RR207" s="143"/>
      <c r="RS207" s="143"/>
      <c r="RT207" s="143"/>
      <c r="RU207" s="143"/>
      <c r="RV207" s="143"/>
      <c r="RW207" s="143"/>
      <c r="RX207" s="143"/>
      <c r="RY207" s="143"/>
      <c r="RZ207" s="143"/>
      <c r="SA207" s="143"/>
      <c r="SB207" s="143"/>
      <c r="SC207" s="143"/>
      <c r="SD207" s="143"/>
      <c r="SE207" s="143"/>
      <c r="SF207" s="143"/>
      <c r="SG207" s="143"/>
      <c r="SH207" s="143"/>
      <c r="SI207" s="143"/>
      <c r="SJ207" s="143"/>
      <c r="SK207" s="143"/>
      <c r="SL207" s="143"/>
      <c r="SM207" s="143"/>
      <c r="SN207" s="143"/>
      <c r="SO207" s="143"/>
      <c r="SP207" s="143"/>
      <c r="SQ207" s="143"/>
      <c r="SR207" s="143"/>
      <c r="SS207" s="143"/>
      <c r="ST207" s="143"/>
      <c r="SU207" s="143"/>
      <c r="SV207" s="143"/>
      <c r="SW207" s="143"/>
      <c r="SX207" s="143"/>
      <c r="SY207" s="143"/>
      <c r="SZ207" s="143"/>
      <c r="TA207" s="143"/>
      <c r="TB207" s="143"/>
      <c r="TC207" s="143"/>
      <c r="TD207" s="143"/>
      <c r="TE207" s="143"/>
      <c r="TF207" s="143"/>
      <c r="TG207" s="143"/>
      <c r="TH207" s="143"/>
      <c r="TI207" s="143"/>
      <c r="TJ207" s="143"/>
      <c r="TK207" s="143"/>
      <c r="TL207" s="143"/>
      <c r="TM207" s="143"/>
      <c r="TN207" s="143"/>
      <c r="TO207" s="143"/>
      <c r="TP207" s="143"/>
      <c r="TQ207" s="143"/>
      <c r="TR207" s="143"/>
      <c r="TS207" s="143"/>
      <c r="TT207" s="143"/>
      <c r="TU207" s="143"/>
      <c r="TV207" s="143"/>
      <c r="TW207" s="143"/>
      <c r="TX207" s="143"/>
      <c r="TY207" s="143"/>
      <c r="TZ207" s="143"/>
      <c r="UA207" s="143"/>
      <c r="UB207" s="143"/>
      <c r="UC207" s="143"/>
      <c r="UD207" s="143"/>
      <c r="UE207" s="143"/>
      <c r="UF207" s="143"/>
      <c r="UG207" s="143"/>
      <c r="UH207" s="143"/>
      <c r="UI207" s="143"/>
      <c r="UJ207" s="143"/>
      <c r="UK207" s="143"/>
      <c r="UL207" s="143"/>
      <c r="UM207" s="143"/>
      <c r="UN207" s="143"/>
      <c r="UO207" s="143"/>
      <c r="UP207" s="143"/>
      <c r="UQ207" s="143"/>
      <c r="UR207" s="143"/>
      <c r="US207" s="143"/>
      <c r="UT207" s="143"/>
      <c r="UU207" s="143"/>
      <c r="UV207" s="143"/>
      <c r="UW207" s="143"/>
      <c r="UX207" s="143"/>
      <c r="UY207" s="143"/>
      <c r="UZ207" s="143"/>
      <c r="VA207" s="143"/>
      <c r="VB207" s="143"/>
      <c r="VC207" s="143"/>
      <c r="VD207" s="143"/>
      <c r="VE207" s="143"/>
      <c r="VF207" s="143"/>
      <c r="VG207" s="143"/>
      <c r="VH207" s="143"/>
      <c r="VI207" s="143"/>
      <c r="VJ207" s="143"/>
      <c r="VK207" s="143"/>
      <c r="VL207" s="143"/>
      <c r="VM207" s="143"/>
      <c r="VN207" s="143"/>
      <c r="VO207" s="143"/>
      <c r="VP207" s="143"/>
      <c r="VQ207" s="143"/>
      <c r="VR207" s="143"/>
      <c r="VS207" s="143"/>
      <c r="VT207" s="143"/>
      <c r="VU207" s="143"/>
      <c r="VV207" s="143"/>
      <c r="VW207" s="143"/>
      <c r="VX207" s="143"/>
      <c r="VY207" s="143"/>
      <c r="VZ207" s="143"/>
      <c r="WA207" s="143"/>
      <c r="WB207" s="143"/>
      <c r="WC207" s="143"/>
      <c r="WD207" s="143"/>
      <c r="WE207" s="143"/>
      <c r="WF207" s="143"/>
      <c r="WG207" s="143"/>
      <c r="WH207" s="143"/>
      <c r="WI207" s="143"/>
      <c r="WJ207" s="143"/>
      <c r="WK207" s="143"/>
      <c r="WL207" s="143"/>
      <c r="WM207" s="143"/>
      <c r="WN207" s="143"/>
      <c r="WO207" s="143"/>
      <c r="WP207" s="143"/>
      <c r="WQ207" s="143"/>
      <c r="WR207" s="143"/>
      <c r="WS207" s="143"/>
      <c r="WT207" s="143"/>
      <c r="WU207" s="143"/>
      <c r="WV207" s="143"/>
      <c r="WW207" s="143"/>
      <c r="WX207" s="143"/>
      <c r="WY207" s="143"/>
      <c r="WZ207" s="143"/>
      <c r="XA207" s="143"/>
      <c r="XB207" s="143"/>
      <c r="XC207" s="143"/>
      <c r="XD207" s="143"/>
      <c r="XE207" s="143"/>
      <c r="XF207" s="143"/>
      <c r="XG207" s="143"/>
      <c r="XH207" s="143"/>
      <c r="XI207" s="143"/>
      <c r="XJ207" s="143"/>
      <c r="XK207" s="143"/>
      <c r="XL207" s="143"/>
      <c r="XM207" s="143"/>
      <c r="XN207" s="143"/>
      <c r="XO207" s="143"/>
      <c r="XP207" s="143"/>
      <c r="XQ207" s="143"/>
      <c r="XR207" s="143"/>
      <c r="XS207" s="143"/>
      <c r="XT207" s="143"/>
      <c r="XU207" s="143"/>
      <c r="XV207" s="143"/>
      <c r="XW207" s="143"/>
      <c r="XX207" s="143"/>
      <c r="XY207" s="143"/>
      <c r="XZ207" s="143"/>
      <c r="YA207" s="143"/>
      <c r="YB207" s="143"/>
      <c r="YC207" s="143"/>
      <c r="YD207" s="143"/>
      <c r="YE207" s="143"/>
      <c r="YF207" s="143"/>
      <c r="YG207" s="143"/>
      <c r="YH207" s="143"/>
      <c r="YI207" s="143"/>
      <c r="YJ207" s="143"/>
      <c r="YK207" s="143"/>
      <c r="YL207" s="143"/>
      <c r="YM207" s="143"/>
      <c r="YN207" s="143"/>
      <c r="YO207" s="143"/>
      <c r="YP207" s="143"/>
      <c r="YQ207" s="143"/>
      <c r="YR207" s="143"/>
      <c r="YS207" s="143"/>
      <c r="YT207" s="143"/>
      <c r="YU207" s="143"/>
      <c r="YV207" s="143"/>
      <c r="YW207" s="143"/>
      <c r="YX207" s="143"/>
      <c r="YY207" s="143"/>
      <c r="YZ207" s="143"/>
      <c r="ZA207" s="143"/>
      <c r="ZB207" s="143"/>
      <c r="ZC207" s="143"/>
      <c r="ZD207" s="143"/>
      <c r="ZE207" s="143"/>
      <c r="ZF207" s="143"/>
      <c r="ZG207" s="143"/>
      <c r="ZH207" s="143"/>
      <c r="ZI207" s="143"/>
      <c r="ZJ207" s="143"/>
      <c r="ZK207" s="143"/>
      <c r="ZL207" s="143"/>
      <c r="ZM207" s="143"/>
      <c r="ZN207" s="143"/>
      <c r="ZO207" s="143"/>
      <c r="ZP207" s="143"/>
      <c r="ZQ207" s="143"/>
      <c r="ZR207" s="143"/>
      <c r="ZS207" s="143"/>
      <c r="ZT207" s="143"/>
      <c r="ZU207" s="143"/>
      <c r="ZV207" s="143"/>
      <c r="ZW207" s="143"/>
      <c r="ZX207" s="143"/>
      <c r="ZY207" s="143"/>
      <c r="ZZ207" s="143"/>
      <c r="AAA207" s="143"/>
      <c r="AAB207" s="143"/>
      <c r="AAC207" s="143"/>
      <c r="AAD207" s="143"/>
      <c r="AAE207" s="143"/>
      <c r="AAF207" s="143"/>
      <c r="AAG207" s="143"/>
      <c r="AAH207" s="143"/>
      <c r="AAI207" s="143"/>
      <c r="AAJ207" s="143"/>
      <c r="AAK207" s="143"/>
      <c r="AAL207" s="143"/>
      <c r="AAM207" s="143"/>
      <c r="AAN207" s="143"/>
      <c r="AAO207" s="143"/>
      <c r="AAP207" s="143"/>
      <c r="AAQ207" s="143"/>
      <c r="AAR207" s="143"/>
      <c r="AAS207" s="143"/>
      <c r="AAT207" s="143"/>
      <c r="AAU207" s="143"/>
      <c r="AAV207" s="143"/>
      <c r="AAW207" s="143"/>
      <c r="AAX207" s="143"/>
      <c r="AAY207" s="143"/>
      <c r="AAZ207" s="143"/>
      <c r="ABA207" s="143"/>
      <c r="ABB207" s="143"/>
      <c r="ABC207" s="143"/>
      <c r="ABD207" s="143"/>
      <c r="ABE207" s="143"/>
      <c r="ABF207" s="143"/>
      <c r="ABG207" s="143"/>
      <c r="ABH207" s="143"/>
      <c r="ABI207" s="143"/>
      <c r="ABJ207" s="143"/>
      <c r="ABK207" s="143"/>
      <c r="ABL207" s="143"/>
      <c r="ABM207" s="143"/>
      <c r="ABN207" s="143"/>
      <c r="ABO207" s="143"/>
      <c r="ABP207" s="143"/>
      <c r="ABQ207" s="143"/>
      <c r="ABR207" s="143"/>
      <c r="ABS207" s="143"/>
      <c r="ABT207" s="143"/>
      <c r="ABU207" s="143"/>
      <c r="ABV207" s="143"/>
      <c r="ABW207" s="143"/>
      <c r="ABX207" s="143"/>
      <c r="ABY207" s="143"/>
      <c r="ABZ207" s="143"/>
      <c r="ACA207" s="143"/>
      <c r="ACB207" s="143"/>
      <c r="ACC207" s="143"/>
      <c r="ACD207" s="143"/>
      <c r="ACE207" s="143"/>
      <c r="ACF207" s="143"/>
      <c r="ACG207" s="143"/>
      <c r="ACH207" s="143"/>
      <c r="ACI207" s="143"/>
      <c r="ACJ207" s="143"/>
      <c r="ACK207" s="143"/>
      <c r="ACL207" s="143"/>
      <c r="ACM207" s="143"/>
      <c r="ACN207" s="143"/>
      <c r="ACO207" s="143"/>
      <c r="ACP207" s="143"/>
      <c r="ACQ207" s="143"/>
      <c r="ACR207" s="143"/>
      <c r="ACS207" s="143"/>
      <c r="ACT207" s="143"/>
      <c r="ACU207" s="143"/>
      <c r="ACV207" s="143"/>
      <c r="ACW207" s="143"/>
      <c r="ACX207" s="143"/>
      <c r="ACY207" s="143"/>
      <c r="ACZ207" s="143"/>
      <c r="ADA207" s="143"/>
      <c r="ADB207" s="143"/>
      <c r="ADC207" s="143"/>
      <c r="ADD207" s="143"/>
      <c r="ADE207" s="143"/>
      <c r="ADF207" s="143"/>
      <c r="ADG207" s="143"/>
      <c r="ADH207" s="143"/>
      <c r="ADI207" s="143"/>
      <c r="ADJ207" s="143"/>
      <c r="ADK207" s="143"/>
      <c r="ADL207" s="143"/>
      <c r="ADM207" s="143"/>
      <c r="ADN207" s="143"/>
      <c r="ADO207" s="143"/>
      <c r="ADP207" s="143"/>
      <c r="ADQ207" s="143"/>
      <c r="ADR207" s="143"/>
      <c r="ADS207" s="143"/>
      <c r="ADT207" s="143"/>
      <c r="ADU207" s="143"/>
      <c r="ADV207" s="143"/>
      <c r="ADW207" s="143"/>
      <c r="ADX207" s="143"/>
      <c r="ADY207" s="143"/>
      <c r="ADZ207" s="143"/>
      <c r="AEA207" s="143"/>
      <c r="AEB207" s="143"/>
      <c r="AEC207" s="143"/>
      <c r="AED207" s="143"/>
      <c r="AEE207" s="143"/>
      <c r="AEF207" s="143"/>
      <c r="AEG207" s="143"/>
      <c r="AEH207" s="143"/>
      <c r="AEI207" s="143"/>
      <c r="AEJ207" s="143"/>
      <c r="AEK207" s="143"/>
      <c r="AEL207" s="143"/>
      <c r="AEM207" s="143"/>
      <c r="AEN207" s="143"/>
      <c r="AEO207" s="143"/>
      <c r="AEP207" s="143"/>
      <c r="AEQ207" s="143"/>
      <c r="AER207" s="143"/>
      <c r="AES207" s="143"/>
      <c r="AET207" s="143"/>
      <c r="AEU207" s="143"/>
      <c r="AEV207" s="143"/>
      <c r="AEW207" s="143"/>
      <c r="AEX207" s="143"/>
      <c r="AEY207" s="143"/>
      <c r="AEZ207" s="143"/>
      <c r="AFA207" s="143"/>
      <c r="AFB207" s="143"/>
      <c r="AFC207" s="143"/>
      <c r="AFD207" s="143"/>
      <c r="AFE207" s="143"/>
      <c r="AFF207" s="143"/>
      <c r="AFG207" s="143"/>
      <c r="AFH207" s="143"/>
      <c r="AFI207" s="143"/>
      <c r="AFJ207" s="143"/>
      <c r="AFK207" s="143"/>
      <c r="AFL207" s="143"/>
      <c r="AFM207" s="143"/>
      <c r="AFN207" s="143"/>
      <c r="AFO207" s="143"/>
      <c r="AFP207" s="143"/>
      <c r="AFQ207" s="143"/>
      <c r="AFR207" s="143"/>
      <c r="AFS207" s="143"/>
      <c r="AFT207" s="143"/>
      <c r="AFU207" s="143"/>
      <c r="AFV207" s="143"/>
      <c r="AFW207" s="143"/>
      <c r="AFX207" s="143"/>
      <c r="AFY207" s="143"/>
      <c r="AFZ207" s="143"/>
      <c r="AGA207" s="143"/>
      <c r="AGB207" s="143"/>
      <c r="AGC207" s="143"/>
      <c r="AGD207" s="143"/>
      <c r="AGE207" s="143"/>
      <c r="AGF207" s="143"/>
      <c r="AGG207" s="143"/>
      <c r="AGH207" s="143"/>
      <c r="AGI207" s="143"/>
      <c r="AGJ207" s="143"/>
      <c r="AGK207" s="143"/>
      <c r="AGL207" s="143"/>
      <c r="AGM207" s="143"/>
      <c r="AGN207" s="143"/>
      <c r="AGO207" s="143"/>
      <c r="AGP207" s="143"/>
      <c r="AGQ207" s="143"/>
      <c r="AGR207" s="143"/>
      <c r="AGS207" s="143"/>
      <c r="AGT207" s="143"/>
      <c r="AGU207" s="143"/>
      <c r="AGV207" s="143"/>
      <c r="AGW207" s="143"/>
      <c r="AGX207" s="143"/>
      <c r="AGY207" s="143"/>
      <c r="AGZ207" s="143"/>
      <c r="AHA207" s="143"/>
      <c r="AHB207" s="143"/>
      <c r="AHC207" s="143"/>
      <c r="AHD207" s="143"/>
      <c r="AHE207" s="143"/>
      <c r="AHF207" s="143"/>
      <c r="AHG207" s="143"/>
      <c r="AHH207" s="143"/>
      <c r="AHI207" s="143"/>
      <c r="AHJ207" s="143"/>
      <c r="AHK207" s="143"/>
      <c r="AHL207" s="143"/>
      <c r="AHM207" s="143"/>
      <c r="AHN207" s="143"/>
      <c r="AHO207" s="143"/>
      <c r="AHP207" s="143"/>
      <c r="AHQ207" s="143"/>
      <c r="AHR207" s="143"/>
      <c r="AHS207" s="143"/>
      <c r="AHT207" s="143"/>
      <c r="AHU207" s="143"/>
      <c r="AHV207" s="143"/>
      <c r="AHW207" s="143"/>
      <c r="AHX207" s="143"/>
      <c r="AHY207" s="143"/>
      <c r="AHZ207" s="143"/>
      <c r="AIA207" s="143"/>
      <c r="AIB207" s="143"/>
      <c r="AIC207" s="143"/>
      <c r="AID207" s="143"/>
      <c r="AIE207" s="143"/>
      <c r="AIF207" s="143"/>
      <c r="AIG207" s="143"/>
      <c r="AIH207" s="143"/>
      <c r="AII207" s="143"/>
      <c r="AIJ207" s="143"/>
      <c r="AIK207" s="143"/>
      <c r="AIL207" s="143"/>
      <c r="AIM207" s="143"/>
      <c r="AIN207" s="143"/>
      <c r="AIO207" s="143"/>
      <c r="AIP207" s="143"/>
      <c r="AIQ207" s="143"/>
      <c r="AIR207" s="143"/>
      <c r="AIS207" s="143"/>
      <c r="AIT207" s="143"/>
      <c r="AIU207" s="143"/>
      <c r="AIV207" s="143"/>
      <c r="AIW207" s="143"/>
      <c r="AIX207" s="143"/>
      <c r="AIY207" s="143"/>
      <c r="AIZ207" s="143"/>
      <c r="AJA207" s="143"/>
      <c r="AJB207" s="143"/>
      <c r="AJC207" s="143"/>
      <c r="AJD207" s="143"/>
      <c r="AJE207" s="143"/>
      <c r="AJF207" s="143"/>
      <c r="AJG207" s="143"/>
      <c r="AJH207" s="143"/>
      <c r="AJI207" s="143"/>
    </row>
    <row r="208" spans="1:945" s="106" customFormat="1" ht="13.55" customHeight="1">
      <c r="A208" s="399" t="s">
        <v>430</v>
      </c>
      <c r="B208" s="101" t="s">
        <v>25</v>
      </c>
      <c r="C208" s="245">
        <f>Asia!C208</f>
        <v>86143</v>
      </c>
      <c r="D208" s="371">
        <f t="shared" ref="D208:D219" si="76">IFERROR(IF((C208/C196-1)=-100%,"",(C208/C196-1)),"")</f>
        <v>-0.96572145975177381</v>
      </c>
      <c r="E208" s="420">
        <v>37692</v>
      </c>
      <c r="F208" s="405">
        <f>IFERROR(IF((E208/E196-1)=-100%,"",(E208/E196-1)),"")</f>
        <v>-0.69087434696672712</v>
      </c>
      <c r="G208" s="362">
        <v>1269</v>
      </c>
      <c r="H208" s="371">
        <f t="shared" ref="H208:H219" si="77">IFERROR(IF((G208/G196-1)=-100%,"",(G208/G196-1)),"")</f>
        <v>-0.66069518716577535</v>
      </c>
      <c r="I208" s="246">
        <v>103</v>
      </c>
      <c r="J208" s="371">
        <f t="shared" ref="J208:J219" si="78">IFERROR(IF((I208/I196-1)=-100%,"",(I208/I196-1)),"")</f>
        <v>-0.99474409348369652</v>
      </c>
      <c r="K208" s="456">
        <v>412</v>
      </c>
      <c r="L208" s="457">
        <f t="shared" si="73"/>
        <v>-0.99267295038235814</v>
      </c>
      <c r="M208" s="246">
        <v>2</v>
      </c>
      <c r="N208" s="371">
        <f t="shared" si="75"/>
        <v>-0.9996460176991151</v>
      </c>
      <c r="O208" s="246"/>
      <c r="P208" s="371" t="str">
        <f t="shared" ref="P208:P219" si="79">IFERROR(IF((O208/O196-1)=-100%,"",(O208/O196-1)),"")</f>
        <v/>
      </c>
      <c r="Q208" s="246">
        <v>1</v>
      </c>
      <c r="R208" s="371">
        <f t="shared" ref="R208:R226" si="80">IFERROR(IF((Q208/Q196-1)=-100%,"",(Q208/Q196-1)),"")</f>
        <v>-0.99873096446700504</v>
      </c>
      <c r="S208" s="246">
        <v>84</v>
      </c>
      <c r="T208" s="371">
        <f t="shared" ref="T208:T219" si="81">IFERROR(IF((S208/S196-1)=-100%,"",(S208/S196-1)),"")</f>
        <v>-0.96402569593147747</v>
      </c>
      <c r="U208" s="402"/>
      <c r="V208" s="371" t="str">
        <f t="shared" ref="V208:V219" si="82">IFERROR(IF((U208/U196-1)=-100%,"",(U208/U196-1)),"")</f>
        <v/>
      </c>
      <c r="W208" s="248">
        <v>2</v>
      </c>
      <c r="X208" s="371">
        <f t="shared" ref="X208:X218" si="83">IFERROR(IF((W208/W196-1)=-100%,"",(W208/W196-1)),"")</f>
        <v>-0.98518518518518516</v>
      </c>
      <c r="Y208" s="248">
        <v>0</v>
      </c>
      <c r="Z208" s="371">
        <f t="shared" si="74"/>
        <v>-1</v>
      </c>
      <c r="AA208" s="138"/>
      <c r="AB208" s="358" t="str">
        <f t="shared" ref="AB208:AB219" si="84">IFERROR(IF((AA208/AA196-1)=-100%,"",(AA208/AA196-1)),"")</f>
        <v/>
      </c>
      <c r="AC208" s="138"/>
      <c r="AD208" s="358" t="str">
        <f t="shared" ref="AD208:AD219" si="85">IFERROR(IF((AC208/AC196-1)=-100%,"",(AC208/AC196-1)),"")</f>
        <v/>
      </c>
      <c r="AE208" s="138"/>
      <c r="AF208" s="358" t="str">
        <f t="shared" ref="AF208:AF219" si="86">IFERROR(IF((AE208/AE196-1)=-100%,"",(AE208/AE196-1)),"")</f>
        <v/>
      </c>
      <c r="AG208" s="138"/>
      <c r="AH208" s="358" t="str">
        <f t="shared" ref="AH208:AH219" si="87">IFERROR(IF((AG208/AG196-1)=-100%,"",(AG208/AG196-1)),"")</f>
        <v/>
      </c>
      <c r="AI208" s="143"/>
      <c r="AJ208" s="143"/>
      <c r="AK208" s="143"/>
      <c r="AL208" s="143"/>
      <c r="AM208" s="143"/>
      <c r="AN208" s="143"/>
      <c r="AO208" s="143"/>
      <c r="AP208" s="143"/>
      <c r="AQ208" s="143"/>
      <c r="AR208" s="143"/>
      <c r="AS208" s="143"/>
      <c r="AT208" s="143"/>
      <c r="AU208" s="143"/>
      <c r="AV208" s="144"/>
      <c r="AW208" s="143"/>
      <c r="AX208" s="143"/>
      <c r="AY208" s="143"/>
      <c r="AZ208" s="143"/>
      <c r="BA208" s="143"/>
      <c r="BB208" s="143"/>
      <c r="BC208" s="143"/>
      <c r="BD208" s="143"/>
      <c r="BE208" s="143"/>
      <c r="BF208" s="143"/>
      <c r="BG208" s="143"/>
      <c r="BH208" s="143"/>
      <c r="BI208" s="143"/>
      <c r="BJ208" s="143"/>
      <c r="BK208" s="143"/>
      <c r="BL208" s="143"/>
      <c r="BM208" s="143"/>
      <c r="BN208" s="143"/>
      <c r="BO208" s="143"/>
      <c r="BP208" s="143"/>
      <c r="BQ208" s="143"/>
      <c r="BR208" s="143"/>
      <c r="BS208" s="143"/>
      <c r="BT208" s="143"/>
      <c r="BU208" s="143"/>
      <c r="BV208" s="143"/>
      <c r="BW208" s="143"/>
      <c r="BX208" s="143"/>
      <c r="BY208" s="143"/>
      <c r="BZ208" s="143"/>
      <c r="CA208" s="143"/>
      <c r="CB208" s="143"/>
      <c r="CC208" s="143"/>
      <c r="CD208" s="143"/>
      <c r="CE208" s="143"/>
      <c r="CF208" s="143"/>
      <c r="CG208" s="143"/>
      <c r="CH208" s="143"/>
      <c r="CI208" s="143"/>
      <c r="CJ208" s="143"/>
      <c r="CK208" s="143"/>
      <c r="CL208" s="143"/>
      <c r="CM208" s="143"/>
      <c r="CN208" s="143"/>
      <c r="CO208" s="143"/>
      <c r="CP208" s="143"/>
      <c r="CQ208" s="143"/>
      <c r="CR208" s="143"/>
      <c r="CS208" s="143"/>
      <c r="CT208" s="143"/>
      <c r="CU208" s="143"/>
      <c r="CV208" s="143"/>
      <c r="CW208" s="143"/>
      <c r="CX208" s="143"/>
      <c r="CY208" s="143"/>
      <c r="CZ208" s="143"/>
      <c r="DA208" s="143"/>
      <c r="DB208" s="143"/>
      <c r="DC208" s="143"/>
      <c r="DD208" s="143"/>
      <c r="DE208" s="143"/>
      <c r="DF208" s="143"/>
      <c r="DG208" s="143"/>
      <c r="DH208" s="143"/>
      <c r="DI208" s="143"/>
      <c r="DJ208" s="143"/>
      <c r="DK208" s="143"/>
      <c r="DL208" s="143"/>
      <c r="DM208" s="143"/>
      <c r="DN208" s="143"/>
      <c r="DO208" s="143"/>
      <c r="DP208" s="143"/>
      <c r="DQ208" s="143"/>
      <c r="DR208" s="143"/>
      <c r="DS208" s="143"/>
      <c r="DT208" s="143"/>
      <c r="DU208" s="143"/>
      <c r="DV208" s="143"/>
      <c r="DW208" s="143"/>
      <c r="DX208" s="143"/>
      <c r="DY208" s="143"/>
      <c r="DZ208" s="143"/>
      <c r="EA208" s="143"/>
      <c r="EB208" s="143"/>
      <c r="EC208" s="143"/>
      <c r="ED208" s="143"/>
      <c r="EE208" s="143"/>
      <c r="EF208" s="143"/>
      <c r="EG208" s="143"/>
      <c r="EH208" s="143"/>
      <c r="EI208" s="143"/>
      <c r="EJ208" s="143"/>
      <c r="EK208" s="143"/>
      <c r="EL208" s="143"/>
      <c r="EM208" s="143"/>
      <c r="EN208" s="143"/>
      <c r="EO208" s="143"/>
      <c r="EP208" s="143"/>
      <c r="EQ208" s="143"/>
      <c r="ER208" s="143"/>
      <c r="ES208" s="143"/>
      <c r="ET208" s="143"/>
      <c r="EU208" s="143"/>
      <c r="EV208" s="143"/>
      <c r="EW208" s="143"/>
      <c r="EX208" s="143"/>
      <c r="EY208" s="143"/>
      <c r="EZ208" s="143"/>
      <c r="FA208" s="143"/>
      <c r="FB208" s="143"/>
      <c r="FC208" s="143"/>
      <c r="FD208" s="143"/>
      <c r="FE208" s="143"/>
      <c r="FF208" s="143"/>
      <c r="FG208" s="143"/>
      <c r="FH208" s="143"/>
      <c r="FI208" s="143"/>
      <c r="FJ208" s="143"/>
      <c r="FK208" s="143"/>
      <c r="FL208" s="143"/>
      <c r="FM208" s="143"/>
      <c r="FN208" s="143"/>
      <c r="FO208" s="143"/>
      <c r="FP208" s="143"/>
      <c r="FQ208" s="143"/>
      <c r="FR208" s="143"/>
      <c r="FS208" s="143"/>
      <c r="FT208" s="143"/>
      <c r="FU208" s="143"/>
      <c r="FV208" s="143"/>
      <c r="FW208" s="143"/>
      <c r="FX208" s="143"/>
      <c r="FY208" s="143"/>
      <c r="FZ208" s="143"/>
      <c r="GA208" s="143"/>
      <c r="GB208" s="143"/>
      <c r="GC208" s="143"/>
      <c r="GD208" s="143"/>
      <c r="GE208" s="143"/>
      <c r="GF208" s="143"/>
      <c r="GG208" s="143"/>
      <c r="GH208" s="143"/>
      <c r="GI208" s="143"/>
      <c r="GJ208" s="143"/>
      <c r="GK208" s="143"/>
      <c r="GL208" s="143"/>
      <c r="GM208" s="143"/>
      <c r="GN208" s="143"/>
      <c r="GO208" s="143"/>
      <c r="GP208" s="143"/>
      <c r="GQ208" s="143"/>
      <c r="GR208" s="143"/>
      <c r="GS208" s="143"/>
      <c r="GT208" s="143"/>
      <c r="GU208" s="143"/>
      <c r="GV208" s="143"/>
      <c r="GW208" s="143"/>
      <c r="GX208" s="143"/>
      <c r="GY208" s="143"/>
      <c r="GZ208" s="143"/>
      <c r="HA208" s="143"/>
      <c r="HB208" s="143"/>
      <c r="HC208" s="143"/>
      <c r="HD208" s="143"/>
      <c r="HE208" s="143"/>
      <c r="HF208" s="143"/>
      <c r="HG208" s="143"/>
      <c r="HH208" s="143"/>
      <c r="HI208" s="143"/>
      <c r="HJ208" s="143"/>
      <c r="HK208" s="143"/>
      <c r="HL208" s="143"/>
      <c r="HM208" s="143"/>
      <c r="HN208" s="143"/>
      <c r="HO208" s="143"/>
      <c r="HP208" s="143"/>
      <c r="HQ208" s="143"/>
      <c r="HR208" s="143"/>
      <c r="HS208" s="143"/>
      <c r="HT208" s="143"/>
      <c r="HU208" s="143"/>
      <c r="HV208" s="143"/>
      <c r="HW208" s="143"/>
      <c r="HX208" s="143"/>
      <c r="HY208" s="143"/>
      <c r="HZ208" s="143"/>
      <c r="IA208" s="143"/>
      <c r="IB208" s="143"/>
      <c r="IC208" s="143"/>
      <c r="ID208" s="143"/>
      <c r="IE208" s="143"/>
      <c r="IF208" s="143"/>
      <c r="IG208" s="143"/>
      <c r="IH208" s="143"/>
      <c r="II208" s="143"/>
      <c r="IJ208" s="143"/>
      <c r="IK208" s="143"/>
      <c r="IL208" s="143"/>
      <c r="IM208" s="143"/>
      <c r="IN208" s="143"/>
      <c r="IO208" s="143"/>
      <c r="IP208" s="143"/>
      <c r="IQ208" s="143"/>
      <c r="IR208" s="143"/>
      <c r="IS208" s="143"/>
      <c r="IT208" s="143"/>
      <c r="IU208" s="143"/>
      <c r="IV208" s="143"/>
      <c r="IW208" s="143"/>
      <c r="IX208" s="143"/>
      <c r="IY208" s="143"/>
      <c r="IZ208" s="143"/>
      <c r="JA208" s="143"/>
      <c r="JB208" s="143"/>
      <c r="JC208" s="143"/>
      <c r="JD208" s="143"/>
      <c r="JE208" s="143"/>
      <c r="JF208" s="143"/>
      <c r="JG208" s="143"/>
      <c r="JH208" s="143"/>
      <c r="JI208" s="143"/>
      <c r="JJ208" s="143"/>
      <c r="JK208" s="143"/>
      <c r="JL208" s="143"/>
      <c r="JM208" s="143"/>
      <c r="JN208" s="143"/>
      <c r="JO208" s="143"/>
      <c r="JP208" s="143"/>
      <c r="JQ208" s="143"/>
      <c r="JR208" s="143"/>
      <c r="JS208" s="143"/>
      <c r="JT208" s="143"/>
      <c r="JU208" s="143"/>
      <c r="JV208" s="143"/>
      <c r="JW208" s="143"/>
      <c r="JX208" s="143"/>
      <c r="JY208" s="143"/>
      <c r="JZ208" s="143"/>
      <c r="KA208" s="143"/>
      <c r="KB208" s="143"/>
      <c r="KC208" s="143"/>
      <c r="KD208" s="143"/>
      <c r="KE208" s="143"/>
      <c r="KF208" s="143"/>
      <c r="KG208" s="143"/>
      <c r="KH208" s="143"/>
      <c r="KI208" s="143"/>
      <c r="KJ208" s="143"/>
      <c r="KK208" s="143"/>
      <c r="KL208" s="143"/>
      <c r="KM208" s="143"/>
      <c r="KN208" s="143"/>
      <c r="KO208" s="143"/>
      <c r="KP208" s="143"/>
      <c r="KQ208" s="143"/>
      <c r="KR208" s="143"/>
      <c r="KS208" s="143"/>
      <c r="KT208" s="143"/>
      <c r="KU208" s="143"/>
      <c r="KV208" s="143"/>
      <c r="KW208" s="143"/>
      <c r="KX208" s="143"/>
      <c r="KY208" s="143"/>
      <c r="KZ208" s="143"/>
      <c r="LA208" s="143"/>
      <c r="LB208" s="143"/>
      <c r="LC208" s="143"/>
      <c r="LD208" s="143"/>
      <c r="LE208" s="143"/>
      <c r="LF208" s="143"/>
      <c r="LG208" s="143"/>
      <c r="LH208" s="143"/>
      <c r="LI208" s="143"/>
      <c r="LJ208" s="143"/>
      <c r="LK208" s="143"/>
      <c r="LL208" s="143"/>
      <c r="LM208" s="143"/>
      <c r="LN208" s="143"/>
      <c r="LO208" s="143"/>
      <c r="LP208" s="143"/>
      <c r="LQ208" s="143"/>
      <c r="LR208" s="143"/>
      <c r="LS208" s="143"/>
      <c r="LT208" s="143"/>
      <c r="LU208" s="143"/>
      <c r="LV208" s="143"/>
      <c r="LW208" s="143"/>
      <c r="LX208" s="143"/>
      <c r="LY208" s="143"/>
      <c r="LZ208" s="143"/>
      <c r="MA208" s="143"/>
      <c r="MB208" s="143"/>
      <c r="MC208" s="143"/>
      <c r="MD208" s="143"/>
      <c r="ME208" s="143"/>
      <c r="MF208" s="143"/>
      <c r="MG208" s="143"/>
      <c r="MH208" s="143"/>
      <c r="MI208" s="143"/>
      <c r="MJ208" s="143"/>
      <c r="MK208" s="143"/>
      <c r="ML208" s="143"/>
      <c r="MM208" s="143"/>
      <c r="MN208" s="143"/>
      <c r="MO208" s="143"/>
      <c r="MP208" s="143"/>
      <c r="MQ208" s="143"/>
      <c r="MR208" s="143"/>
      <c r="MS208" s="143"/>
      <c r="MT208" s="143"/>
      <c r="MU208" s="143"/>
      <c r="MV208" s="143"/>
      <c r="MW208" s="143"/>
      <c r="MX208" s="143"/>
      <c r="MY208" s="143"/>
      <c r="MZ208" s="143"/>
      <c r="NA208" s="143"/>
      <c r="NB208" s="143"/>
      <c r="NC208" s="143"/>
      <c r="ND208" s="143"/>
      <c r="NE208" s="143"/>
      <c r="NF208" s="143"/>
      <c r="NG208" s="143"/>
      <c r="NH208" s="143"/>
      <c r="NI208" s="143"/>
      <c r="NJ208" s="143"/>
      <c r="NK208" s="143"/>
      <c r="NL208" s="143"/>
      <c r="NM208" s="143"/>
      <c r="NN208" s="143"/>
      <c r="NO208" s="143"/>
      <c r="NP208" s="143"/>
      <c r="NQ208" s="143"/>
      <c r="NR208" s="143"/>
      <c r="NS208" s="143"/>
      <c r="NT208" s="143"/>
      <c r="NU208" s="143"/>
      <c r="NV208" s="143"/>
      <c r="NW208" s="143"/>
      <c r="NX208" s="143"/>
      <c r="NY208" s="143"/>
      <c r="NZ208" s="143"/>
      <c r="OA208" s="143"/>
      <c r="OB208" s="143"/>
      <c r="OC208" s="143"/>
      <c r="OD208" s="143"/>
      <c r="OE208" s="143"/>
      <c r="OF208" s="143"/>
      <c r="OG208" s="143"/>
      <c r="OH208" s="143"/>
      <c r="OI208" s="143"/>
      <c r="OJ208" s="143"/>
      <c r="OK208" s="143"/>
      <c r="OL208" s="143"/>
      <c r="OM208" s="143"/>
      <c r="ON208" s="143"/>
      <c r="OO208" s="143"/>
      <c r="OP208" s="143"/>
      <c r="OQ208" s="143"/>
      <c r="OR208" s="143"/>
      <c r="OS208" s="143"/>
      <c r="OT208" s="143"/>
      <c r="OU208" s="143"/>
      <c r="OV208" s="143"/>
      <c r="OW208" s="143"/>
      <c r="OX208" s="143"/>
      <c r="OY208" s="143"/>
      <c r="OZ208" s="143"/>
      <c r="PA208" s="143"/>
      <c r="PB208" s="143"/>
      <c r="PC208" s="143"/>
      <c r="PD208" s="143"/>
      <c r="PE208" s="143"/>
      <c r="PF208" s="143"/>
      <c r="PG208" s="143"/>
      <c r="PH208" s="143"/>
      <c r="PI208" s="143"/>
      <c r="PJ208" s="143"/>
      <c r="PK208" s="143"/>
      <c r="PL208" s="143"/>
      <c r="PM208" s="143"/>
      <c r="PN208" s="143"/>
      <c r="PO208" s="143"/>
      <c r="PP208" s="143"/>
      <c r="PQ208" s="143"/>
      <c r="PR208" s="143"/>
      <c r="PS208" s="143"/>
      <c r="PT208" s="143"/>
      <c r="PU208" s="143"/>
      <c r="PV208" s="143"/>
      <c r="PW208" s="143"/>
      <c r="PX208" s="143"/>
      <c r="PY208" s="143"/>
      <c r="PZ208" s="143"/>
      <c r="QA208" s="143"/>
      <c r="QB208" s="143"/>
      <c r="QC208" s="143"/>
      <c r="QD208" s="143"/>
      <c r="QE208" s="143"/>
      <c r="QF208" s="143"/>
      <c r="QG208" s="143"/>
      <c r="QH208" s="143"/>
      <c r="QI208" s="143"/>
      <c r="QJ208" s="143"/>
      <c r="QK208" s="143"/>
      <c r="QL208" s="143"/>
      <c r="QM208" s="143"/>
      <c r="QN208" s="143"/>
      <c r="QO208" s="143"/>
      <c r="QP208" s="143"/>
      <c r="QQ208" s="143"/>
      <c r="QR208" s="143"/>
      <c r="QS208" s="143"/>
      <c r="QT208" s="143"/>
      <c r="QU208" s="143"/>
      <c r="QV208" s="143"/>
      <c r="QW208" s="143"/>
      <c r="QX208" s="143"/>
      <c r="QY208" s="143"/>
      <c r="QZ208" s="143"/>
      <c r="RA208" s="143"/>
      <c r="RB208" s="143"/>
      <c r="RC208" s="143"/>
      <c r="RD208" s="143"/>
      <c r="RE208" s="143"/>
      <c r="RF208" s="143"/>
      <c r="RG208" s="143"/>
      <c r="RH208" s="143"/>
      <c r="RI208" s="143"/>
      <c r="RJ208" s="143"/>
      <c r="RK208" s="143"/>
      <c r="RL208" s="143"/>
      <c r="RM208" s="143"/>
      <c r="RN208" s="143"/>
      <c r="RO208" s="143"/>
      <c r="RP208" s="143"/>
      <c r="RQ208" s="143"/>
      <c r="RR208" s="143"/>
      <c r="RS208" s="143"/>
      <c r="RT208" s="143"/>
      <c r="RU208" s="143"/>
      <c r="RV208" s="143"/>
      <c r="RW208" s="143"/>
      <c r="RX208" s="143"/>
      <c r="RY208" s="143"/>
      <c r="RZ208" s="143"/>
      <c r="SA208" s="143"/>
      <c r="SB208" s="143"/>
      <c r="SC208" s="143"/>
      <c r="SD208" s="143"/>
      <c r="SE208" s="143"/>
      <c r="SF208" s="143"/>
      <c r="SG208" s="143"/>
      <c r="SH208" s="143"/>
      <c r="SI208" s="143"/>
      <c r="SJ208" s="143"/>
      <c r="SK208" s="143"/>
      <c r="SL208" s="143"/>
      <c r="SM208" s="143"/>
      <c r="SN208" s="143"/>
      <c r="SO208" s="143"/>
      <c r="SP208" s="143"/>
      <c r="SQ208" s="143"/>
      <c r="SR208" s="143"/>
      <c r="SS208" s="143"/>
      <c r="ST208" s="143"/>
      <c r="SU208" s="143"/>
      <c r="SV208" s="143"/>
      <c r="SW208" s="143"/>
      <c r="SX208" s="143"/>
      <c r="SY208" s="143"/>
      <c r="SZ208" s="143"/>
      <c r="TA208" s="143"/>
      <c r="TB208" s="143"/>
      <c r="TC208" s="143"/>
      <c r="TD208" s="143"/>
      <c r="TE208" s="143"/>
      <c r="TF208" s="143"/>
      <c r="TG208" s="143"/>
      <c r="TH208" s="143"/>
      <c r="TI208" s="143"/>
      <c r="TJ208" s="143"/>
      <c r="TK208" s="143"/>
      <c r="TL208" s="143"/>
      <c r="TM208" s="143"/>
      <c r="TN208" s="143"/>
      <c r="TO208" s="143"/>
      <c r="TP208" s="143"/>
      <c r="TQ208" s="143"/>
      <c r="TR208" s="143"/>
      <c r="TS208" s="143"/>
      <c r="TT208" s="143"/>
      <c r="TU208" s="143"/>
      <c r="TV208" s="143"/>
      <c r="TW208" s="143"/>
      <c r="TX208" s="143"/>
      <c r="TY208" s="143"/>
      <c r="TZ208" s="143"/>
      <c r="UA208" s="143"/>
      <c r="UB208" s="143"/>
      <c r="UC208" s="143"/>
      <c r="UD208" s="143"/>
      <c r="UE208" s="143"/>
      <c r="UF208" s="143"/>
      <c r="UG208" s="143"/>
      <c r="UH208" s="143"/>
      <c r="UI208" s="143"/>
      <c r="UJ208" s="143"/>
      <c r="UK208" s="143"/>
      <c r="UL208" s="143"/>
      <c r="UM208" s="143"/>
      <c r="UN208" s="143"/>
      <c r="UO208" s="143"/>
      <c r="UP208" s="143"/>
      <c r="UQ208" s="143"/>
      <c r="UR208" s="143"/>
      <c r="US208" s="143"/>
      <c r="UT208" s="143"/>
      <c r="UU208" s="143"/>
      <c r="UV208" s="143"/>
      <c r="UW208" s="143"/>
      <c r="UX208" s="143"/>
      <c r="UY208" s="143"/>
      <c r="UZ208" s="143"/>
      <c r="VA208" s="143"/>
      <c r="VB208" s="143"/>
      <c r="VC208" s="143"/>
      <c r="VD208" s="143"/>
      <c r="VE208" s="143"/>
      <c r="VF208" s="143"/>
      <c r="VG208" s="143"/>
      <c r="VH208" s="143"/>
      <c r="VI208" s="143"/>
      <c r="VJ208" s="143"/>
      <c r="VK208" s="143"/>
      <c r="VL208" s="143"/>
      <c r="VM208" s="143"/>
      <c r="VN208" s="143"/>
      <c r="VO208" s="143"/>
      <c r="VP208" s="143"/>
      <c r="VQ208" s="143"/>
      <c r="VR208" s="143"/>
      <c r="VS208" s="143"/>
      <c r="VT208" s="143"/>
      <c r="VU208" s="143"/>
      <c r="VV208" s="143"/>
      <c r="VW208" s="143"/>
      <c r="VX208" s="143"/>
      <c r="VY208" s="143"/>
      <c r="VZ208" s="143"/>
      <c r="WA208" s="143"/>
      <c r="WB208" s="143"/>
      <c r="WC208" s="143"/>
      <c r="WD208" s="143"/>
      <c r="WE208" s="143"/>
      <c r="WF208" s="143"/>
      <c r="WG208" s="143"/>
      <c r="WH208" s="143"/>
      <c r="WI208" s="143"/>
      <c r="WJ208" s="143"/>
      <c r="WK208" s="143"/>
      <c r="WL208" s="143"/>
      <c r="WM208" s="143"/>
      <c r="WN208" s="143"/>
      <c r="WO208" s="143"/>
      <c r="WP208" s="143"/>
      <c r="WQ208" s="143"/>
      <c r="WR208" s="143"/>
      <c r="WS208" s="143"/>
      <c r="WT208" s="143"/>
      <c r="WU208" s="143"/>
      <c r="WV208" s="143"/>
      <c r="WW208" s="143"/>
      <c r="WX208" s="143"/>
      <c r="WY208" s="143"/>
      <c r="WZ208" s="143"/>
      <c r="XA208" s="143"/>
      <c r="XB208" s="143"/>
      <c r="XC208" s="143"/>
      <c r="XD208" s="143"/>
      <c r="XE208" s="143"/>
      <c r="XF208" s="143"/>
      <c r="XG208" s="143"/>
      <c r="XH208" s="143"/>
      <c r="XI208" s="143"/>
      <c r="XJ208" s="143"/>
      <c r="XK208" s="143"/>
      <c r="XL208" s="143"/>
      <c r="XM208" s="143"/>
      <c r="XN208" s="143"/>
      <c r="XO208" s="143"/>
      <c r="XP208" s="143"/>
      <c r="XQ208" s="143"/>
      <c r="XR208" s="143"/>
      <c r="XS208" s="143"/>
      <c r="XT208" s="143"/>
      <c r="XU208" s="143"/>
      <c r="XV208" s="143"/>
      <c r="XW208" s="143"/>
      <c r="XX208" s="143"/>
      <c r="XY208" s="143"/>
      <c r="XZ208" s="143"/>
      <c r="YA208" s="143"/>
      <c r="YB208" s="143"/>
      <c r="YC208" s="143"/>
      <c r="YD208" s="143"/>
      <c r="YE208" s="143"/>
      <c r="YF208" s="143"/>
      <c r="YG208" s="143"/>
      <c r="YH208" s="143"/>
      <c r="YI208" s="143"/>
      <c r="YJ208" s="143"/>
      <c r="YK208" s="143"/>
      <c r="YL208" s="143"/>
      <c r="YM208" s="143"/>
      <c r="YN208" s="143"/>
      <c r="YO208" s="143"/>
      <c r="YP208" s="143"/>
      <c r="YQ208" s="143"/>
      <c r="YR208" s="143"/>
      <c r="YS208" s="143"/>
      <c r="YT208" s="143"/>
      <c r="YU208" s="143"/>
      <c r="YV208" s="143"/>
      <c r="YW208" s="143"/>
      <c r="YX208" s="143"/>
      <c r="YY208" s="143"/>
      <c r="YZ208" s="143"/>
      <c r="ZA208" s="143"/>
      <c r="ZB208" s="143"/>
      <c r="ZC208" s="143"/>
      <c r="ZD208" s="143"/>
      <c r="ZE208" s="143"/>
      <c r="ZF208" s="143"/>
      <c r="ZG208" s="143"/>
      <c r="ZH208" s="143"/>
      <c r="ZI208" s="143"/>
      <c r="ZJ208" s="143"/>
      <c r="ZK208" s="143"/>
      <c r="ZL208" s="143"/>
      <c r="ZM208" s="143"/>
      <c r="ZN208" s="143"/>
      <c r="ZO208" s="143"/>
      <c r="ZP208" s="143"/>
      <c r="ZQ208" s="143"/>
      <c r="ZR208" s="143"/>
      <c r="ZS208" s="143"/>
      <c r="ZT208" s="143"/>
      <c r="ZU208" s="143"/>
      <c r="ZV208" s="143"/>
      <c r="ZW208" s="143"/>
      <c r="ZX208" s="143"/>
      <c r="ZY208" s="143"/>
      <c r="ZZ208" s="143"/>
      <c r="AAA208" s="143"/>
      <c r="AAB208" s="143"/>
      <c r="AAC208" s="143"/>
      <c r="AAD208" s="143"/>
      <c r="AAE208" s="143"/>
      <c r="AAF208" s="143"/>
      <c r="AAG208" s="143"/>
      <c r="AAH208" s="143"/>
      <c r="AAI208" s="143"/>
      <c r="AAJ208" s="143"/>
      <c r="AAK208" s="143"/>
      <c r="AAL208" s="143"/>
      <c r="AAM208" s="143"/>
      <c r="AAN208" s="143"/>
      <c r="AAO208" s="143"/>
      <c r="AAP208" s="143"/>
      <c r="AAQ208" s="143"/>
      <c r="AAR208" s="143"/>
      <c r="AAS208" s="143"/>
      <c r="AAT208" s="143"/>
      <c r="AAU208" s="143"/>
      <c r="AAV208" s="143"/>
      <c r="AAW208" s="143"/>
      <c r="AAX208" s="143"/>
      <c r="AAY208" s="143"/>
      <c r="AAZ208" s="143"/>
      <c r="ABA208" s="143"/>
      <c r="ABB208" s="143"/>
      <c r="ABC208" s="143"/>
      <c r="ABD208" s="143"/>
      <c r="ABE208" s="143"/>
      <c r="ABF208" s="143"/>
      <c r="ABG208" s="143"/>
      <c r="ABH208" s="143"/>
      <c r="ABI208" s="143"/>
      <c r="ABJ208" s="143"/>
      <c r="ABK208" s="143"/>
      <c r="ABL208" s="143"/>
      <c r="ABM208" s="143"/>
      <c r="ABN208" s="143"/>
      <c r="ABO208" s="143"/>
      <c r="ABP208" s="143"/>
      <c r="ABQ208" s="143"/>
      <c r="ABR208" s="143"/>
      <c r="ABS208" s="143"/>
      <c r="ABT208" s="143"/>
      <c r="ABU208" s="143"/>
      <c r="ABV208" s="143"/>
      <c r="ABW208" s="143"/>
      <c r="ABX208" s="143"/>
      <c r="ABY208" s="143"/>
      <c r="ABZ208" s="143"/>
      <c r="ACA208" s="143"/>
      <c r="ACB208" s="143"/>
      <c r="ACC208" s="143"/>
      <c r="ACD208" s="143"/>
      <c r="ACE208" s="143"/>
      <c r="ACF208" s="143"/>
      <c r="ACG208" s="143"/>
      <c r="ACH208" s="143"/>
      <c r="ACI208" s="143"/>
      <c r="ACJ208" s="143"/>
      <c r="ACK208" s="143"/>
      <c r="ACL208" s="143"/>
      <c r="ACM208" s="143"/>
      <c r="ACN208" s="143"/>
      <c r="ACO208" s="143"/>
      <c r="ACP208" s="143"/>
      <c r="ACQ208" s="143"/>
      <c r="ACR208" s="143"/>
      <c r="ACS208" s="143"/>
      <c r="ACT208" s="143"/>
      <c r="ACU208" s="143"/>
      <c r="ACV208" s="143"/>
      <c r="ACW208" s="143"/>
      <c r="ACX208" s="143"/>
      <c r="ACY208" s="143"/>
      <c r="ACZ208" s="143"/>
      <c r="ADA208" s="143"/>
      <c r="ADB208" s="143"/>
      <c r="ADC208" s="143"/>
      <c r="ADD208" s="143"/>
      <c r="ADE208" s="143"/>
      <c r="ADF208" s="143"/>
      <c r="ADG208" s="143"/>
      <c r="ADH208" s="143"/>
      <c r="ADI208" s="143"/>
      <c r="ADJ208" s="143"/>
      <c r="ADK208" s="143"/>
      <c r="ADL208" s="143"/>
      <c r="ADM208" s="143"/>
      <c r="ADN208" s="143"/>
      <c r="ADO208" s="143"/>
      <c r="ADP208" s="143"/>
      <c r="ADQ208" s="143"/>
      <c r="ADR208" s="143"/>
      <c r="ADS208" s="143"/>
      <c r="ADT208" s="143"/>
      <c r="ADU208" s="143"/>
      <c r="ADV208" s="143"/>
      <c r="ADW208" s="143"/>
      <c r="ADX208" s="143"/>
      <c r="ADY208" s="143"/>
      <c r="ADZ208" s="143"/>
      <c r="AEA208" s="143"/>
      <c r="AEB208" s="143"/>
      <c r="AEC208" s="143"/>
      <c r="AED208" s="143"/>
      <c r="AEE208" s="143"/>
      <c r="AEF208" s="143"/>
      <c r="AEG208" s="143"/>
      <c r="AEH208" s="143"/>
      <c r="AEI208" s="143"/>
      <c r="AEJ208" s="143"/>
      <c r="AEK208" s="143"/>
      <c r="AEL208" s="143"/>
      <c r="AEM208" s="143"/>
      <c r="AEN208" s="143"/>
      <c r="AEO208" s="143"/>
      <c r="AEP208" s="143"/>
      <c r="AEQ208" s="143"/>
      <c r="AER208" s="143"/>
      <c r="AES208" s="143"/>
      <c r="AET208" s="143"/>
      <c r="AEU208" s="143"/>
      <c r="AEV208" s="143"/>
      <c r="AEW208" s="143"/>
      <c r="AEX208" s="143"/>
      <c r="AEY208" s="143"/>
      <c r="AEZ208" s="143"/>
      <c r="AFA208" s="143"/>
      <c r="AFB208" s="143"/>
      <c r="AFC208" s="143"/>
      <c r="AFD208" s="143"/>
      <c r="AFE208" s="143"/>
      <c r="AFF208" s="143"/>
      <c r="AFG208" s="143"/>
      <c r="AFH208" s="143"/>
      <c r="AFI208" s="143"/>
      <c r="AFJ208" s="143"/>
      <c r="AFK208" s="143"/>
      <c r="AFL208" s="143"/>
      <c r="AFM208" s="143"/>
      <c r="AFN208" s="143"/>
      <c r="AFO208" s="143"/>
      <c r="AFP208" s="143"/>
      <c r="AFQ208" s="143"/>
      <c r="AFR208" s="143"/>
      <c r="AFS208" s="143"/>
      <c r="AFT208" s="143"/>
      <c r="AFU208" s="143"/>
      <c r="AFV208" s="143"/>
      <c r="AFW208" s="143"/>
      <c r="AFX208" s="143"/>
      <c r="AFY208" s="143"/>
      <c r="AFZ208" s="143"/>
      <c r="AGA208" s="143"/>
      <c r="AGB208" s="143"/>
      <c r="AGC208" s="143"/>
      <c r="AGD208" s="143"/>
      <c r="AGE208" s="143"/>
      <c r="AGF208" s="143"/>
      <c r="AGG208" s="143"/>
      <c r="AGH208" s="143"/>
      <c r="AGI208" s="143"/>
      <c r="AGJ208" s="143"/>
      <c r="AGK208" s="143"/>
      <c r="AGL208" s="143"/>
      <c r="AGM208" s="143"/>
      <c r="AGN208" s="143"/>
      <c r="AGO208" s="143"/>
      <c r="AGP208" s="143"/>
      <c r="AGQ208" s="143"/>
      <c r="AGR208" s="143"/>
      <c r="AGS208" s="143"/>
      <c r="AGT208" s="143"/>
      <c r="AGU208" s="143"/>
      <c r="AGV208" s="143"/>
      <c r="AGW208" s="143"/>
      <c r="AGX208" s="143"/>
      <c r="AGY208" s="143"/>
      <c r="AGZ208" s="143"/>
      <c r="AHA208" s="143"/>
      <c r="AHB208" s="143"/>
      <c r="AHC208" s="143"/>
      <c r="AHD208" s="143"/>
      <c r="AHE208" s="143"/>
      <c r="AHF208" s="143"/>
      <c r="AHG208" s="143"/>
      <c r="AHH208" s="143"/>
      <c r="AHI208" s="143"/>
      <c r="AHJ208" s="143"/>
      <c r="AHK208" s="143"/>
      <c r="AHL208" s="143"/>
      <c r="AHM208" s="143"/>
      <c r="AHN208" s="143"/>
      <c r="AHO208" s="143"/>
      <c r="AHP208" s="143"/>
      <c r="AHQ208" s="143"/>
      <c r="AHR208" s="143"/>
      <c r="AHS208" s="143"/>
      <c r="AHT208" s="143"/>
      <c r="AHU208" s="143"/>
      <c r="AHV208" s="143"/>
      <c r="AHW208" s="143"/>
      <c r="AHX208" s="143"/>
      <c r="AHY208" s="143"/>
      <c r="AHZ208" s="143"/>
      <c r="AIA208" s="143"/>
      <c r="AIB208" s="143"/>
      <c r="AIC208" s="143"/>
      <c r="AID208" s="143"/>
      <c r="AIE208" s="143"/>
      <c r="AIF208" s="143"/>
      <c r="AIG208" s="143"/>
      <c r="AIH208" s="143"/>
      <c r="AII208" s="143"/>
      <c r="AIJ208" s="143"/>
      <c r="AIK208" s="143"/>
      <c r="AIL208" s="143"/>
      <c r="AIM208" s="143"/>
      <c r="AIN208" s="143"/>
      <c r="AIO208" s="143"/>
      <c r="AIP208" s="143"/>
      <c r="AIQ208" s="143"/>
      <c r="AIR208" s="143"/>
      <c r="AIS208" s="143"/>
      <c r="AIT208" s="143"/>
      <c r="AIU208" s="143"/>
      <c r="AIV208" s="143"/>
      <c r="AIW208" s="143"/>
      <c r="AIX208" s="143"/>
      <c r="AIY208" s="143"/>
      <c r="AIZ208" s="143"/>
      <c r="AJA208" s="143"/>
      <c r="AJB208" s="143"/>
      <c r="AJC208" s="143"/>
      <c r="AJD208" s="143"/>
      <c r="AJE208" s="143"/>
      <c r="AJF208" s="143"/>
      <c r="AJG208" s="143"/>
      <c r="AJH208" s="143"/>
      <c r="AJI208" s="143"/>
    </row>
    <row r="209" spans="1:945" s="106" customFormat="1" ht="13.55" customHeight="1">
      <c r="A209" s="400"/>
      <c r="B209" s="62" t="s">
        <v>26</v>
      </c>
      <c r="C209" s="251">
        <f>Asia!C209</f>
        <v>68213</v>
      </c>
      <c r="D209" s="358">
        <f t="shared" si="76"/>
        <v>-0.93483533773604555</v>
      </c>
      <c r="E209" s="421"/>
      <c r="F209" s="406"/>
      <c r="G209" s="356">
        <v>1149</v>
      </c>
      <c r="H209" s="358">
        <f t="shared" si="77"/>
        <v>-0.95618851521390991</v>
      </c>
      <c r="I209" s="138">
        <v>50</v>
      </c>
      <c r="J209" s="358">
        <f t="shared" si="78"/>
        <v>-0.99652246487689522</v>
      </c>
      <c r="K209" s="453"/>
      <c r="L209" s="455"/>
      <c r="M209" s="138">
        <v>46</v>
      </c>
      <c r="N209" s="358">
        <f t="shared" si="75"/>
        <v>-0.98860257680872154</v>
      </c>
      <c r="O209" s="138"/>
      <c r="P209" s="358" t="str">
        <f t="shared" si="79"/>
        <v/>
      </c>
      <c r="Q209" s="138">
        <v>1</v>
      </c>
      <c r="R209" s="358">
        <f t="shared" si="80"/>
        <v>-0.99863945578231295</v>
      </c>
      <c r="S209" s="138">
        <v>48</v>
      </c>
      <c r="T209" s="358">
        <f t="shared" si="81"/>
        <v>-0.96940726577437863</v>
      </c>
      <c r="U209" s="403"/>
      <c r="V209" s="358" t="str">
        <f t="shared" si="82"/>
        <v/>
      </c>
      <c r="W209" s="250">
        <v>0</v>
      </c>
      <c r="X209" s="358">
        <f>(W209/W197-1)</f>
        <v>-1</v>
      </c>
      <c r="Y209" s="250">
        <v>0</v>
      </c>
      <c r="Z209" s="358">
        <f t="shared" si="74"/>
        <v>-1</v>
      </c>
      <c r="AA209" s="138"/>
      <c r="AB209" s="358" t="str">
        <f t="shared" si="84"/>
        <v/>
      </c>
      <c r="AC209" s="138"/>
      <c r="AD209" s="358" t="str">
        <f t="shared" si="85"/>
        <v/>
      </c>
      <c r="AE209" s="138"/>
      <c r="AF209" s="358" t="str">
        <f t="shared" si="86"/>
        <v/>
      </c>
      <c r="AG209" s="138"/>
      <c r="AH209" s="358" t="str">
        <f t="shared" si="87"/>
        <v/>
      </c>
      <c r="AI209" s="143"/>
      <c r="AJ209" s="143"/>
      <c r="AK209" s="143"/>
      <c r="AL209" s="143"/>
      <c r="AM209" s="143"/>
      <c r="AN209" s="143"/>
      <c r="AO209" s="143"/>
      <c r="AP209" s="143"/>
      <c r="AQ209" s="143"/>
      <c r="AR209" s="143"/>
      <c r="AS209" s="143"/>
      <c r="AT209" s="143"/>
      <c r="AU209" s="143"/>
      <c r="AV209" s="144"/>
      <c r="AW209" s="143"/>
      <c r="AX209" s="143"/>
      <c r="AY209" s="143"/>
      <c r="AZ209" s="143"/>
      <c r="BA209" s="143"/>
      <c r="BB209" s="143"/>
      <c r="BC209" s="143"/>
      <c r="BD209" s="143"/>
      <c r="BE209" s="143"/>
      <c r="BF209" s="143"/>
      <c r="BG209" s="143"/>
      <c r="BH209" s="143"/>
      <c r="BI209" s="143"/>
      <c r="BJ209" s="143"/>
      <c r="BK209" s="143"/>
      <c r="BL209" s="143"/>
      <c r="BM209" s="143"/>
      <c r="BN209" s="143"/>
      <c r="BO209" s="143"/>
      <c r="BP209" s="143"/>
      <c r="BQ209" s="143"/>
      <c r="BR209" s="143"/>
      <c r="BS209" s="143"/>
      <c r="BT209" s="143"/>
      <c r="BU209" s="143"/>
      <c r="BV209" s="143"/>
      <c r="BW209" s="143"/>
      <c r="BX209" s="143"/>
      <c r="BY209" s="143"/>
      <c r="BZ209" s="143"/>
      <c r="CA209" s="143"/>
      <c r="CB209" s="143"/>
      <c r="CC209" s="143"/>
      <c r="CD209" s="143"/>
      <c r="CE209" s="143"/>
      <c r="CF209" s="143"/>
      <c r="CG209" s="143"/>
      <c r="CH209" s="143"/>
      <c r="CI209" s="143"/>
      <c r="CJ209" s="143"/>
      <c r="CK209" s="143"/>
      <c r="CL209" s="143"/>
      <c r="CM209" s="143"/>
      <c r="CN209" s="143"/>
      <c r="CO209" s="143"/>
      <c r="CP209" s="143"/>
      <c r="CQ209" s="143"/>
      <c r="CR209" s="143"/>
      <c r="CS209" s="143"/>
      <c r="CT209" s="143"/>
      <c r="CU209" s="143"/>
      <c r="CV209" s="143"/>
      <c r="CW209" s="143"/>
      <c r="CX209" s="143"/>
      <c r="CY209" s="143"/>
      <c r="CZ209" s="143"/>
      <c r="DA209" s="143"/>
      <c r="DB209" s="143"/>
      <c r="DC209" s="143"/>
      <c r="DD209" s="143"/>
      <c r="DE209" s="143"/>
      <c r="DF209" s="143"/>
      <c r="DG209" s="143"/>
      <c r="DH209" s="143"/>
      <c r="DI209" s="143"/>
      <c r="DJ209" s="143"/>
      <c r="DK209" s="143"/>
      <c r="DL209" s="143"/>
      <c r="DM209" s="143"/>
      <c r="DN209" s="143"/>
      <c r="DO209" s="143"/>
      <c r="DP209" s="143"/>
      <c r="DQ209" s="143"/>
      <c r="DR209" s="143"/>
      <c r="DS209" s="143"/>
      <c r="DT209" s="143"/>
      <c r="DU209" s="143"/>
      <c r="DV209" s="143"/>
      <c r="DW209" s="143"/>
      <c r="DX209" s="143"/>
      <c r="DY209" s="143"/>
      <c r="DZ209" s="143"/>
      <c r="EA209" s="143"/>
      <c r="EB209" s="143"/>
      <c r="EC209" s="143"/>
      <c r="ED209" s="143"/>
      <c r="EE209" s="143"/>
      <c r="EF209" s="143"/>
      <c r="EG209" s="143"/>
      <c r="EH209" s="143"/>
      <c r="EI209" s="143"/>
      <c r="EJ209" s="143"/>
      <c r="EK209" s="143"/>
      <c r="EL209" s="143"/>
      <c r="EM209" s="143"/>
      <c r="EN209" s="143"/>
      <c r="EO209" s="143"/>
      <c r="EP209" s="143"/>
      <c r="EQ209" s="143"/>
      <c r="ER209" s="143"/>
      <c r="ES209" s="143"/>
      <c r="ET209" s="143"/>
      <c r="EU209" s="143"/>
      <c r="EV209" s="143"/>
      <c r="EW209" s="143"/>
      <c r="EX209" s="143"/>
      <c r="EY209" s="143"/>
      <c r="EZ209" s="143"/>
      <c r="FA209" s="143"/>
      <c r="FB209" s="143"/>
      <c r="FC209" s="143"/>
      <c r="FD209" s="143"/>
      <c r="FE209" s="143"/>
      <c r="FF209" s="143"/>
      <c r="FG209" s="143"/>
      <c r="FH209" s="143"/>
      <c r="FI209" s="143"/>
      <c r="FJ209" s="143"/>
      <c r="FK209" s="143"/>
      <c r="FL209" s="143"/>
      <c r="FM209" s="143"/>
      <c r="FN209" s="143"/>
      <c r="FO209" s="143"/>
      <c r="FP209" s="143"/>
      <c r="FQ209" s="143"/>
      <c r="FR209" s="143"/>
      <c r="FS209" s="143"/>
      <c r="FT209" s="143"/>
      <c r="FU209" s="143"/>
      <c r="FV209" s="143"/>
      <c r="FW209" s="143"/>
      <c r="FX209" s="143"/>
      <c r="FY209" s="143"/>
      <c r="FZ209" s="143"/>
      <c r="GA209" s="143"/>
      <c r="GB209" s="143"/>
      <c r="GC209" s="143"/>
      <c r="GD209" s="143"/>
      <c r="GE209" s="143"/>
      <c r="GF209" s="143"/>
      <c r="GG209" s="143"/>
      <c r="GH209" s="143"/>
      <c r="GI209" s="143"/>
      <c r="GJ209" s="143"/>
      <c r="GK209" s="143"/>
      <c r="GL209" s="143"/>
      <c r="GM209" s="143"/>
      <c r="GN209" s="143"/>
      <c r="GO209" s="143"/>
      <c r="GP209" s="143"/>
      <c r="GQ209" s="143"/>
      <c r="GR209" s="143"/>
      <c r="GS209" s="143"/>
      <c r="GT209" s="143"/>
      <c r="GU209" s="143"/>
      <c r="GV209" s="143"/>
      <c r="GW209" s="143"/>
      <c r="GX209" s="143"/>
      <c r="GY209" s="143"/>
      <c r="GZ209" s="143"/>
      <c r="HA209" s="143"/>
      <c r="HB209" s="143"/>
      <c r="HC209" s="143"/>
      <c r="HD209" s="143"/>
      <c r="HE209" s="143"/>
      <c r="HF209" s="143"/>
      <c r="HG209" s="143"/>
      <c r="HH209" s="143"/>
      <c r="HI209" s="143"/>
      <c r="HJ209" s="143"/>
      <c r="HK209" s="143"/>
      <c r="HL209" s="143"/>
      <c r="HM209" s="143"/>
      <c r="HN209" s="143"/>
      <c r="HO209" s="143"/>
      <c r="HP209" s="143"/>
      <c r="HQ209" s="143"/>
      <c r="HR209" s="143"/>
      <c r="HS209" s="143"/>
      <c r="HT209" s="143"/>
      <c r="HU209" s="143"/>
      <c r="HV209" s="143"/>
      <c r="HW209" s="143"/>
      <c r="HX209" s="143"/>
      <c r="HY209" s="143"/>
      <c r="HZ209" s="143"/>
      <c r="IA209" s="143"/>
      <c r="IB209" s="143"/>
      <c r="IC209" s="143"/>
      <c r="ID209" s="143"/>
      <c r="IE209" s="143"/>
      <c r="IF209" s="143"/>
      <c r="IG209" s="143"/>
      <c r="IH209" s="143"/>
      <c r="II209" s="143"/>
      <c r="IJ209" s="143"/>
      <c r="IK209" s="143"/>
      <c r="IL209" s="143"/>
      <c r="IM209" s="143"/>
      <c r="IN209" s="143"/>
      <c r="IO209" s="143"/>
      <c r="IP209" s="143"/>
      <c r="IQ209" s="143"/>
      <c r="IR209" s="143"/>
      <c r="IS209" s="143"/>
      <c r="IT209" s="143"/>
      <c r="IU209" s="143"/>
      <c r="IV209" s="143"/>
      <c r="IW209" s="143"/>
      <c r="IX209" s="143"/>
      <c r="IY209" s="143"/>
      <c r="IZ209" s="143"/>
      <c r="JA209" s="143"/>
      <c r="JB209" s="143"/>
      <c r="JC209" s="143"/>
      <c r="JD209" s="143"/>
      <c r="JE209" s="143"/>
      <c r="JF209" s="143"/>
      <c r="JG209" s="143"/>
      <c r="JH209" s="143"/>
      <c r="JI209" s="143"/>
      <c r="JJ209" s="143"/>
      <c r="JK209" s="143"/>
      <c r="JL209" s="143"/>
      <c r="JM209" s="143"/>
      <c r="JN209" s="143"/>
      <c r="JO209" s="143"/>
      <c r="JP209" s="143"/>
      <c r="JQ209" s="143"/>
      <c r="JR209" s="143"/>
      <c r="JS209" s="143"/>
      <c r="JT209" s="143"/>
      <c r="JU209" s="143"/>
      <c r="JV209" s="143"/>
      <c r="JW209" s="143"/>
      <c r="JX209" s="143"/>
      <c r="JY209" s="143"/>
      <c r="JZ209" s="143"/>
      <c r="KA209" s="143"/>
      <c r="KB209" s="143"/>
      <c r="KC209" s="143"/>
      <c r="KD209" s="143"/>
      <c r="KE209" s="143"/>
      <c r="KF209" s="143"/>
      <c r="KG209" s="143"/>
      <c r="KH209" s="143"/>
      <c r="KI209" s="143"/>
      <c r="KJ209" s="143"/>
      <c r="KK209" s="143"/>
      <c r="KL209" s="143"/>
      <c r="KM209" s="143"/>
      <c r="KN209" s="143"/>
      <c r="KO209" s="143"/>
      <c r="KP209" s="143"/>
      <c r="KQ209" s="143"/>
      <c r="KR209" s="143"/>
      <c r="KS209" s="143"/>
      <c r="KT209" s="143"/>
      <c r="KU209" s="143"/>
      <c r="KV209" s="143"/>
      <c r="KW209" s="143"/>
      <c r="KX209" s="143"/>
      <c r="KY209" s="143"/>
      <c r="KZ209" s="143"/>
      <c r="LA209" s="143"/>
      <c r="LB209" s="143"/>
      <c r="LC209" s="143"/>
      <c r="LD209" s="143"/>
      <c r="LE209" s="143"/>
      <c r="LF209" s="143"/>
      <c r="LG209" s="143"/>
      <c r="LH209" s="143"/>
      <c r="LI209" s="143"/>
      <c r="LJ209" s="143"/>
      <c r="LK209" s="143"/>
      <c r="LL209" s="143"/>
      <c r="LM209" s="143"/>
      <c r="LN209" s="143"/>
      <c r="LO209" s="143"/>
      <c r="LP209" s="143"/>
      <c r="LQ209" s="143"/>
      <c r="LR209" s="143"/>
      <c r="LS209" s="143"/>
      <c r="LT209" s="143"/>
      <c r="LU209" s="143"/>
      <c r="LV209" s="143"/>
      <c r="LW209" s="143"/>
      <c r="LX209" s="143"/>
      <c r="LY209" s="143"/>
      <c r="LZ209" s="143"/>
      <c r="MA209" s="143"/>
      <c r="MB209" s="143"/>
      <c r="MC209" s="143"/>
      <c r="MD209" s="143"/>
      <c r="ME209" s="143"/>
      <c r="MF209" s="143"/>
      <c r="MG209" s="143"/>
      <c r="MH209" s="143"/>
      <c r="MI209" s="143"/>
      <c r="MJ209" s="143"/>
      <c r="MK209" s="143"/>
      <c r="ML209" s="143"/>
      <c r="MM209" s="143"/>
      <c r="MN209" s="143"/>
      <c r="MO209" s="143"/>
      <c r="MP209" s="143"/>
      <c r="MQ209" s="143"/>
      <c r="MR209" s="143"/>
      <c r="MS209" s="143"/>
      <c r="MT209" s="143"/>
      <c r="MU209" s="143"/>
      <c r="MV209" s="143"/>
      <c r="MW209" s="143"/>
      <c r="MX209" s="143"/>
      <c r="MY209" s="143"/>
      <c r="MZ209" s="143"/>
      <c r="NA209" s="143"/>
      <c r="NB209" s="143"/>
      <c r="NC209" s="143"/>
      <c r="ND209" s="143"/>
      <c r="NE209" s="143"/>
      <c r="NF209" s="143"/>
      <c r="NG209" s="143"/>
      <c r="NH209" s="143"/>
      <c r="NI209" s="143"/>
      <c r="NJ209" s="143"/>
      <c r="NK209" s="143"/>
      <c r="NL209" s="143"/>
      <c r="NM209" s="143"/>
      <c r="NN209" s="143"/>
      <c r="NO209" s="143"/>
      <c r="NP209" s="143"/>
      <c r="NQ209" s="143"/>
      <c r="NR209" s="143"/>
      <c r="NS209" s="143"/>
      <c r="NT209" s="143"/>
      <c r="NU209" s="143"/>
      <c r="NV209" s="143"/>
      <c r="NW209" s="143"/>
      <c r="NX209" s="143"/>
      <c r="NY209" s="143"/>
      <c r="NZ209" s="143"/>
      <c r="OA209" s="143"/>
      <c r="OB209" s="143"/>
      <c r="OC209" s="143"/>
      <c r="OD209" s="143"/>
      <c r="OE209" s="143"/>
      <c r="OF209" s="143"/>
      <c r="OG209" s="143"/>
      <c r="OH209" s="143"/>
      <c r="OI209" s="143"/>
      <c r="OJ209" s="143"/>
      <c r="OK209" s="143"/>
      <c r="OL209" s="143"/>
      <c r="OM209" s="143"/>
      <c r="ON209" s="143"/>
      <c r="OO209" s="143"/>
      <c r="OP209" s="143"/>
      <c r="OQ209" s="143"/>
      <c r="OR209" s="143"/>
      <c r="OS209" s="143"/>
      <c r="OT209" s="143"/>
      <c r="OU209" s="143"/>
      <c r="OV209" s="143"/>
      <c r="OW209" s="143"/>
      <c r="OX209" s="143"/>
      <c r="OY209" s="143"/>
      <c r="OZ209" s="143"/>
      <c r="PA209" s="143"/>
      <c r="PB209" s="143"/>
      <c r="PC209" s="143"/>
      <c r="PD209" s="143"/>
      <c r="PE209" s="143"/>
      <c r="PF209" s="143"/>
      <c r="PG209" s="143"/>
      <c r="PH209" s="143"/>
      <c r="PI209" s="143"/>
      <c r="PJ209" s="143"/>
      <c r="PK209" s="143"/>
      <c r="PL209" s="143"/>
      <c r="PM209" s="143"/>
      <c r="PN209" s="143"/>
      <c r="PO209" s="143"/>
      <c r="PP209" s="143"/>
      <c r="PQ209" s="143"/>
      <c r="PR209" s="143"/>
      <c r="PS209" s="143"/>
      <c r="PT209" s="143"/>
      <c r="PU209" s="143"/>
      <c r="PV209" s="143"/>
      <c r="PW209" s="143"/>
      <c r="PX209" s="143"/>
      <c r="PY209" s="143"/>
      <c r="PZ209" s="143"/>
      <c r="QA209" s="143"/>
      <c r="QB209" s="143"/>
      <c r="QC209" s="143"/>
      <c r="QD209" s="143"/>
      <c r="QE209" s="143"/>
      <c r="QF209" s="143"/>
      <c r="QG209" s="143"/>
      <c r="QH209" s="143"/>
      <c r="QI209" s="143"/>
      <c r="QJ209" s="143"/>
      <c r="QK209" s="143"/>
      <c r="QL209" s="143"/>
      <c r="QM209" s="143"/>
      <c r="QN209" s="143"/>
      <c r="QO209" s="143"/>
      <c r="QP209" s="143"/>
      <c r="QQ209" s="143"/>
      <c r="QR209" s="143"/>
      <c r="QS209" s="143"/>
      <c r="QT209" s="143"/>
      <c r="QU209" s="143"/>
      <c r="QV209" s="143"/>
      <c r="QW209" s="143"/>
      <c r="QX209" s="143"/>
      <c r="QY209" s="143"/>
      <c r="QZ209" s="143"/>
      <c r="RA209" s="143"/>
      <c r="RB209" s="143"/>
      <c r="RC209" s="143"/>
      <c r="RD209" s="143"/>
      <c r="RE209" s="143"/>
      <c r="RF209" s="143"/>
      <c r="RG209" s="143"/>
      <c r="RH209" s="143"/>
      <c r="RI209" s="143"/>
      <c r="RJ209" s="143"/>
      <c r="RK209" s="143"/>
      <c r="RL209" s="143"/>
      <c r="RM209" s="143"/>
      <c r="RN209" s="143"/>
      <c r="RO209" s="143"/>
      <c r="RP209" s="143"/>
      <c r="RQ209" s="143"/>
      <c r="RR209" s="143"/>
      <c r="RS209" s="143"/>
      <c r="RT209" s="143"/>
      <c r="RU209" s="143"/>
      <c r="RV209" s="143"/>
      <c r="RW209" s="143"/>
      <c r="RX209" s="143"/>
      <c r="RY209" s="143"/>
      <c r="RZ209" s="143"/>
      <c r="SA209" s="143"/>
      <c r="SB209" s="143"/>
      <c r="SC209" s="143"/>
      <c r="SD209" s="143"/>
      <c r="SE209" s="143"/>
      <c r="SF209" s="143"/>
      <c r="SG209" s="143"/>
      <c r="SH209" s="143"/>
      <c r="SI209" s="143"/>
      <c r="SJ209" s="143"/>
      <c r="SK209" s="143"/>
      <c r="SL209" s="143"/>
      <c r="SM209" s="143"/>
      <c r="SN209" s="143"/>
      <c r="SO209" s="143"/>
      <c r="SP209" s="143"/>
      <c r="SQ209" s="143"/>
      <c r="SR209" s="143"/>
      <c r="SS209" s="143"/>
      <c r="ST209" s="143"/>
      <c r="SU209" s="143"/>
      <c r="SV209" s="143"/>
      <c r="SW209" s="143"/>
      <c r="SX209" s="143"/>
      <c r="SY209" s="143"/>
      <c r="SZ209" s="143"/>
      <c r="TA209" s="143"/>
      <c r="TB209" s="143"/>
      <c r="TC209" s="143"/>
      <c r="TD209" s="143"/>
      <c r="TE209" s="143"/>
      <c r="TF209" s="143"/>
      <c r="TG209" s="143"/>
      <c r="TH209" s="143"/>
      <c r="TI209" s="143"/>
      <c r="TJ209" s="143"/>
      <c r="TK209" s="143"/>
      <c r="TL209" s="143"/>
      <c r="TM209" s="143"/>
      <c r="TN209" s="143"/>
      <c r="TO209" s="143"/>
      <c r="TP209" s="143"/>
      <c r="TQ209" s="143"/>
      <c r="TR209" s="143"/>
      <c r="TS209" s="143"/>
      <c r="TT209" s="143"/>
      <c r="TU209" s="143"/>
      <c r="TV209" s="143"/>
      <c r="TW209" s="143"/>
      <c r="TX209" s="143"/>
      <c r="TY209" s="143"/>
      <c r="TZ209" s="143"/>
      <c r="UA209" s="143"/>
      <c r="UB209" s="143"/>
      <c r="UC209" s="143"/>
      <c r="UD209" s="143"/>
      <c r="UE209" s="143"/>
      <c r="UF209" s="143"/>
      <c r="UG209" s="143"/>
      <c r="UH209" s="143"/>
      <c r="UI209" s="143"/>
      <c r="UJ209" s="143"/>
      <c r="UK209" s="143"/>
      <c r="UL209" s="143"/>
      <c r="UM209" s="143"/>
      <c r="UN209" s="143"/>
      <c r="UO209" s="143"/>
      <c r="UP209" s="143"/>
      <c r="UQ209" s="143"/>
      <c r="UR209" s="143"/>
      <c r="US209" s="143"/>
      <c r="UT209" s="143"/>
      <c r="UU209" s="143"/>
      <c r="UV209" s="143"/>
      <c r="UW209" s="143"/>
      <c r="UX209" s="143"/>
      <c r="UY209" s="143"/>
      <c r="UZ209" s="143"/>
      <c r="VA209" s="143"/>
      <c r="VB209" s="143"/>
      <c r="VC209" s="143"/>
      <c r="VD209" s="143"/>
      <c r="VE209" s="143"/>
      <c r="VF209" s="143"/>
      <c r="VG209" s="143"/>
      <c r="VH209" s="143"/>
      <c r="VI209" s="143"/>
      <c r="VJ209" s="143"/>
      <c r="VK209" s="143"/>
      <c r="VL209" s="143"/>
      <c r="VM209" s="143"/>
      <c r="VN209" s="143"/>
      <c r="VO209" s="143"/>
      <c r="VP209" s="143"/>
      <c r="VQ209" s="143"/>
      <c r="VR209" s="143"/>
      <c r="VS209" s="143"/>
      <c r="VT209" s="143"/>
      <c r="VU209" s="143"/>
      <c r="VV209" s="143"/>
      <c r="VW209" s="143"/>
      <c r="VX209" s="143"/>
      <c r="VY209" s="143"/>
      <c r="VZ209" s="143"/>
      <c r="WA209" s="143"/>
      <c r="WB209" s="143"/>
      <c r="WC209" s="143"/>
      <c r="WD209" s="143"/>
      <c r="WE209" s="143"/>
      <c r="WF209" s="143"/>
      <c r="WG209" s="143"/>
      <c r="WH209" s="143"/>
      <c r="WI209" s="143"/>
      <c r="WJ209" s="143"/>
      <c r="WK209" s="143"/>
      <c r="WL209" s="143"/>
      <c r="WM209" s="143"/>
      <c r="WN209" s="143"/>
      <c r="WO209" s="143"/>
      <c r="WP209" s="143"/>
      <c r="WQ209" s="143"/>
      <c r="WR209" s="143"/>
      <c r="WS209" s="143"/>
      <c r="WT209" s="143"/>
      <c r="WU209" s="143"/>
      <c r="WV209" s="143"/>
      <c r="WW209" s="143"/>
      <c r="WX209" s="143"/>
      <c r="WY209" s="143"/>
      <c r="WZ209" s="143"/>
      <c r="XA209" s="143"/>
      <c r="XB209" s="143"/>
      <c r="XC209" s="143"/>
      <c r="XD209" s="143"/>
      <c r="XE209" s="143"/>
      <c r="XF209" s="143"/>
      <c r="XG209" s="143"/>
      <c r="XH209" s="143"/>
      <c r="XI209" s="143"/>
      <c r="XJ209" s="143"/>
      <c r="XK209" s="143"/>
      <c r="XL209" s="143"/>
      <c r="XM209" s="143"/>
      <c r="XN209" s="143"/>
      <c r="XO209" s="143"/>
      <c r="XP209" s="143"/>
      <c r="XQ209" s="143"/>
      <c r="XR209" s="143"/>
      <c r="XS209" s="143"/>
      <c r="XT209" s="143"/>
      <c r="XU209" s="143"/>
      <c r="XV209" s="143"/>
      <c r="XW209" s="143"/>
      <c r="XX209" s="143"/>
      <c r="XY209" s="143"/>
      <c r="XZ209" s="143"/>
      <c r="YA209" s="143"/>
      <c r="YB209" s="143"/>
      <c r="YC209" s="143"/>
      <c r="YD209" s="143"/>
      <c r="YE209" s="143"/>
      <c r="YF209" s="143"/>
      <c r="YG209" s="143"/>
      <c r="YH209" s="143"/>
      <c r="YI209" s="143"/>
      <c r="YJ209" s="143"/>
      <c r="YK209" s="143"/>
      <c r="YL209" s="143"/>
      <c r="YM209" s="143"/>
      <c r="YN209" s="143"/>
      <c r="YO209" s="143"/>
      <c r="YP209" s="143"/>
      <c r="YQ209" s="143"/>
      <c r="YR209" s="143"/>
      <c r="YS209" s="143"/>
      <c r="YT209" s="143"/>
      <c r="YU209" s="143"/>
      <c r="YV209" s="143"/>
      <c r="YW209" s="143"/>
      <c r="YX209" s="143"/>
      <c r="YY209" s="143"/>
      <c r="YZ209" s="143"/>
      <c r="ZA209" s="143"/>
      <c r="ZB209" s="143"/>
      <c r="ZC209" s="143"/>
      <c r="ZD209" s="143"/>
      <c r="ZE209" s="143"/>
      <c r="ZF209" s="143"/>
      <c r="ZG209" s="143"/>
      <c r="ZH209" s="143"/>
      <c r="ZI209" s="143"/>
      <c r="ZJ209" s="143"/>
      <c r="ZK209" s="143"/>
      <c r="ZL209" s="143"/>
      <c r="ZM209" s="143"/>
      <c r="ZN209" s="143"/>
      <c r="ZO209" s="143"/>
      <c r="ZP209" s="143"/>
      <c r="ZQ209" s="143"/>
      <c r="ZR209" s="143"/>
      <c r="ZS209" s="143"/>
      <c r="ZT209" s="143"/>
      <c r="ZU209" s="143"/>
      <c r="ZV209" s="143"/>
      <c r="ZW209" s="143"/>
      <c r="ZX209" s="143"/>
      <c r="ZY209" s="143"/>
      <c r="ZZ209" s="143"/>
      <c r="AAA209" s="143"/>
      <c r="AAB209" s="143"/>
      <c r="AAC209" s="143"/>
      <c r="AAD209" s="143"/>
      <c r="AAE209" s="143"/>
      <c r="AAF209" s="143"/>
      <c r="AAG209" s="143"/>
      <c r="AAH209" s="143"/>
      <c r="AAI209" s="143"/>
      <c r="AAJ209" s="143"/>
      <c r="AAK209" s="143"/>
      <c r="AAL209" s="143"/>
      <c r="AAM209" s="143"/>
      <c r="AAN209" s="143"/>
      <c r="AAO209" s="143"/>
      <c r="AAP209" s="143"/>
      <c r="AAQ209" s="143"/>
      <c r="AAR209" s="143"/>
      <c r="AAS209" s="143"/>
      <c r="AAT209" s="143"/>
      <c r="AAU209" s="143"/>
      <c r="AAV209" s="143"/>
      <c r="AAW209" s="143"/>
      <c r="AAX209" s="143"/>
      <c r="AAY209" s="143"/>
      <c r="AAZ209" s="143"/>
      <c r="ABA209" s="143"/>
      <c r="ABB209" s="143"/>
      <c r="ABC209" s="143"/>
      <c r="ABD209" s="143"/>
      <c r="ABE209" s="143"/>
      <c r="ABF209" s="143"/>
      <c r="ABG209" s="143"/>
      <c r="ABH209" s="143"/>
      <c r="ABI209" s="143"/>
      <c r="ABJ209" s="143"/>
      <c r="ABK209" s="143"/>
      <c r="ABL209" s="143"/>
      <c r="ABM209" s="143"/>
      <c r="ABN209" s="143"/>
      <c r="ABO209" s="143"/>
      <c r="ABP209" s="143"/>
      <c r="ABQ209" s="143"/>
      <c r="ABR209" s="143"/>
      <c r="ABS209" s="143"/>
      <c r="ABT209" s="143"/>
      <c r="ABU209" s="143"/>
      <c r="ABV209" s="143"/>
      <c r="ABW209" s="143"/>
      <c r="ABX209" s="143"/>
      <c r="ABY209" s="143"/>
      <c r="ABZ209" s="143"/>
      <c r="ACA209" s="143"/>
      <c r="ACB209" s="143"/>
      <c r="ACC209" s="143"/>
      <c r="ACD209" s="143"/>
      <c r="ACE209" s="143"/>
      <c r="ACF209" s="143"/>
      <c r="ACG209" s="143"/>
      <c r="ACH209" s="143"/>
      <c r="ACI209" s="143"/>
      <c r="ACJ209" s="143"/>
      <c r="ACK209" s="143"/>
      <c r="ACL209" s="143"/>
      <c r="ACM209" s="143"/>
      <c r="ACN209" s="143"/>
      <c r="ACO209" s="143"/>
      <c r="ACP209" s="143"/>
      <c r="ACQ209" s="143"/>
      <c r="ACR209" s="143"/>
      <c r="ACS209" s="143"/>
      <c r="ACT209" s="143"/>
      <c r="ACU209" s="143"/>
      <c r="ACV209" s="143"/>
      <c r="ACW209" s="143"/>
      <c r="ACX209" s="143"/>
      <c r="ACY209" s="143"/>
      <c r="ACZ209" s="143"/>
      <c r="ADA209" s="143"/>
      <c r="ADB209" s="143"/>
      <c r="ADC209" s="143"/>
      <c r="ADD209" s="143"/>
      <c r="ADE209" s="143"/>
      <c r="ADF209" s="143"/>
      <c r="ADG209" s="143"/>
      <c r="ADH209" s="143"/>
      <c r="ADI209" s="143"/>
      <c r="ADJ209" s="143"/>
      <c r="ADK209" s="143"/>
      <c r="ADL209" s="143"/>
      <c r="ADM209" s="143"/>
      <c r="ADN209" s="143"/>
      <c r="ADO209" s="143"/>
      <c r="ADP209" s="143"/>
      <c r="ADQ209" s="143"/>
      <c r="ADR209" s="143"/>
      <c r="ADS209" s="143"/>
      <c r="ADT209" s="143"/>
      <c r="ADU209" s="143"/>
      <c r="ADV209" s="143"/>
      <c r="ADW209" s="143"/>
      <c r="ADX209" s="143"/>
      <c r="ADY209" s="143"/>
      <c r="ADZ209" s="143"/>
      <c r="AEA209" s="143"/>
      <c r="AEB209" s="143"/>
      <c r="AEC209" s="143"/>
      <c r="AED209" s="143"/>
      <c r="AEE209" s="143"/>
      <c r="AEF209" s="143"/>
      <c r="AEG209" s="143"/>
      <c r="AEH209" s="143"/>
      <c r="AEI209" s="143"/>
      <c r="AEJ209" s="143"/>
      <c r="AEK209" s="143"/>
      <c r="AEL209" s="143"/>
      <c r="AEM209" s="143"/>
      <c r="AEN209" s="143"/>
      <c r="AEO209" s="143"/>
      <c r="AEP209" s="143"/>
      <c r="AEQ209" s="143"/>
      <c r="AER209" s="143"/>
      <c r="AES209" s="143"/>
      <c r="AET209" s="143"/>
      <c r="AEU209" s="143"/>
      <c r="AEV209" s="143"/>
      <c r="AEW209" s="143"/>
      <c r="AEX209" s="143"/>
      <c r="AEY209" s="143"/>
      <c r="AEZ209" s="143"/>
      <c r="AFA209" s="143"/>
      <c r="AFB209" s="143"/>
      <c r="AFC209" s="143"/>
      <c r="AFD209" s="143"/>
      <c r="AFE209" s="143"/>
      <c r="AFF209" s="143"/>
      <c r="AFG209" s="143"/>
      <c r="AFH209" s="143"/>
      <c r="AFI209" s="143"/>
      <c r="AFJ209" s="143"/>
      <c r="AFK209" s="143"/>
      <c r="AFL209" s="143"/>
      <c r="AFM209" s="143"/>
      <c r="AFN209" s="143"/>
      <c r="AFO209" s="143"/>
      <c r="AFP209" s="143"/>
      <c r="AFQ209" s="143"/>
      <c r="AFR209" s="143"/>
      <c r="AFS209" s="143"/>
      <c r="AFT209" s="143"/>
      <c r="AFU209" s="143"/>
      <c r="AFV209" s="143"/>
      <c r="AFW209" s="143"/>
      <c r="AFX209" s="143"/>
      <c r="AFY209" s="143"/>
      <c r="AFZ209" s="143"/>
      <c r="AGA209" s="143"/>
      <c r="AGB209" s="143"/>
      <c r="AGC209" s="143"/>
      <c r="AGD209" s="143"/>
      <c r="AGE209" s="143"/>
      <c r="AGF209" s="143"/>
      <c r="AGG209" s="143"/>
      <c r="AGH209" s="143"/>
      <c r="AGI209" s="143"/>
      <c r="AGJ209" s="143"/>
      <c r="AGK209" s="143"/>
      <c r="AGL209" s="143"/>
      <c r="AGM209" s="143"/>
      <c r="AGN209" s="143"/>
      <c r="AGO209" s="143"/>
      <c r="AGP209" s="143"/>
      <c r="AGQ209" s="143"/>
      <c r="AGR209" s="143"/>
      <c r="AGS209" s="143"/>
      <c r="AGT209" s="143"/>
      <c r="AGU209" s="143"/>
      <c r="AGV209" s="143"/>
      <c r="AGW209" s="143"/>
      <c r="AGX209" s="143"/>
      <c r="AGY209" s="143"/>
      <c r="AGZ209" s="143"/>
      <c r="AHA209" s="143"/>
      <c r="AHB209" s="143"/>
      <c r="AHC209" s="143"/>
      <c r="AHD209" s="143"/>
      <c r="AHE209" s="143"/>
      <c r="AHF209" s="143"/>
      <c r="AHG209" s="143"/>
      <c r="AHH209" s="143"/>
      <c r="AHI209" s="143"/>
      <c r="AHJ209" s="143"/>
      <c r="AHK209" s="143"/>
      <c r="AHL209" s="143"/>
      <c r="AHM209" s="143"/>
      <c r="AHN209" s="143"/>
      <c r="AHO209" s="143"/>
      <c r="AHP209" s="143"/>
      <c r="AHQ209" s="143"/>
      <c r="AHR209" s="143"/>
      <c r="AHS209" s="143"/>
      <c r="AHT209" s="143"/>
      <c r="AHU209" s="143"/>
      <c r="AHV209" s="143"/>
      <c r="AHW209" s="143"/>
      <c r="AHX209" s="143"/>
      <c r="AHY209" s="143"/>
      <c r="AHZ209" s="143"/>
      <c r="AIA209" s="143"/>
      <c r="AIB209" s="143"/>
      <c r="AIC209" s="143"/>
      <c r="AID209" s="143"/>
      <c r="AIE209" s="143"/>
      <c r="AIF209" s="143"/>
      <c r="AIG209" s="143"/>
      <c r="AIH209" s="143"/>
      <c r="AII209" s="143"/>
      <c r="AIJ209" s="143"/>
      <c r="AIK209" s="143"/>
      <c r="AIL209" s="143"/>
      <c r="AIM209" s="143"/>
      <c r="AIN209" s="143"/>
      <c r="AIO209" s="143"/>
      <c r="AIP209" s="143"/>
      <c r="AIQ209" s="143"/>
      <c r="AIR209" s="143"/>
      <c r="AIS209" s="143"/>
      <c r="AIT209" s="143"/>
      <c r="AIU209" s="143"/>
      <c r="AIV209" s="143"/>
      <c r="AIW209" s="143"/>
      <c r="AIX209" s="143"/>
      <c r="AIY209" s="143"/>
      <c r="AIZ209" s="143"/>
      <c r="AJA209" s="143"/>
      <c r="AJB209" s="143"/>
      <c r="AJC209" s="143"/>
      <c r="AJD209" s="143"/>
      <c r="AJE209" s="143"/>
      <c r="AJF209" s="143"/>
      <c r="AJG209" s="143"/>
      <c r="AJH209" s="143"/>
      <c r="AJI209" s="143"/>
    </row>
    <row r="210" spans="1:945" s="106" customFormat="1" ht="13.55" customHeight="1">
      <c r="A210" s="400"/>
      <c r="B210" s="62" t="s">
        <v>223</v>
      </c>
      <c r="C210" s="251">
        <f>Asia!C210</f>
        <v>73999</v>
      </c>
      <c r="D210" s="358">
        <f t="shared" si="76"/>
        <v>-0.4838455421787593</v>
      </c>
      <c r="E210" s="421"/>
      <c r="F210" s="406"/>
      <c r="G210" s="356">
        <v>1589</v>
      </c>
      <c r="H210" s="358">
        <f t="shared" si="77"/>
        <v>-0.92247267759562845</v>
      </c>
      <c r="I210" s="138">
        <v>43</v>
      </c>
      <c r="J210" s="358">
        <f>(I210/I198-1)</f>
        <v>-0.97297297297297303</v>
      </c>
      <c r="K210" s="453"/>
      <c r="L210" s="455"/>
      <c r="M210" s="138">
        <v>72</v>
      </c>
      <c r="N210" s="358">
        <f t="shared" si="75"/>
        <v>-0.68965517241379315</v>
      </c>
      <c r="O210" s="138"/>
      <c r="P210" s="358" t="str">
        <f t="shared" si="79"/>
        <v/>
      </c>
      <c r="Q210" s="138">
        <v>0</v>
      </c>
      <c r="R210" s="358" t="str">
        <f t="shared" si="80"/>
        <v/>
      </c>
      <c r="S210" s="138">
        <v>162</v>
      </c>
      <c r="T210" s="358">
        <f t="shared" si="81"/>
        <v>-0.40875912408759119</v>
      </c>
      <c r="U210" s="403"/>
      <c r="V210" s="358" t="str">
        <f t="shared" si="82"/>
        <v/>
      </c>
      <c r="W210" s="356">
        <v>2</v>
      </c>
      <c r="X210" s="358"/>
      <c r="Y210" s="250">
        <v>0</v>
      </c>
      <c r="Z210" s="358"/>
      <c r="AA210" s="138"/>
      <c r="AB210" s="358" t="str">
        <f t="shared" si="84"/>
        <v/>
      </c>
      <c r="AC210" s="138"/>
      <c r="AD210" s="358" t="str">
        <f t="shared" si="85"/>
        <v/>
      </c>
      <c r="AE210" s="138"/>
      <c r="AF210" s="358" t="str">
        <f t="shared" si="86"/>
        <v/>
      </c>
      <c r="AG210" s="138"/>
      <c r="AH210" s="358" t="str">
        <f t="shared" si="87"/>
        <v/>
      </c>
      <c r="AI210" s="143"/>
      <c r="AJ210" s="143"/>
      <c r="AK210" s="143"/>
      <c r="AL210" s="143"/>
      <c r="AM210" s="143"/>
      <c r="AN210" s="143"/>
      <c r="AO210" s="143"/>
      <c r="AP210" s="143"/>
      <c r="AQ210" s="143"/>
      <c r="AR210" s="143"/>
      <c r="AS210" s="143"/>
      <c r="AT210" s="143"/>
      <c r="AU210" s="143"/>
      <c r="AV210" s="144"/>
      <c r="AW210" s="143"/>
      <c r="AX210" s="143"/>
      <c r="AY210" s="143"/>
      <c r="AZ210" s="143"/>
      <c r="BA210" s="143"/>
      <c r="BB210" s="143"/>
      <c r="BC210" s="143"/>
      <c r="BD210" s="143"/>
      <c r="BE210" s="143"/>
      <c r="BF210" s="143"/>
      <c r="BG210" s="143"/>
      <c r="BH210" s="143"/>
      <c r="BI210" s="143"/>
      <c r="BJ210" s="143"/>
      <c r="BK210" s="143"/>
      <c r="BL210" s="143"/>
      <c r="BM210" s="143"/>
      <c r="BN210" s="143"/>
      <c r="BO210" s="143"/>
      <c r="BP210" s="143"/>
      <c r="BQ210" s="143"/>
      <c r="BR210" s="143"/>
      <c r="BS210" s="143"/>
      <c r="BT210" s="143"/>
      <c r="BU210" s="143"/>
      <c r="BV210" s="143"/>
      <c r="BW210" s="143"/>
      <c r="BX210" s="143"/>
      <c r="BY210" s="143"/>
      <c r="BZ210" s="143"/>
      <c r="CA210" s="143"/>
      <c r="CB210" s="143"/>
      <c r="CC210" s="143"/>
      <c r="CD210" s="143"/>
      <c r="CE210" s="143"/>
      <c r="CF210" s="143"/>
      <c r="CG210" s="143"/>
      <c r="CH210" s="143"/>
      <c r="CI210" s="143"/>
      <c r="CJ210" s="143"/>
      <c r="CK210" s="143"/>
      <c r="CL210" s="143"/>
      <c r="CM210" s="143"/>
      <c r="CN210" s="143"/>
      <c r="CO210" s="143"/>
      <c r="CP210" s="143"/>
      <c r="CQ210" s="143"/>
      <c r="CR210" s="143"/>
      <c r="CS210" s="143"/>
      <c r="CT210" s="143"/>
      <c r="CU210" s="143"/>
      <c r="CV210" s="143"/>
      <c r="CW210" s="143"/>
      <c r="CX210" s="143"/>
      <c r="CY210" s="143"/>
      <c r="CZ210" s="143"/>
      <c r="DA210" s="143"/>
      <c r="DB210" s="143"/>
      <c r="DC210" s="143"/>
      <c r="DD210" s="143"/>
      <c r="DE210" s="143"/>
      <c r="DF210" s="143"/>
      <c r="DG210" s="143"/>
      <c r="DH210" s="143"/>
      <c r="DI210" s="143"/>
      <c r="DJ210" s="143"/>
      <c r="DK210" s="143"/>
      <c r="DL210" s="143"/>
      <c r="DM210" s="143"/>
      <c r="DN210" s="143"/>
      <c r="DO210" s="143"/>
      <c r="DP210" s="143"/>
      <c r="DQ210" s="143"/>
      <c r="DR210" s="143"/>
      <c r="DS210" s="143"/>
      <c r="DT210" s="143"/>
      <c r="DU210" s="143"/>
      <c r="DV210" s="143"/>
      <c r="DW210" s="143"/>
      <c r="DX210" s="143"/>
      <c r="DY210" s="143"/>
      <c r="DZ210" s="143"/>
      <c r="EA210" s="143"/>
      <c r="EB210" s="143"/>
      <c r="EC210" s="143"/>
      <c r="ED210" s="143"/>
      <c r="EE210" s="143"/>
      <c r="EF210" s="143"/>
      <c r="EG210" s="143"/>
      <c r="EH210" s="143"/>
      <c r="EI210" s="143"/>
      <c r="EJ210" s="143"/>
      <c r="EK210" s="143"/>
      <c r="EL210" s="143"/>
      <c r="EM210" s="143"/>
      <c r="EN210" s="143"/>
      <c r="EO210" s="143"/>
      <c r="EP210" s="143"/>
      <c r="EQ210" s="143"/>
      <c r="ER210" s="143"/>
      <c r="ES210" s="143"/>
      <c r="ET210" s="143"/>
      <c r="EU210" s="143"/>
      <c r="EV210" s="143"/>
      <c r="EW210" s="143"/>
      <c r="EX210" s="143"/>
      <c r="EY210" s="143"/>
      <c r="EZ210" s="143"/>
      <c r="FA210" s="143"/>
      <c r="FB210" s="143"/>
      <c r="FC210" s="143"/>
      <c r="FD210" s="143"/>
      <c r="FE210" s="143"/>
      <c r="FF210" s="143"/>
      <c r="FG210" s="143"/>
      <c r="FH210" s="143"/>
      <c r="FI210" s="143"/>
      <c r="FJ210" s="143"/>
      <c r="FK210" s="143"/>
      <c r="FL210" s="143"/>
      <c r="FM210" s="143"/>
      <c r="FN210" s="143"/>
      <c r="FO210" s="143"/>
      <c r="FP210" s="143"/>
      <c r="FQ210" s="143"/>
      <c r="FR210" s="143"/>
      <c r="FS210" s="143"/>
      <c r="FT210" s="143"/>
      <c r="FU210" s="143"/>
      <c r="FV210" s="143"/>
      <c r="FW210" s="143"/>
      <c r="FX210" s="143"/>
      <c r="FY210" s="143"/>
      <c r="FZ210" s="143"/>
      <c r="GA210" s="143"/>
      <c r="GB210" s="143"/>
      <c r="GC210" s="143"/>
      <c r="GD210" s="143"/>
      <c r="GE210" s="143"/>
      <c r="GF210" s="143"/>
      <c r="GG210" s="143"/>
      <c r="GH210" s="143"/>
      <c r="GI210" s="143"/>
      <c r="GJ210" s="143"/>
      <c r="GK210" s="143"/>
      <c r="GL210" s="143"/>
      <c r="GM210" s="143"/>
      <c r="GN210" s="143"/>
      <c r="GO210" s="143"/>
      <c r="GP210" s="143"/>
      <c r="GQ210" s="143"/>
      <c r="GR210" s="143"/>
      <c r="GS210" s="143"/>
      <c r="GT210" s="143"/>
      <c r="GU210" s="143"/>
      <c r="GV210" s="143"/>
      <c r="GW210" s="143"/>
      <c r="GX210" s="143"/>
      <c r="GY210" s="143"/>
      <c r="GZ210" s="143"/>
      <c r="HA210" s="143"/>
      <c r="HB210" s="143"/>
      <c r="HC210" s="143"/>
      <c r="HD210" s="143"/>
      <c r="HE210" s="143"/>
      <c r="HF210" s="143"/>
      <c r="HG210" s="143"/>
      <c r="HH210" s="143"/>
      <c r="HI210" s="143"/>
      <c r="HJ210" s="143"/>
      <c r="HK210" s="143"/>
      <c r="HL210" s="143"/>
      <c r="HM210" s="143"/>
      <c r="HN210" s="143"/>
      <c r="HO210" s="143"/>
      <c r="HP210" s="143"/>
      <c r="HQ210" s="143"/>
      <c r="HR210" s="143"/>
      <c r="HS210" s="143"/>
      <c r="HT210" s="143"/>
      <c r="HU210" s="143"/>
      <c r="HV210" s="143"/>
      <c r="HW210" s="143"/>
      <c r="HX210" s="143"/>
      <c r="HY210" s="143"/>
      <c r="HZ210" s="143"/>
      <c r="IA210" s="143"/>
      <c r="IB210" s="143"/>
      <c r="IC210" s="143"/>
      <c r="ID210" s="143"/>
      <c r="IE210" s="143"/>
      <c r="IF210" s="143"/>
      <c r="IG210" s="143"/>
      <c r="IH210" s="143"/>
      <c r="II210" s="143"/>
      <c r="IJ210" s="143"/>
      <c r="IK210" s="143"/>
      <c r="IL210" s="143"/>
      <c r="IM210" s="143"/>
      <c r="IN210" s="143"/>
      <c r="IO210" s="143"/>
      <c r="IP210" s="143"/>
      <c r="IQ210" s="143"/>
      <c r="IR210" s="143"/>
      <c r="IS210" s="143"/>
      <c r="IT210" s="143"/>
      <c r="IU210" s="143"/>
      <c r="IV210" s="143"/>
      <c r="IW210" s="143"/>
      <c r="IX210" s="143"/>
      <c r="IY210" s="143"/>
      <c r="IZ210" s="143"/>
      <c r="JA210" s="143"/>
      <c r="JB210" s="143"/>
      <c r="JC210" s="143"/>
      <c r="JD210" s="143"/>
      <c r="JE210" s="143"/>
      <c r="JF210" s="143"/>
      <c r="JG210" s="143"/>
      <c r="JH210" s="143"/>
      <c r="JI210" s="143"/>
      <c r="JJ210" s="143"/>
      <c r="JK210" s="143"/>
      <c r="JL210" s="143"/>
      <c r="JM210" s="143"/>
      <c r="JN210" s="143"/>
      <c r="JO210" s="143"/>
      <c r="JP210" s="143"/>
      <c r="JQ210" s="143"/>
      <c r="JR210" s="143"/>
      <c r="JS210" s="143"/>
      <c r="JT210" s="143"/>
      <c r="JU210" s="143"/>
      <c r="JV210" s="143"/>
      <c r="JW210" s="143"/>
      <c r="JX210" s="143"/>
      <c r="JY210" s="143"/>
      <c r="JZ210" s="143"/>
      <c r="KA210" s="143"/>
      <c r="KB210" s="143"/>
      <c r="KC210" s="143"/>
      <c r="KD210" s="143"/>
      <c r="KE210" s="143"/>
      <c r="KF210" s="143"/>
      <c r="KG210" s="143"/>
      <c r="KH210" s="143"/>
      <c r="KI210" s="143"/>
      <c r="KJ210" s="143"/>
      <c r="KK210" s="143"/>
      <c r="KL210" s="143"/>
      <c r="KM210" s="143"/>
      <c r="KN210" s="143"/>
      <c r="KO210" s="143"/>
      <c r="KP210" s="143"/>
      <c r="KQ210" s="143"/>
      <c r="KR210" s="143"/>
      <c r="KS210" s="143"/>
      <c r="KT210" s="143"/>
      <c r="KU210" s="143"/>
      <c r="KV210" s="143"/>
      <c r="KW210" s="143"/>
      <c r="KX210" s="143"/>
      <c r="KY210" s="143"/>
      <c r="KZ210" s="143"/>
      <c r="LA210" s="143"/>
      <c r="LB210" s="143"/>
      <c r="LC210" s="143"/>
      <c r="LD210" s="143"/>
      <c r="LE210" s="143"/>
      <c r="LF210" s="143"/>
      <c r="LG210" s="143"/>
      <c r="LH210" s="143"/>
      <c r="LI210" s="143"/>
      <c r="LJ210" s="143"/>
      <c r="LK210" s="143"/>
      <c r="LL210" s="143"/>
      <c r="LM210" s="143"/>
      <c r="LN210" s="143"/>
      <c r="LO210" s="143"/>
      <c r="LP210" s="143"/>
      <c r="LQ210" s="143"/>
      <c r="LR210" s="143"/>
      <c r="LS210" s="143"/>
      <c r="LT210" s="143"/>
      <c r="LU210" s="143"/>
      <c r="LV210" s="143"/>
      <c r="LW210" s="143"/>
      <c r="LX210" s="143"/>
      <c r="LY210" s="143"/>
      <c r="LZ210" s="143"/>
      <c r="MA210" s="143"/>
      <c r="MB210" s="143"/>
      <c r="MC210" s="143"/>
      <c r="MD210" s="143"/>
      <c r="ME210" s="143"/>
      <c r="MF210" s="143"/>
      <c r="MG210" s="143"/>
      <c r="MH210" s="143"/>
      <c r="MI210" s="143"/>
      <c r="MJ210" s="143"/>
      <c r="MK210" s="143"/>
      <c r="ML210" s="143"/>
      <c r="MM210" s="143"/>
      <c r="MN210" s="143"/>
      <c r="MO210" s="143"/>
      <c r="MP210" s="143"/>
      <c r="MQ210" s="143"/>
      <c r="MR210" s="143"/>
      <c r="MS210" s="143"/>
      <c r="MT210" s="143"/>
      <c r="MU210" s="143"/>
      <c r="MV210" s="143"/>
      <c r="MW210" s="143"/>
      <c r="MX210" s="143"/>
      <c r="MY210" s="143"/>
      <c r="MZ210" s="143"/>
      <c r="NA210" s="143"/>
      <c r="NB210" s="143"/>
      <c r="NC210" s="143"/>
      <c r="ND210" s="143"/>
      <c r="NE210" s="143"/>
      <c r="NF210" s="143"/>
      <c r="NG210" s="143"/>
      <c r="NH210" s="143"/>
      <c r="NI210" s="143"/>
      <c r="NJ210" s="143"/>
      <c r="NK210" s="143"/>
      <c r="NL210" s="143"/>
      <c r="NM210" s="143"/>
      <c r="NN210" s="143"/>
      <c r="NO210" s="143"/>
      <c r="NP210" s="143"/>
      <c r="NQ210" s="143"/>
      <c r="NR210" s="143"/>
      <c r="NS210" s="143"/>
      <c r="NT210" s="143"/>
      <c r="NU210" s="143"/>
      <c r="NV210" s="143"/>
      <c r="NW210" s="143"/>
      <c r="NX210" s="143"/>
      <c r="NY210" s="143"/>
      <c r="NZ210" s="143"/>
      <c r="OA210" s="143"/>
      <c r="OB210" s="143"/>
      <c r="OC210" s="143"/>
      <c r="OD210" s="143"/>
      <c r="OE210" s="143"/>
      <c r="OF210" s="143"/>
      <c r="OG210" s="143"/>
      <c r="OH210" s="143"/>
      <c r="OI210" s="143"/>
      <c r="OJ210" s="143"/>
      <c r="OK210" s="143"/>
      <c r="OL210" s="143"/>
      <c r="OM210" s="143"/>
      <c r="ON210" s="143"/>
      <c r="OO210" s="143"/>
      <c r="OP210" s="143"/>
      <c r="OQ210" s="143"/>
      <c r="OR210" s="143"/>
      <c r="OS210" s="143"/>
      <c r="OT210" s="143"/>
      <c r="OU210" s="143"/>
      <c r="OV210" s="143"/>
      <c r="OW210" s="143"/>
      <c r="OX210" s="143"/>
      <c r="OY210" s="143"/>
      <c r="OZ210" s="143"/>
      <c r="PA210" s="143"/>
      <c r="PB210" s="143"/>
      <c r="PC210" s="143"/>
      <c r="PD210" s="143"/>
      <c r="PE210" s="143"/>
      <c r="PF210" s="143"/>
      <c r="PG210" s="143"/>
      <c r="PH210" s="143"/>
      <c r="PI210" s="143"/>
      <c r="PJ210" s="143"/>
      <c r="PK210" s="143"/>
      <c r="PL210" s="143"/>
      <c r="PM210" s="143"/>
      <c r="PN210" s="143"/>
      <c r="PO210" s="143"/>
      <c r="PP210" s="143"/>
      <c r="PQ210" s="143"/>
      <c r="PR210" s="143"/>
      <c r="PS210" s="143"/>
      <c r="PT210" s="143"/>
      <c r="PU210" s="143"/>
      <c r="PV210" s="143"/>
      <c r="PW210" s="143"/>
      <c r="PX210" s="143"/>
      <c r="PY210" s="143"/>
      <c r="PZ210" s="143"/>
      <c r="QA210" s="143"/>
      <c r="QB210" s="143"/>
      <c r="QC210" s="143"/>
      <c r="QD210" s="143"/>
      <c r="QE210" s="143"/>
      <c r="QF210" s="143"/>
      <c r="QG210" s="143"/>
      <c r="QH210" s="143"/>
      <c r="QI210" s="143"/>
      <c r="QJ210" s="143"/>
      <c r="QK210" s="143"/>
      <c r="QL210" s="143"/>
      <c r="QM210" s="143"/>
      <c r="QN210" s="143"/>
      <c r="QO210" s="143"/>
      <c r="QP210" s="143"/>
      <c r="QQ210" s="143"/>
      <c r="QR210" s="143"/>
      <c r="QS210" s="143"/>
      <c r="QT210" s="143"/>
      <c r="QU210" s="143"/>
      <c r="QV210" s="143"/>
      <c r="QW210" s="143"/>
      <c r="QX210" s="143"/>
      <c r="QY210" s="143"/>
      <c r="QZ210" s="143"/>
      <c r="RA210" s="143"/>
      <c r="RB210" s="143"/>
      <c r="RC210" s="143"/>
      <c r="RD210" s="143"/>
      <c r="RE210" s="143"/>
      <c r="RF210" s="143"/>
      <c r="RG210" s="143"/>
      <c r="RH210" s="143"/>
      <c r="RI210" s="143"/>
      <c r="RJ210" s="143"/>
      <c r="RK210" s="143"/>
      <c r="RL210" s="143"/>
      <c r="RM210" s="143"/>
      <c r="RN210" s="143"/>
      <c r="RO210" s="143"/>
      <c r="RP210" s="143"/>
      <c r="RQ210" s="143"/>
      <c r="RR210" s="143"/>
      <c r="RS210" s="143"/>
      <c r="RT210" s="143"/>
      <c r="RU210" s="143"/>
      <c r="RV210" s="143"/>
      <c r="RW210" s="143"/>
      <c r="RX210" s="143"/>
      <c r="RY210" s="143"/>
      <c r="RZ210" s="143"/>
      <c r="SA210" s="143"/>
      <c r="SB210" s="143"/>
      <c r="SC210" s="143"/>
      <c r="SD210" s="143"/>
      <c r="SE210" s="143"/>
      <c r="SF210" s="143"/>
      <c r="SG210" s="143"/>
      <c r="SH210" s="143"/>
      <c r="SI210" s="143"/>
      <c r="SJ210" s="143"/>
      <c r="SK210" s="143"/>
      <c r="SL210" s="143"/>
      <c r="SM210" s="143"/>
      <c r="SN210" s="143"/>
      <c r="SO210" s="143"/>
      <c r="SP210" s="143"/>
      <c r="SQ210" s="143"/>
      <c r="SR210" s="143"/>
      <c r="SS210" s="143"/>
      <c r="ST210" s="143"/>
      <c r="SU210" s="143"/>
      <c r="SV210" s="143"/>
      <c r="SW210" s="143"/>
      <c r="SX210" s="143"/>
      <c r="SY210" s="143"/>
      <c r="SZ210" s="143"/>
      <c r="TA210" s="143"/>
      <c r="TB210" s="143"/>
      <c r="TC210" s="143"/>
      <c r="TD210" s="143"/>
      <c r="TE210" s="143"/>
      <c r="TF210" s="143"/>
      <c r="TG210" s="143"/>
      <c r="TH210" s="143"/>
      <c r="TI210" s="143"/>
      <c r="TJ210" s="143"/>
      <c r="TK210" s="143"/>
      <c r="TL210" s="143"/>
      <c r="TM210" s="143"/>
      <c r="TN210" s="143"/>
      <c r="TO210" s="143"/>
      <c r="TP210" s="143"/>
      <c r="TQ210" s="143"/>
      <c r="TR210" s="143"/>
      <c r="TS210" s="143"/>
      <c r="TT210" s="143"/>
      <c r="TU210" s="143"/>
      <c r="TV210" s="143"/>
      <c r="TW210" s="143"/>
      <c r="TX210" s="143"/>
      <c r="TY210" s="143"/>
      <c r="TZ210" s="143"/>
      <c r="UA210" s="143"/>
      <c r="UB210" s="143"/>
      <c r="UC210" s="143"/>
      <c r="UD210" s="143"/>
      <c r="UE210" s="143"/>
      <c r="UF210" s="143"/>
      <c r="UG210" s="143"/>
      <c r="UH210" s="143"/>
      <c r="UI210" s="143"/>
      <c r="UJ210" s="143"/>
      <c r="UK210" s="143"/>
      <c r="UL210" s="143"/>
      <c r="UM210" s="143"/>
      <c r="UN210" s="143"/>
      <c r="UO210" s="143"/>
      <c r="UP210" s="143"/>
      <c r="UQ210" s="143"/>
      <c r="UR210" s="143"/>
      <c r="US210" s="143"/>
      <c r="UT210" s="143"/>
      <c r="UU210" s="143"/>
      <c r="UV210" s="143"/>
      <c r="UW210" s="143"/>
      <c r="UX210" s="143"/>
      <c r="UY210" s="143"/>
      <c r="UZ210" s="143"/>
      <c r="VA210" s="143"/>
      <c r="VB210" s="143"/>
      <c r="VC210" s="143"/>
      <c r="VD210" s="143"/>
      <c r="VE210" s="143"/>
      <c r="VF210" s="143"/>
      <c r="VG210" s="143"/>
      <c r="VH210" s="143"/>
      <c r="VI210" s="143"/>
      <c r="VJ210" s="143"/>
      <c r="VK210" s="143"/>
      <c r="VL210" s="143"/>
      <c r="VM210" s="143"/>
      <c r="VN210" s="143"/>
      <c r="VO210" s="143"/>
      <c r="VP210" s="143"/>
      <c r="VQ210" s="143"/>
      <c r="VR210" s="143"/>
      <c r="VS210" s="143"/>
      <c r="VT210" s="143"/>
      <c r="VU210" s="143"/>
      <c r="VV210" s="143"/>
      <c r="VW210" s="143"/>
      <c r="VX210" s="143"/>
      <c r="VY210" s="143"/>
      <c r="VZ210" s="143"/>
      <c r="WA210" s="143"/>
      <c r="WB210" s="143"/>
      <c r="WC210" s="143"/>
      <c r="WD210" s="143"/>
      <c r="WE210" s="143"/>
      <c r="WF210" s="143"/>
      <c r="WG210" s="143"/>
      <c r="WH210" s="143"/>
      <c r="WI210" s="143"/>
      <c r="WJ210" s="143"/>
      <c r="WK210" s="143"/>
      <c r="WL210" s="143"/>
      <c r="WM210" s="143"/>
      <c r="WN210" s="143"/>
      <c r="WO210" s="143"/>
      <c r="WP210" s="143"/>
      <c r="WQ210" s="143"/>
      <c r="WR210" s="143"/>
      <c r="WS210" s="143"/>
      <c r="WT210" s="143"/>
      <c r="WU210" s="143"/>
      <c r="WV210" s="143"/>
      <c r="WW210" s="143"/>
      <c r="WX210" s="143"/>
      <c r="WY210" s="143"/>
      <c r="WZ210" s="143"/>
      <c r="XA210" s="143"/>
      <c r="XB210" s="143"/>
      <c r="XC210" s="143"/>
      <c r="XD210" s="143"/>
      <c r="XE210" s="143"/>
      <c r="XF210" s="143"/>
      <c r="XG210" s="143"/>
      <c r="XH210" s="143"/>
      <c r="XI210" s="143"/>
      <c r="XJ210" s="143"/>
      <c r="XK210" s="143"/>
      <c r="XL210" s="143"/>
      <c r="XM210" s="143"/>
      <c r="XN210" s="143"/>
      <c r="XO210" s="143"/>
      <c r="XP210" s="143"/>
      <c r="XQ210" s="143"/>
      <c r="XR210" s="143"/>
      <c r="XS210" s="143"/>
      <c r="XT210" s="143"/>
      <c r="XU210" s="143"/>
      <c r="XV210" s="143"/>
      <c r="XW210" s="143"/>
      <c r="XX210" s="143"/>
      <c r="XY210" s="143"/>
      <c r="XZ210" s="143"/>
      <c r="YA210" s="143"/>
      <c r="YB210" s="143"/>
      <c r="YC210" s="143"/>
      <c r="YD210" s="143"/>
      <c r="YE210" s="143"/>
      <c r="YF210" s="143"/>
      <c r="YG210" s="143"/>
      <c r="YH210" s="143"/>
      <c r="YI210" s="143"/>
      <c r="YJ210" s="143"/>
      <c r="YK210" s="143"/>
      <c r="YL210" s="143"/>
      <c r="YM210" s="143"/>
      <c r="YN210" s="143"/>
      <c r="YO210" s="143"/>
      <c r="YP210" s="143"/>
      <c r="YQ210" s="143"/>
      <c r="YR210" s="143"/>
      <c r="YS210" s="143"/>
      <c r="YT210" s="143"/>
      <c r="YU210" s="143"/>
      <c r="YV210" s="143"/>
      <c r="YW210" s="143"/>
      <c r="YX210" s="143"/>
      <c r="YY210" s="143"/>
      <c r="YZ210" s="143"/>
      <c r="ZA210" s="143"/>
      <c r="ZB210" s="143"/>
      <c r="ZC210" s="143"/>
      <c r="ZD210" s="143"/>
      <c r="ZE210" s="143"/>
      <c r="ZF210" s="143"/>
      <c r="ZG210" s="143"/>
      <c r="ZH210" s="143"/>
      <c r="ZI210" s="143"/>
      <c r="ZJ210" s="143"/>
      <c r="ZK210" s="143"/>
      <c r="ZL210" s="143"/>
      <c r="ZM210" s="143"/>
      <c r="ZN210" s="143"/>
      <c r="ZO210" s="143"/>
      <c r="ZP210" s="143"/>
      <c r="ZQ210" s="143"/>
      <c r="ZR210" s="143"/>
      <c r="ZS210" s="143"/>
      <c r="ZT210" s="143"/>
      <c r="ZU210" s="143"/>
      <c r="ZV210" s="143"/>
      <c r="ZW210" s="143"/>
      <c r="ZX210" s="143"/>
      <c r="ZY210" s="143"/>
      <c r="ZZ210" s="143"/>
      <c r="AAA210" s="143"/>
      <c r="AAB210" s="143"/>
      <c r="AAC210" s="143"/>
      <c r="AAD210" s="143"/>
      <c r="AAE210" s="143"/>
      <c r="AAF210" s="143"/>
      <c r="AAG210" s="143"/>
      <c r="AAH210" s="143"/>
      <c r="AAI210" s="143"/>
      <c r="AAJ210" s="143"/>
      <c r="AAK210" s="143"/>
      <c r="AAL210" s="143"/>
      <c r="AAM210" s="143"/>
      <c r="AAN210" s="143"/>
      <c r="AAO210" s="143"/>
      <c r="AAP210" s="143"/>
      <c r="AAQ210" s="143"/>
      <c r="AAR210" s="143"/>
      <c r="AAS210" s="143"/>
      <c r="AAT210" s="143"/>
      <c r="AAU210" s="143"/>
      <c r="AAV210" s="143"/>
      <c r="AAW210" s="143"/>
      <c r="AAX210" s="143"/>
      <c r="AAY210" s="143"/>
      <c r="AAZ210" s="143"/>
      <c r="ABA210" s="143"/>
      <c r="ABB210" s="143"/>
      <c r="ABC210" s="143"/>
      <c r="ABD210" s="143"/>
      <c r="ABE210" s="143"/>
      <c r="ABF210" s="143"/>
      <c r="ABG210" s="143"/>
      <c r="ABH210" s="143"/>
      <c r="ABI210" s="143"/>
      <c r="ABJ210" s="143"/>
      <c r="ABK210" s="143"/>
      <c r="ABL210" s="143"/>
      <c r="ABM210" s="143"/>
      <c r="ABN210" s="143"/>
      <c r="ABO210" s="143"/>
      <c r="ABP210" s="143"/>
      <c r="ABQ210" s="143"/>
      <c r="ABR210" s="143"/>
      <c r="ABS210" s="143"/>
      <c r="ABT210" s="143"/>
      <c r="ABU210" s="143"/>
      <c r="ABV210" s="143"/>
      <c r="ABW210" s="143"/>
      <c r="ABX210" s="143"/>
      <c r="ABY210" s="143"/>
      <c r="ABZ210" s="143"/>
      <c r="ACA210" s="143"/>
      <c r="ACB210" s="143"/>
      <c r="ACC210" s="143"/>
      <c r="ACD210" s="143"/>
      <c r="ACE210" s="143"/>
      <c r="ACF210" s="143"/>
      <c r="ACG210" s="143"/>
      <c r="ACH210" s="143"/>
      <c r="ACI210" s="143"/>
      <c r="ACJ210" s="143"/>
      <c r="ACK210" s="143"/>
      <c r="ACL210" s="143"/>
      <c r="ACM210" s="143"/>
      <c r="ACN210" s="143"/>
      <c r="ACO210" s="143"/>
      <c r="ACP210" s="143"/>
      <c r="ACQ210" s="143"/>
      <c r="ACR210" s="143"/>
      <c r="ACS210" s="143"/>
      <c r="ACT210" s="143"/>
      <c r="ACU210" s="143"/>
      <c r="ACV210" s="143"/>
      <c r="ACW210" s="143"/>
      <c r="ACX210" s="143"/>
      <c r="ACY210" s="143"/>
      <c r="ACZ210" s="143"/>
      <c r="ADA210" s="143"/>
      <c r="ADB210" s="143"/>
      <c r="ADC210" s="143"/>
      <c r="ADD210" s="143"/>
      <c r="ADE210" s="143"/>
      <c r="ADF210" s="143"/>
      <c r="ADG210" s="143"/>
      <c r="ADH210" s="143"/>
      <c r="ADI210" s="143"/>
      <c r="ADJ210" s="143"/>
      <c r="ADK210" s="143"/>
      <c r="ADL210" s="143"/>
      <c r="ADM210" s="143"/>
      <c r="ADN210" s="143"/>
      <c r="ADO210" s="143"/>
      <c r="ADP210" s="143"/>
      <c r="ADQ210" s="143"/>
      <c r="ADR210" s="143"/>
      <c r="ADS210" s="143"/>
      <c r="ADT210" s="143"/>
      <c r="ADU210" s="143"/>
      <c r="ADV210" s="143"/>
      <c r="ADW210" s="143"/>
      <c r="ADX210" s="143"/>
      <c r="ADY210" s="143"/>
      <c r="ADZ210" s="143"/>
      <c r="AEA210" s="143"/>
      <c r="AEB210" s="143"/>
      <c r="AEC210" s="143"/>
      <c r="AED210" s="143"/>
      <c r="AEE210" s="143"/>
      <c r="AEF210" s="143"/>
      <c r="AEG210" s="143"/>
      <c r="AEH210" s="143"/>
      <c r="AEI210" s="143"/>
      <c r="AEJ210" s="143"/>
      <c r="AEK210" s="143"/>
      <c r="AEL210" s="143"/>
      <c r="AEM210" s="143"/>
      <c r="AEN210" s="143"/>
      <c r="AEO210" s="143"/>
      <c r="AEP210" s="143"/>
      <c r="AEQ210" s="143"/>
      <c r="AER210" s="143"/>
      <c r="AES210" s="143"/>
      <c r="AET210" s="143"/>
      <c r="AEU210" s="143"/>
      <c r="AEV210" s="143"/>
      <c r="AEW210" s="143"/>
      <c r="AEX210" s="143"/>
      <c r="AEY210" s="143"/>
      <c r="AEZ210" s="143"/>
      <c r="AFA210" s="143"/>
      <c r="AFB210" s="143"/>
      <c r="AFC210" s="143"/>
      <c r="AFD210" s="143"/>
      <c r="AFE210" s="143"/>
      <c r="AFF210" s="143"/>
      <c r="AFG210" s="143"/>
      <c r="AFH210" s="143"/>
      <c r="AFI210" s="143"/>
      <c r="AFJ210" s="143"/>
      <c r="AFK210" s="143"/>
      <c r="AFL210" s="143"/>
      <c r="AFM210" s="143"/>
      <c r="AFN210" s="143"/>
      <c r="AFO210" s="143"/>
      <c r="AFP210" s="143"/>
      <c r="AFQ210" s="143"/>
      <c r="AFR210" s="143"/>
      <c r="AFS210" s="143"/>
      <c r="AFT210" s="143"/>
      <c r="AFU210" s="143"/>
      <c r="AFV210" s="143"/>
      <c r="AFW210" s="143"/>
      <c r="AFX210" s="143"/>
      <c r="AFY210" s="143"/>
      <c r="AFZ210" s="143"/>
      <c r="AGA210" s="143"/>
      <c r="AGB210" s="143"/>
      <c r="AGC210" s="143"/>
      <c r="AGD210" s="143"/>
      <c r="AGE210" s="143"/>
      <c r="AGF210" s="143"/>
      <c r="AGG210" s="143"/>
      <c r="AGH210" s="143"/>
      <c r="AGI210" s="143"/>
      <c r="AGJ210" s="143"/>
      <c r="AGK210" s="143"/>
      <c r="AGL210" s="143"/>
      <c r="AGM210" s="143"/>
      <c r="AGN210" s="143"/>
      <c r="AGO210" s="143"/>
      <c r="AGP210" s="143"/>
      <c r="AGQ210" s="143"/>
      <c r="AGR210" s="143"/>
      <c r="AGS210" s="143"/>
      <c r="AGT210" s="143"/>
      <c r="AGU210" s="143"/>
      <c r="AGV210" s="143"/>
      <c r="AGW210" s="143"/>
      <c r="AGX210" s="143"/>
      <c r="AGY210" s="143"/>
      <c r="AGZ210" s="143"/>
      <c r="AHA210" s="143"/>
      <c r="AHB210" s="143"/>
      <c r="AHC210" s="143"/>
      <c r="AHD210" s="143"/>
      <c r="AHE210" s="143"/>
      <c r="AHF210" s="143"/>
      <c r="AHG210" s="143"/>
      <c r="AHH210" s="143"/>
      <c r="AHI210" s="143"/>
      <c r="AHJ210" s="143"/>
      <c r="AHK210" s="143"/>
      <c r="AHL210" s="143"/>
      <c r="AHM210" s="143"/>
      <c r="AHN210" s="143"/>
      <c r="AHO210" s="143"/>
      <c r="AHP210" s="143"/>
      <c r="AHQ210" s="143"/>
      <c r="AHR210" s="143"/>
      <c r="AHS210" s="143"/>
      <c r="AHT210" s="143"/>
      <c r="AHU210" s="143"/>
      <c r="AHV210" s="143"/>
      <c r="AHW210" s="143"/>
      <c r="AHX210" s="143"/>
      <c r="AHY210" s="143"/>
      <c r="AHZ210" s="143"/>
      <c r="AIA210" s="143"/>
      <c r="AIB210" s="143"/>
      <c r="AIC210" s="143"/>
      <c r="AID210" s="143"/>
      <c r="AIE210" s="143"/>
      <c r="AIF210" s="143"/>
      <c r="AIG210" s="143"/>
      <c r="AIH210" s="143"/>
      <c r="AII210" s="143"/>
      <c r="AIJ210" s="143"/>
      <c r="AIK210" s="143"/>
      <c r="AIL210" s="143"/>
      <c r="AIM210" s="143"/>
      <c r="AIN210" s="143"/>
      <c r="AIO210" s="143"/>
      <c r="AIP210" s="143"/>
      <c r="AIQ210" s="143"/>
      <c r="AIR210" s="143"/>
      <c r="AIS210" s="143"/>
      <c r="AIT210" s="143"/>
      <c r="AIU210" s="143"/>
      <c r="AIV210" s="143"/>
      <c r="AIW210" s="143"/>
      <c r="AIX210" s="143"/>
      <c r="AIY210" s="143"/>
      <c r="AIZ210" s="143"/>
      <c r="AJA210" s="143"/>
      <c r="AJB210" s="143"/>
      <c r="AJC210" s="143"/>
      <c r="AJD210" s="143"/>
      <c r="AJE210" s="143"/>
      <c r="AJF210" s="143"/>
      <c r="AJG210" s="143"/>
      <c r="AJH210" s="143"/>
      <c r="AJI210" s="143"/>
    </row>
    <row r="211" spans="1:945" s="106" customFormat="1" ht="13.55" customHeight="1">
      <c r="A211" s="400"/>
      <c r="B211" s="62" t="s">
        <v>8</v>
      </c>
      <c r="C211" s="251">
        <f>Asia!C211</f>
        <v>71302</v>
      </c>
      <c r="D211" s="358">
        <f t="shared" si="76"/>
        <v>1.2689578361177407</v>
      </c>
      <c r="E211" s="421"/>
      <c r="F211" s="406"/>
      <c r="G211" s="356">
        <v>1243</v>
      </c>
      <c r="H211" s="358">
        <f t="shared" si="77"/>
        <v>1.1768826619964972</v>
      </c>
      <c r="I211" s="138">
        <v>25</v>
      </c>
      <c r="J211" s="358">
        <f t="shared" si="78"/>
        <v>1.7777777777777777</v>
      </c>
      <c r="K211" s="453">
        <v>519</v>
      </c>
      <c r="L211" s="406" t="s">
        <v>501</v>
      </c>
      <c r="M211" s="138">
        <v>18</v>
      </c>
      <c r="N211" s="358" t="str">
        <f t="shared" si="75"/>
        <v/>
      </c>
      <c r="O211" s="138"/>
      <c r="P211" s="358" t="str">
        <f t="shared" si="79"/>
        <v/>
      </c>
      <c r="Q211" s="138">
        <v>4</v>
      </c>
      <c r="R211" s="358" t="str">
        <f t="shared" si="80"/>
        <v/>
      </c>
      <c r="S211" s="138">
        <v>49</v>
      </c>
      <c r="T211" s="358">
        <f t="shared" si="81"/>
        <v>1.1304347826086958</v>
      </c>
      <c r="U211" s="250"/>
      <c r="V211" s="358" t="str">
        <f t="shared" si="82"/>
        <v/>
      </c>
      <c r="W211" s="356">
        <v>1</v>
      </c>
      <c r="X211" s="358"/>
      <c r="Y211" s="250">
        <v>3</v>
      </c>
      <c r="Z211" s="358"/>
      <c r="AA211" s="138"/>
      <c r="AB211" s="358" t="str">
        <f t="shared" si="84"/>
        <v/>
      </c>
      <c r="AC211" s="138"/>
      <c r="AD211" s="358" t="str">
        <f t="shared" si="85"/>
        <v/>
      </c>
      <c r="AE211" s="138"/>
      <c r="AF211" s="358" t="str">
        <f t="shared" si="86"/>
        <v/>
      </c>
      <c r="AG211" s="138"/>
      <c r="AH211" s="358" t="str">
        <f t="shared" si="87"/>
        <v/>
      </c>
      <c r="AI211" s="143"/>
      <c r="AJ211" s="143"/>
      <c r="AK211" s="143"/>
      <c r="AL211" s="143"/>
      <c r="AM211" s="143"/>
      <c r="AN211" s="143"/>
      <c r="AO211" s="143"/>
      <c r="AP211" s="143"/>
      <c r="AQ211" s="143"/>
      <c r="AR211" s="143"/>
      <c r="AS211" s="143"/>
      <c r="AT211" s="143"/>
      <c r="AU211" s="143"/>
      <c r="AV211" s="144"/>
      <c r="AW211" s="143"/>
      <c r="AX211" s="143"/>
      <c r="AY211" s="143"/>
      <c r="AZ211" s="143"/>
      <c r="BA211" s="143"/>
      <c r="BB211" s="143"/>
      <c r="BC211" s="143"/>
      <c r="BD211" s="143"/>
      <c r="BE211" s="143"/>
      <c r="BF211" s="143"/>
      <c r="BG211" s="143"/>
      <c r="BH211" s="143"/>
      <c r="BI211" s="143"/>
      <c r="BJ211" s="143"/>
      <c r="BK211" s="143"/>
      <c r="BL211" s="143"/>
      <c r="BM211" s="143"/>
      <c r="BN211" s="143"/>
      <c r="BO211" s="143"/>
      <c r="BP211" s="143"/>
      <c r="BQ211" s="143"/>
      <c r="BR211" s="143"/>
      <c r="BS211" s="143"/>
      <c r="BT211" s="143"/>
      <c r="BU211" s="143"/>
      <c r="BV211" s="143"/>
      <c r="BW211" s="143"/>
      <c r="BX211" s="143"/>
      <c r="BY211" s="143"/>
      <c r="BZ211" s="143"/>
      <c r="CA211" s="143"/>
      <c r="CB211" s="143"/>
      <c r="CC211" s="143"/>
      <c r="CD211" s="143"/>
      <c r="CE211" s="143"/>
      <c r="CF211" s="143"/>
      <c r="CG211" s="143"/>
      <c r="CH211" s="143"/>
      <c r="CI211" s="143"/>
      <c r="CJ211" s="143"/>
      <c r="CK211" s="143"/>
      <c r="CL211" s="143"/>
      <c r="CM211" s="143"/>
      <c r="CN211" s="143"/>
      <c r="CO211" s="143"/>
      <c r="CP211" s="143"/>
      <c r="CQ211" s="143"/>
      <c r="CR211" s="143"/>
      <c r="CS211" s="143"/>
      <c r="CT211" s="143"/>
      <c r="CU211" s="143"/>
      <c r="CV211" s="143"/>
      <c r="CW211" s="143"/>
      <c r="CX211" s="143"/>
      <c r="CY211" s="143"/>
      <c r="CZ211" s="143"/>
      <c r="DA211" s="143"/>
      <c r="DB211" s="143"/>
      <c r="DC211" s="143"/>
      <c r="DD211" s="143"/>
      <c r="DE211" s="143"/>
      <c r="DF211" s="143"/>
      <c r="DG211" s="143"/>
      <c r="DH211" s="143"/>
      <c r="DI211" s="143"/>
      <c r="DJ211" s="143"/>
      <c r="DK211" s="143"/>
      <c r="DL211" s="143"/>
      <c r="DM211" s="143"/>
      <c r="DN211" s="143"/>
      <c r="DO211" s="143"/>
      <c r="DP211" s="143"/>
      <c r="DQ211" s="143"/>
      <c r="DR211" s="143"/>
      <c r="DS211" s="143"/>
      <c r="DT211" s="143"/>
      <c r="DU211" s="143"/>
      <c r="DV211" s="143"/>
      <c r="DW211" s="143"/>
      <c r="DX211" s="143"/>
      <c r="DY211" s="143"/>
      <c r="DZ211" s="143"/>
      <c r="EA211" s="143"/>
      <c r="EB211" s="143"/>
      <c r="EC211" s="143"/>
      <c r="ED211" s="143"/>
      <c r="EE211" s="143"/>
      <c r="EF211" s="143"/>
      <c r="EG211" s="143"/>
      <c r="EH211" s="143"/>
      <c r="EI211" s="143"/>
      <c r="EJ211" s="143"/>
      <c r="EK211" s="143"/>
      <c r="EL211" s="143"/>
      <c r="EM211" s="143"/>
      <c r="EN211" s="143"/>
      <c r="EO211" s="143"/>
      <c r="EP211" s="143"/>
      <c r="EQ211" s="143"/>
      <c r="ER211" s="143"/>
      <c r="ES211" s="143"/>
      <c r="ET211" s="143"/>
      <c r="EU211" s="143"/>
      <c r="EV211" s="143"/>
      <c r="EW211" s="143"/>
      <c r="EX211" s="143"/>
      <c r="EY211" s="143"/>
      <c r="EZ211" s="143"/>
      <c r="FA211" s="143"/>
      <c r="FB211" s="143"/>
      <c r="FC211" s="143"/>
      <c r="FD211" s="143"/>
      <c r="FE211" s="143"/>
      <c r="FF211" s="143"/>
      <c r="FG211" s="143"/>
      <c r="FH211" s="143"/>
      <c r="FI211" s="143"/>
      <c r="FJ211" s="143"/>
      <c r="FK211" s="143"/>
      <c r="FL211" s="143"/>
      <c r="FM211" s="143"/>
      <c r="FN211" s="143"/>
      <c r="FO211" s="143"/>
      <c r="FP211" s="143"/>
      <c r="FQ211" s="143"/>
      <c r="FR211" s="143"/>
      <c r="FS211" s="143"/>
      <c r="FT211" s="143"/>
      <c r="FU211" s="143"/>
      <c r="FV211" s="143"/>
      <c r="FW211" s="143"/>
      <c r="FX211" s="143"/>
      <c r="FY211" s="143"/>
      <c r="FZ211" s="143"/>
      <c r="GA211" s="143"/>
      <c r="GB211" s="143"/>
      <c r="GC211" s="143"/>
      <c r="GD211" s="143"/>
      <c r="GE211" s="143"/>
      <c r="GF211" s="143"/>
      <c r="GG211" s="143"/>
      <c r="GH211" s="143"/>
      <c r="GI211" s="143"/>
      <c r="GJ211" s="143"/>
      <c r="GK211" s="143"/>
      <c r="GL211" s="143"/>
      <c r="GM211" s="143"/>
      <c r="GN211" s="143"/>
      <c r="GO211" s="143"/>
      <c r="GP211" s="143"/>
      <c r="GQ211" s="143"/>
      <c r="GR211" s="143"/>
      <c r="GS211" s="143"/>
      <c r="GT211" s="143"/>
      <c r="GU211" s="143"/>
      <c r="GV211" s="143"/>
      <c r="GW211" s="143"/>
      <c r="GX211" s="143"/>
      <c r="GY211" s="143"/>
      <c r="GZ211" s="143"/>
      <c r="HA211" s="143"/>
      <c r="HB211" s="143"/>
      <c r="HC211" s="143"/>
      <c r="HD211" s="143"/>
      <c r="HE211" s="143"/>
      <c r="HF211" s="143"/>
      <c r="HG211" s="143"/>
      <c r="HH211" s="143"/>
      <c r="HI211" s="143"/>
      <c r="HJ211" s="143"/>
      <c r="HK211" s="143"/>
      <c r="HL211" s="143"/>
      <c r="HM211" s="143"/>
      <c r="HN211" s="143"/>
      <c r="HO211" s="143"/>
      <c r="HP211" s="143"/>
      <c r="HQ211" s="143"/>
      <c r="HR211" s="143"/>
      <c r="HS211" s="143"/>
      <c r="HT211" s="143"/>
      <c r="HU211" s="143"/>
      <c r="HV211" s="143"/>
      <c r="HW211" s="143"/>
      <c r="HX211" s="143"/>
      <c r="HY211" s="143"/>
      <c r="HZ211" s="143"/>
      <c r="IA211" s="143"/>
      <c r="IB211" s="143"/>
      <c r="IC211" s="143"/>
      <c r="ID211" s="143"/>
      <c r="IE211" s="143"/>
      <c r="IF211" s="143"/>
      <c r="IG211" s="143"/>
      <c r="IH211" s="143"/>
      <c r="II211" s="143"/>
      <c r="IJ211" s="143"/>
      <c r="IK211" s="143"/>
      <c r="IL211" s="143"/>
      <c r="IM211" s="143"/>
      <c r="IN211" s="143"/>
      <c r="IO211" s="143"/>
      <c r="IP211" s="143"/>
      <c r="IQ211" s="143"/>
      <c r="IR211" s="143"/>
      <c r="IS211" s="143"/>
      <c r="IT211" s="143"/>
      <c r="IU211" s="143"/>
      <c r="IV211" s="143"/>
      <c r="IW211" s="143"/>
      <c r="IX211" s="143"/>
      <c r="IY211" s="143"/>
      <c r="IZ211" s="143"/>
      <c r="JA211" s="143"/>
      <c r="JB211" s="143"/>
      <c r="JC211" s="143"/>
      <c r="JD211" s="143"/>
      <c r="JE211" s="143"/>
      <c r="JF211" s="143"/>
      <c r="JG211" s="143"/>
      <c r="JH211" s="143"/>
      <c r="JI211" s="143"/>
      <c r="JJ211" s="143"/>
      <c r="JK211" s="143"/>
      <c r="JL211" s="143"/>
      <c r="JM211" s="143"/>
      <c r="JN211" s="143"/>
      <c r="JO211" s="143"/>
      <c r="JP211" s="143"/>
      <c r="JQ211" s="143"/>
      <c r="JR211" s="143"/>
      <c r="JS211" s="143"/>
      <c r="JT211" s="143"/>
      <c r="JU211" s="143"/>
      <c r="JV211" s="143"/>
      <c r="JW211" s="143"/>
      <c r="JX211" s="143"/>
      <c r="JY211" s="143"/>
      <c r="JZ211" s="143"/>
      <c r="KA211" s="143"/>
      <c r="KB211" s="143"/>
      <c r="KC211" s="143"/>
      <c r="KD211" s="143"/>
      <c r="KE211" s="143"/>
      <c r="KF211" s="143"/>
      <c r="KG211" s="143"/>
      <c r="KH211" s="143"/>
      <c r="KI211" s="143"/>
      <c r="KJ211" s="143"/>
      <c r="KK211" s="143"/>
      <c r="KL211" s="143"/>
      <c r="KM211" s="143"/>
      <c r="KN211" s="143"/>
      <c r="KO211" s="143"/>
      <c r="KP211" s="143"/>
      <c r="KQ211" s="143"/>
      <c r="KR211" s="143"/>
      <c r="KS211" s="143"/>
      <c r="KT211" s="143"/>
      <c r="KU211" s="143"/>
      <c r="KV211" s="143"/>
      <c r="KW211" s="143"/>
      <c r="KX211" s="143"/>
      <c r="KY211" s="143"/>
      <c r="KZ211" s="143"/>
      <c r="LA211" s="143"/>
      <c r="LB211" s="143"/>
      <c r="LC211" s="143"/>
      <c r="LD211" s="143"/>
      <c r="LE211" s="143"/>
      <c r="LF211" s="143"/>
      <c r="LG211" s="143"/>
      <c r="LH211" s="143"/>
      <c r="LI211" s="143"/>
      <c r="LJ211" s="143"/>
      <c r="LK211" s="143"/>
      <c r="LL211" s="143"/>
      <c r="LM211" s="143"/>
      <c r="LN211" s="143"/>
      <c r="LO211" s="143"/>
      <c r="LP211" s="143"/>
      <c r="LQ211" s="143"/>
      <c r="LR211" s="143"/>
      <c r="LS211" s="143"/>
      <c r="LT211" s="143"/>
      <c r="LU211" s="143"/>
      <c r="LV211" s="143"/>
      <c r="LW211" s="143"/>
      <c r="LX211" s="143"/>
      <c r="LY211" s="143"/>
      <c r="LZ211" s="143"/>
      <c r="MA211" s="143"/>
      <c r="MB211" s="143"/>
      <c r="MC211" s="143"/>
      <c r="MD211" s="143"/>
      <c r="ME211" s="143"/>
      <c r="MF211" s="143"/>
      <c r="MG211" s="143"/>
      <c r="MH211" s="143"/>
      <c r="MI211" s="143"/>
      <c r="MJ211" s="143"/>
      <c r="MK211" s="143"/>
      <c r="ML211" s="143"/>
      <c r="MM211" s="143"/>
      <c r="MN211" s="143"/>
      <c r="MO211" s="143"/>
      <c r="MP211" s="143"/>
      <c r="MQ211" s="143"/>
      <c r="MR211" s="143"/>
      <c r="MS211" s="143"/>
      <c r="MT211" s="143"/>
      <c r="MU211" s="143"/>
      <c r="MV211" s="143"/>
      <c r="MW211" s="143"/>
      <c r="MX211" s="143"/>
      <c r="MY211" s="143"/>
      <c r="MZ211" s="143"/>
      <c r="NA211" s="143"/>
      <c r="NB211" s="143"/>
      <c r="NC211" s="143"/>
      <c r="ND211" s="143"/>
      <c r="NE211" s="143"/>
      <c r="NF211" s="143"/>
      <c r="NG211" s="143"/>
      <c r="NH211" s="143"/>
      <c r="NI211" s="143"/>
      <c r="NJ211" s="143"/>
      <c r="NK211" s="143"/>
      <c r="NL211" s="143"/>
      <c r="NM211" s="143"/>
      <c r="NN211" s="143"/>
      <c r="NO211" s="143"/>
      <c r="NP211" s="143"/>
      <c r="NQ211" s="143"/>
      <c r="NR211" s="143"/>
      <c r="NS211" s="143"/>
      <c r="NT211" s="143"/>
      <c r="NU211" s="143"/>
      <c r="NV211" s="143"/>
      <c r="NW211" s="143"/>
      <c r="NX211" s="143"/>
      <c r="NY211" s="143"/>
      <c r="NZ211" s="143"/>
      <c r="OA211" s="143"/>
      <c r="OB211" s="143"/>
      <c r="OC211" s="143"/>
      <c r="OD211" s="143"/>
      <c r="OE211" s="143"/>
      <c r="OF211" s="143"/>
      <c r="OG211" s="143"/>
      <c r="OH211" s="143"/>
      <c r="OI211" s="143"/>
      <c r="OJ211" s="143"/>
      <c r="OK211" s="143"/>
      <c r="OL211" s="143"/>
      <c r="OM211" s="143"/>
      <c r="ON211" s="143"/>
      <c r="OO211" s="143"/>
      <c r="OP211" s="143"/>
      <c r="OQ211" s="143"/>
      <c r="OR211" s="143"/>
      <c r="OS211" s="143"/>
      <c r="OT211" s="143"/>
      <c r="OU211" s="143"/>
      <c r="OV211" s="143"/>
      <c r="OW211" s="143"/>
      <c r="OX211" s="143"/>
      <c r="OY211" s="143"/>
      <c r="OZ211" s="143"/>
      <c r="PA211" s="143"/>
      <c r="PB211" s="143"/>
      <c r="PC211" s="143"/>
      <c r="PD211" s="143"/>
      <c r="PE211" s="143"/>
      <c r="PF211" s="143"/>
      <c r="PG211" s="143"/>
      <c r="PH211" s="143"/>
      <c r="PI211" s="143"/>
      <c r="PJ211" s="143"/>
      <c r="PK211" s="143"/>
      <c r="PL211" s="143"/>
      <c r="PM211" s="143"/>
      <c r="PN211" s="143"/>
      <c r="PO211" s="143"/>
      <c r="PP211" s="143"/>
      <c r="PQ211" s="143"/>
      <c r="PR211" s="143"/>
      <c r="PS211" s="143"/>
      <c r="PT211" s="143"/>
      <c r="PU211" s="143"/>
      <c r="PV211" s="143"/>
      <c r="PW211" s="143"/>
      <c r="PX211" s="143"/>
      <c r="PY211" s="143"/>
      <c r="PZ211" s="143"/>
      <c r="QA211" s="143"/>
      <c r="QB211" s="143"/>
      <c r="QC211" s="143"/>
      <c r="QD211" s="143"/>
      <c r="QE211" s="143"/>
      <c r="QF211" s="143"/>
      <c r="QG211" s="143"/>
      <c r="QH211" s="143"/>
      <c r="QI211" s="143"/>
      <c r="QJ211" s="143"/>
      <c r="QK211" s="143"/>
      <c r="QL211" s="143"/>
      <c r="QM211" s="143"/>
      <c r="QN211" s="143"/>
      <c r="QO211" s="143"/>
      <c r="QP211" s="143"/>
      <c r="QQ211" s="143"/>
      <c r="QR211" s="143"/>
      <c r="QS211" s="143"/>
      <c r="QT211" s="143"/>
      <c r="QU211" s="143"/>
      <c r="QV211" s="143"/>
      <c r="QW211" s="143"/>
      <c r="QX211" s="143"/>
      <c r="QY211" s="143"/>
      <c r="QZ211" s="143"/>
      <c r="RA211" s="143"/>
      <c r="RB211" s="143"/>
      <c r="RC211" s="143"/>
      <c r="RD211" s="143"/>
      <c r="RE211" s="143"/>
      <c r="RF211" s="143"/>
      <c r="RG211" s="143"/>
      <c r="RH211" s="143"/>
      <c r="RI211" s="143"/>
      <c r="RJ211" s="143"/>
      <c r="RK211" s="143"/>
      <c r="RL211" s="143"/>
      <c r="RM211" s="143"/>
      <c r="RN211" s="143"/>
      <c r="RO211" s="143"/>
      <c r="RP211" s="143"/>
      <c r="RQ211" s="143"/>
      <c r="RR211" s="143"/>
      <c r="RS211" s="143"/>
      <c r="RT211" s="143"/>
      <c r="RU211" s="143"/>
      <c r="RV211" s="143"/>
      <c r="RW211" s="143"/>
      <c r="RX211" s="143"/>
      <c r="RY211" s="143"/>
      <c r="RZ211" s="143"/>
      <c r="SA211" s="143"/>
      <c r="SB211" s="143"/>
      <c r="SC211" s="143"/>
      <c r="SD211" s="143"/>
      <c r="SE211" s="143"/>
      <c r="SF211" s="143"/>
      <c r="SG211" s="143"/>
      <c r="SH211" s="143"/>
      <c r="SI211" s="143"/>
      <c r="SJ211" s="143"/>
      <c r="SK211" s="143"/>
      <c r="SL211" s="143"/>
      <c r="SM211" s="143"/>
      <c r="SN211" s="143"/>
      <c r="SO211" s="143"/>
      <c r="SP211" s="143"/>
      <c r="SQ211" s="143"/>
      <c r="SR211" s="143"/>
      <c r="SS211" s="143"/>
      <c r="ST211" s="143"/>
      <c r="SU211" s="143"/>
      <c r="SV211" s="143"/>
      <c r="SW211" s="143"/>
      <c r="SX211" s="143"/>
      <c r="SY211" s="143"/>
      <c r="SZ211" s="143"/>
      <c r="TA211" s="143"/>
      <c r="TB211" s="143"/>
      <c r="TC211" s="143"/>
      <c r="TD211" s="143"/>
      <c r="TE211" s="143"/>
      <c r="TF211" s="143"/>
      <c r="TG211" s="143"/>
      <c r="TH211" s="143"/>
      <c r="TI211" s="143"/>
      <c r="TJ211" s="143"/>
      <c r="TK211" s="143"/>
      <c r="TL211" s="143"/>
      <c r="TM211" s="143"/>
      <c r="TN211" s="143"/>
      <c r="TO211" s="143"/>
      <c r="TP211" s="143"/>
      <c r="TQ211" s="143"/>
      <c r="TR211" s="143"/>
      <c r="TS211" s="143"/>
      <c r="TT211" s="143"/>
      <c r="TU211" s="143"/>
      <c r="TV211" s="143"/>
      <c r="TW211" s="143"/>
      <c r="TX211" s="143"/>
      <c r="TY211" s="143"/>
      <c r="TZ211" s="143"/>
      <c r="UA211" s="143"/>
      <c r="UB211" s="143"/>
      <c r="UC211" s="143"/>
      <c r="UD211" s="143"/>
      <c r="UE211" s="143"/>
      <c r="UF211" s="143"/>
      <c r="UG211" s="143"/>
      <c r="UH211" s="143"/>
      <c r="UI211" s="143"/>
      <c r="UJ211" s="143"/>
      <c r="UK211" s="143"/>
      <c r="UL211" s="143"/>
      <c r="UM211" s="143"/>
      <c r="UN211" s="143"/>
      <c r="UO211" s="143"/>
      <c r="UP211" s="143"/>
      <c r="UQ211" s="143"/>
      <c r="UR211" s="143"/>
      <c r="US211" s="143"/>
      <c r="UT211" s="143"/>
      <c r="UU211" s="143"/>
      <c r="UV211" s="143"/>
      <c r="UW211" s="143"/>
      <c r="UX211" s="143"/>
      <c r="UY211" s="143"/>
      <c r="UZ211" s="143"/>
      <c r="VA211" s="143"/>
      <c r="VB211" s="143"/>
      <c r="VC211" s="143"/>
      <c r="VD211" s="143"/>
      <c r="VE211" s="143"/>
      <c r="VF211" s="143"/>
      <c r="VG211" s="143"/>
      <c r="VH211" s="143"/>
      <c r="VI211" s="143"/>
      <c r="VJ211" s="143"/>
      <c r="VK211" s="143"/>
      <c r="VL211" s="143"/>
      <c r="VM211" s="143"/>
      <c r="VN211" s="143"/>
      <c r="VO211" s="143"/>
      <c r="VP211" s="143"/>
      <c r="VQ211" s="143"/>
      <c r="VR211" s="143"/>
      <c r="VS211" s="143"/>
      <c r="VT211" s="143"/>
      <c r="VU211" s="143"/>
      <c r="VV211" s="143"/>
      <c r="VW211" s="143"/>
      <c r="VX211" s="143"/>
      <c r="VY211" s="143"/>
      <c r="VZ211" s="143"/>
      <c r="WA211" s="143"/>
      <c r="WB211" s="143"/>
      <c r="WC211" s="143"/>
      <c r="WD211" s="143"/>
      <c r="WE211" s="143"/>
      <c r="WF211" s="143"/>
      <c r="WG211" s="143"/>
      <c r="WH211" s="143"/>
      <c r="WI211" s="143"/>
      <c r="WJ211" s="143"/>
      <c r="WK211" s="143"/>
      <c r="WL211" s="143"/>
      <c r="WM211" s="143"/>
      <c r="WN211" s="143"/>
      <c r="WO211" s="143"/>
      <c r="WP211" s="143"/>
      <c r="WQ211" s="143"/>
      <c r="WR211" s="143"/>
      <c r="WS211" s="143"/>
      <c r="WT211" s="143"/>
      <c r="WU211" s="143"/>
      <c r="WV211" s="143"/>
      <c r="WW211" s="143"/>
      <c r="WX211" s="143"/>
      <c r="WY211" s="143"/>
      <c r="WZ211" s="143"/>
      <c r="XA211" s="143"/>
      <c r="XB211" s="143"/>
      <c r="XC211" s="143"/>
      <c r="XD211" s="143"/>
      <c r="XE211" s="143"/>
      <c r="XF211" s="143"/>
      <c r="XG211" s="143"/>
      <c r="XH211" s="143"/>
      <c r="XI211" s="143"/>
      <c r="XJ211" s="143"/>
      <c r="XK211" s="143"/>
      <c r="XL211" s="143"/>
      <c r="XM211" s="143"/>
      <c r="XN211" s="143"/>
      <c r="XO211" s="143"/>
      <c r="XP211" s="143"/>
      <c r="XQ211" s="143"/>
      <c r="XR211" s="143"/>
      <c r="XS211" s="143"/>
      <c r="XT211" s="143"/>
      <c r="XU211" s="143"/>
      <c r="XV211" s="143"/>
      <c r="XW211" s="143"/>
      <c r="XX211" s="143"/>
      <c r="XY211" s="143"/>
      <c r="XZ211" s="143"/>
      <c r="YA211" s="143"/>
      <c r="YB211" s="143"/>
      <c r="YC211" s="143"/>
      <c r="YD211" s="143"/>
      <c r="YE211" s="143"/>
      <c r="YF211" s="143"/>
      <c r="YG211" s="143"/>
      <c r="YH211" s="143"/>
      <c r="YI211" s="143"/>
      <c r="YJ211" s="143"/>
      <c r="YK211" s="143"/>
      <c r="YL211" s="143"/>
      <c r="YM211" s="143"/>
      <c r="YN211" s="143"/>
      <c r="YO211" s="143"/>
      <c r="YP211" s="143"/>
      <c r="YQ211" s="143"/>
      <c r="YR211" s="143"/>
      <c r="YS211" s="143"/>
      <c r="YT211" s="143"/>
      <c r="YU211" s="143"/>
      <c r="YV211" s="143"/>
      <c r="YW211" s="143"/>
      <c r="YX211" s="143"/>
      <c r="YY211" s="143"/>
      <c r="YZ211" s="143"/>
      <c r="ZA211" s="143"/>
      <c r="ZB211" s="143"/>
      <c r="ZC211" s="143"/>
      <c r="ZD211" s="143"/>
      <c r="ZE211" s="143"/>
      <c r="ZF211" s="143"/>
      <c r="ZG211" s="143"/>
      <c r="ZH211" s="143"/>
      <c r="ZI211" s="143"/>
      <c r="ZJ211" s="143"/>
      <c r="ZK211" s="143"/>
      <c r="ZL211" s="143"/>
      <c r="ZM211" s="143"/>
      <c r="ZN211" s="143"/>
      <c r="ZO211" s="143"/>
      <c r="ZP211" s="143"/>
      <c r="ZQ211" s="143"/>
      <c r="ZR211" s="143"/>
      <c r="ZS211" s="143"/>
      <c r="ZT211" s="143"/>
      <c r="ZU211" s="143"/>
      <c r="ZV211" s="143"/>
      <c r="ZW211" s="143"/>
      <c r="ZX211" s="143"/>
      <c r="ZY211" s="143"/>
      <c r="ZZ211" s="143"/>
      <c r="AAA211" s="143"/>
      <c r="AAB211" s="143"/>
      <c r="AAC211" s="143"/>
      <c r="AAD211" s="143"/>
      <c r="AAE211" s="143"/>
      <c r="AAF211" s="143"/>
      <c r="AAG211" s="143"/>
      <c r="AAH211" s="143"/>
      <c r="AAI211" s="143"/>
      <c r="AAJ211" s="143"/>
      <c r="AAK211" s="143"/>
      <c r="AAL211" s="143"/>
      <c r="AAM211" s="143"/>
      <c r="AAN211" s="143"/>
      <c r="AAO211" s="143"/>
      <c r="AAP211" s="143"/>
      <c r="AAQ211" s="143"/>
      <c r="AAR211" s="143"/>
      <c r="AAS211" s="143"/>
      <c r="AAT211" s="143"/>
      <c r="AAU211" s="143"/>
      <c r="AAV211" s="143"/>
      <c r="AAW211" s="143"/>
      <c r="AAX211" s="143"/>
      <c r="AAY211" s="143"/>
      <c r="AAZ211" s="143"/>
      <c r="ABA211" s="143"/>
      <c r="ABB211" s="143"/>
      <c r="ABC211" s="143"/>
      <c r="ABD211" s="143"/>
      <c r="ABE211" s="143"/>
      <c r="ABF211" s="143"/>
      <c r="ABG211" s="143"/>
      <c r="ABH211" s="143"/>
      <c r="ABI211" s="143"/>
      <c r="ABJ211" s="143"/>
      <c r="ABK211" s="143"/>
      <c r="ABL211" s="143"/>
      <c r="ABM211" s="143"/>
      <c r="ABN211" s="143"/>
      <c r="ABO211" s="143"/>
      <c r="ABP211" s="143"/>
      <c r="ABQ211" s="143"/>
      <c r="ABR211" s="143"/>
      <c r="ABS211" s="143"/>
      <c r="ABT211" s="143"/>
      <c r="ABU211" s="143"/>
      <c r="ABV211" s="143"/>
      <c r="ABW211" s="143"/>
      <c r="ABX211" s="143"/>
      <c r="ABY211" s="143"/>
      <c r="ABZ211" s="143"/>
      <c r="ACA211" s="143"/>
      <c r="ACB211" s="143"/>
      <c r="ACC211" s="143"/>
      <c r="ACD211" s="143"/>
      <c r="ACE211" s="143"/>
      <c r="ACF211" s="143"/>
      <c r="ACG211" s="143"/>
      <c r="ACH211" s="143"/>
      <c r="ACI211" s="143"/>
      <c r="ACJ211" s="143"/>
      <c r="ACK211" s="143"/>
      <c r="ACL211" s="143"/>
      <c r="ACM211" s="143"/>
      <c r="ACN211" s="143"/>
      <c r="ACO211" s="143"/>
      <c r="ACP211" s="143"/>
      <c r="ACQ211" s="143"/>
      <c r="ACR211" s="143"/>
      <c r="ACS211" s="143"/>
      <c r="ACT211" s="143"/>
      <c r="ACU211" s="143"/>
      <c r="ACV211" s="143"/>
      <c r="ACW211" s="143"/>
      <c r="ACX211" s="143"/>
      <c r="ACY211" s="143"/>
      <c r="ACZ211" s="143"/>
      <c r="ADA211" s="143"/>
      <c r="ADB211" s="143"/>
      <c r="ADC211" s="143"/>
      <c r="ADD211" s="143"/>
      <c r="ADE211" s="143"/>
      <c r="ADF211" s="143"/>
      <c r="ADG211" s="143"/>
      <c r="ADH211" s="143"/>
      <c r="ADI211" s="143"/>
      <c r="ADJ211" s="143"/>
      <c r="ADK211" s="143"/>
      <c r="ADL211" s="143"/>
      <c r="ADM211" s="143"/>
      <c r="ADN211" s="143"/>
      <c r="ADO211" s="143"/>
      <c r="ADP211" s="143"/>
      <c r="ADQ211" s="143"/>
      <c r="ADR211" s="143"/>
      <c r="ADS211" s="143"/>
      <c r="ADT211" s="143"/>
      <c r="ADU211" s="143"/>
      <c r="ADV211" s="143"/>
      <c r="ADW211" s="143"/>
      <c r="ADX211" s="143"/>
      <c r="ADY211" s="143"/>
      <c r="ADZ211" s="143"/>
      <c r="AEA211" s="143"/>
      <c r="AEB211" s="143"/>
      <c r="AEC211" s="143"/>
      <c r="AED211" s="143"/>
      <c r="AEE211" s="143"/>
      <c r="AEF211" s="143"/>
      <c r="AEG211" s="143"/>
      <c r="AEH211" s="143"/>
      <c r="AEI211" s="143"/>
      <c r="AEJ211" s="143"/>
      <c r="AEK211" s="143"/>
      <c r="AEL211" s="143"/>
      <c r="AEM211" s="143"/>
      <c r="AEN211" s="143"/>
      <c r="AEO211" s="143"/>
      <c r="AEP211" s="143"/>
      <c r="AEQ211" s="143"/>
      <c r="AER211" s="143"/>
      <c r="AES211" s="143"/>
      <c r="AET211" s="143"/>
      <c r="AEU211" s="143"/>
      <c r="AEV211" s="143"/>
      <c r="AEW211" s="143"/>
      <c r="AEX211" s="143"/>
      <c r="AEY211" s="143"/>
      <c r="AEZ211" s="143"/>
      <c r="AFA211" s="143"/>
      <c r="AFB211" s="143"/>
      <c r="AFC211" s="143"/>
      <c r="AFD211" s="143"/>
      <c r="AFE211" s="143"/>
      <c r="AFF211" s="143"/>
      <c r="AFG211" s="143"/>
      <c r="AFH211" s="143"/>
      <c r="AFI211" s="143"/>
      <c r="AFJ211" s="143"/>
      <c r="AFK211" s="143"/>
      <c r="AFL211" s="143"/>
      <c r="AFM211" s="143"/>
      <c r="AFN211" s="143"/>
      <c r="AFO211" s="143"/>
      <c r="AFP211" s="143"/>
      <c r="AFQ211" s="143"/>
      <c r="AFR211" s="143"/>
      <c r="AFS211" s="143"/>
      <c r="AFT211" s="143"/>
      <c r="AFU211" s="143"/>
      <c r="AFV211" s="143"/>
      <c r="AFW211" s="143"/>
      <c r="AFX211" s="143"/>
      <c r="AFY211" s="143"/>
      <c r="AFZ211" s="143"/>
      <c r="AGA211" s="143"/>
      <c r="AGB211" s="143"/>
      <c r="AGC211" s="143"/>
      <c r="AGD211" s="143"/>
      <c r="AGE211" s="143"/>
      <c r="AGF211" s="143"/>
      <c r="AGG211" s="143"/>
      <c r="AGH211" s="143"/>
      <c r="AGI211" s="143"/>
      <c r="AGJ211" s="143"/>
      <c r="AGK211" s="143"/>
      <c r="AGL211" s="143"/>
      <c r="AGM211" s="143"/>
      <c r="AGN211" s="143"/>
      <c r="AGO211" s="143"/>
      <c r="AGP211" s="143"/>
      <c r="AGQ211" s="143"/>
      <c r="AGR211" s="143"/>
      <c r="AGS211" s="143"/>
      <c r="AGT211" s="143"/>
      <c r="AGU211" s="143"/>
      <c r="AGV211" s="143"/>
      <c r="AGW211" s="143"/>
      <c r="AGX211" s="143"/>
      <c r="AGY211" s="143"/>
      <c r="AGZ211" s="143"/>
      <c r="AHA211" s="143"/>
      <c r="AHB211" s="143"/>
      <c r="AHC211" s="143"/>
      <c r="AHD211" s="143"/>
      <c r="AHE211" s="143"/>
      <c r="AHF211" s="143"/>
      <c r="AHG211" s="143"/>
      <c r="AHH211" s="143"/>
      <c r="AHI211" s="143"/>
      <c r="AHJ211" s="143"/>
      <c r="AHK211" s="143"/>
      <c r="AHL211" s="143"/>
      <c r="AHM211" s="143"/>
      <c r="AHN211" s="143"/>
      <c r="AHO211" s="143"/>
      <c r="AHP211" s="143"/>
      <c r="AHQ211" s="143"/>
      <c r="AHR211" s="143"/>
      <c r="AHS211" s="143"/>
      <c r="AHT211" s="143"/>
      <c r="AHU211" s="143"/>
      <c r="AHV211" s="143"/>
      <c r="AHW211" s="143"/>
      <c r="AHX211" s="143"/>
      <c r="AHY211" s="143"/>
      <c r="AHZ211" s="143"/>
      <c r="AIA211" s="143"/>
      <c r="AIB211" s="143"/>
      <c r="AIC211" s="143"/>
      <c r="AID211" s="143"/>
      <c r="AIE211" s="143"/>
      <c r="AIF211" s="143"/>
      <c r="AIG211" s="143"/>
      <c r="AIH211" s="143"/>
      <c r="AII211" s="143"/>
      <c r="AIJ211" s="143"/>
      <c r="AIK211" s="143"/>
      <c r="AIL211" s="143"/>
      <c r="AIM211" s="143"/>
      <c r="AIN211" s="143"/>
      <c r="AIO211" s="143"/>
      <c r="AIP211" s="143"/>
      <c r="AIQ211" s="143"/>
      <c r="AIR211" s="143"/>
      <c r="AIS211" s="143"/>
      <c r="AIT211" s="143"/>
      <c r="AIU211" s="143"/>
      <c r="AIV211" s="143"/>
      <c r="AIW211" s="143"/>
      <c r="AIX211" s="143"/>
      <c r="AIY211" s="143"/>
      <c r="AIZ211" s="143"/>
      <c r="AJA211" s="143"/>
      <c r="AJB211" s="143"/>
      <c r="AJC211" s="143"/>
      <c r="AJD211" s="143"/>
      <c r="AJE211" s="143"/>
      <c r="AJF211" s="143"/>
      <c r="AJG211" s="143"/>
      <c r="AJH211" s="143"/>
      <c r="AJI211" s="143"/>
    </row>
    <row r="212" spans="1:945" s="106" customFormat="1" ht="13.55" customHeight="1">
      <c r="A212" s="400"/>
      <c r="B212" s="62" t="s">
        <v>9</v>
      </c>
      <c r="C212" s="251">
        <f>Asia!C212</f>
        <v>75416</v>
      </c>
      <c r="D212" s="358">
        <f t="shared" si="76"/>
        <v>0.9950267181630601</v>
      </c>
      <c r="E212" s="421"/>
      <c r="F212" s="406"/>
      <c r="G212" s="356">
        <v>1246</v>
      </c>
      <c r="H212" s="358">
        <f t="shared" si="77"/>
        <v>0.84047267355982269</v>
      </c>
      <c r="I212" s="138">
        <v>106</v>
      </c>
      <c r="J212" s="358">
        <f t="shared" si="78"/>
        <v>7.1538461538461533</v>
      </c>
      <c r="K212" s="453"/>
      <c r="L212" s="406"/>
      <c r="M212" s="138">
        <v>16</v>
      </c>
      <c r="N212" s="358">
        <f t="shared" si="75"/>
        <v>15</v>
      </c>
      <c r="O212" s="138"/>
      <c r="P212" s="358" t="str">
        <f t="shared" si="79"/>
        <v/>
      </c>
      <c r="Q212" s="138">
        <v>11</v>
      </c>
      <c r="R212" s="358" t="str">
        <f t="shared" si="80"/>
        <v/>
      </c>
      <c r="S212" s="138">
        <v>58</v>
      </c>
      <c r="T212" s="358">
        <f t="shared" si="81"/>
        <v>18.333333333333332</v>
      </c>
      <c r="U212" s="250"/>
      <c r="V212" s="358" t="str">
        <f t="shared" si="82"/>
        <v/>
      </c>
      <c r="W212" s="356">
        <v>3</v>
      </c>
      <c r="X212" s="358"/>
      <c r="Y212" s="250">
        <v>7</v>
      </c>
      <c r="Z212" s="358"/>
      <c r="AA212" s="138"/>
      <c r="AB212" s="358" t="str">
        <f t="shared" si="84"/>
        <v/>
      </c>
      <c r="AC212" s="138"/>
      <c r="AD212" s="358" t="str">
        <f t="shared" si="85"/>
        <v/>
      </c>
      <c r="AE212" s="138"/>
      <c r="AF212" s="358" t="str">
        <f t="shared" si="86"/>
        <v/>
      </c>
      <c r="AG212" s="138"/>
      <c r="AH212" s="358" t="str">
        <f t="shared" si="87"/>
        <v/>
      </c>
      <c r="AI212" s="143"/>
      <c r="AJ212" s="143"/>
      <c r="AK212" s="143"/>
      <c r="AL212" s="143"/>
      <c r="AM212" s="143"/>
      <c r="AN212" s="143"/>
      <c r="AO212" s="143"/>
      <c r="AP212" s="143"/>
      <c r="AQ212" s="143"/>
      <c r="AR212" s="143"/>
      <c r="AS212" s="143"/>
      <c r="AT212" s="143"/>
      <c r="AU212" s="143"/>
      <c r="AV212" s="144"/>
      <c r="AW212" s="143"/>
      <c r="AX212" s="143"/>
      <c r="AY212" s="143"/>
      <c r="AZ212" s="143"/>
      <c r="BA212" s="143"/>
      <c r="BB212" s="143"/>
      <c r="BC212" s="143"/>
      <c r="BD212" s="143"/>
      <c r="BE212" s="143"/>
      <c r="BF212" s="143"/>
      <c r="BG212" s="143"/>
      <c r="BH212" s="143"/>
      <c r="BI212" s="143"/>
      <c r="BJ212" s="143"/>
      <c r="BK212" s="143"/>
      <c r="BL212" s="143"/>
      <c r="BM212" s="143"/>
      <c r="BN212" s="143"/>
      <c r="BO212" s="143"/>
      <c r="BP212" s="143"/>
      <c r="BQ212" s="143"/>
      <c r="BR212" s="143"/>
      <c r="BS212" s="143"/>
      <c r="BT212" s="143"/>
      <c r="BU212" s="143"/>
      <c r="BV212" s="143"/>
      <c r="BW212" s="143"/>
      <c r="BX212" s="143"/>
      <c r="BY212" s="143"/>
      <c r="BZ212" s="143"/>
      <c r="CA212" s="143"/>
      <c r="CB212" s="143"/>
      <c r="CC212" s="143"/>
      <c r="CD212" s="143"/>
      <c r="CE212" s="143"/>
      <c r="CF212" s="143"/>
      <c r="CG212" s="143"/>
      <c r="CH212" s="143"/>
      <c r="CI212" s="143"/>
      <c r="CJ212" s="143"/>
      <c r="CK212" s="143"/>
      <c r="CL212" s="143"/>
      <c r="CM212" s="143"/>
      <c r="CN212" s="143"/>
      <c r="CO212" s="143"/>
      <c r="CP212" s="143"/>
      <c r="CQ212" s="143"/>
      <c r="CR212" s="143"/>
      <c r="CS212" s="143"/>
      <c r="CT212" s="143"/>
      <c r="CU212" s="143"/>
      <c r="CV212" s="143"/>
      <c r="CW212" s="143"/>
      <c r="CX212" s="143"/>
      <c r="CY212" s="143"/>
      <c r="CZ212" s="143"/>
      <c r="DA212" s="143"/>
      <c r="DB212" s="143"/>
      <c r="DC212" s="143"/>
      <c r="DD212" s="143"/>
      <c r="DE212" s="143"/>
      <c r="DF212" s="143"/>
      <c r="DG212" s="143"/>
      <c r="DH212" s="143"/>
      <c r="DI212" s="143"/>
      <c r="DJ212" s="143"/>
      <c r="DK212" s="143"/>
      <c r="DL212" s="143"/>
      <c r="DM212" s="143"/>
      <c r="DN212" s="143"/>
      <c r="DO212" s="143"/>
      <c r="DP212" s="143"/>
      <c r="DQ212" s="143"/>
      <c r="DR212" s="143"/>
      <c r="DS212" s="143"/>
      <c r="DT212" s="143"/>
      <c r="DU212" s="143"/>
      <c r="DV212" s="143"/>
      <c r="DW212" s="143"/>
      <c r="DX212" s="143"/>
      <c r="DY212" s="143"/>
      <c r="DZ212" s="143"/>
      <c r="EA212" s="143"/>
      <c r="EB212" s="143"/>
      <c r="EC212" s="143"/>
      <c r="ED212" s="143"/>
      <c r="EE212" s="143"/>
      <c r="EF212" s="143"/>
      <c r="EG212" s="143"/>
      <c r="EH212" s="143"/>
      <c r="EI212" s="143"/>
      <c r="EJ212" s="143"/>
      <c r="EK212" s="143"/>
      <c r="EL212" s="143"/>
      <c r="EM212" s="143"/>
      <c r="EN212" s="143"/>
      <c r="EO212" s="143"/>
      <c r="EP212" s="143"/>
      <c r="EQ212" s="143"/>
      <c r="ER212" s="143"/>
      <c r="ES212" s="143"/>
      <c r="ET212" s="143"/>
      <c r="EU212" s="143"/>
      <c r="EV212" s="143"/>
      <c r="EW212" s="143"/>
      <c r="EX212" s="143"/>
      <c r="EY212" s="143"/>
      <c r="EZ212" s="143"/>
      <c r="FA212" s="143"/>
      <c r="FB212" s="143"/>
      <c r="FC212" s="143"/>
      <c r="FD212" s="143"/>
      <c r="FE212" s="143"/>
      <c r="FF212" s="143"/>
      <c r="FG212" s="143"/>
      <c r="FH212" s="143"/>
      <c r="FI212" s="143"/>
      <c r="FJ212" s="143"/>
      <c r="FK212" s="143"/>
      <c r="FL212" s="143"/>
      <c r="FM212" s="143"/>
      <c r="FN212" s="143"/>
      <c r="FO212" s="143"/>
      <c r="FP212" s="143"/>
      <c r="FQ212" s="143"/>
      <c r="FR212" s="143"/>
      <c r="FS212" s="143"/>
      <c r="FT212" s="143"/>
      <c r="FU212" s="143"/>
      <c r="FV212" s="143"/>
      <c r="FW212" s="143"/>
      <c r="FX212" s="143"/>
      <c r="FY212" s="143"/>
      <c r="FZ212" s="143"/>
      <c r="GA212" s="143"/>
      <c r="GB212" s="143"/>
      <c r="GC212" s="143"/>
      <c r="GD212" s="143"/>
      <c r="GE212" s="143"/>
      <c r="GF212" s="143"/>
      <c r="GG212" s="143"/>
      <c r="GH212" s="143"/>
      <c r="GI212" s="143"/>
      <c r="GJ212" s="143"/>
      <c r="GK212" s="143"/>
      <c r="GL212" s="143"/>
      <c r="GM212" s="143"/>
      <c r="GN212" s="143"/>
      <c r="GO212" s="143"/>
      <c r="GP212" s="143"/>
      <c r="GQ212" s="143"/>
      <c r="GR212" s="143"/>
      <c r="GS212" s="143"/>
      <c r="GT212" s="143"/>
      <c r="GU212" s="143"/>
      <c r="GV212" s="143"/>
      <c r="GW212" s="143"/>
      <c r="GX212" s="143"/>
      <c r="GY212" s="143"/>
      <c r="GZ212" s="143"/>
      <c r="HA212" s="143"/>
      <c r="HB212" s="143"/>
      <c r="HC212" s="143"/>
      <c r="HD212" s="143"/>
      <c r="HE212" s="143"/>
      <c r="HF212" s="143"/>
      <c r="HG212" s="143"/>
      <c r="HH212" s="143"/>
      <c r="HI212" s="143"/>
      <c r="HJ212" s="143"/>
      <c r="HK212" s="143"/>
      <c r="HL212" s="143"/>
      <c r="HM212" s="143"/>
      <c r="HN212" s="143"/>
      <c r="HO212" s="143"/>
      <c r="HP212" s="143"/>
      <c r="HQ212" s="143"/>
      <c r="HR212" s="143"/>
      <c r="HS212" s="143"/>
      <c r="HT212" s="143"/>
      <c r="HU212" s="143"/>
      <c r="HV212" s="143"/>
      <c r="HW212" s="143"/>
      <c r="HX212" s="143"/>
      <c r="HY212" s="143"/>
      <c r="HZ212" s="143"/>
      <c r="IA212" s="143"/>
      <c r="IB212" s="143"/>
      <c r="IC212" s="143"/>
      <c r="ID212" s="143"/>
      <c r="IE212" s="143"/>
      <c r="IF212" s="143"/>
      <c r="IG212" s="143"/>
      <c r="IH212" s="143"/>
      <c r="II212" s="143"/>
      <c r="IJ212" s="143"/>
      <c r="IK212" s="143"/>
      <c r="IL212" s="143"/>
      <c r="IM212" s="143"/>
      <c r="IN212" s="143"/>
      <c r="IO212" s="143"/>
      <c r="IP212" s="143"/>
      <c r="IQ212" s="143"/>
      <c r="IR212" s="143"/>
      <c r="IS212" s="143"/>
      <c r="IT212" s="143"/>
      <c r="IU212" s="143"/>
      <c r="IV212" s="143"/>
      <c r="IW212" s="143"/>
      <c r="IX212" s="143"/>
      <c r="IY212" s="143"/>
      <c r="IZ212" s="143"/>
      <c r="JA212" s="143"/>
      <c r="JB212" s="143"/>
      <c r="JC212" s="143"/>
      <c r="JD212" s="143"/>
      <c r="JE212" s="143"/>
      <c r="JF212" s="143"/>
      <c r="JG212" s="143"/>
      <c r="JH212" s="143"/>
      <c r="JI212" s="143"/>
      <c r="JJ212" s="143"/>
      <c r="JK212" s="143"/>
      <c r="JL212" s="143"/>
      <c r="JM212" s="143"/>
      <c r="JN212" s="143"/>
      <c r="JO212" s="143"/>
      <c r="JP212" s="143"/>
      <c r="JQ212" s="143"/>
      <c r="JR212" s="143"/>
      <c r="JS212" s="143"/>
      <c r="JT212" s="143"/>
      <c r="JU212" s="143"/>
      <c r="JV212" s="143"/>
      <c r="JW212" s="143"/>
      <c r="JX212" s="143"/>
      <c r="JY212" s="143"/>
      <c r="JZ212" s="143"/>
      <c r="KA212" s="143"/>
      <c r="KB212" s="143"/>
      <c r="KC212" s="143"/>
      <c r="KD212" s="143"/>
      <c r="KE212" s="143"/>
      <c r="KF212" s="143"/>
      <c r="KG212" s="143"/>
      <c r="KH212" s="143"/>
      <c r="KI212" s="143"/>
      <c r="KJ212" s="143"/>
      <c r="KK212" s="143"/>
      <c r="KL212" s="143"/>
      <c r="KM212" s="143"/>
      <c r="KN212" s="143"/>
      <c r="KO212" s="143"/>
      <c r="KP212" s="143"/>
      <c r="KQ212" s="143"/>
      <c r="KR212" s="143"/>
      <c r="KS212" s="143"/>
      <c r="KT212" s="143"/>
      <c r="KU212" s="143"/>
      <c r="KV212" s="143"/>
      <c r="KW212" s="143"/>
      <c r="KX212" s="143"/>
      <c r="KY212" s="143"/>
      <c r="KZ212" s="143"/>
      <c r="LA212" s="143"/>
      <c r="LB212" s="143"/>
      <c r="LC212" s="143"/>
      <c r="LD212" s="143"/>
      <c r="LE212" s="143"/>
      <c r="LF212" s="143"/>
      <c r="LG212" s="143"/>
      <c r="LH212" s="143"/>
      <c r="LI212" s="143"/>
      <c r="LJ212" s="143"/>
      <c r="LK212" s="143"/>
      <c r="LL212" s="143"/>
      <c r="LM212" s="143"/>
      <c r="LN212" s="143"/>
      <c r="LO212" s="143"/>
      <c r="LP212" s="143"/>
      <c r="LQ212" s="143"/>
      <c r="LR212" s="143"/>
      <c r="LS212" s="143"/>
      <c r="LT212" s="143"/>
      <c r="LU212" s="143"/>
      <c r="LV212" s="143"/>
      <c r="LW212" s="143"/>
      <c r="LX212" s="143"/>
      <c r="LY212" s="143"/>
      <c r="LZ212" s="143"/>
      <c r="MA212" s="143"/>
      <c r="MB212" s="143"/>
      <c r="MC212" s="143"/>
      <c r="MD212" s="143"/>
      <c r="ME212" s="143"/>
      <c r="MF212" s="143"/>
      <c r="MG212" s="143"/>
      <c r="MH212" s="143"/>
      <c r="MI212" s="143"/>
      <c r="MJ212" s="143"/>
      <c r="MK212" s="143"/>
      <c r="ML212" s="143"/>
      <c r="MM212" s="143"/>
      <c r="MN212" s="143"/>
      <c r="MO212" s="143"/>
      <c r="MP212" s="143"/>
      <c r="MQ212" s="143"/>
      <c r="MR212" s="143"/>
      <c r="MS212" s="143"/>
      <c r="MT212" s="143"/>
      <c r="MU212" s="143"/>
      <c r="MV212" s="143"/>
      <c r="MW212" s="143"/>
      <c r="MX212" s="143"/>
      <c r="MY212" s="143"/>
      <c r="MZ212" s="143"/>
      <c r="NA212" s="143"/>
      <c r="NB212" s="143"/>
      <c r="NC212" s="143"/>
      <c r="ND212" s="143"/>
      <c r="NE212" s="143"/>
      <c r="NF212" s="143"/>
      <c r="NG212" s="143"/>
      <c r="NH212" s="143"/>
      <c r="NI212" s="143"/>
      <c r="NJ212" s="143"/>
      <c r="NK212" s="143"/>
      <c r="NL212" s="143"/>
      <c r="NM212" s="143"/>
      <c r="NN212" s="143"/>
      <c r="NO212" s="143"/>
      <c r="NP212" s="143"/>
      <c r="NQ212" s="143"/>
      <c r="NR212" s="143"/>
      <c r="NS212" s="143"/>
      <c r="NT212" s="143"/>
      <c r="NU212" s="143"/>
      <c r="NV212" s="143"/>
      <c r="NW212" s="143"/>
      <c r="NX212" s="143"/>
      <c r="NY212" s="143"/>
      <c r="NZ212" s="143"/>
      <c r="OA212" s="143"/>
      <c r="OB212" s="143"/>
      <c r="OC212" s="143"/>
      <c r="OD212" s="143"/>
      <c r="OE212" s="143"/>
      <c r="OF212" s="143"/>
      <c r="OG212" s="143"/>
      <c r="OH212" s="143"/>
      <c r="OI212" s="143"/>
      <c r="OJ212" s="143"/>
      <c r="OK212" s="143"/>
      <c r="OL212" s="143"/>
      <c r="OM212" s="143"/>
      <c r="ON212" s="143"/>
      <c r="OO212" s="143"/>
      <c r="OP212" s="143"/>
      <c r="OQ212" s="143"/>
      <c r="OR212" s="143"/>
      <c r="OS212" s="143"/>
      <c r="OT212" s="143"/>
      <c r="OU212" s="143"/>
      <c r="OV212" s="143"/>
      <c r="OW212" s="143"/>
      <c r="OX212" s="143"/>
      <c r="OY212" s="143"/>
      <c r="OZ212" s="143"/>
      <c r="PA212" s="143"/>
      <c r="PB212" s="143"/>
      <c r="PC212" s="143"/>
      <c r="PD212" s="143"/>
      <c r="PE212" s="143"/>
      <c r="PF212" s="143"/>
      <c r="PG212" s="143"/>
      <c r="PH212" s="143"/>
      <c r="PI212" s="143"/>
      <c r="PJ212" s="143"/>
      <c r="PK212" s="143"/>
      <c r="PL212" s="143"/>
      <c r="PM212" s="143"/>
      <c r="PN212" s="143"/>
      <c r="PO212" s="143"/>
      <c r="PP212" s="143"/>
      <c r="PQ212" s="143"/>
      <c r="PR212" s="143"/>
      <c r="PS212" s="143"/>
      <c r="PT212" s="143"/>
      <c r="PU212" s="143"/>
      <c r="PV212" s="143"/>
      <c r="PW212" s="143"/>
      <c r="PX212" s="143"/>
      <c r="PY212" s="143"/>
      <c r="PZ212" s="143"/>
      <c r="QA212" s="143"/>
      <c r="QB212" s="143"/>
      <c r="QC212" s="143"/>
      <c r="QD212" s="143"/>
      <c r="QE212" s="143"/>
      <c r="QF212" s="143"/>
      <c r="QG212" s="143"/>
      <c r="QH212" s="143"/>
      <c r="QI212" s="143"/>
      <c r="QJ212" s="143"/>
      <c r="QK212" s="143"/>
      <c r="QL212" s="143"/>
      <c r="QM212" s="143"/>
      <c r="QN212" s="143"/>
      <c r="QO212" s="143"/>
      <c r="QP212" s="143"/>
      <c r="QQ212" s="143"/>
      <c r="QR212" s="143"/>
      <c r="QS212" s="143"/>
      <c r="QT212" s="143"/>
      <c r="QU212" s="143"/>
      <c r="QV212" s="143"/>
      <c r="QW212" s="143"/>
      <c r="QX212" s="143"/>
      <c r="QY212" s="143"/>
      <c r="QZ212" s="143"/>
      <c r="RA212" s="143"/>
      <c r="RB212" s="143"/>
      <c r="RC212" s="143"/>
      <c r="RD212" s="143"/>
      <c r="RE212" s="143"/>
      <c r="RF212" s="143"/>
      <c r="RG212" s="143"/>
      <c r="RH212" s="143"/>
      <c r="RI212" s="143"/>
      <c r="RJ212" s="143"/>
      <c r="RK212" s="143"/>
      <c r="RL212" s="143"/>
      <c r="RM212" s="143"/>
      <c r="RN212" s="143"/>
      <c r="RO212" s="143"/>
      <c r="RP212" s="143"/>
      <c r="RQ212" s="143"/>
      <c r="RR212" s="143"/>
      <c r="RS212" s="143"/>
      <c r="RT212" s="143"/>
      <c r="RU212" s="143"/>
      <c r="RV212" s="143"/>
      <c r="RW212" s="143"/>
      <c r="RX212" s="143"/>
      <c r="RY212" s="143"/>
      <c r="RZ212" s="143"/>
      <c r="SA212" s="143"/>
      <c r="SB212" s="143"/>
      <c r="SC212" s="143"/>
      <c r="SD212" s="143"/>
      <c r="SE212" s="143"/>
      <c r="SF212" s="143"/>
      <c r="SG212" s="143"/>
      <c r="SH212" s="143"/>
      <c r="SI212" s="143"/>
      <c r="SJ212" s="143"/>
      <c r="SK212" s="143"/>
      <c r="SL212" s="143"/>
      <c r="SM212" s="143"/>
      <c r="SN212" s="143"/>
      <c r="SO212" s="143"/>
      <c r="SP212" s="143"/>
      <c r="SQ212" s="143"/>
      <c r="SR212" s="143"/>
      <c r="SS212" s="143"/>
      <c r="ST212" s="143"/>
      <c r="SU212" s="143"/>
      <c r="SV212" s="143"/>
      <c r="SW212" s="143"/>
      <c r="SX212" s="143"/>
      <c r="SY212" s="143"/>
      <c r="SZ212" s="143"/>
      <c r="TA212" s="143"/>
      <c r="TB212" s="143"/>
      <c r="TC212" s="143"/>
      <c r="TD212" s="143"/>
      <c r="TE212" s="143"/>
      <c r="TF212" s="143"/>
      <c r="TG212" s="143"/>
      <c r="TH212" s="143"/>
      <c r="TI212" s="143"/>
      <c r="TJ212" s="143"/>
      <c r="TK212" s="143"/>
      <c r="TL212" s="143"/>
      <c r="TM212" s="143"/>
      <c r="TN212" s="143"/>
      <c r="TO212" s="143"/>
      <c r="TP212" s="143"/>
      <c r="TQ212" s="143"/>
      <c r="TR212" s="143"/>
      <c r="TS212" s="143"/>
      <c r="TT212" s="143"/>
      <c r="TU212" s="143"/>
      <c r="TV212" s="143"/>
      <c r="TW212" s="143"/>
      <c r="TX212" s="143"/>
      <c r="TY212" s="143"/>
      <c r="TZ212" s="143"/>
      <c r="UA212" s="143"/>
      <c r="UB212" s="143"/>
      <c r="UC212" s="143"/>
      <c r="UD212" s="143"/>
      <c r="UE212" s="143"/>
      <c r="UF212" s="143"/>
      <c r="UG212" s="143"/>
      <c r="UH212" s="143"/>
      <c r="UI212" s="143"/>
      <c r="UJ212" s="143"/>
      <c r="UK212" s="143"/>
      <c r="UL212" s="143"/>
      <c r="UM212" s="143"/>
      <c r="UN212" s="143"/>
      <c r="UO212" s="143"/>
      <c r="UP212" s="143"/>
      <c r="UQ212" s="143"/>
      <c r="UR212" s="143"/>
      <c r="US212" s="143"/>
      <c r="UT212" s="143"/>
      <c r="UU212" s="143"/>
      <c r="UV212" s="143"/>
      <c r="UW212" s="143"/>
      <c r="UX212" s="143"/>
      <c r="UY212" s="143"/>
      <c r="UZ212" s="143"/>
      <c r="VA212" s="143"/>
      <c r="VB212" s="143"/>
      <c r="VC212" s="143"/>
      <c r="VD212" s="143"/>
      <c r="VE212" s="143"/>
      <c r="VF212" s="143"/>
      <c r="VG212" s="143"/>
      <c r="VH212" s="143"/>
      <c r="VI212" s="143"/>
      <c r="VJ212" s="143"/>
      <c r="VK212" s="143"/>
      <c r="VL212" s="143"/>
      <c r="VM212" s="143"/>
      <c r="VN212" s="143"/>
      <c r="VO212" s="143"/>
      <c r="VP212" s="143"/>
      <c r="VQ212" s="143"/>
      <c r="VR212" s="143"/>
      <c r="VS212" s="143"/>
      <c r="VT212" s="143"/>
      <c r="VU212" s="143"/>
      <c r="VV212" s="143"/>
      <c r="VW212" s="143"/>
      <c r="VX212" s="143"/>
      <c r="VY212" s="143"/>
      <c r="VZ212" s="143"/>
      <c r="WA212" s="143"/>
      <c r="WB212" s="143"/>
      <c r="WC212" s="143"/>
      <c r="WD212" s="143"/>
      <c r="WE212" s="143"/>
      <c r="WF212" s="143"/>
      <c r="WG212" s="143"/>
      <c r="WH212" s="143"/>
      <c r="WI212" s="143"/>
      <c r="WJ212" s="143"/>
      <c r="WK212" s="143"/>
      <c r="WL212" s="143"/>
      <c r="WM212" s="143"/>
      <c r="WN212" s="143"/>
      <c r="WO212" s="143"/>
      <c r="WP212" s="143"/>
      <c r="WQ212" s="143"/>
      <c r="WR212" s="143"/>
      <c r="WS212" s="143"/>
      <c r="WT212" s="143"/>
      <c r="WU212" s="143"/>
      <c r="WV212" s="143"/>
      <c r="WW212" s="143"/>
      <c r="WX212" s="143"/>
      <c r="WY212" s="143"/>
      <c r="WZ212" s="143"/>
      <c r="XA212" s="143"/>
      <c r="XB212" s="143"/>
      <c r="XC212" s="143"/>
      <c r="XD212" s="143"/>
      <c r="XE212" s="143"/>
      <c r="XF212" s="143"/>
      <c r="XG212" s="143"/>
      <c r="XH212" s="143"/>
      <c r="XI212" s="143"/>
      <c r="XJ212" s="143"/>
      <c r="XK212" s="143"/>
      <c r="XL212" s="143"/>
      <c r="XM212" s="143"/>
      <c r="XN212" s="143"/>
      <c r="XO212" s="143"/>
      <c r="XP212" s="143"/>
      <c r="XQ212" s="143"/>
      <c r="XR212" s="143"/>
      <c r="XS212" s="143"/>
      <c r="XT212" s="143"/>
      <c r="XU212" s="143"/>
      <c r="XV212" s="143"/>
      <c r="XW212" s="143"/>
      <c r="XX212" s="143"/>
      <c r="XY212" s="143"/>
      <c r="XZ212" s="143"/>
      <c r="YA212" s="143"/>
      <c r="YB212" s="143"/>
      <c r="YC212" s="143"/>
      <c r="YD212" s="143"/>
      <c r="YE212" s="143"/>
      <c r="YF212" s="143"/>
      <c r="YG212" s="143"/>
      <c r="YH212" s="143"/>
      <c r="YI212" s="143"/>
      <c r="YJ212" s="143"/>
      <c r="YK212" s="143"/>
      <c r="YL212" s="143"/>
      <c r="YM212" s="143"/>
      <c r="YN212" s="143"/>
      <c r="YO212" s="143"/>
      <c r="YP212" s="143"/>
      <c r="YQ212" s="143"/>
      <c r="YR212" s="143"/>
      <c r="YS212" s="143"/>
      <c r="YT212" s="143"/>
      <c r="YU212" s="143"/>
      <c r="YV212" s="143"/>
      <c r="YW212" s="143"/>
      <c r="YX212" s="143"/>
      <c r="YY212" s="143"/>
      <c r="YZ212" s="143"/>
      <c r="ZA212" s="143"/>
      <c r="ZB212" s="143"/>
      <c r="ZC212" s="143"/>
      <c r="ZD212" s="143"/>
      <c r="ZE212" s="143"/>
      <c r="ZF212" s="143"/>
      <c r="ZG212" s="143"/>
      <c r="ZH212" s="143"/>
      <c r="ZI212" s="143"/>
      <c r="ZJ212" s="143"/>
      <c r="ZK212" s="143"/>
      <c r="ZL212" s="143"/>
      <c r="ZM212" s="143"/>
      <c r="ZN212" s="143"/>
      <c r="ZO212" s="143"/>
      <c r="ZP212" s="143"/>
      <c r="ZQ212" s="143"/>
      <c r="ZR212" s="143"/>
      <c r="ZS212" s="143"/>
      <c r="ZT212" s="143"/>
      <c r="ZU212" s="143"/>
      <c r="ZV212" s="143"/>
      <c r="ZW212" s="143"/>
      <c r="ZX212" s="143"/>
      <c r="ZY212" s="143"/>
      <c r="ZZ212" s="143"/>
      <c r="AAA212" s="143"/>
      <c r="AAB212" s="143"/>
      <c r="AAC212" s="143"/>
      <c r="AAD212" s="143"/>
      <c r="AAE212" s="143"/>
      <c r="AAF212" s="143"/>
      <c r="AAG212" s="143"/>
      <c r="AAH212" s="143"/>
      <c r="AAI212" s="143"/>
      <c r="AAJ212" s="143"/>
      <c r="AAK212" s="143"/>
      <c r="AAL212" s="143"/>
      <c r="AAM212" s="143"/>
      <c r="AAN212" s="143"/>
      <c r="AAO212" s="143"/>
      <c r="AAP212" s="143"/>
      <c r="AAQ212" s="143"/>
      <c r="AAR212" s="143"/>
      <c r="AAS212" s="143"/>
      <c r="AAT212" s="143"/>
      <c r="AAU212" s="143"/>
      <c r="AAV212" s="143"/>
      <c r="AAW212" s="143"/>
      <c r="AAX212" s="143"/>
      <c r="AAY212" s="143"/>
      <c r="AAZ212" s="143"/>
      <c r="ABA212" s="143"/>
      <c r="ABB212" s="143"/>
      <c r="ABC212" s="143"/>
      <c r="ABD212" s="143"/>
      <c r="ABE212" s="143"/>
      <c r="ABF212" s="143"/>
      <c r="ABG212" s="143"/>
      <c r="ABH212" s="143"/>
      <c r="ABI212" s="143"/>
      <c r="ABJ212" s="143"/>
      <c r="ABK212" s="143"/>
      <c r="ABL212" s="143"/>
      <c r="ABM212" s="143"/>
      <c r="ABN212" s="143"/>
      <c r="ABO212" s="143"/>
      <c r="ABP212" s="143"/>
      <c r="ABQ212" s="143"/>
      <c r="ABR212" s="143"/>
      <c r="ABS212" s="143"/>
      <c r="ABT212" s="143"/>
      <c r="ABU212" s="143"/>
      <c r="ABV212" s="143"/>
      <c r="ABW212" s="143"/>
      <c r="ABX212" s="143"/>
      <c r="ABY212" s="143"/>
      <c r="ABZ212" s="143"/>
      <c r="ACA212" s="143"/>
      <c r="ACB212" s="143"/>
      <c r="ACC212" s="143"/>
      <c r="ACD212" s="143"/>
      <c r="ACE212" s="143"/>
      <c r="ACF212" s="143"/>
      <c r="ACG212" s="143"/>
      <c r="ACH212" s="143"/>
      <c r="ACI212" s="143"/>
      <c r="ACJ212" s="143"/>
      <c r="ACK212" s="143"/>
      <c r="ACL212" s="143"/>
      <c r="ACM212" s="143"/>
      <c r="ACN212" s="143"/>
      <c r="ACO212" s="143"/>
      <c r="ACP212" s="143"/>
      <c r="ACQ212" s="143"/>
      <c r="ACR212" s="143"/>
      <c r="ACS212" s="143"/>
      <c r="ACT212" s="143"/>
      <c r="ACU212" s="143"/>
      <c r="ACV212" s="143"/>
      <c r="ACW212" s="143"/>
      <c r="ACX212" s="143"/>
      <c r="ACY212" s="143"/>
      <c r="ACZ212" s="143"/>
      <c r="ADA212" s="143"/>
      <c r="ADB212" s="143"/>
      <c r="ADC212" s="143"/>
      <c r="ADD212" s="143"/>
      <c r="ADE212" s="143"/>
      <c r="ADF212" s="143"/>
      <c r="ADG212" s="143"/>
      <c r="ADH212" s="143"/>
      <c r="ADI212" s="143"/>
      <c r="ADJ212" s="143"/>
      <c r="ADK212" s="143"/>
      <c r="ADL212" s="143"/>
      <c r="ADM212" s="143"/>
      <c r="ADN212" s="143"/>
      <c r="ADO212" s="143"/>
      <c r="ADP212" s="143"/>
      <c r="ADQ212" s="143"/>
      <c r="ADR212" s="143"/>
      <c r="ADS212" s="143"/>
      <c r="ADT212" s="143"/>
      <c r="ADU212" s="143"/>
      <c r="ADV212" s="143"/>
      <c r="ADW212" s="143"/>
      <c r="ADX212" s="143"/>
      <c r="ADY212" s="143"/>
      <c r="ADZ212" s="143"/>
      <c r="AEA212" s="143"/>
      <c r="AEB212" s="143"/>
      <c r="AEC212" s="143"/>
      <c r="AED212" s="143"/>
      <c r="AEE212" s="143"/>
      <c r="AEF212" s="143"/>
      <c r="AEG212" s="143"/>
      <c r="AEH212" s="143"/>
      <c r="AEI212" s="143"/>
      <c r="AEJ212" s="143"/>
      <c r="AEK212" s="143"/>
      <c r="AEL212" s="143"/>
      <c r="AEM212" s="143"/>
      <c r="AEN212" s="143"/>
      <c r="AEO212" s="143"/>
      <c r="AEP212" s="143"/>
      <c r="AEQ212" s="143"/>
      <c r="AER212" s="143"/>
      <c r="AES212" s="143"/>
      <c r="AET212" s="143"/>
      <c r="AEU212" s="143"/>
      <c r="AEV212" s="143"/>
      <c r="AEW212" s="143"/>
      <c r="AEX212" s="143"/>
      <c r="AEY212" s="143"/>
      <c r="AEZ212" s="143"/>
      <c r="AFA212" s="143"/>
      <c r="AFB212" s="143"/>
      <c r="AFC212" s="143"/>
      <c r="AFD212" s="143"/>
      <c r="AFE212" s="143"/>
      <c r="AFF212" s="143"/>
      <c r="AFG212" s="143"/>
      <c r="AFH212" s="143"/>
      <c r="AFI212" s="143"/>
      <c r="AFJ212" s="143"/>
      <c r="AFK212" s="143"/>
      <c r="AFL212" s="143"/>
      <c r="AFM212" s="143"/>
      <c r="AFN212" s="143"/>
      <c r="AFO212" s="143"/>
      <c r="AFP212" s="143"/>
      <c r="AFQ212" s="143"/>
      <c r="AFR212" s="143"/>
      <c r="AFS212" s="143"/>
      <c r="AFT212" s="143"/>
      <c r="AFU212" s="143"/>
      <c r="AFV212" s="143"/>
      <c r="AFW212" s="143"/>
      <c r="AFX212" s="143"/>
      <c r="AFY212" s="143"/>
      <c r="AFZ212" s="143"/>
      <c r="AGA212" s="143"/>
      <c r="AGB212" s="143"/>
      <c r="AGC212" s="143"/>
      <c r="AGD212" s="143"/>
      <c r="AGE212" s="143"/>
      <c r="AGF212" s="143"/>
      <c r="AGG212" s="143"/>
      <c r="AGH212" s="143"/>
      <c r="AGI212" s="143"/>
      <c r="AGJ212" s="143"/>
      <c r="AGK212" s="143"/>
      <c r="AGL212" s="143"/>
      <c r="AGM212" s="143"/>
      <c r="AGN212" s="143"/>
      <c r="AGO212" s="143"/>
      <c r="AGP212" s="143"/>
      <c r="AGQ212" s="143"/>
      <c r="AGR212" s="143"/>
      <c r="AGS212" s="143"/>
      <c r="AGT212" s="143"/>
      <c r="AGU212" s="143"/>
      <c r="AGV212" s="143"/>
      <c r="AGW212" s="143"/>
      <c r="AGX212" s="143"/>
      <c r="AGY212" s="143"/>
      <c r="AGZ212" s="143"/>
      <c r="AHA212" s="143"/>
      <c r="AHB212" s="143"/>
      <c r="AHC212" s="143"/>
      <c r="AHD212" s="143"/>
      <c r="AHE212" s="143"/>
      <c r="AHF212" s="143"/>
      <c r="AHG212" s="143"/>
      <c r="AHH212" s="143"/>
      <c r="AHI212" s="143"/>
      <c r="AHJ212" s="143"/>
      <c r="AHK212" s="143"/>
      <c r="AHL212" s="143"/>
      <c r="AHM212" s="143"/>
      <c r="AHN212" s="143"/>
      <c r="AHO212" s="143"/>
      <c r="AHP212" s="143"/>
      <c r="AHQ212" s="143"/>
      <c r="AHR212" s="143"/>
      <c r="AHS212" s="143"/>
      <c r="AHT212" s="143"/>
      <c r="AHU212" s="143"/>
      <c r="AHV212" s="143"/>
      <c r="AHW212" s="143"/>
      <c r="AHX212" s="143"/>
      <c r="AHY212" s="143"/>
      <c r="AHZ212" s="143"/>
      <c r="AIA212" s="143"/>
      <c r="AIB212" s="143"/>
      <c r="AIC212" s="143"/>
      <c r="AID212" s="143"/>
      <c r="AIE212" s="143"/>
      <c r="AIF212" s="143"/>
      <c r="AIG212" s="143"/>
      <c r="AIH212" s="143"/>
      <c r="AII212" s="143"/>
      <c r="AIJ212" s="143"/>
      <c r="AIK212" s="143"/>
      <c r="AIL212" s="143"/>
      <c r="AIM212" s="143"/>
      <c r="AIN212" s="143"/>
      <c r="AIO212" s="143"/>
      <c r="AIP212" s="143"/>
      <c r="AIQ212" s="143"/>
      <c r="AIR212" s="143"/>
      <c r="AIS212" s="143"/>
      <c r="AIT212" s="143"/>
      <c r="AIU212" s="143"/>
      <c r="AIV212" s="143"/>
      <c r="AIW212" s="143"/>
      <c r="AIX212" s="143"/>
      <c r="AIY212" s="143"/>
      <c r="AIZ212" s="143"/>
      <c r="AJA212" s="143"/>
      <c r="AJB212" s="143"/>
      <c r="AJC212" s="143"/>
      <c r="AJD212" s="143"/>
      <c r="AJE212" s="143"/>
      <c r="AJF212" s="143"/>
      <c r="AJG212" s="143"/>
      <c r="AJH212" s="143"/>
      <c r="AJI212" s="143"/>
    </row>
    <row r="213" spans="1:945" s="106" customFormat="1" ht="13.55" customHeight="1">
      <c r="A213" s="400"/>
      <c r="B213" s="62" t="s">
        <v>226</v>
      </c>
      <c r="C213" s="251">
        <f>Asia!C213</f>
        <v>79446</v>
      </c>
      <c r="D213" s="358">
        <f t="shared" si="76"/>
        <v>0.64304179678613527</v>
      </c>
      <c r="E213" s="421"/>
      <c r="F213" s="406"/>
      <c r="G213" s="356">
        <v>1757</v>
      </c>
      <c r="H213" s="358">
        <f t="shared" si="77"/>
        <v>0.23558368495077353</v>
      </c>
      <c r="I213" s="138">
        <v>279</v>
      </c>
      <c r="J213" s="358">
        <f t="shared" si="78"/>
        <v>1.6826923076923075</v>
      </c>
      <c r="K213" s="453"/>
      <c r="L213" s="406"/>
      <c r="M213" s="138">
        <v>65</v>
      </c>
      <c r="N213" s="358">
        <f t="shared" si="75"/>
        <v>1.5</v>
      </c>
      <c r="O213" s="138"/>
      <c r="P213" s="358" t="str">
        <f t="shared" si="79"/>
        <v/>
      </c>
      <c r="Q213" s="138">
        <v>9</v>
      </c>
      <c r="R213" s="358" t="str">
        <f t="shared" si="80"/>
        <v/>
      </c>
      <c r="S213" s="138">
        <v>77</v>
      </c>
      <c r="T213" s="358">
        <f t="shared" si="81"/>
        <v>5.416666666666667</v>
      </c>
      <c r="U213" s="250"/>
      <c r="V213" s="358" t="str">
        <f t="shared" si="82"/>
        <v/>
      </c>
      <c r="W213" s="356">
        <v>1</v>
      </c>
      <c r="X213" s="358" t="str">
        <f t="shared" si="83"/>
        <v/>
      </c>
      <c r="Y213" s="250">
        <v>5</v>
      </c>
      <c r="Z213" s="358"/>
      <c r="AA213" s="138"/>
      <c r="AB213" s="358" t="str">
        <f t="shared" si="84"/>
        <v/>
      </c>
      <c r="AC213" s="138"/>
      <c r="AD213" s="358" t="str">
        <f t="shared" si="85"/>
        <v/>
      </c>
      <c r="AE213" s="138"/>
      <c r="AF213" s="358" t="str">
        <f t="shared" si="86"/>
        <v/>
      </c>
      <c r="AG213" s="138"/>
      <c r="AH213" s="358" t="str">
        <f t="shared" si="87"/>
        <v/>
      </c>
      <c r="AI213" s="143"/>
      <c r="AJ213" s="143"/>
      <c r="AK213" s="143"/>
      <c r="AL213" s="143"/>
      <c r="AM213" s="143"/>
      <c r="AN213" s="143"/>
      <c r="AO213" s="143"/>
      <c r="AP213" s="143"/>
      <c r="AQ213" s="143"/>
      <c r="AR213" s="143"/>
      <c r="AS213" s="143"/>
      <c r="AT213" s="143"/>
      <c r="AU213" s="143"/>
      <c r="AV213" s="144"/>
      <c r="AW213" s="143"/>
      <c r="AX213" s="143"/>
      <c r="AY213" s="143"/>
      <c r="AZ213" s="143"/>
      <c r="BA213" s="143"/>
      <c r="BB213" s="143"/>
      <c r="BC213" s="143"/>
      <c r="BD213" s="143"/>
      <c r="BE213" s="143"/>
      <c r="BF213" s="143"/>
      <c r="BG213" s="143"/>
      <c r="BH213" s="143"/>
      <c r="BI213" s="143"/>
      <c r="BJ213" s="143"/>
      <c r="BK213" s="143"/>
      <c r="BL213" s="143"/>
      <c r="BM213" s="143"/>
      <c r="BN213" s="143"/>
      <c r="BO213" s="143"/>
      <c r="BP213" s="143"/>
      <c r="BQ213" s="143"/>
      <c r="BR213" s="143"/>
      <c r="BS213" s="143"/>
      <c r="BT213" s="143"/>
      <c r="BU213" s="143"/>
      <c r="BV213" s="143"/>
      <c r="BW213" s="143"/>
      <c r="BX213" s="143"/>
      <c r="BY213" s="143"/>
      <c r="BZ213" s="143"/>
      <c r="CA213" s="143"/>
      <c r="CB213" s="143"/>
      <c r="CC213" s="143"/>
      <c r="CD213" s="143"/>
      <c r="CE213" s="143"/>
      <c r="CF213" s="143"/>
      <c r="CG213" s="143"/>
      <c r="CH213" s="143"/>
      <c r="CI213" s="143"/>
      <c r="CJ213" s="143"/>
      <c r="CK213" s="143"/>
      <c r="CL213" s="143"/>
      <c r="CM213" s="143"/>
      <c r="CN213" s="143"/>
      <c r="CO213" s="143"/>
      <c r="CP213" s="143"/>
      <c r="CQ213" s="143"/>
      <c r="CR213" s="143"/>
      <c r="CS213" s="143"/>
      <c r="CT213" s="143"/>
      <c r="CU213" s="143"/>
      <c r="CV213" s="143"/>
      <c r="CW213" s="143"/>
      <c r="CX213" s="143"/>
      <c r="CY213" s="143"/>
      <c r="CZ213" s="143"/>
      <c r="DA213" s="143"/>
      <c r="DB213" s="143"/>
      <c r="DC213" s="143"/>
      <c r="DD213" s="143"/>
      <c r="DE213" s="143"/>
      <c r="DF213" s="143"/>
      <c r="DG213" s="143"/>
      <c r="DH213" s="143"/>
      <c r="DI213" s="143"/>
      <c r="DJ213" s="143"/>
      <c r="DK213" s="143"/>
      <c r="DL213" s="143"/>
      <c r="DM213" s="143"/>
      <c r="DN213" s="143"/>
      <c r="DO213" s="143"/>
      <c r="DP213" s="143"/>
      <c r="DQ213" s="143"/>
      <c r="DR213" s="143"/>
      <c r="DS213" s="143"/>
      <c r="DT213" s="143"/>
      <c r="DU213" s="143"/>
      <c r="DV213" s="143"/>
      <c r="DW213" s="143"/>
      <c r="DX213" s="143"/>
      <c r="DY213" s="143"/>
      <c r="DZ213" s="143"/>
      <c r="EA213" s="143"/>
      <c r="EB213" s="143"/>
      <c r="EC213" s="143"/>
      <c r="ED213" s="143"/>
      <c r="EE213" s="143"/>
      <c r="EF213" s="143"/>
      <c r="EG213" s="143"/>
      <c r="EH213" s="143"/>
      <c r="EI213" s="143"/>
      <c r="EJ213" s="143"/>
      <c r="EK213" s="143"/>
      <c r="EL213" s="143"/>
      <c r="EM213" s="143"/>
      <c r="EN213" s="143"/>
      <c r="EO213" s="143"/>
      <c r="EP213" s="143"/>
      <c r="EQ213" s="143"/>
      <c r="ER213" s="143"/>
      <c r="ES213" s="143"/>
      <c r="ET213" s="143"/>
      <c r="EU213" s="143"/>
      <c r="EV213" s="143"/>
      <c r="EW213" s="143"/>
      <c r="EX213" s="143"/>
      <c r="EY213" s="143"/>
      <c r="EZ213" s="143"/>
      <c r="FA213" s="143"/>
      <c r="FB213" s="143"/>
      <c r="FC213" s="143"/>
      <c r="FD213" s="143"/>
      <c r="FE213" s="143"/>
      <c r="FF213" s="143"/>
      <c r="FG213" s="143"/>
      <c r="FH213" s="143"/>
      <c r="FI213" s="143"/>
      <c r="FJ213" s="143"/>
      <c r="FK213" s="143"/>
      <c r="FL213" s="143"/>
      <c r="FM213" s="143"/>
      <c r="FN213" s="143"/>
      <c r="FO213" s="143"/>
      <c r="FP213" s="143"/>
      <c r="FQ213" s="143"/>
      <c r="FR213" s="143"/>
      <c r="FS213" s="143"/>
      <c r="FT213" s="143"/>
      <c r="FU213" s="143"/>
      <c r="FV213" s="143"/>
      <c r="FW213" s="143"/>
      <c r="FX213" s="143"/>
      <c r="FY213" s="143"/>
      <c r="FZ213" s="143"/>
      <c r="GA213" s="143"/>
      <c r="GB213" s="143"/>
      <c r="GC213" s="143"/>
      <c r="GD213" s="143"/>
      <c r="GE213" s="143"/>
      <c r="GF213" s="143"/>
      <c r="GG213" s="143"/>
      <c r="GH213" s="143"/>
      <c r="GI213" s="143"/>
      <c r="GJ213" s="143"/>
      <c r="GK213" s="143"/>
      <c r="GL213" s="143"/>
      <c r="GM213" s="143"/>
      <c r="GN213" s="143"/>
      <c r="GO213" s="143"/>
      <c r="GP213" s="143"/>
      <c r="GQ213" s="143"/>
      <c r="GR213" s="143"/>
      <c r="GS213" s="143"/>
      <c r="GT213" s="143"/>
      <c r="GU213" s="143"/>
      <c r="GV213" s="143"/>
      <c r="GW213" s="143"/>
      <c r="GX213" s="143"/>
      <c r="GY213" s="143"/>
      <c r="GZ213" s="143"/>
      <c r="HA213" s="143"/>
      <c r="HB213" s="143"/>
      <c r="HC213" s="143"/>
      <c r="HD213" s="143"/>
      <c r="HE213" s="143"/>
      <c r="HF213" s="143"/>
      <c r="HG213" s="143"/>
      <c r="HH213" s="143"/>
      <c r="HI213" s="143"/>
      <c r="HJ213" s="143"/>
      <c r="HK213" s="143"/>
      <c r="HL213" s="143"/>
      <c r="HM213" s="143"/>
      <c r="HN213" s="143"/>
      <c r="HO213" s="143"/>
      <c r="HP213" s="143"/>
      <c r="HQ213" s="143"/>
      <c r="HR213" s="143"/>
      <c r="HS213" s="143"/>
      <c r="HT213" s="143"/>
      <c r="HU213" s="143"/>
      <c r="HV213" s="143"/>
      <c r="HW213" s="143"/>
      <c r="HX213" s="143"/>
      <c r="HY213" s="143"/>
      <c r="HZ213" s="143"/>
      <c r="IA213" s="143"/>
      <c r="IB213" s="143"/>
      <c r="IC213" s="143"/>
      <c r="ID213" s="143"/>
      <c r="IE213" s="143"/>
      <c r="IF213" s="143"/>
      <c r="IG213" s="143"/>
      <c r="IH213" s="143"/>
      <c r="II213" s="143"/>
      <c r="IJ213" s="143"/>
      <c r="IK213" s="143"/>
      <c r="IL213" s="143"/>
      <c r="IM213" s="143"/>
      <c r="IN213" s="143"/>
      <c r="IO213" s="143"/>
      <c r="IP213" s="143"/>
      <c r="IQ213" s="143"/>
      <c r="IR213" s="143"/>
      <c r="IS213" s="143"/>
      <c r="IT213" s="143"/>
      <c r="IU213" s="143"/>
      <c r="IV213" s="143"/>
      <c r="IW213" s="143"/>
      <c r="IX213" s="143"/>
      <c r="IY213" s="143"/>
      <c r="IZ213" s="143"/>
      <c r="JA213" s="143"/>
      <c r="JB213" s="143"/>
      <c r="JC213" s="143"/>
      <c r="JD213" s="143"/>
      <c r="JE213" s="143"/>
      <c r="JF213" s="143"/>
      <c r="JG213" s="143"/>
      <c r="JH213" s="143"/>
      <c r="JI213" s="143"/>
      <c r="JJ213" s="143"/>
      <c r="JK213" s="143"/>
      <c r="JL213" s="143"/>
      <c r="JM213" s="143"/>
      <c r="JN213" s="143"/>
      <c r="JO213" s="143"/>
      <c r="JP213" s="143"/>
      <c r="JQ213" s="143"/>
      <c r="JR213" s="143"/>
      <c r="JS213" s="143"/>
      <c r="JT213" s="143"/>
      <c r="JU213" s="143"/>
      <c r="JV213" s="143"/>
      <c r="JW213" s="143"/>
      <c r="JX213" s="143"/>
      <c r="JY213" s="143"/>
      <c r="JZ213" s="143"/>
      <c r="KA213" s="143"/>
      <c r="KB213" s="143"/>
      <c r="KC213" s="143"/>
      <c r="KD213" s="143"/>
      <c r="KE213" s="143"/>
      <c r="KF213" s="143"/>
      <c r="KG213" s="143"/>
      <c r="KH213" s="143"/>
      <c r="KI213" s="143"/>
      <c r="KJ213" s="143"/>
      <c r="KK213" s="143"/>
      <c r="KL213" s="143"/>
      <c r="KM213" s="143"/>
      <c r="KN213" s="143"/>
      <c r="KO213" s="143"/>
      <c r="KP213" s="143"/>
      <c r="KQ213" s="143"/>
      <c r="KR213" s="143"/>
      <c r="KS213" s="143"/>
      <c r="KT213" s="143"/>
      <c r="KU213" s="143"/>
      <c r="KV213" s="143"/>
      <c r="KW213" s="143"/>
      <c r="KX213" s="143"/>
      <c r="KY213" s="143"/>
      <c r="KZ213" s="143"/>
      <c r="LA213" s="143"/>
      <c r="LB213" s="143"/>
      <c r="LC213" s="143"/>
      <c r="LD213" s="143"/>
      <c r="LE213" s="143"/>
      <c r="LF213" s="143"/>
      <c r="LG213" s="143"/>
      <c r="LH213" s="143"/>
      <c r="LI213" s="143"/>
      <c r="LJ213" s="143"/>
      <c r="LK213" s="143"/>
      <c r="LL213" s="143"/>
      <c r="LM213" s="143"/>
      <c r="LN213" s="143"/>
      <c r="LO213" s="143"/>
      <c r="LP213" s="143"/>
      <c r="LQ213" s="143"/>
      <c r="LR213" s="143"/>
      <c r="LS213" s="143"/>
      <c r="LT213" s="143"/>
      <c r="LU213" s="143"/>
      <c r="LV213" s="143"/>
      <c r="LW213" s="143"/>
      <c r="LX213" s="143"/>
      <c r="LY213" s="143"/>
      <c r="LZ213" s="143"/>
      <c r="MA213" s="143"/>
      <c r="MB213" s="143"/>
      <c r="MC213" s="143"/>
      <c r="MD213" s="143"/>
      <c r="ME213" s="143"/>
      <c r="MF213" s="143"/>
      <c r="MG213" s="143"/>
      <c r="MH213" s="143"/>
      <c r="MI213" s="143"/>
      <c r="MJ213" s="143"/>
      <c r="MK213" s="143"/>
      <c r="ML213" s="143"/>
      <c r="MM213" s="143"/>
      <c r="MN213" s="143"/>
      <c r="MO213" s="143"/>
      <c r="MP213" s="143"/>
      <c r="MQ213" s="143"/>
      <c r="MR213" s="143"/>
      <c r="MS213" s="143"/>
      <c r="MT213" s="143"/>
      <c r="MU213" s="143"/>
      <c r="MV213" s="143"/>
      <c r="MW213" s="143"/>
      <c r="MX213" s="143"/>
      <c r="MY213" s="143"/>
      <c r="MZ213" s="143"/>
      <c r="NA213" s="143"/>
      <c r="NB213" s="143"/>
      <c r="NC213" s="143"/>
      <c r="ND213" s="143"/>
      <c r="NE213" s="143"/>
      <c r="NF213" s="143"/>
      <c r="NG213" s="143"/>
      <c r="NH213" s="143"/>
      <c r="NI213" s="143"/>
      <c r="NJ213" s="143"/>
      <c r="NK213" s="143"/>
      <c r="NL213" s="143"/>
      <c r="NM213" s="143"/>
      <c r="NN213" s="143"/>
      <c r="NO213" s="143"/>
      <c r="NP213" s="143"/>
      <c r="NQ213" s="143"/>
      <c r="NR213" s="143"/>
      <c r="NS213" s="143"/>
      <c r="NT213" s="143"/>
      <c r="NU213" s="143"/>
      <c r="NV213" s="143"/>
      <c r="NW213" s="143"/>
      <c r="NX213" s="143"/>
      <c r="NY213" s="143"/>
      <c r="NZ213" s="143"/>
      <c r="OA213" s="143"/>
      <c r="OB213" s="143"/>
      <c r="OC213" s="143"/>
      <c r="OD213" s="143"/>
      <c r="OE213" s="143"/>
      <c r="OF213" s="143"/>
      <c r="OG213" s="143"/>
      <c r="OH213" s="143"/>
      <c r="OI213" s="143"/>
      <c r="OJ213" s="143"/>
      <c r="OK213" s="143"/>
      <c r="OL213" s="143"/>
      <c r="OM213" s="143"/>
      <c r="ON213" s="143"/>
      <c r="OO213" s="143"/>
      <c r="OP213" s="143"/>
      <c r="OQ213" s="143"/>
      <c r="OR213" s="143"/>
      <c r="OS213" s="143"/>
      <c r="OT213" s="143"/>
      <c r="OU213" s="143"/>
      <c r="OV213" s="143"/>
      <c r="OW213" s="143"/>
      <c r="OX213" s="143"/>
      <c r="OY213" s="143"/>
      <c r="OZ213" s="143"/>
      <c r="PA213" s="143"/>
      <c r="PB213" s="143"/>
      <c r="PC213" s="143"/>
      <c r="PD213" s="143"/>
      <c r="PE213" s="143"/>
      <c r="PF213" s="143"/>
      <c r="PG213" s="143"/>
      <c r="PH213" s="143"/>
      <c r="PI213" s="143"/>
      <c r="PJ213" s="143"/>
      <c r="PK213" s="143"/>
      <c r="PL213" s="143"/>
      <c r="PM213" s="143"/>
      <c r="PN213" s="143"/>
      <c r="PO213" s="143"/>
      <c r="PP213" s="143"/>
      <c r="PQ213" s="143"/>
      <c r="PR213" s="143"/>
      <c r="PS213" s="143"/>
      <c r="PT213" s="143"/>
      <c r="PU213" s="143"/>
      <c r="PV213" s="143"/>
      <c r="PW213" s="143"/>
      <c r="PX213" s="143"/>
      <c r="PY213" s="143"/>
      <c r="PZ213" s="143"/>
      <c r="QA213" s="143"/>
      <c r="QB213" s="143"/>
      <c r="QC213" s="143"/>
      <c r="QD213" s="143"/>
      <c r="QE213" s="143"/>
      <c r="QF213" s="143"/>
      <c r="QG213" s="143"/>
      <c r="QH213" s="143"/>
      <c r="QI213" s="143"/>
      <c r="QJ213" s="143"/>
      <c r="QK213" s="143"/>
      <c r="QL213" s="143"/>
      <c r="QM213" s="143"/>
      <c r="QN213" s="143"/>
      <c r="QO213" s="143"/>
      <c r="QP213" s="143"/>
      <c r="QQ213" s="143"/>
      <c r="QR213" s="143"/>
      <c r="QS213" s="143"/>
      <c r="QT213" s="143"/>
      <c r="QU213" s="143"/>
      <c r="QV213" s="143"/>
      <c r="QW213" s="143"/>
      <c r="QX213" s="143"/>
      <c r="QY213" s="143"/>
      <c r="QZ213" s="143"/>
      <c r="RA213" s="143"/>
      <c r="RB213" s="143"/>
      <c r="RC213" s="143"/>
      <c r="RD213" s="143"/>
      <c r="RE213" s="143"/>
      <c r="RF213" s="143"/>
      <c r="RG213" s="143"/>
      <c r="RH213" s="143"/>
      <c r="RI213" s="143"/>
      <c r="RJ213" s="143"/>
      <c r="RK213" s="143"/>
      <c r="RL213" s="143"/>
      <c r="RM213" s="143"/>
      <c r="RN213" s="143"/>
      <c r="RO213" s="143"/>
      <c r="RP213" s="143"/>
      <c r="RQ213" s="143"/>
      <c r="RR213" s="143"/>
      <c r="RS213" s="143"/>
      <c r="RT213" s="143"/>
      <c r="RU213" s="143"/>
      <c r="RV213" s="143"/>
      <c r="RW213" s="143"/>
      <c r="RX213" s="143"/>
      <c r="RY213" s="143"/>
      <c r="RZ213" s="143"/>
      <c r="SA213" s="143"/>
      <c r="SB213" s="143"/>
      <c r="SC213" s="143"/>
      <c r="SD213" s="143"/>
      <c r="SE213" s="143"/>
      <c r="SF213" s="143"/>
      <c r="SG213" s="143"/>
      <c r="SH213" s="143"/>
      <c r="SI213" s="143"/>
      <c r="SJ213" s="143"/>
      <c r="SK213" s="143"/>
      <c r="SL213" s="143"/>
      <c r="SM213" s="143"/>
      <c r="SN213" s="143"/>
      <c r="SO213" s="143"/>
      <c r="SP213" s="143"/>
      <c r="SQ213" s="143"/>
      <c r="SR213" s="143"/>
      <c r="SS213" s="143"/>
      <c r="ST213" s="143"/>
      <c r="SU213" s="143"/>
      <c r="SV213" s="143"/>
      <c r="SW213" s="143"/>
      <c r="SX213" s="143"/>
      <c r="SY213" s="143"/>
      <c r="SZ213" s="143"/>
      <c r="TA213" s="143"/>
      <c r="TB213" s="143"/>
      <c r="TC213" s="143"/>
      <c r="TD213" s="143"/>
      <c r="TE213" s="143"/>
      <c r="TF213" s="143"/>
      <c r="TG213" s="143"/>
      <c r="TH213" s="143"/>
      <c r="TI213" s="143"/>
      <c r="TJ213" s="143"/>
      <c r="TK213" s="143"/>
      <c r="TL213" s="143"/>
      <c r="TM213" s="143"/>
      <c r="TN213" s="143"/>
      <c r="TO213" s="143"/>
      <c r="TP213" s="143"/>
      <c r="TQ213" s="143"/>
      <c r="TR213" s="143"/>
      <c r="TS213" s="143"/>
      <c r="TT213" s="143"/>
      <c r="TU213" s="143"/>
      <c r="TV213" s="143"/>
      <c r="TW213" s="143"/>
      <c r="TX213" s="143"/>
      <c r="TY213" s="143"/>
      <c r="TZ213" s="143"/>
      <c r="UA213" s="143"/>
      <c r="UB213" s="143"/>
      <c r="UC213" s="143"/>
      <c r="UD213" s="143"/>
      <c r="UE213" s="143"/>
      <c r="UF213" s="143"/>
      <c r="UG213" s="143"/>
      <c r="UH213" s="143"/>
      <c r="UI213" s="143"/>
      <c r="UJ213" s="143"/>
      <c r="UK213" s="143"/>
      <c r="UL213" s="143"/>
      <c r="UM213" s="143"/>
      <c r="UN213" s="143"/>
      <c r="UO213" s="143"/>
      <c r="UP213" s="143"/>
      <c r="UQ213" s="143"/>
      <c r="UR213" s="143"/>
      <c r="US213" s="143"/>
      <c r="UT213" s="143"/>
      <c r="UU213" s="143"/>
      <c r="UV213" s="143"/>
      <c r="UW213" s="143"/>
      <c r="UX213" s="143"/>
      <c r="UY213" s="143"/>
      <c r="UZ213" s="143"/>
      <c r="VA213" s="143"/>
      <c r="VB213" s="143"/>
      <c r="VC213" s="143"/>
      <c r="VD213" s="143"/>
      <c r="VE213" s="143"/>
      <c r="VF213" s="143"/>
      <c r="VG213" s="143"/>
      <c r="VH213" s="143"/>
      <c r="VI213" s="143"/>
      <c r="VJ213" s="143"/>
      <c r="VK213" s="143"/>
      <c r="VL213" s="143"/>
      <c r="VM213" s="143"/>
      <c r="VN213" s="143"/>
      <c r="VO213" s="143"/>
      <c r="VP213" s="143"/>
      <c r="VQ213" s="143"/>
      <c r="VR213" s="143"/>
      <c r="VS213" s="143"/>
      <c r="VT213" s="143"/>
      <c r="VU213" s="143"/>
      <c r="VV213" s="143"/>
      <c r="VW213" s="143"/>
      <c r="VX213" s="143"/>
      <c r="VY213" s="143"/>
      <c r="VZ213" s="143"/>
      <c r="WA213" s="143"/>
      <c r="WB213" s="143"/>
      <c r="WC213" s="143"/>
      <c r="WD213" s="143"/>
      <c r="WE213" s="143"/>
      <c r="WF213" s="143"/>
      <c r="WG213" s="143"/>
      <c r="WH213" s="143"/>
      <c r="WI213" s="143"/>
      <c r="WJ213" s="143"/>
      <c r="WK213" s="143"/>
      <c r="WL213" s="143"/>
      <c r="WM213" s="143"/>
      <c r="WN213" s="143"/>
      <c r="WO213" s="143"/>
      <c r="WP213" s="143"/>
      <c r="WQ213" s="143"/>
      <c r="WR213" s="143"/>
      <c r="WS213" s="143"/>
      <c r="WT213" s="143"/>
      <c r="WU213" s="143"/>
      <c r="WV213" s="143"/>
      <c r="WW213" s="143"/>
      <c r="WX213" s="143"/>
      <c r="WY213" s="143"/>
      <c r="WZ213" s="143"/>
      <c r="XA213" s="143"/>
      <c r="XB213" s="143"/>
      <c r="XC213" s="143"/>
      <c r="XD213" s="143"/>
      <c r="XE213" s="143"/>
      <c r="XF213" s="143"/>
      <c r="XG213" s="143"/>
      <c r="XH213" s="143"/>
      <c r="XI213" s="143"/>
      <c r="XJ213" s="143"/>
      <c r="XK213" s="143"/>
      <c r="XL213" s="143"/>
      <c r="XM213" s="143"/>
      <c r="XN213" s="143"/>
      <c r="XO213" s="143"/>
      <c r="XP213" s="143"/>
      <c r="XQ213" s="143"/>
      <c r="XR213" s="143"/>
      <c r="XS213" s="143"/>
      <c r="XT213" s="143"/>
      <c r="XU213" s="143"/>
      <c r="XV213" s="143"/>
      <c r="XW213" s="143"/>
      <c r="XX213" s="143"/>
      <c r="XY213" s="143"/>
      <c r="XZ213" s="143"/>
      <c r="YA213" s="143"/>
      <c r="YB213" s="143"/>
      <c r="YC213" s="143"/>
      <c r="YD213" s="143"/>
      <c r="YE213" s="143"/>
      <c r="YF213" s="143"/>
      <c r="YG213" s="143"/>
      <c r="YH213" s="143"/>
      <c r="YI213" s="143"/>
      <c r="YJ213" s="143"/>
      <c r="YK213" s="143"/>
      <c r="YL213" s="143"/>
      <c r="YM213" s="143"/>
      <c r="YN213" s="143"/>
      <c r="YO213" s="143"/>
      <c r="YP213" s="143"/>
      <c r="YQ213" s="143"/>
      <c r="YR213" s="143"/>
      <c r="YS213" s="143"/>
      <c r="YT213" s="143"/>
      <c r="YU213" s="143"/>
      <c r="YV213" s="143"/>
      <c r="YW213" s="143"/>
      <c r="YX213" s="143"/>
      <c r="YY213" s="143"/>
      <c r="YZ213" s="143"/>
      <c r="ZA213" s="143"/>
      <c r="ZB213" s="143"/>
      <c r="ZC213" s="143"/>
      <c r="ZD213" s="143"/>
      <c r="ZE213" s="143"/>
      <c r="ZF213" s="143"/>
      <c r="ZG213" s="143"/>
      <c r="ZH213" s="143"/>
      <c r="ZI213" s="143"/>
      <c r="ZJ213" s="143"/>
      <c r="ZK213" s="143"/>
      <c r="ZL213" s="143"/>
      <c r="ZM213" s="143"/>
      <c r="ZN213" s="143"/>
      <c r="ZO213" s="143"/>
      <c r="ZP213" s="143"/>
      <c r="ZQ213" s="143"/>
      <c r="ZR213" s="143"/>
      <c r="ZS213" s="143"/>
      <c r="ZT213" s="143"/>
      <c r="ZU213" s="143"/>
      <c r="ZV213" s="143"/>
      <c r="ZW213" s="143"/>
      <c r="ZX213" s="143"/>
      <c r="ZY213" s="143"/>
      <c r="ZZ213" s="143"/>
      <c r="AAA213" s="143"/>
      <c r="AAB213" s="143"/>
      <c r="AAC213" s="143"/>
      <c r="AAD213" s="143"/>
      <c r="AAE213" s="143"/>
      <c r="AAF213" s="143"/>
      <c r="AAG213" s="143"/>
      <c r="AAH213" s="143"/>
      <c r="AAI213" s="143"/>
      <c r="AAJ213" s="143"/>
      <c r="AAK213" s="143"/>
      <c r="AAL213" s="143"/>
      <c r="AAM213" s="143"/>
      <c r="AAN213" s="143"/>
      <c r="AAO213" s="143"/>
      <c r="AAP213" s="143"/>
      <c r="AAQ213" s="143"/>
      <c r="AAR213" s="143"/>
      <c r="AAS213" s="143"/>
      <c r="AAT213" s="143"/>
      <c r="AAU213" s="143"/>
      <c r="AAV213" s="143"/>
      <c r="AAW213" s="143"/>
      <c r="AAX213" s="143"/>
      <c r="AAY213" s="143"/>
      <c r="AAZ213" s="143"/>
      <c r="ABA213" s="143"/>
      <c r="ABB213" s="143"/>
      <c r="ABC213" s="143"/>
      <c r="ABD213" s="143"/>
      <c r="ABE213" s="143"/>
      <c r="ABF213" s="143"/>
      <c r="ABG213" s="143"/>
      <c r="ABH213" s="143"/>
      <c r="ABI213" s="143"/>
      <c r="ABJ213" s="143"/>
      <c r="ABK213" s="143"/>
      <c r="ABL213" s="143"/>
      <c r="ABM213" s="143"/>
      <c r="ABN213" s="143"/>
      <c r="ABO213" s="143"/>
      <c r="ABP213" s="143"/>
      <c r="ABQ213" s="143"/>
      <c r="ABR213" s="143"/>
      <c r="ABS213" s="143"/>
      <c r="ABT213" s="143"/>
      <c r="ABU213" s="143"/>
      <c r="ABV213" s="143"/>
      <c r="ABW213" s="143"/>
      <c r="ABX213" s="143"/>
      <c r="ABY213" s="143"/>
      <c r="ABZ213" s="143"/>
      <c r="ACA213" s="143"/>
      <c r="ACB213" s="143"/>
      <c r="ACC213" s="143"/>
      <c r="ACD213" s="143"/>
      <c r="ACE213" s="143"/>
      <c r="ACF213" s="143"/>
      <c r="ACG213" s="143"/>
      <c r="ACH213" s="143"/>
      <c r="ACI213" s="143"/>
      <c r="ACJ213" s="143"/>
      <c r="ACK213" s="143"/>
      <c r="ACL213" s="143"/>
      <c r="ACM213" s="143"/>
      <c r="ACN213" s="143"/>
      <c r="ACO213" s="143"/>
      <c r="ACP213" s="143"/>
      <c r="ACQ213" s="143"/>
      <c r="ACR213" s="143"/>
      <c r="ACS213" s="143"/>
      <c r="ACT213" s="143"/>
      <c r="ACU213" s="143"/>
      <c r="ACV213" s="143"/>
      <c r="ACW213" s="143"/>
      <c r="ACX213" s="143"/>
      <c r="ACY213" s="143"/>
      <c r="ACZ213" s="143"/>
      <c r="ADA213" s="143"/>
      <c r="ADB213" s="143"/>
      <c r="ADC213" s="143"/>
      <c r="ADD213" s="143"/>
      <c r="ADE213" s="143"/>
      <c r="ADF213" s="143"/>
      <c r="ADG213" s="143"/>
      <c r="ADH213" s="143"/>
      <c r="ADI213" s="143"/>
      <c r="ADJ213" s="143"/>
      <c r="ADK213" s="143"/>
      <c r="ADL213" s="143"/>
      <c r="ADM213" s="143"/>
      <c r="ADN213" s="143"/>
      <c r="ADO213" s="143"/>
      <c r="ADP213" s="143"/>
      <c r="ADQ213" s="143"/>
      <c r="ADR213" s="143"/>
      <c r="ADS213" s="143"/>
      <c r="ADT213" s="143"/>
      <c r="ADU213" s="143"/>
      <c r="ADV213" s="143"/>
      <c r="ADW213" s="143"/>
      <c r="ADX213" s="143"/>
      <c r="ADY213" s="143"/>
      <c r="ADZ213" s="143"/>
      <c r="AEA213" s="143"/>
      <c r="AEB213" s="143"/>
      <c r="AEC213" s="143"/>
      <c r="AED213" s="143"/>
      <c r="AEE213" s="143"/>
      <c r="AEF213" s="143"/>
      <c r="AEG213" s="143"/>
      <c r="AEH213" s="143"/>
      <c r="AEI213" s="143"/>
      <c r="AEJ213" s="143"/>
      <c r="AEK213" s="143"/>
      <c r="AEL213" s="143"/>
      <c r="AEM213" s="143"/>
      <c r="AEN213" s="143"/>
      <c r="AEO213" s="143"/>
      <c r="AEP213" s="143"/>
      <c r="AEQ213" s="143"/>
      <c r="AER213" s="143"/>
      <c r="AES213" s="143"/>
      <c r="AET213" s="143"/>
      <c r="AEU213" s="143"/>
      <c r="AEV213" s="143"/>
      <c r="AEW213" s="143"/>
      <c r="AEX213" s="143"/>
      <c r="AEY213" s="143"/>
      <c r="AEZ213" s="143"/>
      <c r="AFA213" s="143"/>
      <c r="AFB213" s="143"/>
      <c r="AFC213" s="143"/>
      <c r="AFD213" s="143"/>
      <c r="AFE213" s="143"/>
      <c r="AFF213" s="143"/>
      <c r="AFG213" s="143"/>
      <c r="AFH213" s="143"/>
      <c r="AFI213" s="143"/>
      <c r="AFJ213" s="143"/>
      <c r="AFK213" s="143"/>
      <c r="AFL213" s="143"/>
      <c r="AFM213" s="143"/>
      <c r="AFN213" s="143"/>
      <c r="AFO213" s="143"/>
      <c r="AFP213" s="143"/>
      <c r="AFQ213" s="143"/>
      <c r="AFR213" s="143"/>
      <c r="AFS213" s="143"/>
      <c r="AFT213" s="143"/>
      <c r="AFU213" s="143"/>
      <c r="AFV213" s="143"/>
      <c r="AFW213" s="143"/>
      <c r="AFX213" s="143"/>
      <c r="AFY213" s="143"/>
      <c r="AFZ213" s="143"/>
      <c r="AGA213" s="143"/>
      <c r="AGB213" s="143"/>
      <c r="AGC213" s="143"/>
      <c r="AGD213" s="143"/>
      <c r="AGE213" s="143"/>
      <c r="AGF213" s="143"/>
      <c r="AGG213" s="143"/>
      <c r="AGH213" s="143"/>
      <c r="AGI213" s="143"/>
      <c r="AGJ213" s="143"/>
      <c r="AGK213" s="143"/>
      <c r="AGL213" s="143"/>
      <c r="AGM213" s="143"/>
      <c r="AGN213" s="143"/>
      <c r="AGO213" s="143"/>
      <c r="AGP213" s="143"/>
      <c r="AGQ213" s="143"/>
      <c r="AGR213" s="143"/>
      <c r="AGS213" s="143"/>
      <c r="AGT213" s="143"/>
      <c r="AGU213" s="143"/>
      <c r="AGV213" s="143"/>
      <c r="AGW213" s="143"/>
      <c r="AGX213" s="143"/>
      <c r="AGY213" s="143"/>
      <c r="AGZ213" s="143"/>
      <c r="AHA213" s="143"/>
      <c r="AHB213" s="143"/>
      <c r="AHC213" s="143"/>
      <c r="AHD213" s="143"/>
      <c r="AHE213" s="143"/>
      <c r="AHF213" s="143"/>
      <c r="AHG213" s="143"/>
      <c r="AHH213" s="143"/>
      <c r="AHI213" s="143"/>
      <c r="AHJ213" s="143"/>
      <c r="AHK213" s="143"/>
      <c r="AHL213" s="143"/>
      <c r="AHM213" s="143"/>
      <c r="AHN213" s="143"/>
      <c r="AHO213" s="143"/>
      <c r="AHP213" s="143"/>
      <c r="AHQ213" s="143"/>
      <c r="AHR213" s="143"/>
      <c r="AHS213" s="143"/>
      <c r="AHT213" s="143"/>
      <c r="AHU213" s="143"/>
      <c r="AHV213" s="143"/>
      <c r="AHW213" s="143"/>
      <c r="AHX213" s="143"/>
      <c r="AHY213" s="143"/>
      <c r="AHZ213" s="143"/>
      <c r="AIA213" s="143"/>
      <c r="AIB213" s="143"/>
      <c r="AIC213" s="143"/>
      <c r="AID213" s="143"/>
      <c r="AIE213" s="143"/>
      <c r="AIF213" s="143"/>
      <c r="AIG213" s="143"/>
      <c r="AIH213" s="143"/>
      <c r="AII213" s="143"/>
      <c r="AIJ213" s="143"/>
      <c r="AIK213" s="143"/>
      <c r="AIL213" s="143"/>
      <c r="AIM213" s="143"/>
      <c r="AIN213" s="143"/>
      <c r="AIO213" s="143"/>
      <c r="AIP213" s="143"/>
      <c r="AIQ213" s="143"/>
      <c r="AIR213" s="143"/>
      <c r="AIS213" s="143"/>
      <c r="AIT213" s="143"/>
      <c r="AIU213" s="143"/>
      <c r="AIV213" s="143"/>
      <c r="AIW213" s="143"/>
      <c r="AIX213" s="143"/>
      <c r="AIY213" s="143"/>
      <c r="AIZ213" s="143"/>
      <c r="AJA213" s="143"/>
      <c r="AJB213" s="143"/>
      <c r="AJC213" s="143"/>
      <c r="AJD213" s="143"/>
      <c r="AJE213" s="143"/>
      <c r="AJF213" s="143"/>
      <c r="AJG213" s="143"/>
      <c r="AJH213" s="143"/>
      <c r="AJI213" s="143"/>
    </row>
    <row r="214" spans="1:945" s="106" customFormat="1" ht="13.55" customHeight="1">
      <c r="A214" s="400"/>
      <c r="B214" s="62" t="s">
        <v>227</v>
      </c>
      <c r="C214" s="251">
        <f>Asia!C214</f>
        <v>101963</v>
      </c>
      <c r="D214" s="358">
        <f t="shared" si="76"/>
        <v>0.54639347245814118</v>
      </c>
      <c r="E214" s="421"/>
      <c r="F214" s="406"/>
      <c r="G214" s="356">
        <v>1892</v>
      </c>
      <c r="H214" s="358">
        <f t="shared" si="77"/>
        <v>0.23096942094990247</v>
      </c>
      <c r="I214" s="138">
        <v>471</v>
      </c>
      <c r="J214" s="358">
        <f t="shared" si="78"/>
        <v>0.59121621621621623</v>
      </c>
      <c r="K214" s="453">
        <v>1868</v>
      </c>
      <c r="L214" s="406" t="s">
        <v>501</v>
      </c>
      <c r="M214" s="138">
        <v>368</v>
      </c>
      <c r="N214" s="358">
        <f t="shared" si="75"/>
        <v>0.30035335689045928</v>
      </c>
      <c r="O214" s="138"/>
      <c r="P214" s="358" t="str">
        <f t="shared" si="79"/>
        <v/>
      </c>
      <c r="Q214" s="138">
        <v>12</v>
      </c>
      <c r="R214" s="358">
        <f t="shared" si="80"/>
        <v>3</v>
      </c>
      <c r="S214" s="138">
        <v>89</v>
      </c>
      <c r="T214" s="358">
        <f t="shared" si="81"/>
        <v>-0.2583333333333333</v>
      </c>
      <c r="U214" s="250"/>
      <c r="V214" s="358" t="str">
        <f t="shared" si="82"/>
        <v/>
      </c>
      <c r="W214" s="356">
        <v>24</v>
      </c>
      <c r="X214" s="358">
        <f t="shared" si="83"/>
        <v>11</v>
      </c>
      <c r="Y214" s="250">
        <v>0</v>
      </c>
      <c r="Z214" s="358" t="str">
        <f t="shared" ref="Z214:Z225" si="88">IFERROR(IF((Y214/Y202-1)=-100%,"",(Y214/Y202-1)),"")</f>
        <v/>
      </c>
      <c r="AA214" s="138"/>
      <c r="AB214" s="358" t="str">
        <f t="shared" si="84"/>
        <v/>
      </c>
      <c r="AC214" s="138"/>
      <c r="AD214" s="358" t="str">
        <f t="shared" si="85"/>
        <v/>
      </c>
      <c r="AE214" s="138"/>
      <c r="AF214" s="358" t="str">
        <f t="shared" si="86"/>
        <v/>
      </c>
      <c r="AG214" s="138"/>
      <c r="AH214" s="358" t="str">
        <f t="shared" si="87"/>
        <v/>
      </c>
      <c r="AI214" s="143"/>
      <c r="AJ214" s="143"/>
      <c r="AK214" s="143"/>
      <c r="AL214" s="143"/>
      <c r="AM214" s="143"/>
      <c r="AN214" s="143"/>
      <c r="AO214" s="143"/>
      <c r="AP214" s="143"/>
      <c r="AQ214" s="143"/>
      <c r="AR214" s="143"/>
      <c r="AS214" s="143"/>
      <c r="AT214" s="143"/>
      <c r="AU214" s="143"/>
      <c r="AV214" s="144"/>
      <c r="AW214" s="143"/>
      <c r="AX214" s="143"/>
      <c r="AY214" s="143"/>
      <c r="AZ214" s="143"/>
      <c r="BA214" s="143"/>
      <c r="BB214" s="143"/>
      <c r="BC214" s="143"/>
      <c r="BD214" s="143"/>
      <c r="BE214" s="143"/>
      <c r="BF214" s="143"/>
      <c r="BG214" s="143"/>
      <c r="BH214" s="143"/>
      <c r="BI214" s="143"/>
      <c r="BJ214" s="143"/>
      <c r="BK214" s="143"/>
      <c r="BL214" s="143"/>
      <c r="BM214" s="143"/>
      <c r="BN214" s="143"/>
      <c r="BO214" s="143"/>
      <c r="BP214" s="143"/>
      <c r="BQ214" s="143"/>
      <c r="BR214" s="143"/>
      <c r="BS214" s="143"/>
      <c r="BT214" s="143"/>
      <c r="BU214" s="143"/>
      <c r="BV214" s="143"/>
      <c r="BW214" s="143"/>
      <c r="BX214" s="143"/>
      <c r="BY214" s="143"/>
      <c r="BZ214" s="143"/>
      <c r="CA214" s="143"/>
      <c r="CB214" s="143"/>
      <c r="CC214" s="143"/>
      <c r="CD214" s="143"/>
      <c r="CE214" s="143"/>
      <c r="CF214" s="143"/>
      <c r="CG214" s="143"/>
      <c r="CH214" s="143"/>
      <c r="CI214" s="143"/>
      <c r="CJ214" s="143"/>
      <c r="CK214" s="143"/>
      <c r="CL214" s="143"/>
      <c r="CM214" s="143"/>
      <c r="CN214" s="143"/>
      <c r="CO214" s="143"/>
      <c r="CP214" s="143"/>
      <c r="CQ214" s="143"/>
      <c r="CR214" s="143"/>
      <c r="CS214" s="143"/>
      <c r="CT214" s="143"/>
      <c r="CU214" s="143"/>
      <c r="CV214" s="143"/>
      <c r="CW214" s="143"/>
      <c r="CX214" s="143"/>
      <c r="CY214" s="143"/>
      <c r="CZ214" s="143"/>
      <c r="DA214" s="143"/>
      <c r="DB214" s="143"/>
      <c r="DC214" s="143"/>
      <c r="DD214" s="143"/>
      <c r="DE214" s="143"/>
      <c r="DF214" s="143"/>
      <c r="DG214" s="143"/>
      <c r="DH214" s="143"/>
      <c r="DI214" s="143"/>
      <c r="DJ214" s="143"/>
      <c r="DK214" s="143"/>
      <c r="DL214" s="143"/>
      <c r="DM214" s="143"/>
      <c r="DN214" s="143"/>
      <c r="DO214" s="143"/>
      <c r="DP214" s="143"/>
      <c r="DQ214" s="143"/>
      <c r="DR214" s="143"/>
      <c r="DS214" s="143"/>
      <c r="DT214" s="143"/>
      <c r="DU214" s="143"/>
      <c r="DV214" s="143"/>
      <c r="DW214" s="143"/>
      <c r="DX214" s="143"/>
      <c r="DY214" s="143"/>
      <c r="DZ214" s="143"/>
      <c r="EA214" s="143"/>
      <c r="EB214" s="143"/>
      <c r="EC214" s="143"/>
      <c r="ED214" s="143"/>
      <c r="EE214" s="143"/>
      <c r="EF214" s="143"/>
      <c r="EG214" s="143"/>
      <c r="EH214" s="143"/>
      <c r="EI214" s="143"/>
      <c r="EJ214" s="143"/>
      <c r="EK214" s="143"/>
      <c r="EL214" s="143"/>
      <c r="EM214" s="143"/>
      <c r="EN214" s="143"/>
      <c r="EO214" s="143"/>
      <c r="EP214" s="143"/>
      <c r="EQ214" s="143"/>
      <c r="ER214" s="143"/>
      <c r="ES214" s="143"/>
      <c r="ET214" s="143"/>
      <c r="EU214" s="143"/>
      <c r="EV214" s="143"/>
      <c r="EW214" s="143"/>
      <c r="EX214" s="143"/>
      <c r="EY214" s="143"/>
      <c r="EZ214" s="143"/>
      <c r="FA214" s="143"/>
      <c r="FB214" s="143"/>
      <c r="FC214" s="143"/>
      <c r="FD214" s="143"/>
      <c r="FE214" s="143"/>
      <c r="FF214" s="143"/>
      <c r="FG214" s="143"/>
      <c r="FH214" s="143"/>
      <c r="FI214" s="143"/>
      <c r="FJ214" s="143"/>
      <c r="FK214" s="143"/>
      <c r="FL214" s="143"/>
      <c r="FM214" s="143"/>
      <c r="FN214" s="143"/>
      <c r="FO214" s="143"/>
      <c r="FP214" s="143"/>
      <c r="FQ214" s="143"/>
      <c r="FR214" s="143"/>
      <c r="FS214" s="143"/>
      <c r="FT214" s="143"/>
      <c r="FU214" s="143"/>
      <c r="FV214" s="143"/>
      <c r="FW214" s="143"/>
      <c r="FX214" s="143"/>
      <c r="FY214" s="143"/>
      <c r="FZ214" s="143"/>
      <c r="GA214" s="143"/>
      <c r="GB214" s="143"/>
      <c r="GC214" s="143"/>
      <c r="GD214" s="143"/>
      <c r="GE214" s="143"/>
      <c r="GF214" s="143"/>
      <c r="GG214" s="143"/>
      <c r="GH214" s="143"/>
      <c r="GI214" s="143"/>
      <c r="GJ214" s="143"/>
      <c r="GK214" s="143"/>
      <c r="GL214" s="143"/>
      <c r="GM214" s="143"/>
      <c r="GN214" s="143"/>
      <c r="GO214" s="143"/>
      <c r="GP214" s="143"/>
      <c r="GQ214" s="143"/>
      <c r="GR214" s="143"/>
      <c r="GS214" s="143"/>
      <c r="GT214" s="143"/>
      <c r="GU214" s="143"/>
      <c r="GV214" s="143"/>
      <c r="GW214" s="143"/>
      <c r="GX214" s="143"/>
      <c r="GY214" s="143"/>
      <c r="GZ214" s="143"/>
      <c r="HA214" s="143"/>
      <c r="HB214" s="143"/>
      <c r="HC214" s="143"/>
      <c r="HD214" s="143"/>
      <c r="HE214" s="143"/>
      <c r="HF214" s="143"/>
      <c r="HG214" s="143"/>
      <c r="HH214" s="143"/>
      <c r="HI214" s="143"/>
      <c r="HJ214" s="143"/>
      <c r="HK214" s="143"/>
      <c r="HL214" s="143"/>
      <c r="HM214" s="143"/>
      <c r="HN214" s="143"/>
      <c r="HO214" s="143"/>
      <c r="HP214" s="143"/>
      <c r="HQ214" s="143"/>
      <c r="HR214" s="143"/>
      <c r="HS214" s="143"/>
      <c r="HT214" s="143"/>
      <c r="HU214" s="143"/>
      <c r="HV214" s="143"/>
      <c r="HW214" s="143"/>
      <c r="HX214" s="143"/>
      <c r="HY214" s="143"/>
      <c r="HZ214" s="143"/>
      <c r="IA214" s="143"/>
      <c r="IB214" s="143"/>
      <c r="IC214" s="143"/>
      <c r="ID214" s="143"/>
      <c r="IE214" s="143"/>
      <c r="IF214" s="143"/>
      <c r="IG214" s="143"/>
      <c r="IH214" s="143"/>
      <c r="II214" s="143"/>
      <c r="IJ214" s="143"/>
      <c r="IK214" s="143"/>
      <c r="IL214" s="143"/>
      <c r="IM214" s="143"/>
      <c r="IN214" s="143"/>
      <c r="IO214" s="143"/>
      <c r="IP214" s="143"/>
      <c r="IQ214" s="143"/>
      <c r="IR214" s="143"/>
      <c r="IS214" s="143"/>
      <c r="IT214" s="143"/>
      <c r="IU214" s="143"/>
      <c r="IV214" s="143"/>
      <c r="IW214" s="143"/>
      <c r="IX214" s="143"/>
      <c r="IY214" s="143"/>
      <c r="IZ214" s="143"/>
      <c r="JA214" s="143"/>
      <c r="JB214" s="143"/>
      <c r="JC214" s="143"/>
      <c r="JD214" s="143"/>
      <c r="JE214" s="143"/>
      <c r="JF214" s="143"/>
      <c r="JG214" s="143"/>
      <c r="JH214" s="143"/>
      <c r="JI214" s="143"/>
      <c r="JJ214" s="143"/>
      <c r="JK214" s="143"/>
      <c r="JL214" s="143"/>
      <c r="JM214" s="143"/>
      <c r="JN214" s="143"/>
      <c r="JO214" s="143"/>
      <c r="JP214" s="143"/>
      <c r="JQ214" s="143"/>
      <c r="JR214" s="143"/>
      <c r="JS214" s="143"/>
      <c r="JT214" s="143"/>
      <c r="JU214" s="143"/>
      <c r="JV214" s="143"/>
      <c r="JW214" s="143"/>
      <c r="JX214" s="143"/>
      <c r="JY214" s="143"/>
      <c r="JZ214" s="143"/>
      <c r="KA214" s="143"/>
      <c r="KB214" s="143"/>
      <c r="KC214" s="143"/>
      <c r="KD214" s="143"/>
      <c r="KE214" s="143"/>
      <c r="KF214" s="143"/>
      <c r="KG214" s="143"/>
      <c r="KH214" s="143"/>
      <c r="KI214" s="143"/>
      <c r="KJ214" s="143"/>
      <c r="KK214" s="143"/>
      <c r="KL214" s="143"/>
      <c r="KM214" s="143"/>
      <c r="KN214" s="143"/>
      <c r="KO214" s="143"/>
      <c r="KP214" s="143"/>
      <c r="KQ214" s="143"/>
      <c r="KR214" s="143"/>
      <c r="KS214" s="143"/>
      <c r="KT214" s="143"/>
      <c r="KU214" s="143"/>
      <c r="KV214" s="143"/>
      <c r="KW214" s="143"/>
      <c r="KX214" s="143"/>
      <c r="KY214" s="143"/>
      <c r="KZ214" s="143"/>
      <c r="LA214" s="143"/>
      <c r="LB214" s="143"/>
      <c r="LC214" s="143"/>
      <c r="LD214" s="143"/>
      <c r="LE214" s="143"/>
      <c r="LF214" s="143"/>
      <c r="LG214" s="143"/>
      <c r="LH214" s="143"/>
      <c r="LI214" s="143"/>
      <c r="LJ214" s="143"/>
      <c r="LK214" s="143"/>
      <c r="LL214" s="143"/>
      <c r="LM214" s="143"/>
      <c r="LN214" s="143"/>
      <c r="LO214" s="143"/>
      <c r="LP214" s="143"/>
      <c r="LQ214" s="143"/>
      <c r="LR214" s="143"/>
      <c r="LS214" s="143"/>
      <c r="LT214" s="143"/>
      <c r="LU214" s="143"/>
      <c r="LV214" s="143"/>
      <c r="LW214" s="143"/>
      <c r="LX214" s="143"/>
      <c r="LY214" s="143"/>
      <c r="LZ214" s="143"/>
      <c r="MA214" s="143"/>
      <c r="MB214" s="143"/>
      <c r="MC214" s="143"/>
      <c r="MD214" s="143"/>
      <c r="ME214" s="143"/>
      <c r="MF214" s="143"/>
      <c r="MG214" s="143"/>
      <c r="MH214" s="143"/>
      <c r="MI214" s="143"/>
      <c r="MJ214" s="143"/>
      <c r="MK214" s="143"/>
      <c r="ML214" s="143"/>
      <c r="MM214" s="143"/>
      <c r="MN214" s="143"/>
      <c r="MO214" s="143"/>
      <c r="MP214" s="143"/>
      <c r="MQ214" s="143"/>
      <c r="MR214" s="143"/>
      <c r="MS214" s="143"/>
      <c r="MT214" s="143"/>
      <c r="MU214" s="143"/>
      <c r="MV214" s="143"/>
      <c r="MW214" s="143"/>
      <c r="MX214" s="143"/>
      <c r="MY214" s="143"/>
      <c r="MZ214" s="143"/>
      <c r="NA214" s="143"/>
      <c r="NB214" s="143"/>
      <c r="NC214" s="143"/>
      <c r="ND214" s="143"/>
      <c r="NE214" s="143"/>
      <c r="NF214" s="143"/>
      <c r="NG214" s="143"/>
      <c r="NH214" s="143"/>
      <c r="NI214" s="143"/>
      <c r="NJ214" s="143"/>
      <c r="NK214" s="143"/>
      <c r="NL214" s="143"/>
      <c r="NM214" s="143"/>
      <c r="NN214" s="143"/>
      <c r="NO214" s="143"/>
      <c r="NP214" s="143"/>
      <c r="NQ214" s="143"/>
      <c r="NR214" s="143"/>
      <c r="NS214" s="143"/>
      <c r="NT214" s="143"/>
      <c r="NU214" s="143"/>
      <c r="NV214" s="143"/>
      <c r="NW214" s="143"/>
      <c r="NX214" s="143"/>
      <c r="NY214" s="143"/>
      <c r="NZ214" s="143"/>
      <c r="OA214" s="143"/>
      <c r="OB214" s="143"/>
      <c r="OC214" s="143"/>
      <c r="OD214" s="143"/>
      <c r="OE214" s="143"/>
      <c r="OF214" s="143"/>
      <c r="OG214" s="143"/>
      <c r="OH214" s="143"/>
      <c r="OI214" s="143"/>
      <c r="OJ214" s="143"/>
      <c r="OK214" s="143"/>
      <c r="OL214" s="143"/>
      <c r="OM214" s="143"/>
      <c r="ON214" s="143"/>
      <c r="OO214" s="143"/>
      <c r="OP214" s="143"/>
      <c r="OQ214" s="143"/>
      <c r="OR214" s="143"/>
      <c r="OS214" s="143"/>
      <c r="OT214" s="143"/>
      <c r="OU214" s="143"/>
      <c r="OV214" s="143"/>
      <c r="OW214" s="143"/>
      <c r="OX214" s="143"/>
      <c r="OY214" s="143"/>
      <c r="OZ214" s="143"/>
      <c r="PA214" s="143"/>
      <c r="PB214" s="143"/>
      <c r="PC214" s="143"/>
      <c r="PD214" s="143"/>
      <c r="PE214" s="143"/>
      <c r="PF214" s="143"/>
      <c r="PG214" s="143"/>
      <c r="PH214" s="143"/>
      <c r="PI214" s="143"/>
      <c r="PJ214" s="143"/>
      <c r="PK214" s="143"/>
      <c r="PL214" s="143"/>
      <c r="PM214" s="143"/>
      <c r="PN214" s="143"/>
      <c r="PO214" s="143"/>
      <c r="PP214" s="143"/>
      <c r="PQ214" s="143"/>
      <c r="PR214" s="143"/>
      <c r="PS214" s="143"/>
      <c r="PT214" s="143"/>
      <c r="PU214" s="143"/>
      <c r="PV214" s="143"/>
      <c r="PW214" s="143"/>
      <c r="PX214" s="143"/>
      <c r="PY214" s="143"/>
      <c r="PZ214" s="143"/>
      <c r="QA214" s="143"/>
      <c r="QB214" s="143"/>
      <c r="QC214" s="143"/>
      <c r="QD214" s="143"/>
      <c r="QE214" s="143"/>
      <c r="QF214" s="143"/>
      <c r="QG214" s="143"/>
      <c r="QH214" s="143"/>
      <c r="QI214" s="143"/>
      <c r="QJ214" s="143"/>
      <c r="QK214" s="143"/>
      <c r="QL214" s="143"/>
      <c r="QM214" s="143"/>
      <c r="QN214" s="143"/>
      <c r="QO214" s="143"/>
      <c r="QP214" s="143"/>
      <c r="QQ214" s="143"/>
      <c r="QR214" s="143"/>
      <c r="QS214" s="143"/>
      <c r="QT214" s="143"/>
      <c r="QU214" s="143"/>
      <c r="QV214" s="143"/>
      <c r="QW214" s="143"/>
      <c r="QX214" s="143"/>
      <c r="QY214" s="143"/>
      <c r="QZ214" s="143"/>
      <c r="RA214" s="143"/>
      <c r="RB214" s="143"/>
      <c r="RC214" s="143"/>
      <c r="RD214" s="143"/>
      <c r="RE214" s="143"/>
      <c r="RF214" s="143"/>
      <c r="RG214" s="143"/>
      <c r="RH214" s="143"/>
      <c r="RI214" s="143"/>
      <c r="RJ214" s="143"/>
      <c r="RK214" s="143"/>
      <c r="RL214" s="143"/>
      <c r="RM214" s="143"/>
      <c r="RN214" s="143"/>
      <c r="RO214" s="143"/>
      <c r="RP214" s="143"/>
      <c r="RQ214" s="143"/>
      <c r="RR214" s="143"/>
      <c r="RS214" s="143"/>
      <c r="RT214" s="143"/>
      <c r="RU214" s="143"/>
      <c r="RV214" s="143"/>
      <c r="RW214" s="143"/>
      <c r="RX214" s="143"/>
      <c r="RY214" s="143"/>
      <c r="RZ214" s="143"/>
      <c r="SA214" s="143"/>
      <c r="SB214" s="143"/>
      <c r="SC214" s="143"/>
      <c r="SD214" s="143"/>
      <c r="SE214" s="143"/>
      <c r="SF214" s="143"/>
      <c r="SG214" s="143"/>
      <c r="SH214" s="143"/>
      <c r="SI214" s="143"/>
      <c r="SJ214" s="143"/>
      <c r="SK214" s="143"/>
      <c r="SL214" s="143"/>
      <c r="SM214" s="143"/>
      <c r="SN214" s="143"/>
      <c r="SO214" s="143"/>
      <c r="SP214" s="143"/>
      <c r="SQ214" s="143"/>
      <c r="SR214" s="143"/>
      <c r="SS214" s="143"/>
      <c r="ST214" s="143"/>
      <c r="SU214" s="143"/>
      <c r="SV214" s="143"/>
      <c r="SW214" s="143"/>
      <c r="SX214" s="143"/>
      <c r="SY214" s="143"/>
      <c r="SZ214" s="143"/>
      <c r="TA214" s="143"/>
      <c r="TB214" s="143"/>
      <c r="TC214" s="143"/>
      <c r="TD214" s="143"/>
      <c r="TE214" s="143"/>
      <c r="TF214" s="143"/>
      <c r="TG214" s="143"/>
      <c r="TH214" s="143"/>
      <c r="TI214" s="143"/>
      <c r="TJ214" s="143"/>
      <c r="TK214" s="143"/>
      <c r="TL214" s="143"/>
      <c r="TM214" s="143"/>
      <c r="TN214" s="143"/>
      <c r="TO214" s="143"/>
      <c r="TP214" s="143"/>
      <c r="TQ214" s="143"/>
      <c r="TR214" s="143"/>
      <c r="TS214" s="143"/>
      <c r="TT214" s="143"/>
      <c r="TU214" s="143"/>
      <c r="TV214" s="143"/>
      <c r="TW214" s="143"/>
      <c r="TX214" s="143"/>
      <c r="TY214" s="143"/>
      <c r="TZ214" s="143"/>
      <c r="UA214" s="143"/>
      <c r="UB214" s="143"/>
      <c r="UC214" s="143"/>
      <c r="UD214" s="143"/>
      <c r="UE214" s="143"/>
      <c r="UF214" s="143"/>
      <c r="UG214" s="143"/>
      <c r="UH214" s="143"/>
      <c r="UI214" s="143"/>
      <c r="UJ214" s="143"/>
      <c r="UK214" s="143"/>
      <c r="UL214" s="143"/>
      <c r="UM214" s="143"/>
      <c r="UN214" s="143"/>
      <c r="UO214" s="143"/>
      <c r="UP214" s="143"/>
      <c r="UQ214" s="143"/>
      <c r="UR214" s="143"/>
      <c r="US214" s="143"/>
      <c r="UT214" s="143"/>
      <c r="UU214" s="143"/>
      <c r="UV214" s="143"/>
      <c r="UW214" s="143"/>
      <c r="UX214" s="143"/>
      <c r="UY214" s="143"/>
      <c r="UZ214" s="143"/>
      <c r="VA214" s="143"/>
      <c r="VB214" s="143"/>
      <c r="VC214" s="143"/>
      <c r="VD214" s="143"/>
      <c r="VE214" s="143"/>
      <c r="VF214" s="143"/>
      <c r="VG214" s="143"/>
      <c r="VH214" s="143"/>
      <c r="VI214" s="143"/>
      <c r="VJ214" s="143"/>
      <c r="VK214" s="143"/>
      <c r="VL214" s="143"/>
      <c r="VM214" s="143"/>
      <c r="VN214" s="143"/>
      <c r="VO214" s="143"/>
      <c r="VP214" s="143"/>
      <c r="VQ214" s="143"/>
      <c r="VR214" s="143"/>
      <c r="VS214" s="143"/>
      <c r="VT214" s="143"/>
      <c r="VU214" s="143"/>
      <c r="VV214" s="143"/>
      <c r="VW214" s="143"/>
      <c r="VX214" s="143"/>
      <c r="VY214" s="143"/>
      <c r="VZ214" s="143"/>
      <c r="WA214" s="143"/>
      <c r="WB214" s="143"/>
      <c r="WC214" s="143"/>
      <c r="WD214" s="143"/>
      <c r="WE214" s="143"/>
      <c r="WF214" s="143"/>
      <c r="WG214" s="143"/>
      <c r="WH214" s="143"/>
      <c r="WI214" s="143"/>
      <c r="WJ214" s="143"/>
      <c r="WK214" s="143"/>
      <c r="WL214" s="143"/>
      <c r="WM214" s="143"/>
      <c r="WN214" s="143"/>
      <c r="WO214" s="143"/>
      <c r="WP214" s="143"/>
      <c r="WQ214" s="143"/>
      <c r="WR214" s="143"/>
      <c r="WS214" s="143"/>
      <c r="WT214" s="143"/>
      <c r="WU214" s="143"/>
      <c r="WV214" s="143"/>
      <c r="WW214" s="143"/>
      <c r="WX214" s="143"/>
      <c r="WY214" s="143"/>
      <c r="WZ214" s="143"/>
      <c r="XA214" s="143"/>
      <c r="XB214" s="143"/>
      <c r="XC214" s="143"/>
      <c r="XD214" s="143"/>
      <c r="XE214" s="143"/>
      <c r="XF214" s="143"/>
      <c r="XG214" s="143"/>
      <c r="XH214" s="143"/>
      <c r="XI214" s="143"/>
      <c r="XJ214" s="143"/>
      <c r="XK214" s="143"/>
      <c r="XL214" s="143"/>
      <c r="XM214" s="143"/>
      <c r="XN214" s="143"/>
      <c r="XO214" s="143"/>
      <c r="XP214" s="143"/>
      <c r="XQ214" s="143"/>
      <c r="XR214" s="143"/>
      <c r="XS214" s="143"/>
      <c r="XT214" s="143"/>
      <c r="XU214" s="143"/>
      <c r="XV214" s="143"/>
      <c r="XW214" s="143"/>
      <c r="XX214" s="143"/>
      <c r="XY214" s="143"/>
      <c r="XZ214" s="143"/>
      <c r="YA214" s="143"/>
      <c r="YB214" s="143"/>
      <c r="YC214" s="143"/>
      <c r="YD214" s="143"/>
      <c r="YE214" s="143"/>
      <c r="YF214" s="143"/>
      <c r="YG214" s="143"/>
      <c r="YH214" s="143"/>
      <c r="YI214" s="143"/>
      <c r="YJ214" s="143"/>
      <c r="YK214" s="143"/>
      <c r="YL214" s="143"/>
      <c r="YM214" s="143"/>
      <c r="YN214" s="143"/>
      <c r="YO214" s="143"/>
      <c r="YP214" s="143"/>
      <c r="YQ214" s="143"/>
      <c r="YR214" s="143"/>
      <c r="YS214" s="143"/>
      <c r="YT214" s="143"/>
      <c r="YU214" s="143"/>
      <c r="YV214" s="143"/>
      <c r="YW214" s="143"/>
      <c r="YX214" s="143"/>
      <c r="YY214" s="143"/>
      <c r="YZ214" s="143"/>
      <c r="ZA214" s="143"/>
      <c r="ZB214" s="143"/>
      <c r="ZC214" s="143"/>
      <c r="ZD214" s="143"/>
      <c r="ZE214" s="143"/>
      <c r="ZF214" s="143"/>
      <c r="ZG214" s="143"/>
      <c r="ZH214" s="143"/>
      <c r="ZI214" s="143"/>
      <c r="ZJ214" s="143"/>
      <c r="ZK214" s="143"/>
      <c r="ZL214" s="143"/>
      <c r="ZM214" s="143"/>
      <c r="ZN214" s="143"/>
      <c r="ZO214" s="143"/>
      <c r="ZP214" s="143"/>
      <c r="ZQ214" s="143"/>
      <c r="ZR214" s="143"/>
      <c r="ZS214" s="143"/>
      <c r="ZT214" s="143"/>
      <c r="ZU214" s="143"/>
      <c r="ZV214" s="143"/>
      <c r="ZW214" s="143"/>
      <c r="ZX214" s="143"/>
      <c r="ZY214" s="143"/>
      <c r="ZZ214" s="143"/>
      <c r="AAA214" s="143"/>
      <c r="AAB214" s="143"/>
      <c r="AAC214" s="143"/>
      <c r="AAD214" s="143"/>
      <c r="AAE214" s="143"/>
      <c r="AAF214" s="143"/>
      <c r="AAG214" s="143"/>
      <c r="AAH214" s="143"/>
      <c r="AAI214" s="143"/>
      <c r="AAJ214" s="143"/>
      <c r="AAK214" s="143"/>
      <c r="AAL214" s="143"/>
      <c r="AAM214" s="143"/>
      <c r="AAN214" s="143"/>
      <c r="AAO214" s="143"/>
      <c r="AAP214" s="143"/>
      <c r="AAQ214" s="143"/>
      <c r="AAR214" s="143"/>
      <c r="AAS214" s="143"/>
      <c r="AAT214" s="143"/>
      <c r="AAU214" s="143"/>
      <c r="AAV214" s="143"/>
      <c r="AAW214" s="143"/>
      <c r="AAX214" s="143"/>
      <c r="AAY214" s="143"/>
      <c r="AAZ214" s="143"/>
      <c r="ABA214" s="143"/>
      <c r="ABB214" s="143"/>
      <c r="ABC214" s="143"/>
      <c r="ABD214" s="143"/>
      <c r="ABE214" s="143"/>
      <c r="ABF214" s="143"/>
      <c r="ABG214" s="143"/>
      <c r="ABH214" s="143"/>
      <c r="ABI214" s="143"/>
      <c r="ABJ214" s="143"/>
      <c r="ABK214" s="143"/>
      <c r="ABL214" s="143"/>
      <c r="ABM214" s="143"/>
      <c r="ABN214" s="143"/>
      <c r="ABO214" s="143"/>
      <c r="ABP214" s="143"/>
      <c r="ABQ214" s="143"/>
      <c r="ABR214" s="143"/>
      <c r="ABS214" s="143"/>
      <c r="ABT214" s="143"/>
      <c r="ABU214" s="143"/>
      <c r="ABV214" s="143"/>
      <c r="ABW214" s="143"/>
      <c r="ABX214" s="143"/>
      <c r="ABY214" s="143"/>
      <c r="ABZ214" s="143"/>
      <c r="ACA214" s="143"/>
      <c r="ACB214" s="143"/>
      <c r="ACC214" s="143"/>
      <c r="ACD214" s="143"/>
      <c r="ACE214" s="143"/>
      <c r="ACF214" s="143"/>
      <c r="ACG214" s="143"/>
      <c r="ACH214" s="143"/>
      <c r="ACI214" s="143"/>
      <c r="ACJ214" s="143"/>
      <c r="ACK214" s="143"/>
      <c r="ACL214" s="143"/>
      <c r="ACM214" s="143"/>
      <c r="ACN214" s="143"/>
      <c r="ACO214" s="143"/>
      <c r="ACP214" s="143"/>
      <c r="ACQ214" s="143"/>
      <c r="ACR214" s="143"/>
      <c r="ACS214" s="143"/>
      <c r="ACT214" s="143"/>
      <c r="ACU214" s="143"/>
      <c r="ACV214" s="143"/>
      <c r="ACW214" s="143"/>
      <c r="ACX214" s="143"/>
      <c r="ACY214" s="143"/>
      <c r="ACZ214" s="143"/>
      <c r="ADA214" s="143"/>
      <c r="ADB214" s="143"/>
      <c r="ADC214" s="143"/>
      <c r="ADD214" s="143"/>
      <c r="ADE214" s="143"/>
      <c r="ADF214" s="143"/>
      <c r="ADG214" s="143"/>
      <c r="ADH214" s="143"/>
      <c r="ADI214" s="143"/>
      <c r="ADJ214" s="143"/>
      <c r="ADK214" s="143"/>
      <c r="ADL214" s="143"/>
      <c r="ADM214" s="143"/>
      <c r="ADN214" s="143"/>
      <c r="ADO214" s="143"/>
      <c r="ADP214" s="143"/>
      <c r="ADQ214" s="143"/>
      <c r="ADR214" s="143"/>
      <c r="ADS214" s="143"/>
      <c r="ADT214" s="143"/>
      <c r="ADU214" s="143"/>
      <c r="ADV214" s="143"/>
      <c r="ADW214" s="143"/>
      <c r="ADX214" s="143"/>
      <c r="ADY214" s="143"/>
      <c r="ADZ214" s="143"/>
      <c r="AEA214" s="143"/>
      <c r="AEB214" s="143"/>
      <c r="AEC214" s="143"/>
      <c r="AED214" s="143"/>
      <c r="AEE214" s="143"/>
      <c r="AEF214" s="143"/>
      <c r="AEG214" s="143"/>
      <c r="AEH214" s="143"/>
      <c r="AEI214" s="143"/>
      <c r="AEJ214" s="143"/>
      <c r="AEK214" s="143"/>
      <c r="AEL214" s="143"/>
      <c r="AEM214" s="143"/>
      <c r="AEN214" s="143"/>
      <c r="AEO214" s="143"/>
      <c r="AEP214" s="143"/>
      <c r="AEQ214" s="143"/>
      <c r="AER214" s="143"/>
      <c r="AES214" s="143"/>
      <c r="AET214" s="143"/>
      <c r="AEU214" s="143"/>
      <c r="AEV214" s="143"/>
      <c r="AEW214" s="143"/>
      <c r="AEX214" s="143"/>
      <c r="AEY214" s="143"/>
      <c r="AEZ214" s="143"/>
      <c r="AFA214" s="143"/>
      <c r="AFB214" s="143"/>
      <c r="AFC214" s="143"/>
      <c r="AFD214" s="143"/>
      <c r="AFE214" s="143"/>
      <c r="AFF214" s="143"/>
      <c r="AFG214" s="143"/>
      <c r="AFH214" s="143"/>
      <c r="AFI214" s="143"/>
      <c r="AFJ214" s="143"/>
      <c r="AFK214" s="143"/>
      <c r="AFL214" s="143"/>
      <c r="AFM214" s="143"/>
      <c r="AFN214" s="143"/>
      <c r="AFO214" s="143"/>
      <c r="AFP214" s="143"/>
      <c r="AFQ214" s="143"/>
      <c r="AFR214" s="143"/>
      <c r="AFS214" s="143"/>
      <c r="AFT214" s="143"/>
      <c r="AFU214" s="143"/>
      <c r="AFV214" s="143"/>
      <c r="AFW214" s="143"/>
      <c r="AFX214" s="143"/>
      <c r="AFY214" s="143"/>
      <c r="AFZ214" s="143"/>
      <c r="AGA214" s="143"/>
      <c r="AGB214" s="143"/>
      <c r="AGC214" s="143"/>
      <c r="AGD214" s="143"/>
      <c r="AGE214" s="143"/>
      <c r="AGF214" s="143"/>
      <c r="AGG214" s="143"/>
      <c r="AGH214" s="143"/>
      <c r="AGI214" s="143"/>
      <c r="AGJ214" s="143"/>
      <c r="AGK214" s="143"/>
      <c r="AGL214" s="143"/>
      <c r="AGM214" s="143"/>
      <c r="AGN214" s="143"/>
      <c r="AGO214" s="143"/>
      <c r="AGP214" s="143"/>
      <c r="AGQ214" s="143"/>
      <c r="AGR214" s="143"/>
      <c r="AGS214" s="143"/>
      <c r="AGT214" s="143"/>
      <c r="AGU214" s="143"/>
      <c r="AGV214" s="143"/>
      <c r="AGW214" s="143"/>
      <c r="AGX214" s="143"/>
      <c r="AGY214" s="143"/>
      <c r="AGZ214" s="143"/>
      <c r="AHA214" s="143"/>
      <c r="AHB214" s="143"/>
      <c r="AHC214" s="143"/>
      <c r="AHD214" s="143"/>
      <c r="AHE214" s="143"/>
      <c r="AHF214" s="143"/>
      <c r="AHG214" s="143"/>
      <c r="AHH214" s="143"/>
      <c r="AHI214" s="143"/>
      <c r="AHJ214" s="143"/>
      <c r="AHK214" s="143"/>
      <c r="AHL214" s="143"/>
      <c r="AHM214" s="143"/>
      <c r="AHN214" s="143"/>
      <c r="AHO214" s="143"/>
      <c r="AHP214" s="143"/>
      <c r="AHQ214" s="143"/>
      <c r="AHR214" s="143"/>
      <c r="AHS214" s="143"/>
      <c r="AHT214" s="143"/>
      <c r="AHU214" s="143"/>
      <c r="AHV214" s="143"/>
      <c r="AHW214" s="143"/>
      <c r="AHX214" s="143"/>
      <c r="AHY214" s="143"/>
      <c r="AHZ214" s="143"/>
      <c r="AIA214" s="143"/>
      <c r="AIB214" s="143"/>
      <c r="AIC214" s="143"/>
      <c r="AID214" s="143"/>
      <c r="AIE214" s="143"/>
      <c r="AIF214" s="143"/>
      <c r="AIG214" s="143"/>
      <c r="AIH214" s="143"/>
      <c r="AII214" s="143"/>
      <c r="AIJ214" s="143"/>
      <c r="AIK214" s="143"/>
      <c r="AIL214" s="143"/>
      <c r="AIM214" s="143"/>
      <c r="AIN214" s="143"/>
      <c r="AIO214" s="143"/>
      <c r="AIP214" s="143"/>
      <c r="AIQ214" s="143"/>
      <c r="AIR214" s="143"/>
      <c r="AIS214" s="143"/>
      <c r="AIT214" s="143"/>
      <c r="AIU214" s="143"/>
      <c r="AIV214" s="143"/>
      <c r="AIW214" s="143"/>
      <c r="AIX214" s="143"/>
      <c r="AIY214" s="143"/>
      <c r="AIZ214" s="143"/>
      <c r="AJA214" s="143"/>
      <c r="AJB214" s="143"/>
      <c r="AJC214" s="143"/>
      <c r="AJD214" s="143"/>
      <c r="AJE214" s="143"/>
      <c r="AJF214" s="143"/>
      <c r="AJG214" s="143"/>
      <c r="AJH214" s="143"/>
      <c r="AJI214" s="143"/>
    </row>
    <row r="215" spans="1:945" s="106" customFormat="1" ht="13.55" customHeight="1">
      <c r="A215" s="400"/>
      <c r="B215" s="62" t="s">
        <v>228</v>
      </c>
      <c r="C215" s="251">
        <f>Asia!C215</f>
        <v>137712</v>
      </c>
      <c r="D215" s="358">
        <f>IFERROR(IF((C215/C203-1)=-100%,"",(C215/C203-1)),"")</f>
        <v>0.54927549275492749</v>
      </c>
      <c r="E215" s="421"/>
      <c r="F215" s="406"/>
      <c r="G215" s="356">
        <v>2193</v>
      </c>
      <c r="H215" s="358">
        <f t="shared" si="77"/>
        <v>0.19055374592833885</v>
      </c>
      <c r="I215" s="138">
        <v>608</v>
      </c>
      <c r="J215" s="358">
        <f t="shared" si="78"/>
        <v>1.0680272108843538</v>
      </c>
      <c r="K215" s="453"/>
      <c r="L215" s="406"/>
      <c r="M215" s="138">
        <v>467</v>
      </c>
      <c r="N215" s="358">
        <f t="shared" si="75"/>
        <v>1.1324200913242009</v>
      </c>
      <c r="O215" s="138"/>
      <c r="P215" s="358" t="str">
        <f t="shared" si="79"/>
        <v/>
      </c>
      <c r="Q215" s="138">
        <v>29</v>
      </c>
      <c r="R215" s="358">
        <f>IFERROR(IF((Q215/Q203-1)=-100%,"",(Q215/Q203-1)),"")</f>
        <v>28</v>
      </c>
      <c r="S215" s="138">
        <v>138</v>
      </c>
      <c r="T215" s="358">
        <f t="shared" si="81"/>
        <v>0.11290322580645151</v>
      </c>
      <c r="U215" s="250"/>
      <c r="V215" s="358" t="str">
        <f t="shared" si="82"/>
        <v/>
      </c>
      <c r="W215" s="356">
        <v>16</v>
      </c>
      <c r="X215" s="358">
        <f t="shared" si="83"/>
        <v>0.45454545454545459</v>
      </c>
      <c r="Y215" s="250">
        <v>0</v>
      </c>
      <c r="Z215" s="358" t="str">
        <f t="shared" si="88"/>
        <v/>
      </c>
      <c r="AA215" s="138"/>
      <c r="AB215" s="358" t="str">
        <f t="shared" si="84"/>
        <v/>
      </c>
      <c r="AC215" s="138"/>
      <c r="AD215" s="358" t="str">
        <f t="shared" si="85"/>
        <v/>
      </c>
      <c r="AE215" s="138"/>
      <c r="AF215" s="358" t="str">
        <f t="shared" si="86"/>
        <v/>
      </c>
      <c r="AG215" s="138"/>
      <c r="AH215" s="358" t="str">
        <f t="shared" si="87"/>
        <v/>
      </c>
      <c r="AI215" s="143"/>
      <c r="AJ215" s="143"/>
      <c r="AK215" s="143"/>
      <c r="AL215" s="143"/>
      <c r="AM215" s="143"/>
      <c r="AN215" s="143"/>
      <c r="AO215" s="143"/>
      <c r="AP215" s="143"/>
      <c r="AQ215" s="143"/>
      <c r="AR215" s="143"/>
      <c r="AS215" s="143"/>
      <c r="AT215" s="143"/>
      <c r="AU215" s="143"/>
      <c r="AV215" s="144"/>
      <c r="AW215" s="143"/>
      <c r="AX215" s="143"/>
      <c r="AY215" s="143"/>
      <c r="AZ215" s="143"/>
      <c r="BA215" s="143"/>
      <c r="BB215" s="143"/>
      <c r="BC215" s="143"/>
      <c r="BD215" s="143"/>
      <c r="BE215" s="143"/>
      <c r="BF215" s="143"/>
      <c r="BG215" s="143"/>
      <c r="BH215" s="143"/>
      <c r="BI215" s="143"/>
      <c r="BJ215" s="143"/>
      <c r="BK215" s="143"/>
      <c r="BL215" s="143"/>
      <c r="BM215" s="143"/>
      <c r="BN215" s="143"/>
      <c r="BO215" s="143"/>
      <c r="BP215" s="143"/>
      <c r="BQ215" s="143"/>
      <c r="BR215" s="143"/>
      <c r="BS215" s="143"/>
      <c r="BT215" s="143"/>
      <c r="BU215" s="143"/>
      <c r="BV215" s="143"/>
      <c r="BW215" s="143"/>
      <c r="BX215" s="143"/>
      <c r="BY215" s="143"/>
      <c r="BZ215" s="143"/>
      <c r="CA215" s="143"/>
      <c r="CB215" s="143"/>
      <c r="CC215" s="143"/>
      <c r="CD215" s="143"/>
      <c r="CE215" s="143"/>
      <c r="CF215" s="143"/>
      <c r="CG215" s="143"/>
      <c r="CH215" s="143"/>
      <c r="CI215" s="143"/>
      <c r="CJ215" s="143"/>
      <c r="CK215" s="143"/>
      <c r="CL215" s="143"/>
      <c r="CM215" s="143"/>
      <c r="CN215" s="143"/>
      <c r="CO215" s="143"/>
      <c r="CP215" s="143"/>
      <c r="CQ215" s="143"/>
      <c r="CR215" s="143"/>
      <c r="CS215" s="143"/>
      <c r="CT215" s="143"/>
      <c r="CU215" s="143"/>
      <c r="CV215" s="143"/>
      <c r="CW215" s="143"/>
      <c r="CX215" s="143"/>
      <c r="CY215" s="143"/>
      <c r="CZ215" s="143"/>
      <c r="DA215" s="143"/>
      <c r="DB215" s="143"/>
      <c r="DC215" s="143"/>
      <c r="DD215" s="143"/>
      <c r="DE215" s="143"/>
      <c r="DF215" s="143"/>
      <c r="DG215" s="143"/>
      <c r="DH215" s="143"/>
      <c r="DI215" s="143"/>
      <c r="DJ215" s="143"/>
      <c r="DK215" s="143"/>
      <c r="DL215" s="143"/>
      <c r="DM215" s="143"/>
      <c r="DN215" s="143"/>
      <c r="DO215" s="143"/>
      <c r="DP215" s="143"/>
      <c r="DQ215" s="143"/>
      <c r="DR215" s="143"/>
      <c r="DS215" s="143"/>
      <c r="DT215" s="143"/>
      <c r="DU215" s="143"/>
      <c r="DV215" s="143"/>
      <c r="DW215" s="143"/>
      <c r="DX215" s="143"/>
      <c r="DY215" s="143"/>
      <c r="DZ215" s="143"/>
      <c r="EA215" s="143"/>
      <c r="EB215" s="143"/>
      <c r="EC215" s="143"/>
      <c r="ED215" s="143"/>
      <c r="EE215" s="143"/>
      <c r="EF215" s="143"/>
      <c r="EG215" s="143"/>
      <c r="EH215" s="143"/>
      <c r="EI215" s="143"/>
      <c r="EJ215" s="143"/>
      <c r="EK215" s="143"/>
      <c r="EL215" s="143"/>
      <c r="EM215" s="143"/>
      <c r="EN215" s="143"/>
      <c r="EO215" s="143"/>
      <c r="EP215" s="143"/>
      <c r="EQ215" s="143"/>
      <c r="ER215" s="143"/>
      <c r="ES215" s="143"/>
      <c r="ET215" s="143"/>
      <c r="EU215" s="143"/>
      <c r="EV215" s="143"/>
      <c r="EW215" s="143"/>
      <c r="EX215" s="143"/>
      <c r="EY215" s="143"/>
      <c r="EZ215" s="143"/>
      <c r="FA215" s="143"/>
      <c r="FB215" s="143"/>
      <c r="FC215" s="143"/>
      <c r="FD215" s="143"/>
      <c r="FE215" s="143"/>
      <c r="FF215" s="143"/>
      <c r="FG215" s="143"/>
      <c r="FH215" s="143"/>
      <c r="FI215" s="143"/>
      <c r="FJ215" s="143"/>
      <c r="FK215" s="143"/>
      <c r="FL215" s="143"/>
      <c r="FM215" s="143"/>
      <c r="FN215" s="143"/>
      <c r="FO215" s="143"/>
      <c r="FP215" s="143"/>
      <c r="FQ215" s="143"/>
      <c r="FR215" s="143"/>
      <c r="FS215" s="143"/>
      <c r="FT215" s="143"/>
      <c r="FU215" s="143"/>
      <c r="FV215" s="143"/>
      <c r="FW215" s="143"/>
      <c r="FX215" s="143"/>
      <c r="FY215" s="143"/>
      <c r="FZ215" s="143"/>
      <c r="GA215" s="143"/>
      <c r="GB215" s="143"/>
      <c r="GC215" s="143"/>
      <c r="GD215" s="143"/>
      <c r="GE215" s="143"/>
      <c r="GF215" s="143"/>
      <c r="GG215" s="143"/>
      <c r="GH215" s="143"/>
      <c r="GI215" s="143"/>
      <c r="GJ215" s="143"/>
      <c r="GK215" s="143"/>
      <c r="GL215" s="143"/>
      <c r="GM215" s="143"/>
      <c r="GN215" s="143"/>
      <c r="GO215" s="143"/>
      <c r="GP215" s="143"/>
      <c r="GQ215" s="143"/>
      <c r="GR215" s="143"/>
      <c r="GS215" s="143"/>
      <c r="GT215" s="143"/>
      <c r="GU215" s="143"/>
      <c r="GV215" s="143"/>
      <c r="GW215" s="143"/>
      <c r="GX215" s="143"/>
      <c r="GY215" s="143"/>
      <c r="GZ215" s="143"/>
      <c r="HA215" s="143"/>
      <c r="HB215" s="143"/>
      <c r="HC215" s="143"/>
      <c r="HD215" s="143"/>
      <c r="HE215" s="143"/>
      <c r="HF215" s="143"/>
      <c r="HG215" s="143"/>
      <c r="HH215" s="143"/>
      <c r="HI215" s="143"/>
      <c r="HJ215" s="143"/>
      <c r="HK215" s="143"/>
      <c r="HL215" s="143"/>
      <c r="HM215" s="143"/>
      <c r="HN215" s="143"/>
      <c r="HO215" s="143"/>
      <c r="HP215" s="143"/>
      <c r="HQ215" s="143"/>
      <c r="HR215" s="143"/>
      <c r="HS215" s="143"/>
      <c r="HT215" s="143"/>
      <c r="HU215" s="143"/>
      <c r="HV215" s="143"/>
      <c r="HW215" s="143"/>
      <c r="HX215" s="143"/>
      <c r="HY215" s="143"/>
      <c r="HZ215" s="143"/>
      <c r="IA215" s="143"/>
      <c r="IB215" s="143"/>
      <c r="IC215" s="143"/>
      <c r="ID215" s="143"/>
      <c r="IE215" s="143"/>
      <c r="IF215" s="143"/>
      <c r="IG215" s="143"/>
      <c r="IH215" s="143"/>
      <c r="II215" s="143"/>
      <c r="IJ215" s="143"/>
      <c r="IK215" s="143"/>
      <c r="IL215" s="143"/>
      <c r="IM215" s="143"/>
      <c r="IN215" s="143"/>
      <c r="IO215" s="143"/>
      <c r="IP215" s="143"/>
      <c r="IQ215" s="143"/>
      <c r="IR215" s="143"/>
      <c r="IS215" s="143"/>
      <c r="IT215" s="143"/>
      <c r="IU215" s="143"/>
      <c r="IV215" s="143"/>
      <c r="IW215" s="143"/>
      <c r="IX215" s="143"/>
      <c r="IY215" s="143"/>
      <c r="IZ215" s="143"/>
      <c r="JA215" s="143"/>
      <c r="JB215" s="143"/>
      <c r="JC215" s="143"/>
      <c r="JD215" s="143"/>
      <c r="JE215" s="143"/>
      <c r="JF215" s="143"/>
      <c r="JG215" s="143"/>
      <c r="JH215" s="143"/>
      <c r="JI215" s="143"/>
      <c r="JJ215" s="143"/>
      <c r="JK215" s="143"/>
      <c r="JL215" s="143"/>
      <c r="JM215" s="143"/>
      <c r="JN215" s="143"/>
      <c r="JO215" s="143"/>
      <c r="JP215" s="143"/>
      <c r="JQ215" s="143"/>
      <c r="JR215" s="143"/>
      <c r="JS215" s="143"/>
      <c r="JT215" s="143"/>
      <c r="JU215" s="143"/>
      <c r="JV215" s="143"/>
      <c r="JW215" s="143"/>
      <c r="JX215" s="143"/>
      <c r="JY215" s="143"/>
      <c r="JZ215" s="143"/>
      <c r="KA215" s="143"/>
      <c r="KB215" s="143"/>
      <c r="KC215" s="143"/>
      <c r="KD215" s="143"/>
      <c r="KE215" s="143"/>
      <c r="KF215" s="143"/>
      <c r="KG215" s="143"/>
      <c r="KH215" s="143"/>
      <c r="KI215" s="143"/>
      <c r="KJ215" s="143"/>
      <c r="KK215" s="143"/>
      <c r="KL215" s="143"/>
      <c r="KM215" s="143"/>
      <c r="KN215" s="143"/>
      <c r="KO215" s="143"/>
      <c r="KP215" s="143"/>
      <c r="KQ215" s="143"/>
      <c r="KR215" s="143"/>
      <c r="KS215" s="143"/>
      <c r="KT215" s="143"/>
      <c r="KU215" s="143"/>
      <c r="KV215" s="143"/>
      <c r="KW215" s="143"/>
      <c r="KX215" s="143"/>
      <c r="KY215" s="143"/>
      <c r="KZ215" s="143"/>
      <c r="LA215" s="143"/>
      <c r="LB215" s="143"/>
      <c r="LC215" s="143"/>
      <c r="LD215" s="143"/>
      <c r="LE215" s="143"/>
      <c r="LF215" s="143"/>
      <c r="LG215" s="143"/>
      <c r="LH215" s="143"/>
      <c r="LI215" s="143"/>
      <c r="LJ215" s="143"/>
      <c r="LK215" s="143"/>
      <c r="LL215" s="143"/>
      <c r="LM215" s="143"/>
      <c r="LN215" s="143"/>
      <c r="LO215" s="143"/>
      <c r="LP215" s="143"/>
      <c r="LQ215" s="143"/>
      <c r="LR215" s="143"/>
      <c r="LS215" s="143"/>
      <c r="LT215" s="143"/>
      <c r="LU215" s="143"/>
      <c r="LV215" s="143"/>
      <c r="LW215" s="143"/>
      <c r="LX215" s="143"/>
      <c r="LY215" s="143"/>
      <c r="LZ215" s="143"/>
      <c r="MA215" s="143"/>
      <c r="MB215" s="143"/>
      <c r="MC215" s="143"/>
      <c r="MD215" s="143"/>
      <c r="ME215" s="143"/>
      <c r="MF215" s="143"/>
      <c r="MG215" s="143"/>
      <c r="MH215" s="143"/>
      <c r="MI215" s="143"/>
      <c r="MJ215" s="143"/>
      <c r="MK215" s="143"/>
      <c r="ML215" s="143"/>
      <c r="MM215" s="143"/>
      <c r="MN215" s="143"/>
      <c r="MO215" s="143"/>
      <c r="MP215" s="143"/>
      <c r="MQ215" s="143"/>
      <c r="MR215" s="143"/>
      <c r="MS215" s="143"/>
      <c r="MT215" s="143"/>
      <c r="MU215" s="143"/>
      <c r="MV215" s="143"/>
      <c r="MW215" s="143"/>
      <c r="MX215" s="143"/>
      <c r="MY215" s="143"/>
      <c r="MZ215" s="143"/>
      <c r="NA215" s="143"/>
      <c r="NB215" s="143"/>
      <c r="NC215" s="143"/>
      <c r="ND215" s="143"/>
      <c r="NE215" s="143"/>
      <c r="NF215" s="143"/>
      <c r="NG215" s="143"/>
      <c r="NH215" s="143"/>
      <c r="NI215" s="143"/>
      <c r="NJ215" s="143"/>
      <c r="NK215" s="143"/>
      <c r="NL215" s="143"/>
      <c r="NM215" s="143"/>
      <c r="NN215" s="143"/>
      <c r="NO215" s="143"/>
      <c r="NP215" s="143"/>
      <c r="NQ215" s="143"/>
      <c r="NR215" s="143"/>
      <c r="NS215" s="143"/>
      <c r="NT215" s="143"/>
      <c r="NU215" s="143"/>
      <c r="NV215" s="143"/>
      <c r="NW215" s="143"/>
      <c r="NX215" s="143"/>
      <c r="NY215" s="143"/>
      <c r="NZ215" s="143"/>
      <c r="OA215" s="143"/>
      <c r="OB215" s="143"/>
      <c r="OC215" s="143"/>
      <c r="OD215" s="143"/>
      <c r="OE215" s="143"/>
      <c r="OF215" s="143"/>
      <c r="OG215" s="143"/>
      <c r="OH215" s="143"/>
      <c r="OI215" s="143"/>
      <c r="OJ215" s="143"/>
      <c r="OK215" s="143"/>
      <c r="OL215" s="143"/>
      <c r="OM215" s="143"/>
      <c r="ON215" s="143"/>
      <c r="OO215" s="143"/>
      <c r="OP215" s="143"/>
      <c r="OQ215" s="143"/>
      <c r="OR215" s="143"/>
      <c r="OS215" s="143"/>
      <c r="OT215" s="143"/>
      <c r="OU215" s="143"/>
      <c r="OV215" s="143"/>
      <c r="OW215" s="143"/>
      <c r="OX215" s="143"/>
      <c r="OY215" s="143"/>
      <c r="OZ215" s="143"/>
      <c r="PA215" s="143"/>
      <c r="PB215" s="143"/>
      <c r="PC215" s="143"/>
      <c r="PD215" s="143"/>
      <c r="PE215" s="143"/>
      <c r="PF215" s="143"/>
      <c r="PG215" s="143"/>
      <c r="PH215" s="143"/>
      <c r="PI215" s="143"/>
      <c r="PJ215" s="143"/>
      <c r="PK215" s="143"/>
      <c r="PL215" s="143"/>
      <c r="PM215" s="143"/>
      <c r="PN215" s="143"/>
      <c r="PO215" s="143"/>
      <c r="PP215" s="143"/>
      <c r="PQ215" s="143"/>
      <c r="PR215" s="143"/>
      <c r="PS215" s="143"/>
      <c r="PT215" s="143"/>
      <c r="PU215" s="143"/>
      <c r="PV215" s="143"/>
      <c r="PW215" s="143"/>
      <c r="PX215" s="143"/>
      <c r="PY215" s="143"/>
      <c r="PZ215" s="143"/>
      <c r="QA215" s="143"/>
      <c r="QB215" s="143"/>
      <c r="QC215" s="143"/>
      <c r="QD215" s="143"/>
      <c r="QE215" s="143"/>
      <c r="QF215" s="143"/>
      <c r="QG215" s="143"/>
      <c r="QH215" s="143"/>
      <c r="QI215" s="143"/>
      <c r="QJ215" s="143"/>
      <c r="QK215" s="143"/>
      <c r="QL215" s="143"/>
      <c r="QM215" s="143"/>
      <c r="QN215" s="143"/>
      <c r="QO215" s="143"/>
      <c r="QP215" s="143"/>
      <c r="QQ215" s="143"/>
      <c r="QR215" s="143"/>
      <c r="QS215" s="143"/>
      <c r="QT215" s="143"/>
      <c r="QU215" s="143"/>
      <c r="QV215" s="143"/>
      <c r="QW215" s="143"/>
      <c r="QX215" s="143"/>
      <c r="QY215" s="143"/>
      <c r="QZ215" s="143"/>
      <c r="RA215" s="143"/>
      <c r="RB215" s="143"/>
      <c r="RC215" s="143"/>
      <c r="RD215" s="143"/>
      <c r="RE215" s="143"/>
      <c r="RF215" s="143"/>
      <c r="RG215" s="143"/>
      <c r="RH215" s="143"/>
      <c r="RI215" s="143"/>
      <c r="RJ215" s="143"/>
      <c r="RK215" s="143"/>
      <c r="RL215" s="143"/>
      <c r="RM215" s="143"/>
      <c r="RN215" s="143"/>
      <c r="RO215" s="143"/>
      <c r="RP215" s="143"/>
      <c r="RQ215" s="143"/>
      <c r="RR215" s="143"/>
      <c r="RS215" s="143"/>
      <c r="RT215" s="143"/>
      <c r="RU215" s="143"/>
      <c r="RV215" s="143"/>
      <c r="RW215" s="143"/>
      <c r="RX215" s="143"/>
      <c r="RY215" s="143"/>
      <c r="RZ215" s="143"/>
      <c r="SA215" s="143"/>
      <c r="SB215" s="143"/>
      <c r="SC215" s="143"/>
      <c r="SD215" s="143"/>
      <c r="SE215" s="143"/>
      <c r="SF215" s="143"/>
      <c r="SG215" s="143"/>
      <c r="SH215" s="143"/>
      <c r="SI215" s="143"/>
      <c r="SJ215" s="143"/>
      <c r="SK215" s="143"/>
      <c r="SL215" s="143"/>
      <c r="SM215" s="143"/>
      <c r="SN215" s="143"/>
      <c r="SO215" s="143"/>
      <c r="SP215" s="143"/>
      <c r="SQ215" s="143"/>
      <c r="SR215" s="143"/>
      <c r="SS215" s="143"/>
      <c r="ST215" s="143"/>
      <c r="SU215" s="143"/>
      <c r="SV215" s="143"/>
      <c r="SW215" s="143"/>
      <c r="SX215" s="143"/>
      <c r="SY215" s="143"/>
      <c r="SZ215" s="143"/>
      <c r="TA215" s="143"/>
      <c r="TB215" s="143"/>
      <c r="TC215" s="143"/>
      <c r="TD215" s="143"/>
      <c r="TE215" s="143"/>
      <c r="TF215" s="143"/>
      <c r="TG215" s="143"/>
      <c r="TH215" s="143"/>
      <c r="TI215" s="143"/>
      <c r="TJ215" s="143"/>
      <c r="TK215" s="143"/>
      <c r="TL215" s="143"/>
      <c r="TM215" s="143"/>
      <c r="TN215" s="143"/>
      <c r="TO215" s="143"/>
      <c r="TP215" s="143"/>
      <c r="TQ215" s="143"/>
      <c r="TR215" s="143"/>
      <c r="TS215" s="143"/>
      <c r="TT215" s="143"/>
      <c r="TU215" s="143"/>
      <c r="TV215" s="143"/>
      <c r="TW215" s="143"/>
      <c r="TX215" s="143"/>
      <c r="TY215" s="143"/>
      <c r="TZ215" s="143"/>
      <c r="UA215" s="143"/>
      <c r="UB215" s="143"/>
      <c r="UC215" s="143"/>
      <c r="UD215" s="143"/>
      <c r="UE215" s="143"/>
      <c r="UF215" s="143"/>
      <c r="UG215" s="143"/>
      <c r="UH215" s="143"/>
      <c r="UI215" s="143"/>
      <c r="UJ215" s="143"/>
      <c r="UK215" s="143"/>
      <c r="UL215" s="143"/>
      <c r="UM215" s="143"/>
      <c r="UN215" s="143"/>
      <c r="UO215" s="143"/>
      <c r="UP215" s="143"/>
      <c r="UQ215" s="143"/>
      <c r="UR215" s="143"/>
      <c r="US215" s="143"/>
      <c r="UT215" s="143"/>
      <c r="UU215" s="143"/>
      <c r="UV215" s="143"/>
      <c r="UW215" s="143"/>
      <c r="UX215" s="143"/>
      <c r="UY215" s="143"/>
      <c r="UZ215" s="143"/>
      <c r="VA215" s="143"/>
      <c r="VB215" s="143"/>
      <c r="VC215" s="143"/>
      <c r="VD215" s="143"/>
      <c r="VE215" s="143"/>
      <c r="VF215" s="143"/>
      <c r="VG215" s="143"/>
      <c r="VH215" s="143"/>
      <c r="VI215" s="143"/>
      <c r="VJ215" s="143"/>
      <c r="VK215" s="143"/>
      <c r="VL215" s="143"/>
      <c r="VM215" s="143"/>
      <c r="VN215" s="143"/>
      <c r="VO215" s="143"/>
      <c r="VP215" s="143"/>
      <c r="VQ215" s="143"/>
      <c r="VR215" s="143"/>
      <c r="VS215" s="143"/>
      <c r="VT215" s="143"/>
      <c r="VU215" s="143"/>
      <c r="VV215" s="143"/>
      <c r="VW215" s="143"/>
      <c r="VX215" s="143"/>
      <c r="VY215" s="143"/>
      <c r="VZ215" s="143"/>
      <c r="WA215" s="143"/>
      <c r="WB215" s="143"/>
      <c r="WC215" s="143"/>
      <c r="WD215" s="143"/>
      <c r="WE215" s="143"/>
      <c r="WF215" s="143"/>
      <c r="WG215" s="143"/>
      <c r="WH215" s="143"/>
      <c r="WI215" s="143"/>
      <c r="WJ215" s="143"/>
      <c r="WK215" s="143"/>
      <c r="WL215" s="143"/>
      <c r="WM215" s="143"/>
      <c r="WN215" s="143"/>
      <c r="WO215" s="143"/>
      <c r="WP215" s="143"/>
      <c r="WQ215" s="143"/>
      <c r="WR215" s="143"/>
      <c r="WS215" s="143"/>
      <c r="WT215" s="143"/>
      <c r="WU215" s="143"/>
      <c r="WV215" s="143"/>
      <c r="WW215" s="143"/>
      <c r="WX215" s="143"/>
      <c r="WY215" s="143"/>
      <c r="WZ215" s="143"/>
      <c r="XA215" s="143"/>
      <c r="XB215" s="143"/>
      <c r="XC215" s="143"/>
      <c r="XD215" s="143"/>
      <c r="XE215" s="143"/>
      <c r="XF215" s="143"/>
      <c r="XG215" s="143"/>
      <c r="XH215" s="143"/>
      <c r="XI215" s="143"/>
      <c r="XJ215" s="143"/>
      <c r="XK215" s="143"/>
      <c r="XL215" s="143"/>
      <c r="XM215" s="143"/>
      <c r="XN215" s="143"/>
      <c r="XO215" s="143"/>
      <c r="XP215" s="143"/>
      <c r="XQ215" s="143"/>
      <c r="XR215" s="143"/>
      <c r="XS215" s="143"/>
      <c r="XT215" s="143"/>
      <c r="XU215" s="143"/>
      <c r="XV215" s="143"/>
      <c r="XW215" s="143"/>
      <c r="XX215" s="143"/>
      <c r="XY215" s="143"/>
      <c r="XZ215" s="143"/>
      <c r="YA215" s="143"/>
      <c r="YB215" s="143"/>
      <c r="YC215" s="143"/>
      <c r="YD215" s="143"/>
      <c r="YE215" s="143"/>
      <c r="YF215" s="143"/>
      <c r="YG215" s="143"/>
      <c r="YH215" s="143"/>
      <c r="YI215" s="143"/>
      <c r="YJ215" s="143"/>
      <c r="YK215" s="143"/>
      <c r="YL215" s="143"/>
      <c r="YM215" s="143"/>
      <c r="YN215" s="143"/>
      <c r="YO215" s="143"/>
      <c r="YP215" s="143"/>
      <c r="YQ215" s="143"/>
      <c r="YR215" s="143"/>
      <c r="YS215" s="143"/>
      <c r="YT215" s="143"/>
      <c r="YU215" s="143"/>
      <c r="YV215" s="143"/>
      <c r="YW215" s="143"/>
      <c r="YX215" s="143"/>
      <c r="YY215" s="143"/>
      <c r="YZ215" s="143"/>
      <c r="ZA215" s="143"/>
      <c r="ZB215" s="143"/>
      <c r="ZC215" s="143"/>
      <c r="ZD215" s="143"/>
      <c r="ZE215" s="143"/>
      <c r="ZF215" s="143"/>
      <c r="ZG215" s="143"/>
      <c r="ZH215" s="143"/>
      <c r="ZI215" s="143"/>
      <c r="ZJ215" s="143"/>
      <c r="ZK215" s="143"/>
      <c r="ZL215" s="143"/>
      <c r="ZM215" s="143"/>
      <c r="ZN215" s="143"/>
      <c r="ZO215" s="143"/>
      <c r="ZP215" s="143"/>
      <c r="ZQ215" s="143"/>
      <c r="ZR215" s="143"/>
      <c r="ZS215" s="143"/>
      <c r="ZT215" s="143"/>
      <c r="ZU215" s="143"/>
      <c r="ZV215" s="143"/>
      <c r="ZW215" s="143"/>
      <c r="ZX215" s="143"/>
      <c r="ZY215" s="143"/>
      <c r="ZZ215" s="143"/>
      <c r="AAA215" s="143"/>
      <c r="AAB215" s="143"/>
      <c r="AAC215" s="143"/>
      <c r="AAD215" s="143"/>
      <c r="AAE215" s="143"/>
      <c r="AAF215" s="143"/>
      <c r="AAG215" s="143"/>
      <c r="AAH215" s="143"/>
      <c r="AAI215" s="143"/>
      <c r="AAJ215" s="143"/>
      <c r="AAK215" s="143"/>
      <c r="AAL215" s="143"/>
      <c r="AAM215" s="143"/>
      <c r="AAN215" s="143"/>
      <c r="AAO215" s="143"/>
      <c r="AAP215" s="143"/>
      <c r="AAQ215" s="143"/>
      <c r="AAR215" s="143"/>
      <c r="AAS215" s="143"/>
      <c r="AAT215" s="143"/>
      <c r="AAU215" s="143"/>
      <c r="AAV215" s="143"/>
      <c r="AAW215" s="143"/>
      <c r="AAX215" s="143"/>
      <c r="AAY215" s="143"/>
      <c r="AAZ215" s="143"/>
      <c r="ABA215" s="143"/>
      <c r="ABB215" s="143"/>
      <c r="ABC215" s="143"/>
      <c r="ABD215" s="143"/>
      <c r="ABE215" s="143"/>
      <c r="ABF215" s="143"/>
      <c r="ABG215" s="143"/>
      <c r="ABH215" s="143"/>
      <c r="ABI215" s="143"/>
      <c r="ABJ215" s="143"/>
      <c r="ABK215" s="143"/>
      <c r="ABL215" s="143"/>
      <c r="ABM215" s="143"/>
      <c r="ABN215" s="143"/>
      <c r="ABO215" s="143"/>
      <c r="ABP215" s="143"/>
      <c r="ABQ215" s="143"/>
      <c r="ABR215" s="143"/>
      <c r="ABS215" s="143"/>
      <c r="ABT215" s="143"/>
      <c r="ABU215" s="143"/>
      <c r="ABV215" s="143"/>
      <c r="ABW215" s="143"/>
      <c r="ABX215" s="143"/>
      <c r="ABY215" s="143"/>
      <c r="ABZ215" s="143"/>
      <c r="ACA215" s="143"/>
      <c r="ACB215" s="143"/>
      <c r="ACC215" s="143"/>
      <c r="ACD215" s="143"/>
      <c r="ACE215" s="143"/>
      <c r="ACF215" s="143"/>
      <c r="ACG215" s="143"/>
      <c r="ACH215" s="143"/>
      <c r="ACI215" s="143"/>
      <c r="ACJ215" s="143"/>
      <c r="ACK215" s="143"/>
      <c r="ACL215" s="143"/>
      <c r="ACM215" s="143"/>
      <c r="ACN215" s="143"/>
      <c r="ACO215" s="143"/>
      <c r="ACP215" s="143"/>
      <c r="ACQ215" s="143"/>
      <c r="ACR215" s="143"/>
      <c r="ACS215" s="143"/>
      <c r="ACT215" s="143"/>
      <c r="ACU215" s="143"/>
      <c r="ACV215" s="143"/>
      <c r="ACW215" s="143"/>
      <c r="ACX215" s="143"/>
      <c r="ACY215" s="143"/>
      <c r="ACZ215" s="143"/>
      <c r="ADA215" s="143"/>
      <c r="ADB215" s="143"/>
      <c r="ADC215" s="143"/>
      <c r="ADD215" s="143"/>
      <c r="ADE215" s="143"/>
      <c r="ADF215" s="143"/>
      <c r="ADG215" s="143"/>
      <c r="ADH215" s="143"/>
      <c r="ADI215" s="143"/>
      <c r="ADJ215" s="143"/>
      <c r="ADK215" s="143"/>
      <c r="ADL215" s="143"/>
      <c r="ADM215" s="143"/>
      <c r="ADN215" s="143"/>
      <c r="ADO215" s="143"/>
      <c r="ADP215" s="143"/>
      <c r="ADQ215" s="143"/>
      <c r="ADR215" s="143"/>
      <c r="ADS215" s="143"/>
      <c r="ADT215" s="143"/>
      <c r="ADU215" s="143"/>
      <c r="ADV215" s="143"/>
      <c r="ADW215" s="143"/>
      <c r="ADX215" s="143"/>
      <c r="ADY215" s="143"/>
      <c r="ADZ215" s="143"/>
      <c r="AEA215" s="143"/>
      <c r="AEB215" s="143"/>
      <c r="AEC215" s="143"/>
      <c r="AED215" s="143"/>
      <c r="AEE215" s="143"/>
      <c r="AEF215" s="143"/>
      <c r="AEG215" s="143"/>
      <c r="AEH215" s="143"/>
      <c r="AEI215" s="143"/>
      <c r="AEJ215" s="143"/>
      <c r="AEK215" s="143"/>
      <c r="AEL215" s="143"/>
      <c r="AEM215" s="143"/>
      <c r="AEN215" s="143"/>
      <c r="AEO215" s="143"/>
      <c r="AEP215" s="143"/>
      <c r="AEQ215" s="143"/>
      <c r="AER215" s="143"/>
      <c r="AES215" s="143"/>
      <c r="AET215" s="143"/>
      <c r="AEU215" s="143"/>
      <c r="AEV215" s="143"/>
      <c r="AEW215" s="143"/>
      <c r="AEX215" s="143"/>
      <c r="AEY215" s="143"/>
      <c r="AEZ215" s="143"/>
      <c r="AFA215" s="143"/>
      <c r="AFB215" s="143"/>
      <c r="AFC215" s="143"/>
      <c r="AFD215" s="143"/>
      <c r="AFE215" s="143"/>
      <c r="AFF215" s="143"/>
      <c r="AFG215" s="143"/>
      <c r="AFH215" s="143"/>
      <c r="AFI215" s="143"/>
      <c r="AFJ215" s="143"/>
      <c r="AFK215" s="143"/>
      <c r="AFL215" s="143"/>
      <c r="AFM215" s="143"/>
      <c r="AFN215" s="143"/>
      <c r="AFO215" s="143"/>
      <c r="AFP215" s="143"/>
      <c r="AFQ215" s="143"/>
      <c r="AFR215" s="143"/>
      <c r="AFS215" s="143"/>
      <c r="AFT215" s="143"/>
      <c r="AFU215" s="143"/>
      <c r="AFV215" s="143"/>
      <c r="AFW215" s="143"/>
      <c r="AFX215" s="143"/>
      <c r="AFY215" s="143"/>
      <c r="AFZ215" s="143"/>
      <c r="AGA215" s="143"/>
      <c r="AGB215" s="143"/>
      <c r="AGC215" s="143"/>
      <c r="AGD215" s="143"/>
      <c r="AGE215" s="143"/>
      <c r="AGF215" s="143"/>
      <c r="AGG215" s="143"/>
      <c r="AGH215" s="143"/>
      <c r="AGI215" s="143"/>
      <c r="AGJ215" s="143"/>
      <c r="AGK215" s="143"/>
      <c r="AGL215" s="143"/>
      <c r="AGM215" s="143"/>
      <c r="AGN215" s="143"/>
      <c r="AGO215" s="143"/>
      <c r="AGP215" s="143"/>
      <c r="AGQ215" s="143"/>
      <c r="AGR215" s="143"/>
      <c r="AGS215" s="143"/>
      <c r="AGT215" s="143"/>
      <c r="AGU215" s="143"/>
      <c r="AGV215" s="143"/>
      <c r="AGW215" s="143"/>
      <c r="AGX215" s="143"/>
      <c r="AGY215" s="143"/>
      <c r="AGZ215" s="143"/>
      <c r="AHA215" s="143"/>
      <c r="AHB215" s="143"/>
      <c r="AHC215" s="143"/>
      <c r="AHD215" s="143"/>
      <c r="AHE215" s="143"/>
      <c r="AHF215" s="143"/>
      <c r="AHG215" s="143"/>
      <c r="AHH215" s="143"/>
      <c r="AHI215" s="143"/>
      <c r="AHJ215" s="143"/>
      <c r="AHK215" s="143"/>
      <c r="AHL215" s="143"/>
      <c r="AHM215" s="143"/>
      <c r="AHN215" s="143"/>
      <c r="AHO215" s="143"/>
      <c r="AHP215" s="143"/>
      <c r="AHQ215" s="143"/>
      <c r="AHR215" s="143"/>
      <c r="AHS215" s="143"/>
      <c r="AHT215" s="143"/>
      <c r="AHU215" s="143"/>
      <c r="AHV215" s="143"/>
      <c r="AHW215" s="143"/>
      <c r="AHX215" s="143"/>
      <c r="AHY215" s="143"/>
      <c r="AHZ215" s="143"/>
      <c r="AIA215" s="143"/>
      <c r="AIB215" s="143"/>
      <c r="AIC215" s="143"/>
      <c r="AID215" s="143"/>
      <c r="AIE215" s="143"/>
      <c r="AIF215" s="143"/>
      <c r="AIG215" s="143"/>
      <c r="AIH215" s="143"/>
      <c r="AII215" s="143"/>
      <c r="AIJ215" s="143"/>
      <c r="AIK215" s="143"/>
      <c r="AIL215" s="143"/>
      <c r="AIM215" s="143"/>
      <c r="AIN215" s="143"/>
      <c r="AIO215" s="143"/>
      <c r="AIP215" s="143"/>
      <c r="AIQ215" s="143"/>
      <c r="AIR215" s="143"/>
      <c r="AIS215" s="143"/>
      <c r="AIT215" s="143"/>
      <c r="AIU215" s="143"/>
      <c r="AIV215" s="143"/>
      <c r="AIW215" s="143"/>
      <c r="AIX215" s="143"/>
      <c r="AIY215" s="143"/>
      <c r="AIZ215" s="143"/>
      <c r="AJA215" s="143"/>
      <c r="AJB215" s="143"/>
      <c r="AJC215" s="143"/>
      <c r="AJD215" s="143"/>
      <c r="AJE215" s="143"/>
      <c r="AJF215" s="143"/>
      <c r="AJG215" s="143"/>
      <c r="AJH215" s="143"/>
      <c r="AJI215" s="143"/>
    </row>
    <row r="216" spans="1:945" s="106" customFormat="1" ht="13.55" customHeight="1">
      <c r="A216" s="400"/>
      <c r="B216" s="62" t="s">
        <v>229</v>
      </c>
      <c r="C216" s="251">
        <f>Asia!C216</f>
        <v>116615</v>
      </c>
      <c r="D216" s="358">
        <f t="shared" si="76"/>
        <v>0.51846402250058587</v>
      </c>
      <c r="E216" s="421"/>
      <c r="F216" s="406"/>
      <c r="G216" s="356">
        <v>3021</v>
      </c>
      <c r="H216" s="358">
        <f t="shared" si="77"/>
        <v>1.2262343404568901</v>
      </c>
      <c r="I216" s="138">
        <v>776</v>
      </c>
      <c r="J216" s="358">
        <f t="shared" si="78"/>
        <v>5.7478260869565219</v>
      </c>
      <c r="K216" s="453"/>
      <c r="L216" s="406"/>
      <c r="M216" s="138">
        <v>229</v>
      </c>
      <c r="N216" s="358">
        <f t="shared" si="75"/>
        <v>2.8166666666666669</v>
      </c>
      <c r="O216" s="138"/>
      <c r="P216" s="358" t="str">
        <f t="shared" si="79"/>
        <v/>
      </c>
      <c r="Q216" s="138">
        <v>15</v>
      </c>
      <c r="R216" s="358">
        <f t="shared" si="80"/>
        <v>2.75</v>
      </c>
      <c r="S216" s="138">
        <v>167</v>
      </c>
      <c r="T216" s="358">
        <f t="shared" si="81"/>
        <v>1.4558823529411766</v>
      </c>
      <c r="U216" s="250"/>
      <c r="V216" s="358" t="str">
        <f t="shared" si="82"/>
        <v/>
      </c>
      <c r="W216" s="356">
        <v>14</v>
      </c>
      <c r="X216" s="358">
        <f t="shared" si="83"/>
        <v>1</v>
      </c>
      <c r="Y216" s="250">
        <v>1</v>
      </c>
      <c r="Z216" s="358" t="str">
        <f t="shared" si="88"/>
        <v/>
      </c>
      <c r="AA216" s="138"/>
      <c r="AB216" s="358" t="str">
        <f t="shared" si="84"/>
        <v/>
      </c>
      <c r="AC216" s="138"/>
      <c r="AD216" s="358" t="str">
        <f t="shared" si="85"/>
        <v/>
      </c>
      <c r="AE216" s="138"/>
      <c r="AF216" s="358" t="str">
        <f t="shared" si="86"/>
        <v/>
      </c>
      <c r="AG216" s="138"/>
      <c r="AH216" s="358" t="str">
        <f t="shared" si="87"/>
        <v/>
      </c>
      <c r="AI216" s="143"/>
      <c r="AJ216" s="143"/>
      <c r="AK216" s="143"/>
      <c r="AL216" s="143"/>
      <c r="AM216" s="143"/>
      <c r="AN216" s="143"/>
      <c r="AO216" s="143"/>
      <c r="AP216" s="143"/>
      <c r="AQ216" s="143"/>
      <c r="AR216" s="143"/>
      <c r="AS216" s="143"/>
      <c r="AT216" s="143"/>
      <c r="AU216" s="143"/>
      <c r="AV216" s="144"/>
      <c r="AW216" s="143"/>
      <c r="AX216" s="143"/>
      <c r="AY216" s="143"/>
      <c r="AZ216" s="143"/>
      <c r="BA216" s="143"/>
      <c r="BB216" s="143"/>
      <c r="BC216" s="143"/>
      <c r="BD216" s="143"/>
      <c r="BE216" s="143"/>
      <c r="BF216" s="143"/>
      <c r="BG216" s="143"/>
      <c r="BH216" s="143"/>
      <c r="BI216" s="143"/>
      <c r="BJ216" s="143"/>
      <c r="BK216" s="143"/>
      <c r="BL216" s="143"/>
      <c r="BM216" s="143"/>
      <c r="BN216" s="143"/>
      <c r="BO216" s="143"/>
      <c r="BP216" s="143"/>
      <c r="BQ216" s="143"/>
      <c r="BR216" s="143"/>
      <c r="BS216" s="143"/>
      <c r="BT216" s="143"/>
      <c r="BU216" s="143"/>
      <c r="BV216" s="143"/>
      <c r="BW216" s="143"/>
      <c r="BX216" s="143"/>
      <c r="BY216" s="143"/>
      <c r="BZ216" s="143"/>
      <c r="CA216" s="143"/>
      <c r="CB216" s="143"/>
      <c r="CC216" s="143"/>
      <c r="CD216" s="143"/>
      <c r="CE216" s="143"/>
      <c r="CF216" s="143"/>
      <c r="CG216" s="143"/>
      <c r="CH216" s="143"/>
      <c r="CI216" s="143"/>
      <c r="CJ216" s="143"/>
      <c r="CK216" s="143"/>
      <c r="CL216" s="143"/>
      <c r="CM216" s="143"/>
      <c r="CN216" s="143"/>
      <c r="CO216" s="143"/>
      <c r="CP216" s="143"/>
      <c r="CQ216" s="143"/>
      <c r="CR216" s="143"/>
      <c r="CS216" s="143"/>
      <c r="CT216" s="143"/>
      <c r="CU216" s="143"/>
      <c r="CV216" s="143"/>
      <c r="CW216" s="143"/>
      <c r="CX216" s="143"/>
      <c r="CY216" s="143"/>
      <c r="CZ216" s="143"/>
      <c r="DA216" s="143"/>
      <c r="DB216" s="143"/>
      <c r="DC216" s="143"/>
      <c r="DD216" s="143"/>
      <c r="DE216" s="143"/>
      <c r="DF216" s="143"/>
      <c r="DG216" s="143"/>
      <c r="DH216" s="143"/>
      <c r="DI216" s="143"/>
      <c r="DJ216" s="143"/>
      <c r="DK216" s="143"/>
      <c r="DL216" s="143"/>
      <c r="DM216" s="143"/>
      <c r="DN216" s="143"/>
      <c r="DO216" s="143"/>
      <c r="DP216" s="143"/>
      <c r="DQ216" s="143"/>
      <c r="DR216" s="143"/>
      <c r="DS216" s="143"/>
      <c r="DT216" s="143"/>
      <c r="DU216" s="143"/>
      <c r="DV216" s="143"/>
      <c r="DW216" s="143"/>
      <c r="DX216" s="143"/>
      <c r="DY216" s="143"/>
      <c r="DZ216" s="143"/>
      <c r="EA216" s="143"/>
      <c r="EB216" s="143"/>
      <c r="EC216" s="143"/>
      <c r="ED216" s="143"/>
      <c r="EE216" s="143"/>
      <c r="EF216" s="143"/>
      <c r="EG216" s="143"/>
      <c r="EH216" s="143"/>
      <c r="EI216" s="143"/>
      <c r="EJ216" s="143"/>
      <c r="EK216" s="143"/>
      <c r="EL216" s="143"/>
      <c r="EM216" s="143"/>
      <c r="EN216" s="143"/>
      <c r="EO216" s="143"/>
      <c r="EP216" s="143"/>
      <c r="EQ216" s="143"/>
      <c r="ER216" s="143"/>
      <c r="ES216" s="143"/>
      <c r="ET216" s="143"/>
      <c r="EU216" s="143"/>
      <c r="EV216" s="143"/>
      <c r="EW216" s="143"/>
      <c r="EX216" s="143"/>
      <c r="EY216" s="143"/>
      <c r="EZ216" s="143"/>
      <c r="FA216" s="143"/>
      <c r="FB216" s="143"/>
      <c r="FC216" s="143"/>
      <c r="FD216" s="143"/>
      <c r="FE216" s="143"/>
      <c r="FF216" s="143"/>
      <c r="FG216" s="143"/>
      <c r="FH216" s="143"/>
      <c r="FI216" s="143"/>
      <c r="FJ216" s="143"/>
      <c r="FK216" s="143"/>
      <c r="FL216" s="143"/>
      <c r="FM216" s="143"/>
      <c r="FN216" s="143"/>
      <c r="FO216" s="143"/>
      <c r="FP216" s="143"/>
      <c r="FQ216" s="143"/>
      <c r="FR216" s="143"/>
      <c r="FS216" s="143"/>
      <c r="FT216" s="143"/>
      <c r="FU216" s="143"/>
      <c r="FV216" s="143"/>
      <c r="FW216" s="143"/>
      <c r="FX216" s="143"/>
      <c r="FY216" s="143"/>
      <c r="FZ216" s="143"/>
      <c r="GA216" s="143"/>
      <c r="GB216" s="143"/>
      <c r="GC216" s="143"/>
      <c r="GD216" s="143"/>
      <c r="GE216" s="143"/>
      <c r="GF216" s="143"/>
      <c r="GG216" s="143"/>
      <c r="GH216" s="143"/>
      <c r="GI216" s="143"/>
      <c r="GJ216" s="143"/>
      <c r="GK216" s="143"/>
      <c r="GL216" s="143"/>
      <c r="GM216" s="143"/>
      <c r="GN216" s="143"/>
      <c r="GO216" s="143"/>
      <c r="GP216" s="143"/>
      <c r="GQ216" s="143"/>
      <c r="GR216" s="143"/>
      <c r="GS216" s="143"/>
      <c r="GT216" s="143"/>
      <c r="GU216" s="143"/>
      <c r="GV216" s="143"/>
      <c r="GW216" s="143"/>
      <c r="GX216" s="143"/>
      <c r="GY216" s="143"/>
      <c r="GZ216" s="143"/>
      <c r="HA216" s="143"/>
      <c r="HB216" s="143"/>
      <c r="HC216" s="143"/>
      <c r="HD216" s="143"/>
      <c r="HE216" s="143"/>
      <c r="HF216" s="143"/>
      <c r="HG216" s="143"/>
      <c r="HH216" s="143"/>
      <c r="HI216" s="143"/>
      <c r="HJ216" s="143"/>
      <c r="HK216" s="143"/>
      <c r="HL216" s="143"/>
      <c r="HM216" s="143"/>
      <c r="HN216" s="143"/>
      <c r="HO216" s="143"/>
      <c r="HP216" s="143"/>
      <c r="HQ216" s="143"/>
      <c r="HR216" s="143"/>
      <c r="HS216" s="143"/>
      <c r="HT216" s="143"/>
      <c r="HU216" s="143"/>
      <c r="HV216" s="143"/>
      <c r="HW216" s="143"/>
      <c r="HX216" s="143"/>
      <c r="HY216" s="143"/>
      <c r="HZ216" s="143"/>
      <c r="IA216" s="143"/>
      <c r="IB216" s="143"/>
      <c r="IC216" s="143"/>
      <c r="ID216" s="143"/>
      <c r="IE216" s="143"/>
      <c r="IF216" s="143"/>
      <c r="IG216" s="143"/>
      <c r="IH216" s="143"/>
      <c r="II216" s="143"/>
      <c r="IJ216" s="143"/>
      <c r="IK216" s="143"/>
      <c r="IL216" s="143"/>
      <c r="IM216" s="143"/>
      <c r="IN216" s="143"/>
      <c r="IO216" s="143"/>
      <c r="IP216" s="143"/>
      <c r="IQ216" s="143"/>
      <c r="IR216" s="143"/>
      <c r="IS216" s="143"/>
      <c r="IT216" s="143"/>
      <c r="IU216" s="143"/>
      <c r="IV216" s="143"/>
      <c r="IW216" s="143"/>
      <c r="IX216" s="143"/>
      <c r="IY216" s="143"/>
      <c r="IZ216" s="143"/>
      <c r="JA216" s="143"/>
      <c r="JB216" s="143"/>
      <c r="JC216" s="143"/>
      <c r="JD216" s="143"/>
      <c r="JE216" s="143"/>
      <c r="JF216" s="143"/>
      <c r="JG216" s="143"/>
      <c r="JH216" s="143"/>
      <c r="JI216" s="143"/>
      <c r="JJ216" s="143"/>
      <c r="JK216" s="143"/>
      <c r="JL216" s="143"/>
      <c r="JM216" s="143"/>
      <c r="JN216" s="143"/>
      <c r="JO216" s="143"/>
      <c r="JP216" s="143"/>
      <c r="JQ216" s="143"/>
      <c r="JR216" s="143"/>
      <c r="JS216" s="143"/>
      <c r="JT216" s="143"/>
      <c r="JU216" s="143"/>
      <c r="JV216" s="143"/>
      <c r="JW216" s="143"/>
      <c r="JX216" s="143"/>
      <c r="JY216" s="143"/>
      <c r="JZ216" s="143"/>
      <c r="KA216" s="143"/>
      <c r="KB216" s="143"/>
      <c r="KC216" s="143"/>
      <c r="KD216" s="143"/>
      <c r="KE216" s="143"/>
      <c r="KF216" s="143"/>
      <c r="KG216" s="143"/>
      <c r="KH216" s="143"/>
      <c r="KI216" s="143"/>
      <c r="KJ216" s="143"/>
      <c r="KK216" s="143"/>
      <c r="KL216" s="143"/>
      <c r="KM216" s="143"/>
      <c r="KN216" s="143"/>
      <c r="KO216" s="143"/>
      <c r="KP216" s="143"/>
      <c r="KQ216" s="143"/>
      <c r="KR216" s="143"/>
      <c r="KS216" s="143"/>
      <c r="KT216" s="143"/>
      <c r="KU216" s="143"/>
      <c r="KV216" s="143"/>
      <c r="KW216" s="143"/>
      <c r="KX216" s="143"/>
      <c r="KY216" s="143"/>
      <c r="KZ216" s="143"/>
      <c r="LA216" s="143"/>
      <c r="LB216" s="143"/>
      <c r="LC216" s="143"/>
      <c r="LD216" s="143"/>
      <c r="LE216" s="143"/>
      <c r="LF216" s="143"/>
      <c r="LG216" s="143"/>
      <c r="LH216" s="143"/>
      <c r="LI216" s="143"/>
      <c r="LJ216" s="143"/>
      <c r="LK216" s="143"/>
      <c r="LL216" s="143"/>
      <c r="LM216" s="143"/>
      <c r="LN216" s="143"/>
      <c r="LO216" s="143"/>
      <c r="LP216" s="143"/>
      <c r="LQ216" s="143"/>
      <c r="LR216" s="143"/>
      <c r="LS216" s="143"/>
      <c r="LT216" s="143"/>
      <c r="LU216" s="143"/>
      <c r="LV216" s="143"/>
      <c r="LW216" s="143"/>
      <c r="LX216" s="143"/>
      <c r="LY216" s="143"/>
      <c r="LZ216" s="143"/>
      <c r="MA216" s="143"/>
      <c r="MB216" s="143"/>
      <c r="MC216" s="143"/>
      <c r="MD216" s="143"/>
      <c r="ME216" s="143"/>
      <c r="MF216" s="143"/>
      <c r="MG216" s="143"/>
      <c r="MH216" s="143"/>
      <c r="MI216" s="143"/>
      <c r="MJ216" s="143"/>
      <c r="MK216" s="143"/>
      <c r="ML216" s="143"/>
      <c r="MM216" s="143"/>
      <c r="MN216" s="143"/>
      <c r="MO216" s="143"/>
      <c r="MP216" s="143"/>
      <c r="MQ216" s="143"/>
      <c r="MR216" s="143"/>
      <c r="MS216" s="143"/>
      <c r="MT216" s="143"/>
      <c r="MU216" s="143"/>
      <c r="MV216" s="143"/>
      <c r="MW216" s="143"/>
      <c r="MX216" s="143"/>
      <c r="MY216" s="143"/>
      <c r="MZ216" s="143"/>
      <c r="NA216" s="143"/>
      <c r="NB216" s="143"/>
      <c r="NC216" s="143"/>
      <c r="ND216" s="143"/>
      <c r="NE216" s="143"/>
      <c r="NF216" s="143"/>
      <c r="NG216" s="143"/>
      <c r="NH216" s="143"/>
      <c r="NI216" s="143"/>
      <c r="NJ216" s="143"/>
      <c r="NK216" s="143"/>
      <c r="NL216" s="143"/>
      <c r="NM216" s="143"/>
      <c r="NN216" s="143"/>
      <c r="NO216" s="143"/>
      <c r="NP216" s="143"/>
      <c r="NQ216" s="143"/>
      <c r="NR216" s="143"/>
      <c r="NS216" s="143"/>
      <c r="NT216" s="143"/>
      <c r="NU216" s="143"/>
      <c r="NV216" s="143"/>
      <c r="NW216" s="143"/>
      <c r="NX216" s="143"/>
      <c r="NY216" s="143"/>
      <c r="NZ216" s="143"/>
      <c r="OA216" s="143"/>
      <c r="OB216" s="143"/>
      <c r="OC216" s="143"/>
      <c r="OD216" s="143"/>
      <c r="OE216" s="143"/>
      <c r="OF216" s="143"/>
      <c r="OG216" s="143"/>
      <c r="OH216" s="143"/>
      <c r="OI216" s="143"/>
      <c r="OJ216" s="143"/>
      <c r="OK216" s="143"/>
      <c r="OL216" s="143"/>
      <c r="OM216" s="143"/>
      <c r="ON216" s="143"/>
      <c r="OO216" s="143"/>
      <c r="OP216" s="143"/>
      <c r="OQ216" s="143"/>
      <c r="OR216" s="143"/>
      <c r="OS216" s="143"/>
      <c r="OT216" s="143"/>
      <c r="OU216" s="143"/>
      <c r="OV216" s="143"/>
      <c r="OW216" s="143"/>
      <c r="OX216" s="143"/>
      <c r="OY216" s="143"/>
      <c r="OZ216" s="143"/>
      <c r="PA216" s="143"/>
      <c r="PB216" s="143"/>
      <c r="PC216" s="143"/>
      <c r="PD216" s="143"/>
      <c r="PE216" s="143"/>
      <c r="PF216" s="143"/>
      <c r="PG216" s="143"/>
      <c r="PH216" s="143"/>
      <c r="PI216" s="143"/>
      <c r="PJ216" s="143"/>
      <c r="PK216" s="143"/>
      <c r="PL216" s="143"/>
      <c r="PM216" s="143"/>
      <c r="PN216" s="143"/>
      <c r="PO216" s="143"/>
      <c r="PP216" s="143"/>
      <c r="PQ216" s="143"/>
      <c r="PR216" s="143"/>
      <c r="PS216" s="143"/>
      <c r="PT216" s="143"/>
      <c r="PU216" s="143"/>
      <c r="PV216" s="143"/>
      <c r="PW216" s="143"/>
      <c r="PX216" s="143"/>
      <c r="PY216" s="143"/>
      <c r="PZ216" s="143"/>
      <c r="QA216" s="143"/>
      <c r="QB216" s="143"/>
      <c r="QC216" s="143"/>
      <c r="QD216" s="143"/>
      <c r="QE216" s="143"/>
      <c r="QF216" s="143"/>
      <c r="QG216" s="143"/>
      <c r="QH216" s="143"/>
      <c r="QI216" s="143"/>
      <c r="QJ216" s="143"/>
      <c r="QK216" s="143"/>
      <c r="QL216" s="143"/>
      <c r="QM216" s="143"/>
      <c r="QN216" s="143"/>
      <c r="QO216" s="143"/>
      <c r="QP216" s="143"/>
      <c r="QQ216" s="143"/>
      <c r="QR216" s="143"/>
      <c r="QS216" s="143"/>
      <c r="QT216" s="143"/>
      <c r="QU216" s="143"/>
      <c r="QV216" s="143"/>
      <c r="QW216" s="143"/>
      <c r="QX216" s="143"/>
      <c r="QY216" s="143"/>
      <c r="QZ216" s="143"/>
      <c r="RA216" s="143"/>
      <c r="RB216" s="143"/>
      <c r="RC216" s="143"/>
      <c r="RD216" s="143"/>
      <c r="RE216" s="143"/>
      <c r="RF216" s="143"/>
      <c r="RG216" s="143"/>
      <c r="RH216" s="143"/>
      <c r="RI216" s="143"/>
      <c r="RJ216" s="143"/>
      <c r="RK216" s="143"/>
      <c r="RL216" s="143"/>
      <c r="RM216" s="143"/>
      <c r="RN216" s="143"/>
      <c r="RO216" s="143"/>
      <c r="RP216" s="143"/>
      <c r="RQ216" s="143"/>
      <c r="RR216" s="143"/>
      <c r="RS216" s="143"/>
      <c r="RT216" s="143"/>
      <c r="RU216" s="143"/>
      <c r="RV216" s="143"/>
      <c r="RW216" s="143"/>
      <c r="RX216" s="143"/>
      <c r="RY216" s="143"/>
      <c r="RZ216" s="143"/>
      <c r="SA216" s="143"/>
      <c r="SB216" s="143"/>
      <c r="SC216" s="143"/>
      <c r="SD216" s="143"/>
      <c r="SE216" s="143"/>
      <c r="SF216" s="143"/>
      <c r="SG216" s="143"/>
      <c r="SH216" s="143"/>
      <c r="SI216" s="143"/>
      <c r="SJ216" s="143"/>
      <c r="SK216" s="143"/>
      <c r="SL216" s="143"/>
      <c r="SM216" s="143"/>
      <c r="SN216" s="143"/>
      <c r="SO216" s="143"/>
      <c r="SP216" s="143"/>
      <c r="SQ216" s="143"/>
      <c r="SR216" s="143"/>
      <c r="SS216" s="143"/>
      <c r="ST216" s="143"/>
      <c r="SU216" s="143"/>
      <c r="SV216" s="143"/>
      <c r="SW216" s="143"/>
      <c r="SX216" s="143"/>
      <c r="SY216" s="143"/>
      <c r="SZ216" s="143"/>
      <c r="TA216" s="143"/>
      <c r="TB216" s="143"/>
      <c r="TC216" s="143"/>
      <c r="TD216" s="143"/>
      <c r="TE216" s="143"/>
      <c r="TF216" s="143"/>
      <c r="TG216" s="143"/>
      <c r="TH216" s="143"/>
      <c r="TI216" s="143"/>
      <c r="TJ216" s="143"/>
      <c r="TK216" s="143"/>
      <c r="TL216" s="143"/>
      <c r="TM216" s="143"/>
      <c r="TN216" s="143"/>
      <c r="TO216" s="143"/>
      <c r="TP216" s="143"/>
      <c r="TQ216" s="143"/>
      <c r="TR216" s="143"/>
      <c r="TS216" s="143"/>
      <c r="TT216" s="143"/>
      <c r="TU216" s="143"/>
      <c r="TV216" s="143"/>
      <c r="TW216" s="143"/>
      <c r="TX216" s="143"/>
      <c r="TY216" s="143"/>
      <c r="TZ216" s="143"/>
      <c r="UA216" s="143"/>
      <c r="UB216" s="143"/>
      <c r="UC216" s="143"/>
      <c r="UD216" s="143"/>
      <c r="UE216" s="143"/>
      <c r="UF216" s="143"/>
      <c r="UG216" s="143"/>
      <c r="UH216" s="143"/>
      <c r="UI216" s="143"/>
      <c r="UJ216" s="143"/>
      <c r="UK216" s="143"/>
      <c r="UL216" s="143"/>
      <c r="UM216" s="143"/>
      <c r="UN216" s="143"/>
      <c r="UO216" s="143"/>
      <c r="UP216" s="143"/>
      <c r="UQ216" s="143"/>
      <c r="UR216" s="143"/>
      <c r="US216" s="143"/>
      <c r="UT216" s="143"/>
      <c r="UU216" s="143"/>
      <c r="UV216" s="143"/>
      <c r="UW216" s="143"/>
      <c r="UX216" s="143"/>
      <c r="UY216" s="143"/>
      <c r="UZ216" s="143"/>
      <c r="VA216" s="143"/>
      <c r="VB216" s="143"/>
      <c r="VC216" s="143"/>
      <c r="VD216" s="143"/>
      <c r="VE216" s="143"/>
      <c r="VF216" s="143"/>
      <c r="VG216" s="143"/>
      <c r="VH216" s="143"/>
      <c r="VI216" s="143"/>
      <c r="VJ216" s="143"/>
      <c r="VK216" s="143"/>
      <c r="VL216" s="143"/>
      <c r="VM216" s="143"/>
      <c r="VN216" s="143"/>
      <c r="VO216" s="143"/>
      <c r="VP216" s="143"/>
      <c r="VQ216" s="143"/>
      <c r="VR216" s="143"/>
      <c r="VS216" s="143"/>
      <c r="VT216" s="143"/>
      <c r="VU216" s="143"/>
      <c r="VV216" s="143"/>
      <c r="VW216" s="143"/>
      <c r="VX216" s="143"/>
      <c r="VY216" s="143"/>
      <c r="VZ216" s="143"/>
      <c r="WA216" s="143"/>
      <c r="WB216" s="143"/>
      <c r="WC216" s="143"/>
      <c r="WD216" s="143"/>
      <c r="WE216" s="143"/>
      <c r="WF216" s="143"/>
      <c r="WG216" s="143"/>
      <c r="WH216" s="143"/>
      <c r="WI216" s="143"/>
      <c r="WJ216" s="143"/>
      <c r="WK216" s="143"/>
      <c r="WL216" s="143"/>
      <c r="WM216" s="143"/>
      <c r="WN216" s="143"/>
      <c r="WO216" s="143"/>
      <c r="WP216" s="143"/>
      <c r="WQ216" s="143"/>
      <c r="WR216" s="143"/>
      <c r="WS216" s="143"/>
      <c r="WT216" s="143"/>
      <c r="WU216" s="143"/>
      <c r="WV216" s="143"/>
      <c r="WW216" s="143"/>
      <c r="WX216" s="143"/>
      <c r="WY216" s="143"/>
      <c r="WZ216" s="143"/>
      <c r="XA216" s="143"/>
      <c r="XB216" s="143"/>
      <c r="XC216" s="143"/>
      <c r="XD216" s="143"/>
      <c r="XE216" s="143"/>
      <c r="XF216" s="143"/>
      <c r="XG216" s="143"/>
      <c r="XH216" s="143"/>
      <c r="XI216" s="143"/>
      <c r="XJ216" s="143"/>
      <c r="XK216" s="143"/>
      <c r="XL216" s="143"/>
      <c r="XM216" s="143"/>
      <c r="XN216" s="143"/>
      <c r="XO216" s="143"/>
      <c r="XP216" s="143"/>
      <c r="XQ216" s="143"/>
      <c r="XR216" s="143"/>
      <c r="XS216" s="143"/>
      <c r="XT216" s="143"/>
      <c r="XU216" s="143"/>
      <c r="XV216" s="143"/>
      <c r="XW216" s="143"/>
      <c r="XX216" s="143"/>
      <c r="XY216" s="143"/>
      <c r="XZ216" s="143"/>
      <c r="YA216" s="143"/>
      <c r="YB216" s="143"/>
      <c r="YC216" s="143"/>
      <c r="YD216" s="143"/>
      <c r="YE216" s="143"/>
      <c r="YF216" s="143"/>
      <c r="YG216" s="143"/>
      <c r="YH216" s="143"/>
      <c r="YI216" s="143"/>
      <c r="YJ216" s="143"/>
      <c r="YK216" s="143"/>
      <c r="YL216" s="143"/>
      <c r="YM216" s="143"/>
      <c r="YN216" s="143"/>
      <c r="YO216" s="143"/>
      <c r="YP216" s="143"/>
      <c r="YQ216" s="143"/>
      <c r="YR216" s="143"/>
      <c r="YS216" s="143"/>
      <c r="YT216" s="143"/>
      <c r="YU216" s="143"/>
      <c r="YV216" s="143"/>
      <c r="YW216" s="143"/>
      <c r="YX216" s="143"/>
      <c r="YY216" s="143"/>
      <c r="YZ216" s="143"/>
      <c r="ZA216" s="143"/>
      <c r="ZB216" s="143"/>
      <c r="ZC216" s="143"/>
      <c r="ZD216" s="143"/>
      <c r="ZE216" s="143"/>
      <c r="ZF216" s="143"/>
      <c r="ZG216" s="143"/>
      <c r="ZH216" s="143"/>
      <c r="ZI216" s="143"/>
      <c r="ZJ216" s="143"/>
      <c r="ZK216" s="143"/>
      <c r="ZL216" s="143"/>
      <c r="ZM216" s="143"/>
      <c r="ZN216" s="143"/>
      <c r="ZO216" s="143"/>
      <c r="ZP216" s="143"/>
      <c r="ZQ216" s="143"/>
      <c r="ZR216" s="143"/>
      <c r="ZS216" s="143"/>
      <c r="ZT216" s="143"/>
      <c r="ZU216" s="143"/>
      <c r="ZV216" s="143"/>
      <c r="ZW216" s="143"/>
      <c r="ZX216" s="143"/>
      <c r="ZY216" s="143"/>
      <c r="ZZ216" s="143"/>
      <c r="AAA216" s="143"/>
      <c r="AAB216" s="143"/>
      <c r="AAC216" s="143"/>
      <c r="AAD216" s="143"/>
      <c r="AAE216" s="143"/>
      <c r="AAF216" s="143"/>
      <c r="AAG216" s="143"/>
      <c r="AAH216" s="143"/>
      <c r="AAI216" s="143"/>
      <c r="AAJ216" s="143"/>
      <c r="AAK216" s="143"/>
      <c r="AAL216" s="143"/>
      <c r="AAM216" s="143"/>
      <c r="AAN216" s="143"/>
      <c r="AAO216" s="143"/>
      <c r="AAP216" s="143"/>
      <c r="AAQ216" s="143"/>
      <c r="AAR216" s="143"/>
      <c r="AAS216" s="143"/>
      <c r="AAT216" s="143"/>
      <c r="AAU216" s="143"/>
      <c r="AAV216" s="143"/>
      <c r="AAW216" s="143"/>
      <c r="AAX216" s="143"/>
      <c r="AAY216" s="143"/>
      <c r="AAZ216" s="143"/>
      <c r="ABA216" s="143"/>
      <c r="ABB216" s="143"/>
      <c r="ABC216" s="143"/>
      <c r="ABD216" s="143"/>
      <c r="ABE216" s="143"/>
      <c r="ABF216" s="143"/>
      <c r="ABG216" s="143"/>
      <c r="ABH216" s="143"/>
      <c r="ABI216" s="143"/>
      <c r="ABJ216" s="143"/>
      <c r="ABK216" s="143"/>
      <c r="ABL216" s="143"/>
      <c r="ABM216" s="143"/>
      <c r="ABN216" s="143"/>
      <c r="ABO216" s="143"/>
      <c r="ABP216" s="143"/>
      <c r="ABQ216" s="143"/>
      <c r="ABR216" s="143"/>
      <c r="ABS216" s="143"/>
      <c r="ABT216" s="143"/>
      <c r="ABU216" s="143"/>
      <c r="ABV216" s="143"/>
      <c r="ABW216" s="143"/>
      <c r="ABX216" s="143"/>
      <c r="ABY216" s="143"/>
      <c r="ABZ216" s="143"/>
      <c r="ACA216" s="143"/>
      <c r="ACB216" s="143"/>
      <c r="ACC216" s="143"/>
      <c r="ACD216" s="143"/>
      <c r="ACE216" s="143"/>
      <c r="ACF216" s="143"/>
      <c r="ACG216" s="143"/>
      <c r="ACH216" s="143"/>
      <c r="ACI216" s="143"/>
      <c r="ACJ216" s="143"/>
      <c r="ACK216" s="143"/>
      <c r="ACL216" s="143"/>
      <c r="ACM216" s="143"/>
      <c r="ACN216" s="143"/>
      <c r="ACO216" s="143"/>
      <c r="ACP216" s="143"/>
      <c r="ACQ216" s="143"/>
      <c r="ACR216" s="143"/>
      <c r="ACS216" s="143"/>
      <c r="ACT216" s="143"/>
      <c r="ACU216" s="143"/>
      <c r="ACV216" s="143"/>
      <c r="ACW216" s="143"/>
      <c r="ACX216" s="143"/>
      <c r="ACY216" s="143"/>
      <c r="ACZ216" s="143"/>
      <c r="ADA216" s="143"/>
      <c r="ADB216" s="143"/>
      <c r="ADC216" s="143"/>
      <c r="ADD216" s="143"/>
      <c r="ADE216" s="143"/>
      <c r="ADF216" s="143"/>
      <c r="ADG216" s="143"/>
      <c r="ADH216" s="143"/>
      <c r="ADI216" s="143"/>
      <c r="ADJ216" s="143"/>
      <c r="ADK216" s="143"/>
      <c r="ADL216" s="143"/>
      <c r="ADM216" s="143"/>
      <c r="ADN216" s="143"/>
      <c r="ADO216" s="143"/>
      <c r="ADP216" s="143"/>
      <c r="ADQ216" s="143"/>
      <c r="ADR216" s="143"/>
      <c r="ADS216" s="143"/>
      <c r="ADT216" s="143"/>
      <c r="ADU216" s="143"/>
      <c r="ADV216" s="143"/>
      <c r="ADW216" s="143"/>
      <c r="ADX216" s="143"/>
      <c r="ADY216" s="143"/>
      <c r="ADZ216" s="143"/>
      <c r="AEA216" s="143"/>
      <c r="AEB216" s="143"/>
      <c r="AEC216" s="143"/>
      <c r="AED216" s="143"/>
      <c r="AEE216" s="143"/>
      <c r="AEF216" s="143"/>
      <c r="AEG216" s="143"/>
      <c r="AEH216" s="143"/>
      <c r="AEI216" s="143"/>
      <c r="AEJ216" s="143"/>
      <c r="AEK216" s="143"/>
      <c r="AEL216" s="143"/>
      <c r="AEM216" s="143"/>
      <c r="AEN216" s="143"/>
      <c r="AEO216" s="143"/>
      <c r="AEP216" s="143"/>
      <c r="AEQ216" s="143"/>
      <c r="AER216" s="143"/>
      <c r="AES216" s="143"/>
      <c r="AET216" s="143"/>
      <c r="AEU216" s="143"/>
      <c r="AEV216" s="143"/>
      <c r="AEW216" s="143"/>
      <c r="AEX216" s="143"/>
      <c r="AEY216" s="143"/>
      <c r="AEZ216" s="143"/>
      <c r="AFA216" s="143"/>
      <c r="AFB216" s="143"/>
      <c r="AFC216" s="143"/>
      <c r="AFD216" s="143"/>
      <c r="AFE216" s="143"/>
      <c r="AFF216" s="143"/>
      <c r="AFG216" s="143"/>
      <c r="AFH216" s="143"/>
      <c r="AFI216" s="143"/>
      <c r="AFJ216" s="143"/>
      <c r="AFK216" s="143"/>
      <c r="AFL216" s="143"/>
      <c r="AFM216" s="143"/>
      <c r="AFN216" s="143"/>
      <c r="AFO216" s="143"/>
      <c r="AFP216" s="143"/>
      <c r="AFQ216" s="143"/>
      <c r="AFR216" s="143"/>
      <c r="AFS216" s="143"/>
      <c r="AFT216" s="143"/>
      <c r="AFU216" s="143"/>
      <c r="AFV216" s="143"/>
      <c r="AFW216" s="143"/>
      <c r="AFX216" s="143"/>
      <c r="AFY216" s="143"/>
      <c r="AFZ216" s="143"/>
      <c r="AGA216" s="143"/>
      <c r="AGB216" s="143"/>
      <c r="AGC216" s="143"/>
      <c r="AGD216" s="143"/>
      <c r="AGE216" s="143"/>
      <c r="AGF216" s="143"/>
      <c r="AGG216" s="143"/>
      <c r="AGH216" s="143"/>
      <c r="AGI216" s="143"/>
      <c r="AGJ216" s="143"/>
      <c r="AGK216" s="143"/>
      <c r="AGL216" s="143"/>
      <c r="AGM216" s="143"/>
      <c r="AGN216" s="143"/>
      <c r="AGO216" s="143"/>
      <c r="AGP216" s="143"/>
      <c r="AGQ216" s="143"/>
      <c r="AGR216" s="143"/>
      <c r="AGS216" s="143"/>
      <c r="AGT216" s="143"/>
      <c r="AGU216" s="143"/>
      <c r="AGV216" s="143"/>
      <c r="AGW216" s="143"/>
      <c r="AGX216" s="143"/>
      <c r="AGY216" s="143"/>
      <c r="AGZ216" s="143"/>
      <c r="AHA216" s="143"/>
      <c r="AHB216" s="143"/>
      <c r="AHC216" s="143"/>
      <c r="AHD216" s="143"/>
      <c r="AHE216" s="143"/>
      <c r="AHF216" s="143"/>
      <c r="AHG216" s="143"/>
      <c r="AHH216" s="143"/>
      <c r="AHI216" s="143"/>
      <c r="AHJ216" s="143"/>
      <c r="AHK216" s="143"/>
      <c r="AHL216" s="143"/>
      <c r="AHM216" s="143"/>
      <c r="AHN216" s="143"/>
      <c r="AHO216" s="143"/>
      <c r="AHP216" s="143"/>
      <c r="AHQ216" s="143"/>
      <c r="AHR216" s="143"/>
      <c r="AHS216" s="143"/>
      <c r="AHT216" s="143"/>
      <c r="AHU216" s="143"/>
      <c r="AHV216" s="143"/>
      <c r="AHW216" s="143"/>
      <c r="AHX216" s="143"/>
      <c r="AHY216" s="143"/>
      <c r="AHZ216" s="143"/>
      <c r="AIA216" s="143"/>
      <c r="AIB216" s="143"/>
      <c r="AIC216" s="143"/>
      <c r="AID216" s="143"/>
      <c r="AIE216" s="143"/>
      <c r="AIF216" s="143"/>
      <c r="AIG216" s="143"/>
      <c r="AIH216" s="143"/>
      <c r="AII216" s="143"/>
      <c r="AIJ216" s="143"/>
      <c r="AIK216" s="143"/>
      <c r="AIL216" s="143"/>
      <c r="AIM216" s="143"/>
      <c r="AIN216" s="143"/>
      <c r="AIO216" s="143"/>
      <c r="AIP216" s="143"/>
      <c r="AIQ216" s="143"/>
      <c r="AIR216" s="143"/>
      <c r="AIS216" s="143"/>
      <c r="AIT216" s="143"/>
      <c r="AIU216" s="143"/>
      <c r="AIV216" s="143"/>
      <c r="AIW216" s="143"/>
      <c r="AIX216" s="143"/>
      <c r="AIY216" s="143"/>
      <c r="AIZ216" s="143"/>
      <c r="AJA216" s="143"/>
      <c r="AJB216" s="143"/>
      <c r="AJC216" s="143"/>
      <c r="AJD216" s="143"/>
      <c r="AJE216" s="143"/>
      <c r="AJF216" s="143"/>
      <c r="AJG216" s="143"/>
      <c r="AJH216" s="143"/>
      <c r="AJI216" s="143"/>
    </row>
    <row r="217" spans="1:945" s="106" customFormat="1" ht="13.55" customHeight="1">
      <c r="A217" s="400"/>
      <c r="B217" s="62" t="s">
        <v>21</v>
      </c>
      <c r="C217" s="251">
        <f>Asia!C217</f>
        <v>124399</v>
      </c>
      <c r="D217" s="358">
        <f t="shared" si="76"/>
        <v>0.72848409059330277</v>
      </c>
      <c r="E217" s="421"/>
      <c r="F217" s="406"/>
      <c r="G217" s="356">
        <v>4634</v>
      </c>
      <c r="H217" s="358">
        <f t="shared" si="77"/>
        <v>1.4160583941605838</v>
      </c>
      <c r="I217" s="138">
        <v>1066</v>
      </c>
      <c r="J217" s="358">
        <f t="shared" si="78"/>
        <v>6.2517006802721085</v>
      </c>
      <c r="K217" s="453">
        <v>3204</v>
      </c>
      <c r="L217" s="406" t="s">
        <v>501</v>
      </c>
      <c r="M217" s="138">
        <v>289</v>
      </c>
      <c r="N217" s="358">
        <f t="shared" si="75"/>
        <v>23.083333333333332</v>
      </c>
      <c r="O217" s="138"/>
      <c r="P217" s="358" t="str">
        <f t="shared" si="79"/>
        <v/>
      </c>
      <c r="Q217" s="138">
        <v>16</v>
      </c>
      <c r="R217" s="358">
        <f t="shared" si="80"/>
        <v>7</v>
      </c>
      <c r="S217" s="138">
        <v>365</v>
      </c>
      <c r="T217" s="358">
        <f t="shared" si="81"/>
        <v>3.7402597402597406</v>
      </c>
      <c r="U217" s="250"/>
      <c r="V217" s="358" t="str">
        <f t="shared" si="82"/>
        <v/>
      </c>
      <c r="W217" s="356">
        <v>24</v>
      </c>
      <c r="X217" s="358">
        <f t="shared" si="83"/>
        <v>7</v>
      </c>
      <c r="Y217" s="250">
        <v>0</v>
      </c>
      <c r="Z217" s="358" t="str">
        <f t="shared" si="88"/>
        <v/>
      </c>
      <c r="AA217" s="138"/>
      <c r="AB217" s="358" t="str">
        <f t="shared" si="84"/>
        <v/>
      </c>
      <c r="AC217" s="138"/>
      <c r="AD217" s="358" t="str">
        <f t="shared" si="85"/>
        <v/>
      </c>
      <c r="AE217" s="138"/>
      <c r="AF217" s="358" t="str">
        <f t="shared" si="86"/>
        <v/>
      </c>
      <c r="AG217" s="138"/>
      <c r="AH217" s="358" t="str">
        <f t="shared" si="87"/>
        <v/>
      </c>
      <c r="AI217" s="143"/>
      <c r="AJ217" s="143"/>
      <c r="AK217" s="143"/>
      <c r="AL217" s="143"/>
      <c r="AM217" s="143"/>
      <c r="AN217" s="143"/>
      <c r="AO217" s="143"/>
      <c r="AP217" s="143"/>
      <c r="AQ217" s="143"/>
      <c r="AR217" s="143"/>
      <c r="AS217" s="143"/>
      <c r="AT217" s="143"/>
      <c r="AU217" s="143"/>
      <c r="AV217" s="144"/>
      <c r="AW217" s="143"/>
      <c r="AX217" s="143"/>
      <c r="AY217" s="143"/>
      <c r="AZ217" s="143"/>
      <c r="BA217" s="143"/>
      <c r="BB217" s="143"/>
      <c r="BC217" s="143"/>
      <c r="BD217" s="143"/>
      <c r="BE217" s="143"/>
      <c r="BF217" s="143"/>
      <c r="BG217" s="143"/>
      <c r="BH217" s="143"/>
      <c r="BI217" s="143"/>
      <c r="BJ217" s="143"/>
      <c r="BK217" s="143"/>
      <c r="BL217" s="143"/>
      <c r="BM217" s="143"/>
      <c r="BN217" s="143"/>
      <c r="BO217" s="143"/>
      <c r="BP217" s="143"/>
      <c r="BQ217" s="143"/>
      <c r="BR217" s="143"/>
      <c r="BS217" s="143"/>
      <c r="BT217" s="143"/>
      <c r="BU217" s="143"/>
      <c r="BV217" s="143"/>
      <c r="BW217" s="143"/>
      <c r="BX217" s="143"/>
      <c r="BY217" s="143"/>
      <c r="BZ217" s="143"/>
      <c r="CA217" s="143"/>
      <c r="CB217" s="143"/>
      <c r="CC217" s="143"/>
      <c r="CD217" s="143"/>
      <c r="CE217" s="143"/>
      <c r="CF217" s="143"/>
      <c r="CG217" s="143"/>
      <c r="CH217" s="143"/>
      <c r="CI217" s="143"/>
      <c r="CJ217" s="143"/>
      <c r="CK217" s="143"/>
      <c r="CL217" s="143"/>
      <c r="CM217" s="143"/>
      <c r="CN217" s="143"/>
      <c r="CO217" s="143"/>
      <c r="CP217" s="143"/>
      <c r="CQ217" s="143"/>
      <c r="CR217" s="143"/>
      <c r="CS217" s="143"/>
      <c r="CT217" s="143"/>
      <c r="CU217" s="143"/>
      <c r="CV217" s="143"/>
      <c r="CW217" s="143"/>
      <c r="CX217" s="143"/>
      <c r="CY217" s="143"/>
      <c r="CZ217" s="143"/>
      <c r="DA217" s="143"/>
      <c r="DB217" s="143"/>
      <c r="DC217" s="143"/>
      <c r="DD217" s="143"/>
      <c r="DE217" s="143"/>
      <c r="DF217" s="143"/>
      <c r="DG217" s="143"/>
      <c r="DH217" s="143"/>
      <c r="DI217" s="143"/>
      <c r="DJ217" s="143"/>
      <c r="DK217" s="143"/>
      <c r="DL217" s="143"/>
      <c r="DM217" s="143"/>
      <c r="DN217" s="143"/>
      <c r="DO217" s="143"/>
      <c r="DP217" s="143"/>
      <c r="DQ217" s="143"/>
      <c r="DR217" s="143"/>
      <c r="DS217" s="143"/>
      <c r="DT217" s="143"/>
      <c r="DU217" s="143"/>
      <c r="DV217" s="143"/>
      <c r="DW217" s="143"/>
      <c r="DX217" s="143"/>
      <c r="DY217" s="143"/>
      <c r="DZ217" s="143"/>
      <c r="EA217" s="143"/>
      <c r="EB217" s="143"/>
      <c r="EC217" s="143"/>
      <c r="ED217" s="143"/>
      <c r="EE217" s="143"/>
      <c r="EF217" s="143"/>
      <c r="EG217" s="143"/>
      <c r="EH217" s="143"/>
      <c r="EI217" s="143"/>
      <c r="EJ217" s="143"/>
      <c r="EK217" s="143"/>
      <c r="EL217" s="143"/>
      <c r="EM217" s="143"/>
      <c r="EN217" s="143"/>
      <c r="EO217" s="143"/>
      <c r="EP217" s="143"/>
      <c r="EQ217" s="143"/>
      <c r="ER217" s="143"/>
      <c r="ES217" s="143"/>
      <c r="ET217" s="143"/>
      <c r="EU217" s="143"/>
      <c r="EV217" s="143"/>
      <c r="EW217" s="143"/>
      <c r="EX217" s="143"/>
      <c r="EY217" s="143"/>
      <c r="EZ217" s="143"/>
      <c r="FA217" s="143"/>
      <c r="FB217" s="143"/>
      <c r="FC217" s="143"/>
      <c r="FD217" s="143"/>
      <c r="FE217" s="143"/>
      <c r="FF217" s="143"/>
      <c r="FG217" s="143"/>
      <c r="FH217" s="143"/>
      <c r="FI217" s="143"/>
      <c r="FJ217" s="143"/>
      <c r="FK217" s="143"/>
      <c r="FL217" s="143"/>
      <c r="FM217" s="143"/>
      <c r="FN217" s="143"/>
      <c r="FO217" s="143"/>
      <c r="FP217" s="143"/>
      <c r="FQ217" s="143"/>
      <c r="FR217" s="143"/>
      <c r="FS217" s="143"/>
      <c r="FT217" s="143"/>
      <c r="FU217" s="143"/>
      <c r="FV217" s="143"/>
      <c r="FW217" s="143"/>
      <c r="FX217" s="143"/>
      <c r="FY217" s="143"/>
      <c r="FZ217" s="143"/>
      <c r="GA217" s="143"/>
      <c r="GB217" s="143"/>
      <c r="GC217" s="143"/>
      <c r="GD217" s="143"/>
      <c r="GE217" s="143"/>
      <c r="GF217" s="143"/>
      <c r="GG217" s="143"/>
      <c r="GH217" s="143"/>
      <c r="GI217" s="143"/>
      <c r="GJ217" s="143"/>
      <c r="GK217" s="143"/>
      <c r="GL217" s="143"/>
      <c r="GM217" s="143"/>
      <c r="GN217" s="143"/>
      <c r="GO217" s="143"/>
      <c r="GP217" s="143"/>
      <c r="GQ217" s="143"/>
      <c r="GR217" s="143"/>
      <c r="GS217" s="143"/>
      <c r="GT217" s="143"/>
      <c r="GU217" s="143"/>
      <c r="GV217" s="143"/>
      <c r="GW217" s="143"/>
      <c r="GX217" s="143"/>
      <c r="GY217" s="143"/>
      <c r="GZ217" s="143"/>
      <c r="HA217" s="143"/>
      <c r="HB217" s="143"/>
      <c r="HC217" s="143"/>
      <c r="HD217" s="143"/>
      <c r="HE217" s="143"/>
      <c r="HF217" s="143"/>
      <c r="HG217" s="143"/>
      <c r="HH217" s="143"/>
      <c r="HI217" s="143"/>
      <c r="HJ217" s="143"/>
      <c r="HK217" s="143"/>
      <c r="HL217" s="143"/>
      <c r="HM217" s="143"/>
      <c r="HN217" s="143"/>
      <c r="HO217" s="143"/>
      <c r="HP217" s="143"/>
      <c r="HQ217" s="143"/>
      <c r="HR217" s="143"/>
      <c r="HS217" s="143"/>
      <c r="HT217" s="143"/>
      <c r="HU217" s="143"/>
      <c r="HV217" s="143"/>
      <c r="HW217" s="143"/>
      <c r="HX217" s="143"/>
      <c r="HY217" s="143"/>
      <c r="HZ217" s="143"/>
      <c r="IA217" s="143"/>
      <c r="IB217" s="143"/>
      <c r="IC217" s="143"/>
      <c r="ID217" s="143"/>
      <c r="IE217" s="143"/>
      <c r="IF217" s="143"/>
      <c r="IG217" s="143"/>
      <c r="IH217" s="143"/>
      <c r="II217" s="143"/>
      <c r="IJ217" s="143"/>
      <c r="IK217" s="143"/>
      <c r="IL217" s="143"/>
      <c r="IM217" s="143"/>
      <c r="IN217" s="143"/>
      <c r="IO217" s="143"/>
      <c r="IP217" s="143"/>
      <c r="IQ217" s="143"/>
      <c r="IR217" s="143"/>
      <c r="IS217" s="143"/>
      <c r="IT217" s="143"/>
      <c r="IU217" s="143"/>
      <c r="IV217" s="143"/>
      <c r="IW217" s="143"/>
      <c r="IX217" s="143"/>
      <c r="IY217" s="143"/>
      <c r="IZ217" s="143"/>
      <c r="JA217" s="143"/>
      <c r="JB217" s="143"/>
      <c r="JC217" s="143"/>
      <c r="JD217" s="143"/>
      <c r="JE217" s="143"/>
      <c r="JF217" s="143"/>
      <c r="JG217" s="143"/>
      <c r="JH217" s="143"/>
      <c r="JI217" s="143"/>
      <c r="JJ217" s="143"/>
      <c r="JK217" s="143"/>
      <c r="JL217" s="143"/>
      <c r="JM217" s="143"/>
      <c r="JN217" s="143"/>
      <c r="JO217" s="143"/>
      <c r="JP217" s="143"/>
      <c r="JQ217" s="143"/>
      <c r="JR217" s="143"/>
      <c r="JS217" s="143"/>
      <c r="JT217" s="143"/>
      <c r="JU217" s="143"/>
      <c r="JV217" s="143"/>
      <c r="JW217" s="143"/>
      <c r="JX217" s="143"/>
      <c r="JY217" s="143"/>
      <c r="JZ217" s="143"/>
      <c r="KA217" s="143"/>
      <c r="KB217" s="143"/>
      <c r="KC217" s="143"/>
      <c r="KD217" s="143"/>
      <c r="KE217" s="143"/>
      <c r="KF217" s="143"/>
      <c r="KG217" s="143"/>
      <c r="KH217" s="143"/>
      <c r="KI217" s="143"/>
      <c r="KJ217" s="143"/>
      <c r="KK217" s="143"/>
      <c r="KL217" s="143"/>
      <c r="KM217" s="143"/>
      <c r="KN217" s="143"/>
      <c r="KO217" s="143"/>
      <c r="KP217" s="143"/>
      <c r="KQ217" s="143"/>
      <c r="KR217" s="143"/>
      <c r="KS217" s="143"/>
      <c r="KT217" s="143"/>
      <c r="KU217" s="143"/>
      <c r="KV217" s="143"/>
      <c r="KW217" s="143"/>
      <c r="KX217" s="143"/>
      <c r="KY217" s="143"/>
      <c r="KZ217" s="143"/>
      <c r="LA217" s="143"/>
      <c r="LB217" s="143"/>
      <c r="LC217" s="143"/>
      <c r="LD217" s="143"/>
      <c r="LE217" s="143"/>
      <c r="LF217" s="143"/>
      <c r="LG217" s="143"/>
      <c r="LH217" s="143"/>
      <c r="LI217" s="143"/>
      <c r="LJ217" s="143"/>
      <c r="LK217" s="143"/>
      <c r="LL217" s="143"/>
      <c r="LM217" s="143"/>
      <c r="LN217" s="143"/>
      <c r="LO217" s="143"/>
      <c r="LP217" s="143"/>
      <c r="LQ217" s="143"/>
      <c r="LR217" s="143"/>
      <c r="LS217" s="143"/>
      <c r="LT217" s="143"/>
      <c r="LU217" s="143"/>
      <c r="LV217" s="143"/>
      <c r="LW217" s="143"/>
      <c r="LX217" s="143"/>
      <c r="LY217" s="143"/>
      <c r="LZ217" s="143"/>
      <c r="MA217" s="143"/>
      <c r="MB217" s="143"/>
      <c r="MC217" s="143"/>
      <c r="MD217" s="143"/>
      <c r="ME217" s="143"/>
      <c r="MF217" s="143"/>
      <c r="MG217" s="143"/>
      <c r="MH217" s="143"/>
      <c r="MI217" s="143"/>
      <c r="MJ217" s="143"/>
      <c r="MK217" s="143"/>
      <c r="ML217" s="143"/>
      <c r="MM217" s="143"/>
      <c r="MN217" s="143"/>
      <c r="MO217" s="143"/>
      <c r="MP217" s="143"/>
      <c r="MQ217" s="143"/>
      <c r="MR217" s="143"/>
      <c r="MS217" s="143"/>
      <c r="MT217" s="143"/>
      <c r="MU217" s="143"/>
      <c r="MV217" s="143"/>
      <c r="MW217" s="143"/>
      <c r="MX217" s="143"/>
      <c r="MY217" s="143"/>
      <c r="MZ217" s="143"/>
      <c r="NA217" s="143"/>
      <c r="NB217" s="143"/>
      <c r="NC217" s="143"/>
      <c r="ND217" s="143"/>
      <c r="NE217" s="143"/>
      <c r="NF217" s="143"/>
      <c r="NG217" s="143"/>
      <c r="NH217" s="143"/>
      <c r="NI217" s="143"/>
      <c r="NJ217" s="143"/>
      <c r="NK217" s="143"/>
      <c r="NL217" s="143"/>
      <c r="NM217" s="143"/>
      <c r="NN217" s="143"/>
      <c r="NO217" s="143"/>
      <c r="NP217" s="143"/>
      <c r="NQ217" s="143"/>
      <c r="NR217" s="143"/>
      <c r="NS217" s="143"/>
      <c r="NT217" s="143"/>
      <c r="NU217" s="143"/>
      <c r="NV217" s="143"/>
      <c r="NW217" s="143"/>
      <c r="NX217" s="143"/>
      <c r="NY217" s="143"/>
      <c r="NZ217" s="143"/>
      <c r="OA217" s="143"/>
      <c r="OB217" s="143"/>
      <c r="OC217" s="143"/>
      <c r="OD217" s="143"/>
      <c r="OE217" s="143"/>
      <c r="OF217" s="143"/>
      <c r="OG217" s="143"/>
      <c r="OH217" s="143"/>
      <c r="OI217" s="143"/>
      <c r="OJ217" s="143"/>
      <c r="OK217" s="143"/>
      <c r="OL217" s="143"/>
      <c r="OM217" s="143"/>
      <c r="ON217" s="143"/>
      <c r="OO217" s="143"/>
      <c r="OP217" s="143"/>
      <c r="OQ217" s="143"/>
      <c r="OR217" s="143"/>
      <c r="OS217" s="143"/>
      <c r="OT217" s="143"/>
      <c r="OU217" s="143"/>
      <c r="OV217" s="143"/>
      <c r="OW217" s="143"/>
      <c r="OX217" s="143"/>
      <c r="OY217" s="143"/>
      <c r="OZ217" s="143"/>
      <c r="PA217" s="143"/>
      <c r="PB217" s="143"/>
      <c r="PC217" s="143"/>
      <c r="PD217" s="143"/>
      <c r="PE217" s="143"/>
      <c r="PF217" s="143"/>
      <c r="PG217" s="143"/>
      <c r="PH217" s="143"/>
      <c r="PI217" s="143"/>
      <c r="PJ217" s="143"/>
      <c r="PK217" s="143"/>
      <c r="PL217" s="143"/>
      <c r="PM217" s="143"/>
      <c r="PN217" s="143"/>
      <c r="PO217" s="143"/>
      <c r="PP217" s="143"/>
      <c r="PQ217" s="143"/>
      <c r="PR217" s="143"/>
      <c r="PS217" s="143"/>
      <c r="PT217" s="143"/>
      <c r="PU217" s="143"/>
      <c r="PV217" s="143"/>
      <c r="PW217" s="143"/>
      <c r="PX217" s="143"/>
      <c r="PY217" s="143"/>
      <c r="PZ217" s="143"/>
      <c r="QA217" s="143"/>
      <c r="QB217" s="143"/>
      <c r="QC217" s="143"/>
      <c r="QD217" s="143"/>
      <c r="QE217" s="143"/>
      <c r="QF217" s="143"/>
      <c r="QG217" s="143"/>
      <c r="QH217" s="143"/>
      <c r="QI217" s="143"/>
      <c r="QJ217" s="143"/>
      <c r="QK217" s="143"/>
      <c r="QL217" s="143"/>
      <c r="QM217" s="143"/>
      <c r="QN217" s="143"/>
      <c r="QO217" s="143"/>
      <c r="QP217" s="143"/>
      <c r="QQ217" s="143"/>
      <c r="QR217" s="143"/>
      <c r="QS217" s="143"/>
      <c r="QT217" s="143"/>
      <c r="QU217" s="143"/>
      <c r="QV217" s="143"/>
      <c r="QW217" s="143"/>
      <c r="QX217" s="143"/>
      <c r="QY217" s="143"/>
      <c r="QZ217" s="143"/>
      <c r="RA217" s="143"/>
      <c r="RB217" s="143"/>
      <c r="RC217" s="143"/>
      <c r="RD217" s="143"/>
      <c r="RE217" s="143"/>
      <c r="RF217" s="143"/>
      <c r="RG217" s="143"/>
      <c r="RH217" s="143"/>
      <c r="RI217" s="143"/>
      <c r="RJ217" s="143"/>
      <c r="RK217" s="143"/>
      <c r="RL217" s="143"/>
      <c r="RM217" s="143"/>
      <c r="RN217" s="143"/>
      <c r="RO217" s="143"/>
      <c r="RP217" s="143"/>
      <c r="RQ217" s="143"/>
      <c r="RR217" s="143"/>
      <c r="RS217" s="143"/>
      <c r="RT217" s="143"/>
      <c r="RU217" s="143"/>
      <c r="RV217" s="143"/>
      <c r="RW217" s="143"/>
      <c r="RX217" s="143"/>
      <c r="RY217" s="143"/>
      <c r="RZ217" s="143"/>
      <c r="SA217" s="143"/>
      <c r="SB217" s="143"/>
      <c r="SC217" s="143"/>
      <c r="SD217" s="143"/>
      <c r="SE217" s="143"/>
      <c r="SF217" s="143"/>
      <c r="SG217" s="143"/>
      <c r="SH217" s="143"/>
      <c r="SI217" s="143"/>
      <c r="SJ217" s="143"/>
      <c r="SK217" s="143"/>
      <c r="SL217" s="143"/>
      <c r="SM217" s="143"/>
      <c r="SN217" s="143"/>
      <c r="SO217" s="143"/>
      <c r="SP217" s="143"/>
      <c r="SQ217" s="143"/>
      <c r="SR217" s="143"/>
      <c r="SS217" s="143"/>
      <c r="ST217" s="143"/>
      <c r="SU217" s="143"/>
      <c r="SV217" s="143"/>
      <c r="SW217" s="143"/>
      <c r="SX217" s="143"/>
      <c r="SY217" s="143"/>
      <c r="SZ217" s="143"/>
      <c r="TA217" s="143"/>
      <c r="TB217" s="143"/>
      <c r="TC217" s="143"/>
      <c r="TD217" s="143"/>
      <c r="TE217" s="143"/>
      <c r="TF217" s="143"/>
      <c r="TG217" s="143"/>
      <c r="TH217" s="143"/>
      <c r="TI217" s="143"/>
      <c r="TJ217" s="143"/>
      <c r="TK217" s="143"/>
      <c r="TL217" s="143"/>
      <c r="TM217" s="143"/>
      <c r="TN217" s="143"/>
      <c r="TO217" s="143"/>
      <c r="TP217" s="143"/>
      <c r="TQ217" s="143"/>
      <c r="TR217" s="143"/>
      <c r="TS217" s="143"/>
      <c r="TT217" s="143"/>
      <c r="TU217" s="143"/>
      <c r="TV217" s="143"/>
      <c r="TW217" s="143"/>
      <c r="TX217" s="143"/>
      <c r="TY217" s="143"/>
      <c r="TZ217" s="143"/>
      <c r="UA217" s="143"/>
      <c r="UB217" s="143"/>
      <c r="UC217" s="143"/>
      <c r="UD217" s="143"/>
      <c r="UE217" s="143"/>
      <c r="UF217" s="143"/>
      <c r="UG217" s="143"/>
      <c r="UH217" s="143"/>
      <c r="UI217" s="143"/>
      <c r="UJ217" s="143"/>
      <c r="UK217" s="143"/>
      <c r="UL217" s="143"/>
      <c r="UM217" s="143"/>
      <c r="UN217" s="143"/>
      <c r="UO217" s="143"/>
      <c r="UP217" s="143"/>
      <c r="UQ217" s="143"/>
      <c r="UR217" s="143"/>
      <c r="US217" s="143"/>
      <c r="UT217" s="143"/>
      <c r="UU217" s="143"/>
      <c r="UV217" s="143"/>
      <c r="UW217" s="143"/>
      <c r="UX217" s="143"/>
      <c r="UY217" s="143"/>
      <c r="UZ217" s="143"/>
      <c r="VA217" s="143"/>
      <c r="VB217" s="143"/>
      <c r="VC217" s="143"/>
      <c r="VD217" s="143"/>
      <c r="VE217" s="143"/>
      <c r="VF217" s="143"/>
      <c r="VG217" s="143"/>
      <c r="VH217" s="143"/>
      <c r="VI217" s="143"/>
      <c r="VJ217" s="143"/>
      <c r="VK217" s="143"/>
      <c r="VL217" s="143"/>
      <c r="VM217" s="143"/>
      <c r="VN217" s="143"/>
      <c r="VO217" s="143"/>
      <c r="VP217" s="143"/>
      <c r="VQ217" s="143"/>
      <c r="VR217" s="143"/>
      <c r="VS217" s="143"/>
      <c r="VT217" s="143"/>
      <c r="VU217" s="143"/>
      <c r="VV217" s="143"/>
      <c r="VW217" s="143"/>
      <c r="VX217" s="143"/>
      <c r="VY217" s="143"/>
      <c r="VZ217" s="143"/>
      <c r="WA217" s="143"/>
      <c r="WB217" s="143"/>
      <c r="WC217" s="143"/>
      <c r="WD217" s="143"/>
      <c r="WE217" s="143"/>
      <c r="WF217" s="143"/>
      <c r="WG217" s="143"/>
      <c r="WH217" s="143"/>
      <c r="WI217" s="143"/>
      <c r="WJ217" s="143"/>
      <c r="WK217" s="143"/>
      <c r="WL217" s="143"/>
      <c r="WM217" s="143"/>
      <c r="WN217" s="143"/>
      <c r="WO217" s="143"/>
      <c r="WP217" s="143"/>
      <c r="WQ217" s="143"/>
      <c r="WR217" s="143"/>
      <c r="WS217" s="143"/>
      <c r="WT217" s="143"/>
      <c r="WU217" s="143"/>
      <c r="WV217" s="143"/>
      <c r="WW217" s="143"/>
      <c r="WX217" s="143"/>
      <c r="WY217" s="143"/>
      <c r="WZ217" s="143"/>
      <c r="XA217" s="143"/>
      <c r="XB217" s="143"/>
      <c r="XC217" s="143"/>
      <c r="XD217" s="143"/>
      <c r="XE217" s="143"/>
      <c r="XF217" s="143"/>
      <c r="XG217" s="143"/>
      <c r="XH217" s="143"/>
      <c r="XI217" s="143"/>
      <c r="XJ217" s="143"/>
      <c r="XK217" s="143"/>
      <c r="XL217" s="143"/>
      <c r="XM217" s="143"/>
      <c r="XN217" s="143"/>
      <c r="XO217" s="143"/>
      <c r="XP217" s="143"/>
      <c r="XQ217" s="143"/>
      <c r="XR217" s="143"/>
      <c r="XS217" s="143"/>
      <c r="XT217" s="143"/>
      <c r="XU217" s="143"/>
      <c r="XV217" s="143"/>
      <c r="XW217" s="143"/>
      <c r="XX217" s="143"/>
      <c r="XY217" s="143"/>
      <c r="XZ217" s="143"/>
      <c r="YA217" s="143"/>
      <c r="YB217" s="143"/>
      <c r="YC217" s="143"/>
      <c r="YD217" s="143"/>
      <c r="YE217" s="143"/>
      <c r="YF217" s="143"/>
      <c r="YG217" s="143"/>
      <c r="YH217" s="143"/>
      <c r="YI217" s="143"/>
      <c r="YJ217" s="143"/>
      <c r="YK217" s="143"/>
      <c r="YL217" s="143"/>
      <c r="YM217" s="143"/>
      <c r="YN217" s="143"/>
      <c r="YO217" s="143"/>
      <c r="YP217" s="143"/>
      <c r="YQ217" s="143"/>
      <c r="YR217" s="143"/>
      <c r="YS217" s="143"/>
      <c r="YT217" s="143"/>
      <c r="YU217" s="143"/>
      <c r="YV217" s="143"/>
      <c r="YW217" s="143"/>
      <c r="YX217" s="143"/>
      <c r="YY217" s="143"/>
      <c r="YZ217" s="143"/>
      <c r="ZA217" s="143"/>
      <c r="ZB217" s="143"/>
      <c r="ZC217" s="143"/>
      <c r="ZD217" s="143"/>
      <c r="ZE217" s="143"/>
      <c r="ZF217" s="143"/>
      <c r="ZG217" s="143"/>
      <c r="ZH217" s="143"/>
      <c r="ZI217" s="143"/>
      <c r="ZJ217" s="143"/>
      <c r="ZK217" s="143"/>
      <c r="ZL217" s="143"/>
      <c r="ZM217" s="143"/>
      <c r="ZN217" s="143"/>
      <c r="ZO217" s="143"/>
      <c r="ZP217" s="143"/>
      <c r="ZQ217" s="143"/>
      <c r="ZR217" s="143"/>
      <c r="ZS217" s="143"/>
      <c r="ZT217" s="143"/>
      <c r="ZU217" s="143"/>
      <c r="ZV217" s="143"/>
      <c r="ZW217" s="143"/>
      <c r="ZX217" s="143"/>
      <c r="ZY217" s="143"/>
      <c r="ZZ217" s="143"/>
      <c r="AAA217" s="143"/>
      <c r="AAB217" s="143"/>
      <c r="AAC217" s="143"/>
      <c r="AAD217" s="143"/>
      <c r="AAE217" s="143"/>
      <c r="AAF217" s="143"/>
      <c r="AAG217" s="143"/>
      <c r="AAH217" s="143"/>
      <c r="AAI217" s="143"/>
      <c r="AAJ217" s="143"/>
      <c r="AAK217" s="143"/>
      <c r="AAL217" s="143"/>
      <c r="AAM217" s="143"/>
      <c r="AAN217" s="143"/>
      <c r="AAO217" s="143"/>
      <c r="AAP217" s="143"/>
      <c r="AAQ217" s="143"/>
      <c r="AAR217" s="143"/>
      <c r="AAS217" s="143"/>
      <c r="AAT217" s="143"/>
      <c r="AAU217" s="143"/>
      <c r="AAV217" s="143"/>
      <c r="AAW217" s="143"/>
      <c r="AAX217" s="143"/>
      <c r="AAY217" s="143"/>
      <c r="AAZ217" s="143"/>
      <c r="ABA217" s="143"/>
      <c r="ABB217" s="143"/>
      <c r="ABC217" s="143"/>
      <c r="ABD217" s="143"/>
      <c r="ABE217" s="143"/>
      <c r="ABF217" s="143"/>
      <c r="ABG217" s="143"/>
      <c r="ABH217" s="143"/>
      <c r="ABI217" s="143"/>
      <c r="ABJ217" s="143"/>
      <c r="ABK217" s="143"/>
      <c r="ABL217" s="143"/>
      <c r="ABM217" s="143"/>
      <c r="ABN217" s="143"/>
      <c r="ABO217" s="143"/>
      <c r="ABP217" s="143"/>
      <c r="ABQ217" s="143"/>
      <c r="ABR217" s="143"/>
      <c r="ABS217" s="143"/>
      <c r="ABT217" s="143"/>
      <c r="ABU217" s="143"/>
      <c r="ABV217" s="143"/>
      <c r="ABW217" s="143"/>
      <c r="ABX217" s="143"/>
      <c r="ABY217" s="143"/>
      <c r="ABZ217" s="143"/>
      <c r="ACA217" s="143"/>
      <c r="ACB217" s="143"/>
      <c r="ACC217" s="143"/>
      <c r="ACD217" s="143"/>
      <c r="ACE217" s="143"/>
      <c r="ACF217" s="143"/>
      <c r="ACG217" s="143"/>
      <c r="ACH217" s="143"/>
      <c r="ACI217" s="143"/>
      <c r="ACJ217" s="143"/>
      <c r="ACK217" s="143"/>
      <c r="ACL217" s="143"/>
      <c r="ACM217" s="143"/>
      <c r="ACN217" s="143"/>
      <c r="ACO217" s="143"/>
      <c r="ACP217" s="143"/>
      <c r="ACQ217" s="143"/>
      <c r="ACR217" s="143"/>
      <c r="ACS217" s="143"/>
      <c r="ACT217" s="143"/>
      <c r="ACU217" s="143"/>
      <c r="ACV217" s="143"/>
      <c r="ACW217" s="143"/>
      <c r="ACX217" s="143"/>
      <c r="ACY217" s="143"/>
      <c r="ACZ217" s="143"/>
      <c r="ADA217" s="143"/>
      <c r="ADB217" s="143"/>
      <c r="ADC217" s="143"/>
      <c r="ADD217" s="143"/>
      <c r="ADE217" s="143"/>
      <c r="ADF217" s="143"/>
      <c r="ADG217" s="143"/>
      <c r="ADH217" s="143"/>
      <c r="ADI217" s="143"/>
      <c r="ADJ217" s="143"/>
      <c r="ADK217" s="143"/>
      <c r="ADL217" s="143"/>
      <c r="ADM217" s="143"/>
      <c r="ADN217" s="143"/>
      <c r="ADO217" s="143"/>
      <c r="ADP217" s="143"/>
      <c r="ADQ217" s="143"/>
      <c r="ADR217" s="143"/>
      <c r="ADS217" s="143"/>
      <c r="ADT217" s="143"/>
      <c r="ADU217" s="143"/>
      <c r="ADV217" s="143"/>
      <c r="ADW217" s="143"/>
      <c r="ADX217" s="143"/>
      <c r="ADY217" s="143"/>
      <c r="ADZ217" s="143"/>
      <c r="AEA217" s="143"/>
      <c r="AEB217" s="143"/>
      <c r="AEC217" s="143"/>
      <c r="AED217" s="143"/>
      <c r="AEE217" s="143"/>
      <c r="AEF217" s="143"/>
      <c r="AEG217" s="143"/>
      <c r="AEH217" s="143"/>
      <c r="AEI217" s="143"/>
      <c r="AEJ217" s="143"/>
      <c r="AEK217" s="143"/>
      <c r="AEL217" s="143"/>
      <c r="AEM217" s="143"/>
      <c r="AEN217" s="143"/>
      <c r="AEO217" s="143"/>
      <c r="AEP217" s="143"/>
      <c r="AEQ217" s="143"/>
      <c r="AER217" s="143"/>
      <c r="AES217" s="143"/>
      <c r="AET217" s="143"/>
      <c r="AEU217" s="143"/>
      <c r="AEV217" s="143"/>
      <c r="AEW217" s="143"/>
      <c r="AEX217" s="143"/>
      <c r="AEY217" s="143"/>
      <c r="AEZ217" s="143"/>
      <c r="AFA217" s="143"/>
      <c r="AFB217" s="143"/>
      <c r="AFC217" s="143"/>
      <c r="AFD217" s="143"/>
      <c r="AFE217" s="143"/>
      <c r="AFF217" s="143"/>
      <c r="AFG217" s="143"/>
      <c r="AFH217" s="143"/>
      <c r="AFI217" s="143"/>
      <c r="AFJ217" s="143"/>
      <c r="AFK217" s="143"/>
      <c r="AFL217" s="143"/>
      <c r="AFM217" s="143"/>
      <c r="AFN217" s="143"/>
      <c r="AFO217" s="143"/>
      <c r="AFP217" s="143"/>
      <c r="AFQ217" s="143"/>
      <c r="AFR217" s="143"/>
      <c r="AFS217" s="143"/>
      <c r="AFT217" s="143"/>
      <c r="AFU217" s="143"/>
      <c r="AFV217" s="143"/>
      <c r="AFW217" s="143"/>
      <c r="AFX217" s="143"/>
      <c r="AFY217" s="143"/>
      <c r="AFZ217" s="143"/>
      <c r="AGA217" s="143"/>
      <c r="AGB217" s="143"/>
      <c r="AGC217" s="143"/>
      <c r="AGD217" s="143"/>
      <c r="AGE217" s="143"/>
      <c r="AGF217" s="143"/>
      <c r="AGG217" s="143"/>
      <c r="AGH217" s="143"/>
      <c r="AGI217" s="143"/>
      <c r="AGJ217" s="143"/>
      <c r="AGK217" s="143"/>
      <c r="AGL217" s="143"/>
      <c r="AGM217" s="143"/>
      <c r="AGN217" s="143"/>
      <c r="AGO217" s="143"/>
      <c r="AGP217" s="143"/>
      <c r="AGQ217" s="143"/>
      <c r="AGR217" s="143"/>
      <c r="AGS217" s="143"/>
      <c r="AGT217" s="143"/>
      <c r="AGU217" s="143"/>
      <c r="AGV217" s="143"/>
      <c r="AGW217" s="143"/>
      <c r="AGX217" s="143"/>
      <c r="AGY217" s="143"/>
      <c r="AGZ217" s="143"/>
      <c r="AHA217" s="143"/>
      <c r="AHB217" s="143"/>
      <c r="AHC217" s="143"/>
      <c r="AHD217" s="143"/>
      <c r="AHE217" s="143"/>
      <c r="AHF217" s="143"/>
      <c r="AHG217" s="143"/>
      <c r="AHH217" s="143"/>
      <c r="AHI217" s="143"/>
      <c r="AHJ217" s="143"/>
      <c r="AHK217" s="143"/>
      <c r="AHL217" s="143"/>
      <c r="AHM217" s="143"/>
      <c r="AHN217" s="143"/>
      <c r="AHO217" s="143"/>
      <c r="AHP217" s="143"/>
      <c r="AHQ217" s="143"/>
      <c r="AHR217" s="143"/>
      <c r="AHS217" s="143"/>
      <c r="AHT217" s="143"/>
      <c r="AHU217" s="143"/>
      <c r="AHV217" s="143"/>
      <c r="AHW217" s="143"/>
      <c r="AHX217" s="143"/>
      <c r="AHY217" s="143"/>
      <c r="AHZ217" s="143"/>
      <c r="AIA217" s="143"/>
      <c r="AIB217" s="143"/>
      <c r="AIC217" s="143"/>
      <c r="AID217" s="143"/>
      <c r="AIE217" s="143"/>
      <c r="AIF217" s="143"/>
      <c r="AIG217" s="143"/>
      <c r="AIH217" s="143"/>
      <c r="AII217" s="143"/>
      <c r="AIJ217" s="143"/>
      <c r="AIK217" s="143"/>
      <c r="AIL217" s="143"/>
      <c r="AIM217" s="143"/>
      <c r="AIN217" s="143"/>
      <c r="AIO217" s="143"/>
      <c r="AIP217" s="143"/>
      <c r="AIQ217" s="143"/>
      <c r="AIR217" s="143"/>
      <c r="AIS217" s="143"/>
      <c r="AIT217" s="143"/>
      <c r="AIU217" s="143"/>
      <c r="AIV217" s="143"/>
      <c r="AIW217" s="143"/>
      <c r="AIX217" s="143"/>
      <c r="AIY217" s="143"/>
      <c r="AIZ217" s="143"/>
      <c r="AJA217" s="143"/>
      <c r="AJB217" s="143"/>
      <c r="AJC217" s="143"/>
      <c r="AJD217" s="143"/>
      <c r="AJE217" s="143"/>
      <c r="AJF217" s="143"/>
      <c r="AJG217" s="143"/>
      <c r="AJH217" s="143"/>
      <c r="AJI217" s="143"/>
    </row>
    <row r="218" spans="1:945" s="106" customFormat="1" ht="13.55" customHeight="1">
      <c r="A218" s="400"/>
      <c r="B218" s="62" t="s">
        <v>34</v>
      </c>
      <c r="C218" s="251">
        <f>Asia!C218</f>
        <v>147907</v>
      </c>
      <c r="D218" s="358">
        <f t="shared" si="76"/>
        <v>1.0924511218628865</v>
      </c>
      <c r="E218" s="421"/>
      <c r="F218" s="406"/>
      <c r="G218" s="356">
        <v>5349</v>
      </c>
      <c r="H218" s="358">
        <f t="shared" si="77"/>
        <v>5.1553509781357887</v>
      </c>
      <c r="I218" s="138">
        <v>795</v>
      </c>
      <c r="J218" s="358">
        <f t="shared" si="78"/>
        <v>14.288461538461538</v>
      </c>
      <c r="K218" s="453"/>
      <c r="L218" s="406"/>
      <c r="M218" s="138">
        <v>243</v>
      </c>
      <c r="N218" s="358" t="str">
        <f t="shared" si="75"/>
        <v/>
      </c>
      <c r="O218" s="138"/>
      <c r="P218" s="358" t="str">
        <f t="shared" si="79"/>
        <v/>
      </c>
      <c r="Q218" s="138">
        <v>41</v>
      </c>
      <c r="R218" s="358">
        <f t="shared" si="80"/>
        <v>40</v>
      </c>
      <c r="S218" s="138">
        <v>451</v>
      </c>
      <c r="T218" s="358">
        <f t="shared" si="81"/>
        <v>6.5166666666666666</v>
      </c>
      <c r="U218" s="250"/>
      <c r="V218" s="358" t="str">
        <f t="shared" si="82"/>
        <v/>
      </c>
      <c r="W218" s="356">
        <v>5</v>
      </c>
      <c r="X218" s="358">
        <f t="shared" si="83"/>
        <v>4</v>
      </c>
      <c r="Y218" s="250">
        <v>16</v>
      </c>
      <c r="Z218" s="358" t="str">
        <f t="shared" si="88"/>
        <v/>
      </c>
      <c r="AA218" s="138"/>
      <c r="AB218" s="358" t="str">
        <f t="shared" si="84"/>
        <v/>
      </c>
      <c r="AC218" s="138"/>
      <c r="AD218" s="358" t="str">
        <f t="shared" si="85"/>
        <v/>
      </c>
      <c r="AE218" s="138"/>
      <c r="AF218" s="358" t="str">
        <f t="shared" si="86"/>
        <v/>
      </c>
      <c r="AG218" s="138"/>
      <c r="AH218" s="358" t="str">
        <f t="shared" si="87"/>
        <v/>
      </c>
      <c r="AI218" s="143"/>
      <c r="AJ218" s="143"/>
      <c r="AK218" s="143"/>
      <c r="AL218" s="143"/>
      <c r="AM218" s="143"/>
      <c r="AN218" s="143"/>
      <c r="AO218" s="143"/>
      <c r="AP218" s="143"/>
      <c r="AQ218" s="143"/>
      <c r="AR218" s="143"/>
      <c r="AS218" s="143"/>
      <c r="AT218" s="143"/>
      <c r="AU218" s="143"/>
      <c r="AV218" s="144"/>
      <c r="AW218" s="143"/>
      <c r="AX218" s="143"/>
      <c r="AY218" s="143"/>
      <c r="AZ218" s="143"/>
      <c r="BA218" s="143"/>
      <c r="BB218" s="143"/>
      <c r="BC218" s="143"/>
      <c r="BD218" s="143"/>
      <c r="BE218" s="143"/>
      <c r="BF218" s="143"/>
      <c r="BG218" s="143"/>
      <c r="BH218" s="143"/>
      <c r="BI218" s="143"/>
      <c r="BJ218" s="143"/>
      <c r="BK218" s="143"/>
      <c r="BL218" s="143"/>
      <c r="BM218" s="143"/>
      <c r="BN218" s="143"/>
      <c r="BO218" s="143"/>
      <c r="BP218" s="143"/>
      <c r="BQ218" s="143"/>
      <c r="BR218" s="143"/>
      <c r="BS218" s="143"/>
      <c r="BT218" s="143"/>
      <c r="BU218" s="143"/>
      <c r="BV218" s="143"/>
      <c r="BW218" s="143"/>
      <c r="BX218" s="143"/>
      <c r="BY218" s="143"/>
      <c r="BZ218" s="143"/>
      <c r="CA218" s="143"/>
      <c r="CB218" s="143"/>
      <c r="CC218" s="143"/>
      <c r="CD218" s="143"/>
      <c r="CE218" s="143"/>
      <c r="CF218" s="143"/>
      <c r="CG218" s="143"/>
      <c r="CH218" s="143"/>
      <c r="CI218" s="143"/>
      <c r="CJ218" s="143"/>
      <c r="CK218" s="143"/>
      <c r="CL218" s="143"/>
      <c r="CM218" s="143"/>
      <c r="CN218" s="143"/>
      <c r="CO218" s="143"/>
      <c r="CP218" s="143"/>
      <c r="CQ218" s="143"/>
      <c r="CR218" s="143"/>
      <c r="CS218" s="143"/>
      <c r="CT218" s="143"/>
      <c r="CU218" s="143"/>
      <c r="CV218" s="143"/>
      <c r="CW218" s="143"/>
      <c r="CX218" s="143"/>
      <c r="CY218" s="143"/>
      <c r="CZ218" s="143"/>
      <c r="DA218" s="143"/>
      <c r="DB218" s="143"/>
      <c r="DC218" s="143"/>
      <c r="DD218" s="143"/>
      <c r="DE218" s="143"/>
      <c r="DF218" s="143"/>
      <c r="DG218" s="143"/>
      <c r="DH218" s="143"/>
      <c r="DI218" s="143"/>
      <c r="DJ218" s="143"/>
      <c r="DK218" s="143"/>
      <c r="DL218" s="143"/>
      <c r="DM218" s="143"/>
      <c r="DN218" s="143"/>
      <c r="DO218" s="143"/>
      <c r="DP218" s="143"/>
      <c r="DQ218" s="143"/>
      <c r="DR218" s="143"/>
      <c r="DS218" s="143"/>
      <c r="DT218" s="143"/>
      <c r="DU218" s="143"/>
      <c r="DV218" s="143"/>
      <c r="DW218" s="143"/>
      <c r="DX218" s="143"/>
      <c r="DY218" s="143"/>
      <c r="DZ218" s="143"/>
      <c r="EA218" s="143"/>
      <c r="EB218" s="143"/>
      <c r="EC218" s="143"/>
      <c r="ED218" s="143"/>
      <c r="EE218" s="143"/>
      <c r="EF218" s="143"/>
      <c r="EG218" s="143"/>
      <c r="EH218" s="143"/>
      <c r="EI218" s="143"/>
      <c r="EJ218" s="143"/>
      <c r="EK218" s="143"/>
      <c r="EL218" s="143"/>
      <c r="EM218" s="143"/>
      <c r="EN218" s="143"/>
      <c r="EO218" s="143"/>
      <c r="EP218" s="143"/>
      <c r="EQ218" s="143"/>
      <c r="ER218" s="143"/>
      <c r="ES218" s="143"/>
      <c r="ET218" s="143"/>
      <c r="EU218" s="143"/>
      <c r="EV218" s="143"/>
      <c r="EW218" s="143"/>
      <c r="EX218" s="143"/>
      <c r="EY218" s="143"/>
      <c r="EZ218" s="143"/>
      <c r="FA218" s="143"/>
      <c r="FB218" s="143"/>
      <c r="FC218" s="143"/>
      <c r="FD218" s="143"/>
      <c r="FE218" s="143"/>
      <c r="FF218" s="143"/>
      <c r="FG218" s="143"/>
      <c r="FH218" s="143"/>
      <c r="FI218" s="143"/>
      <c r="FJ218" s="143"/>
      <c r="FK218" s="143"/>
      <c r="FL218" s="143"/>
      <c r="FM218" s="143"/>
      <c r="FN218" s="143"/>
      <c r="FO218" s="143"/>
      <c r="FP218" s="143"/>
      <c r="FQ218" s="143"/>
      <c r="FR218" s="143"/>
      <c r="FS218" s="143"/>
      <c r="FT218" s="143"/>
      <c r="FU218" s="143"/>
      <c r="FV218" s="143"/>
      <c r="FW218" s="143"/>
      <c r="FX218" s="143"/>
      <c r="FY218" s="143"/>
      <c r="FZ218" s="143"/>
      <c r="GA218" s="143"/>
      <c r="GB218" s="143"/>
      <c r="GC218" s="143"/>
      <c r="GD218" s="143"/>
      <c r="GE218" s="143"/>
      <c r="GF218" s="143"/>
      <c r="GG218" s="143"/>
      <c r="GH218" s="143"/>
      <c r="GI218" s="143"/>
      <c r="GJ218" s="143"/>
      <c r="GK218" s="143"/>
      <c r="GL218" s="143"/>
      <c r="GM218" s="143"/>
      <c r="GN218" s="143"/>
      <c r="GO218" s="143"/>
      <c r="GP218" s="143"/>
      <c r="GQ218" s="143"/>
      <c r="GR218" s="143"/>
      <c r="GS218" s="143"/>
      <c r="GT218" s="143"/>
      <c r="GU218" s="143"/>
      <c r="GV218" s="143"/>
      <c r="GW218" s="143"/>
      <c r="GX218" s="143"/>
      <c r="GY218" s="143"/>
      <c r="GZ218" s="143"/>
      <c r="HA218" s="143"/>
      <c r="HB218" s="143"/>
      <c r="HC218" s="143"/>
      <c r="HD218" s="143"/>
      <c r="HE218" s="143"/>
      <c r="HF218" s="143"/>
      <c r="HG218" s="143"/>
      <c r="HH218" s="143"/>
      <c r="HI218" s="143"/>
      <c r="HJ218" s="143"/>
      <c r="HK218" s="143"/>
      <c r="HL218" s="143"/>
      <c r="HM218" s="143"/>
      <c r="HN218" s="143"/>
      <c r="HO218" s="143"/>
      <c r="HP218" s="143"/>
      <c r="HQ218" s="143"/>
      <c r="HR218" s="143"/>
      <c r="HS218" s="143"/>
      <c r="HT218" s="143"/>
      <c r="HU218" s="143"/>
      <c r="HV218" s="143"/>
      <c r="HW218" s="143"/>
      <c r="HX218" s="143"/>
      <c r="HY218" s="143"/>
      <c r="HZ218" s="143"/>
      <c r="IA218" s="143"/>
      <c r="IB218" s="143"/>
      <c r="IC218" s="143"/>
      <c r="ID218" s="143"/>
      <c r="IE218" s="143"/>
      <c r="IF218" s="143"/>
      <c r="IG218" s="143"/>
      <c r="IH218" s="143"/>
      <c r="II218" s="143"/>
      <c r="IJ218" s="143"/>
      <c r="IK218" s="143"/>
      <c r="IL218" s="143"/>
      <c r="IM218" s="143"/>
      <c r="IN218" s="143"/>
      <c r="IO218" s="143"/>
      <c r="IP218" s="143"/>
      <c r="IQ218" s="143"/>
      <c r="IR218" s="143"/>
      <c r="IS218" s="143"/>
      <c r="IT218" s="143"/>
      <c r="IU218" s="143"/>
      <c r="IV218" s="143"/>
      <c r="IW218" s="143"/>
      <c r="IX218" s="143"/>
      <c r="IY218" s="143"/>
      <c r="IZ218" s="143"/>
      <c r="JA218" s="143"/>
      <c r="JB218" s="143"/>
      <c r="JC218" s="143"/>
      <c r="JD218" s="143"/>
      <c r="JE218" s="143"/>
      <c r="JF218" s="143"/>
      <c r="JG218" s="143"/>
      <c r="JH218" s="143"/>
      <c r="JI218" s="143"/>
      <c r="JJ218" s="143"/>
      <c r="JK218" s="143"/>
      <c r="JL218" s="143"/>
      <c r="JM218" s="143"/>
      <c r="JN218" s="143"/>
      <c r="JO218" s="143"/>
      <c r="JP218" s="143"/>
      <c r="JQ218" s="143"/>
      <c r="JR218" s="143"/>
      <c r="JS218" s="143"/>
      <c r="JT218" s="143"/>
      <c r="JU218" s="143"/>
      <c r="JV218" s="143"/>
      <c r="JW218" s="143"/>
      <c r="JX218" s="143"/>
      <c r="JY218" s="143"/>
      <c r="JZ218" s="143"/>
      <c r="KA218" s="143"/>
      <c r="KB218" s="143"/>
      <c r="KC218" s="143"/>
      <c r="KD218" s="143"/>
      <c r="KE218" s="143"/>
      <c r="KF218" s="143"/>
      <c r="KG218" s="143"/>
      <c r="KH218" s="143"/>
      <c r="KI218" s="143"/>
      <c r="KJ218" s="143"/>
      <c r="KK218" s="143"/>
      <c r="KL218" s="143"/>
      <c r="KM218" s="143"/>
      <c r="KN218" s="143"/>
      <c r="KO218" s="143"/>
      <c r="KP218" s="143"/>
      <c r="KQ218" s="143"/>
      <c r="KR218" s="143"/>
      <c r="KS218" s="143"/>
      <c r="KT218" s="143"/>
      <c r="KU218" s="143"/>
      <c r="KV218" s="143"/>
      <c r="KW218" s="143"/>
      <c r="KX218" s="143"/>
      <c r="KY218" s="143"/>
      <c r="KZ218" s="143"/>
      <c r="LA218" s="143"/>
      <c r="LB218" s="143"/>
      <c r="LC218" s="143"/>
      <c r="LD218" s="143"/>
      <c r="LE218" s="143"/>
      <c r="LF218" s="143"/>
      <c r="LG218" s="143"/>
      <c r="LH218" s="143"/>
      <c r="LI218" s="143"/>
      <c r="LJ218" s="143"/>
      <c r="LK218" s="143"/>
      <c r="LL218" s="143"/>
      <c r="LM218" s="143"/>
      <c r="LN218" s="143"/>
      <c r="LO218" s="143"/>
      <c r="LP218" s="143"/>
      <c r="LQ218" s="143"/>
      <c r="LR218" s="143"/>
      <c r="LS218" s="143"/>
      <c r="LT218" s="143"/>
      <c r="LU218" s="143"/>
      <c r="LV218" s="143"/>
      <c r="LW218" s="143"/>
      <c r="LX218" s="143"/>
      <c r="LY218" s="143"/>
      <c r="LZ218" s="143"/>
      <c r="MA218" s="143"/>
      <c r="MB218" s="143"/>
      <c r="MC218" s="143"/>
      <c r="MD218" s="143"/>
      <c r="ME218" s="143"/>
      <c r="MF218" s="143"/>
      <c r="MG218" s="143"/>
      <c r="MH218" s="143"/>
      <c r="MI218" s="143"/>
      <c r="MJ218" s="143"/>
      <c r="MK218" s="143"/>
      <c r="ML218" s="143"/>
      <c r="MM218" s="143"/>
      <c r="MN218" s="143"/>
      <c r="MO218" s="143"/>
      <c r="MP218" s="143"/>
      <c r="MQ218" s="143"/>
      <c r="MR218" s="143"/>
      <c r="MS218" s="143"/>
      <c r="MT218" s="143"/>
      <c r="MU218" s="143"/>
      <c r="MV218" s="143"/>
      <c r="MW218" s="143"/>
      <c r="MX218" s="143"/>
      <c r="MY218" s="143"/>
      <c r="MZ218" s="143"/>
      <c r="NA218" s="143"/>
      <c r="NB218" s="143"/>
      <c r="NC218" s="143"/>
      <c r="ND218" s="143"/>
      <c r="NE218" s="143"/>
      <c r="NF218" s="143"/>
      <c r="NG218" s="143"/>
      <c r="NH218" s="143"/>
      <c r="NI218" s="143"/>
      <c r="NJ218" s="143"/>
      <c r="NK218" s="143"/>
      <c r="NL218" s="143"/>
      <c r="NM218" s="143"/>
      <c r="NN218" s="143"/>
      <c r="NO218" s="143"/>
      <c r="NP218" s="143"/>
      <c r="NQ218" s="143"/>
      <c r="NR218" s="143"/>
      <c r="NS218" s="143"/>
      <c r="NT218" s="143"/>
      <c r="NU218" s="143"/>
      <c r="NV218" s="143"/>
      <c r="NW218" s="143"/>
      <c r="NX218" s="143"/>
      <c r="NY218" s="143"/>
      <c r="NZ218" s="143"/>
      <c r="OA218" s="143"/>
      <c r="OB218" s="143"/>
      <c r="OC218" s="143"/>
      <c r="OD218" s="143"/>
      <c r="OE218" s="143"/>
      <c r="OF218" s="143"/>
      <c r="OG218" s="143"/>
      <c r="OH218" s="143"/>
      <c r="OI218" s="143"/>
      <c r="OJ218" s="143"/>
      <c r="OK218" s="143"/>
      <c r="OL218" s="143"/>
      <c r="OM218" s="143"/>
      <c r="ON218" s="143"/>
      <c r="OO218" s="143"/>
      <c r="OP218" s="143"/>
      <c r="OQ218" s="143"/>
      <c r="OR218" s="143"/>
      <c r="OS218" s="143"/>
      <c r="OT218" s="143"/>
      <c r="OU218" s="143"/>
      <c r="OV218" s="143"/>
      <c r="OW218" s="143"/>
      <c r="OX218" s="143"/>
      <c r="OY218" s="143"/>
      <c r="OZ218" s="143"/>
      <c r="PA218" s="143"/>
      <c r="PB218" s="143"/>
      <c r="PC218" s="143"/>
      <c r="PD218" s="143"/>
      <c r="PE218" s="143"/>
      <c r="PF218" s="143"/>
      <c r="PG218" s="143"/>
      <c r="PH218" s="143"/>
      <c r="PI218" s="143"/>
      <c r="PJ218" s="143"/>
      <c r="PK218" s="143"/>
      <c r="PL218" s="143"/>
      <c r="PM218" s="143"/>
      <c r="PN218" s="143"/>
      <c r="PO218" s="143"/>
      <c r="PP218" s="143"/>
      <c r="PQ218" s="143"/>
      <c r="PR218" s="143"/>
      <c r="PS218" s="143"/>
      <c r="PT218" s="143"/>
      <c r="PU218" s="143"/>
      <c r="PV218" s="143"/>
      <c r="PW218" s="143"/>
      <c r="PX218" s="143"/>
      <c r="PY218" s="143"/>
      <c r="PZ218" s="143"/>
      <c r="QA218" s="143"/>
      <c r="QB218" s="143"/>
      <c r="QC218" s="143"/>
      <c r="QD218" s="143"/>
      <c r="QE218" s="143"/>
      <c r="QF218" s="143"/>
      <c r="QG218" s="143"/>
      <c r="QH218" s="143"/>
      <c r="QI218" s="143"/>
      <c r="QJ218" s="143"/>
      <c r="QK218" s="143"/>
      <c r="QL218" s="143"/>
      <c r="QM218" s="143"/>
      <c r="QN218" s="143"/>
      <c r="QO218" s="143"/>
      <c r="QP218" s="143"/>
      <c r="QQ218" s="143"/>
      <c r="QR218" s="143"/>
      <c r="QS218" s="143"/>
      <c r="QT218" s="143"/>
      <c r="QU218" s="143"/>
      <c r="QV218" s="143"/>
      <c r="QW218" s="143"/>
      <c r="QX218" s="143"/>
      <c r="QY218" s="143"/>
      <c r="QZ218" s="143"/>
      <c r="RA218" s="143"/>
      <c r="RB218" s="143"/>
      <c r="RC218" s="143"/>
      <c r="RD218" s="143"/>
      <c r="RE218" s="143"/>
      <c r="RF218" s="143"/>
      <c r="RG218" s="143"/>
      <c r="RH218" s="143"/>
      <c r="RI218" s="143"/>
      <c r="RJ218" s="143"/>
      <c r="RK218" s="143"/>
      <c r="RL218" s="143"/>
      <c r="RM218" s="143"/>
      <c r="RN218" s="143"/>
      <c r="RO218" s="143"/>
      <c r="RP218" s="143"/>
      <c r="RQ218" s="143"/>
      <c r="RR218" s="143"/>
      <c r="RS218" s="143"/>
      <c r="RT218" s="143"/>
      <c r="RU218" s="143"/>
      <c r="RV218" s="143"/>
      <c r="RW218" s="143"/>
      <c r="RX218" s="143"/>
      <c r="RY218" s="143"/>
      <c r="RZ218" s="143"/>
      <c r="SA218" s="143"/>
      <c r="SB218" s="143"/>
      <c r="SC218" s="143"/>
      <c r="SD218" s="143"/>
      <c r="SE218" s="143"/>
      <c r="SF218" s="143"/>
      <c r="SG218" s="143"/>
      <c r="SH218" s="143"/>
      <c r="SI218" s="143"/>
      <c r="SJ218" s="143"/>
      <c r="SK218" s="143"/>
      <c r="SL218" s="143"/>
      <c r="SM218" s="143"/>
      <c r="SN218" s="143"/>
      <c r="SO218" s="143"/>
      <c r="SP218" s="143"/>
      <c r="SQ218" s="143"/>
      <c r="SR218" s="143"/>
      <c r="SS218" s="143"/>
      <c r="ST218" s="143"/>
      <c r="SU218" s="143"/>
      <c r="SV218" s="143"/>
      <c r="SW218" s="143"/>
      <c r="SX218" s="143"/>
      <c r="SY218" s="143"/>
      <c r="SZ218" s="143"/>
      <c r="TA218" s="143"/>
      <c r="TB218" s="143"/>
      <c r="TC218" s="143"/>
      <c r="TD218" s="143"/>
      <c r="TE218" s="143"/>
      <c r="TF218" s="143"/>
      <c r="TG218" s="143"/>
      <c r="TH218" s="143"/>
      <c r="TI218" s="143"/>
      <c r="TJ218" s="143"/>
      <c r="TK218" s="143"/>
      <c r="TL218" s="143"/>
      <c r="TM218" s="143"/>
      <c r="TN218" s="143"/>
      <c r="TO218" s="143"/>
      <c r="TP218" s="143"/>
      <c r="TQ218" s="143"/>
      <c r="TR218" s="143"/>
      <c r="TS218" s="143"/>
      <c r="TT218" s="143"/>
      <c r="TU218" s="143"/>
      <c r="TV218" s="143"/>
      <c r="TW218" s="143"/>
      <c r="TX218" s="143"/>
      <c r="TY218" s="143"/>
      <c r="TZ218" s="143"/>
      <c r="UA218" s="143"/>
      <c r="UB218" s="143"/>
      <c r="UC218" s="143"/>
      <c r="UD218" s="143"/>
      <c r="UE218" s="143"/>
      <c r="UF218" s="143"/>
      <c r="UG218" s="143"/>
      <c r="UH218" s="143"/>
      <c r="UI218" s="143"/>
      <c r="UJ218" s="143"/>
      <c r="UK218" s="143"/>
      <c r="UL218" s="143"/>
      <c r="UM218" s="143"/>
      <c r="UN218" s="143"/>
      <c r="UO218" s="143"/>
      <c r="UP218" s="143"/>
      <c r="UQ218" s="143"/>
      <c r="UR218" s="143"/>
      <c r="US218" s="143"/>
      <c r="UT218" s="143"/>
      <c r="UU218" s="143"/>
      <c r="UV218" s="143"/>
      <c r="UW218" s="143"/>
      <c r="UX218" s="143"/>
      <c r="UY218" s="143"/>
      <c r="UZ218" s="143"/>
      <c r="VA218" s="143"/>
      <c r="VB218" s="143"/>
      <c r="VC218" s="143"/>
      <c r="VD218" s="143"/>
      <c r="VE218" s="143"/>
      <c r="VF218" s="143"/>
      <c r="VG218" s="143"/>
      <c r="VH218" s="143"/>
      <c r="VI218" s="143"/>
      <c r="VJ218" s="143"/>
      <c r="VK218" s="143"/>
      <c r="VL218" s="143"/>
      <c r="VM218" s="143"/>
      <c r="VN218" s="143"/>
      <c r="VO218" s="143"/>
      <c r="VP218" s="143"/>
      <c r="VQ218" s="143"/>
      <c r="VR218" s="143"/>
      <c r="VS218" s="143"/>
      <c r="VT218" s="143"/>
      <c r="VU218" s="143"/>
      <c r="VV218" s="143"/>
      <c r="VW218" s="143"/>
      <c r="VX218" s="143"/>
      <c r="VY218" s="143"/>
      <c r="VZ218" s="143"/>
      <c r="WA218" s="143"/>
      <c r="WB218" s="143"/>
      <c r="WC218" s="143"/>
      <c r="WD218" s="143"/>
      <c r="WE218" s="143"/>
      <c r="WF218" s="143"/>
      <c r="WG218" s="143"/>
      <c r="WH218" s="143"/>
      <c r="WI218" s="143"/>
      <c r="WJ218" s="143"/>
      <c r="WK218" s="143"/>
      <c r="WL218" s="143"/>
      <c r="WM218" s="143"/>
      <c r="WN218" s="143"/>
      <c r="WO218" s="143"/>
      <c r="WP218" s="143"/>
      <c r="WQ218" s="143"/>
      <c r="WR218" s="143"/>
      <c r="WS218" s="143"/>
      <c r="WT218" s="143"/>
      <c r="WU218" s="143"/>
      <c r="WV218" s="143"/>
      <c r="WW218" s="143"/>
      <c r="WX218" s="143"/>
      <c r="WY218" s="143"/>
      <c r="WZ218" s="143"/>
      <c r="XA218" s="143"/>
      <c r="XB218" s="143"/>
      <c r="XC218" s="143"/>
      <c r="XD218" s="143"/>
      <c r="XE218" s="143"/>
      <c r="XF218" s="143"/>
      <c r="XG218" s="143"/>
      <c r="XH218" s="143"/>
      <c r="XI218" s="143"/>
      <c r="XJ218" s="143"/>
      <c r="XK218" s="143"/>
      <c r="XL218" s="143"/>
      <c r="XM218" s="143"/>
      <c r="XN218" s="143"/>
      <c r="XO218" s="143"/>
      <c r="XP218" s="143"/>
      <c r="XQ218" s="143"/>
      <c r="XR218" s="143"/>
      <c r="XS218" s="143"/>
      <c r="XT218" s="143"/>
      <c r="XU218" s="143"/>
      <c r="XV218" s="143"/>
      <c r="XW218" s="143"/>
      <c r="XX218" s="143"/>
      <c r="XY218" s="143"/>
      <c r="XZ218" s="143"/>
      <c r="YA218" s="143"/>
      <c r="YB218" s="143"/>
      <c r="YC218" s="143"/>
      <c r="YD218" s="143"/>
      <c r="YE218" s="143"/>
      <c r="YF218" s="143"/>
      <c r="YG218" s="143"/>
      <c r="YH218" s="143"/>
      <c r="YI218" s="143"/>
      <c r="YJ218" s="143"/>
      <c r="YK218" s="143"/>
      <c r="YL218" s="143"/>
      <c r="YM218" s="143"/>
      <c r="YN218" s="143"/>
      <c r="YO218" s="143"/>
      <c r="YP218" s="143"/>
      <c r="YQ218" s="143"/>
      <c r="YR218" s="143"/>
      <c r="YS218" s="143"/>
      <c r="YT218" s="143"/>
      <c r="YU218" s="143"/>
      <c r="YV218" s="143"/>
      <c r="YW218" s="143"/>
      <c r="YX218" s="143"/>
      <c r="YY218" s="143"/>
      <c r="YZ218" s="143"/>
      <c r="ZA218" s="143"/>
      <c r="ZB218" s="143"/>
      <c r="ZC218" s="143"/>
      <c r="ZD218" s="143"/>
      <c r="ZE218" s="143"/>
      <c r="ZF218" s="143"/>
      <c r="ZG218" s="143"/>
      <c r="ZH218" s="143"/>
      <c r="ZI218" s="143"/>
      <c r="ZJ218" s="143"/>
      <c r="ZK218" s="143"/>
      <c r="ZL218" s="143"/>
      <c r="ZM218" s="143"/>
      <c r="ZN218" s="143"/>
      <c r="ZO218" s="143"/>
      <c r="ZP218" s="143"/>
      <c r="ZQ218" s="143"/>
      <c r="ZR218" s="143"/>
      <c r="ZS218" s="143"/>
      <c r="ZT218" s="143"/>
      <c r="ZU218" s="143"/>
      <c r="ZV218" s="143"/>
      <c r="ZW218" s="143"/>
      <c r="ZX218" s="143"/>
      <c r="ZY218" s="143"/>
      <c r="ZZ218" s="143"/>
      <c r="AAA218" s="143"/>
      <c r="AAB218" s="143"/>
      <c r="AAC218" s="143"/>
      <c r="AAD218" s="143"/>
      <c r="AAE218" s="143"/>
      <c r="AAF218" s="143"/>
      <c r="AAG218" s="143"/>
      <c r="AAH218" s="143"/>
      <c r="AAI218" s="143"/>
      <c r="AAJ218" s="143"/>
      <c r="AAK218" s="143"/>
      <c r="AAL218" s="143"/>
      <c r="AAM218" s="143"/>
      <c r="AAN218" s="143"/>
      <c r="AAO218" s="143"/>
      <c r="AAP218" s="143"/>
      <c r="AAQ218" s="143"/>
      <c r="AAR218" s="143"/>
      <c r="AAS218" s="143"/>
      <c r="AAT218" s="143"/>
      <c r="AAU218" s="143"/>
      <c r="AAV218" s="143"/>
      <c r="AAW218" s="143"/>
      <c r="AAX218" s="143"/>
      <c r="AAY218" s="143"/>
      <c r="AAZ218" s="143"/>
      <c r="ABA218" s="143"/>
      <c r="ABB218" s="143"/>
      <c r="ABC218" s="143"/>
      <c r="ABD218" s="143"/>
      <c r="ABE218" s="143"/>
      <c r="ABF218" s="143"/>
      <c r="ABG218" s="143"/>
      <c r="ABH218" s="143"/>
      <c r="ABI218" s="143"/>
      <c r="ABJ218" s="143"/>
      <c r="ABK218" s="143"/>
      <c r="ABL218" s="143"/>
      <c r="ABM218" s="143"/>
      <c r="ABN218" s="143"/>
      <c r="ABO218" s="143"/>
      <c r="ABP218" s="143"/>
      <c r="ABQ218" s="143"/>
      <c r="ABR218" s="143"/>
      <c r="ABS218" s="143"/>
      <c r="ABT218" s="143"/>
      <c r="ABU218" s="143"/>
      <c r="ABV218" s="143"/>
      <c r="ABW218" s="143"/>
      <c r="ABX218" s="143"/>
      <c r="ABY218" s="143"/>
      <c r="ABZ218" s="143"/>
      <c r="ACA218" s="143"/>
      <c r="ACB218" s="143"/>
      <c r="ACC218" s="143"/>
      <c r="ACD218" s="143"/>
      <c r="ACE218" s="143"/>
      <c r="ACF218" s="143"/>
      <c r="ACG218" s="143"/>
      <c r="ACH218" s="143"/>
      <c r="ACI218" s="143"/>
      <c r="ACJ218" s="143"/>
      <c r="ACK218" s="143"/>
      <c r="ACL218" s="143"/>
      <c r="ACM218" s="143"/>
      <c r="ACN218" s="143"/>
      <c r="ACO218" s="143"/>
      <c r="ACP218" s="143"/>
      <c r="ACQ218" s="143"/>
      <c r="ACR218" s="143"/>
      <c r="ACS218" s="143"/>
      <c r="ACT218" s="143"/>
      <c r="ACU218" s="143"/>
      <c r="ACV218" s="143"/>
      <c r="ACW218" s="143"/>
      <c r="ACX218" s="143"/>
      <c r="ACY218" s="143"/>
      <c r="ACZ218" s="143"/>
      <c r="ADA218" s="143"/>
      <c r="ADB218" s="143"/>
      <c r="ADC218" s="143"/>
      <c r="ADD218" s="143"/>
      <c r="ADE218" s="143"/>
      <c r="ADF218" s="143"/>
      <c r="ADG218" s="143"/>
      <c r="ADH218" s="143"/>
      <c r="ADI218" s="143"/>
      <c r="ADJ218" s="143"/>
      <c r="ADK218" s="143"/>
      <c r="ADL218" s="143"/>
      <c r="ADM218" s="143"/>
      <c r="ADN218" s="143"/>
      <c r="ADO218" s="143"/>
      <c r="ADP218" s="143"/>
      <c r="ADQ218" s="143"/>
      <c r="ADR218" s="143"/>
      <c r="ADS218" s="143"/>
      <c r="ADT218" s="143"/>
      <c r="ADU218" s="143"/>
      <c r="ADV218" s="143"/>
      <c r="ADW218" s="143"/>
      <c r="ADX218" s="143"/>
      <c r="ADY218" s="143"/>
      <c r="ADZ218" s="143"/>
      <c r="AEA218" s="143"/>
      <c r="AEB218" s="143"/>
      <c r="AEC218" s="143"/>
      <c r="AED218" s="143"/>
      <c r="AEE218" s="143"/>
      <c r="AEF218" s="143"/>
      <c r="AEG218" s="143"/>
      <c r="AEH218" s="143"/>
      <c r="AEI218" s="143"/>
      <c r="AEJ218" s="143"/>
      <c r="AEK218" s="143"/>
      <c r="AEL218" s="143"/>
      <c r="AEM218" s="143"/>
      <c r="AEN218" s="143"/>
      <c r="AEO218" s="143"/>
      <c r="AEP218" s="143"/>
      <c r="AEQ218" s="143"/>
      <c r="AER218" s="143"/>
      <c r="AES218" s="143"/>
      <c r="AET218" s="143"/>
      <c r="AEU218" s="143"/>
      <c r="AEV218" s="143"/>
      <c r="AEW218" s="143"/>
      <c r="AEX218" s="143"/>
      <c r="AEY218" s="143"/>
      <c r="AEZ218" s="143"/>
      <c r="AFA218" s="143"/>
      <c r="AFB218" s="143"/>
      <c r="AFC218" s="143"/>
      <c r="AFD218" s="143"/>
      <c r="AFE218" s="143"/>
      <c r="AFF218" s="143"/>
      <c r="AFG218" s="143"/>
      <c r="AFH218" s="143"/>
      <c r="AFI218" s="143"/>
      <c r="AFJ218" s="143"/>
      <c r="AFK218" s="143"/>
      <c r="AFL218" s="143"/>
      <c r="AFM218" s="143"/>
      <c r="AFN218" s="143"/>
      <c r="AFO218" s="143"/>
      <c r="AFP218" s="143"/>
      <c r="AFQ218" s="143"/>
      <c r="AFR218" s="143"/>
      <c r="AFS218" s="143"/>
      <c r="AFT218" s="143"/>
      <c r="AFU218" s="143"/>
      <c r="AFV218" s="143"/>
      <c r="AFW218" s="143"/>
      <c r="AFX218" s="143"/>
      <c r="AFY218" s="143"/>
      <c r="AFZ218" s="143"/>
      <c r="AGA218" s="143"/>
      <c r="AGB218" s="143"/>
      <c r="AGC218" s="143"/>
      <c r="AGD218" s="143"/>
      <c r="AGE218" s="143"/>
      <c r="AGF218" s="143"/>
      <c r="AGG218" s="143"/>
      <c r="AGH218" s="143"/>
      <c r="AGI218" s="143"/>
      <c r="AGJ218" s="143"/>
      <c r="AGK218" s="143"/>
      <c r="AGL218" s="143"/>
      <c r="AGM218" s="143"/>
      <c r="AGN218" s="143"/>
      <c r="AGO218" s="143"/>
      <c r="AGP218" s="143"/>
      <c r="AGQ218" s="143"/>
      <c r="AGR218" s="143"/>
      <c r="AGS218" s="143"/>
      <c r="AGT218" s="143"/>
      <c r="AGU218" s="143"/>
      <c r="AGV218" s="143"/>
      <c r="AGW218" s="143"/>
      <c r="AGX218" s="143"/>
      <c r="AGY218" s="143"/>
      <c r="AGZ218" s="143"/>
      <c r="AHA218" s="143"/>
      <c r="AHB218" s="143"/>
      <c r="AHC218" s="143"/>
      <c r="AHD218" s="143"/>
      <c r="AHE218" s="143"/>
      <c r="AHF218" s="143"/>
      <c r="AHG218" s="143"/>
      <c r="AHH218" s="143"/>
      <c r="AHI218" s="143"/>
      <c r="AHJ218" s="143"/>
      <c r="AHK218" s="143"/>
      <c r="AHL218" s="143"/>
      <c r="AHM218" s="143"/>
      <c r="AHN218" s="143"/>
      <c r="AHO218" s="143"/>
      <c r="AHP218" s="143"/>
      <c r="AHQ218" s="143"/>
      <c r="AHR218" s="143"/>
      <c r="AHS218" s="143"/>
      <c r="AHT218" s="143"/>
      <c r="AHU218" s="143"/>
      <c r="AHV218" s="143"/>
      <c r="AHW218" s="143"/>
      <c r="AHX218" s="143"/>
      <c r="AHY218" s="143"/>
      <c r="AHZ218" s="143"/>
      <c r="AIA218" s="143"/>
      <c r="AIB218" s="143"/>
      <c r="AIC218" s="143"/>
      <c r="AID218" s="143"/>
      <c r="AIE218" s="143"/>
      <c r="AIF218" s="143"/>
      <c r="AIG218" s="143"/>
      <c r="AIH218" s="143"/>
      <c r="AII218" s="143"/>
      <c r="AIJ218" s="143"/>
      <c r="AIK218" s="143"/>
      <c r="AIL218" s="143"/>
      <c r="AIM218" s="143"/>
      <c r="AIN218" s="143"/>
      <c r="AIO218" s="143"/>
      <c r="AIP218" s="143"/>
      <c r="AIQ218" s="143"/>
      <c r="AIR218" s="143"/>
      <c r="AIS218" s="143"/>
      <c r="AIT218" s="143"/>
      <c r="AIU218" s="143"/>
      <c r="AIV218" s="143"/>
      <c r="AIW218" s="143"/>
      <c r="AIX218" s="143"/>
      <c r="AIY218" s="143"/>
      <c r="AIZ218" s="143"/>
      <c r="AJA218" s="143"/>
      <c r="AJB218" s="143"/>
      <c r="AJC218" s="143"/>
      <c r="AJD218" s="143"/>
      <c r="AJE218" s="143"/>
      <c r="AJF218" s="143"/>
      <c r="AJG218" s="143"/>
      <c r="AJH218" s="143"/>
      <c r="AJI218" s="143"/>
    </row>
    <row r="219" spans="1:945" s="106" customFormat="1" ht="13.55" customHeight="1" thickBot="1">
      <c r="A219" s="401"/>
      <c r="B219" s="156" t="s">
        <v>32</v>
      </c>
      <c r="C219" s="254">
        <f>Asia!C219</f>
        <v>139426</v>
      </c>
      <c r="D219" s="359">
        <f t="shared" si="76"/>
        <v>0.72188260284292305</v>
      </c>
      <c r="E219" s="422"/>
      <c r="F219" s="407"/>
      <c r="G219" s="357">
        <v>3431</v>
      </c>
      <c r="H219" s="359">
        <f t="shared" si="77"/>
        <v>2.3637254901960785</v>
      </c>
      <c r="I219" s="241">
        <v>658</v>
      </c>
      <c r="J219" s="359">
        <f t="shared" si="78"/>
        <v>12.16</v>
      </c>
      <c r="K219" s="460"/>
      <c r="L219" s="407"/>
      <c r="M219" s="241">
        <v>237</v>
      </c>
      <c r="N219" s="359">
        <f t="shared" si="75"/>
        <v>38.5</v>
      </c>
      <c r="O219" s="241"/>
      <c r="P219" s="359" t="str">
        <f t="shared" si="79"/>
        <v/>
      </c>
      <c r="Q219" s="241">
        <v>16</v>
      </c>
      <c r="R219" s="359">
        <f t="shared" si="80"/>
        <v>2.2000000000000002</v>
      </c>
      <c r="S219" s="241">
        <v>394</v>
      </c>
      <c r="T219" s="359">
        <f t="shared" si="81"/>
        <v>2.1774193548387095</v>
      </c>
      <c r="U219" s="253"/>
      <c r="V219" s="359" t="str">
        <f t="shared" si="82"/>
        <v/>
      </c>
      <c r="W219" s="357">
        <v>4</v>
      </c>
      <c r="X219" s="359">
        <f>IFERROR(IF((W219/W207-1)=-100%,"",(W219/W207-1)),"")</f>
        <v>-0.55555555555555558</v>
      </c>
      <c r="Y219" s="253">
        <v>0</v>
      </c>
      <c r="Z219" s="359" t="str">
        <f t="shared" si="88"/>
        <v/>
      </c>
      <c r="AA219" s="255"/>
      <c r="AB219" s="358" t="str">
        <f t="shared" si="84"/>
        <v/>
      </c>
      <c r="AC219" s="255"/>
      <c r="AD219" s="358" t="str">
        <f t="shared" si="85"/>
        <v/>
      </c>
      <c r="AE219" s="255"/>
      <c r="AF219" s="358" t="str">
        <f t="shared" si="86"/>
        <v/>
      </c>
      <c r="AG219" s="255"/>
      <c r="AH219" s="358" t="str">
        <f t="shared" si="87"/>
        <v/>
      </c>
      <c r="AI219" s="143"/>
      <c r="AJ219" s="143"/>
      <c r="AK219" s="143"/>
      <c r="AL219" s="143"/>
      <c r="AM219" s="143"/>
      <c r="AN219" s="143"/>
      <c r="AO219" s="143"/>
      <c r="AP219" s="143"/>
      <c r="AQ219" s="143"/>
      <c r="AR219" s="143"/>
      <c r="AS219" s="143"/>
      <c r="AT219" s="143"/>
      <c r="AU219" s="143"/>
      <c r="AV219" s="144"/>
      <c r="AW219" s="143"/>
      <c r="AX219" s="143"/>
      <c r="AY219" s="143"/>
      <c r="AZ219" s="143"/>
      <c r="BA219" s="143"/>
      <c r="BB219" s="143"/>
      <c r="BC219" s="143"/>
      <c r="BD219" s="143"/>
      <c r="BE219" s="143"/>
      <c r="BF219" s="143"/>
      <c r="BG219" s="143"/>
      <c r="BH219" s="143"/>
      <c r="BI219" s="143"/>
      <c r="BJ219" s="143"/>
      <c r="BK219" s="143"/>
      <c r="BL219" s="143"/>
      <c r="BM219" s="143"/>
      <c r="BN219" s="143"/>
      <c r="BO219" s="143"/>
      <c r="BP219" s="143"/>
      <c r="BQ219" s="143"/>
      <c r="BR219" s="143"/>
      <c r="BS219" s="143"/>
      <c r="BT219" s="143"/>
      <c r="BU219" s="143"/>
      <c r="BV219" s="143"/>
      <c r="BW219" s="143"/>
      <c r="BX219" s="143"/>
      <c r="BY219" s="143"/>
      <c r="BZ219" s="143"/>
      <c r="CA219" s="143"/>
      <c r="CB219" s="143"/>
      <c r="CC219" s="143"/>
      <c r="CD219" s="143"/>
      <c r="CE219" s="143"/>
      <c r="CF219" s="143"/>
      <c r="CG219" s="143"/>
      <c r="CH219" s="143"/>
      <c r="CI219" s="143"/>
      <c r="CJ219" s="143"/>
      <c r="CK219" s="143"/>
      <c r="CL219" s="143"/>
      <c r="CM219" s="143"/>
      <c r="CN219" s="143"/>
      <c r="CO219" s="143"/>
      <c r="CP219" s="143"/>
      <c r="CQ219" s="143"/>
      <c r="CR219" s="143"/>
      <c r="CS219" s="143"/>
      <c r="CT219" s="143"/>
      <c r="CU219" s="143"/>
      <c r="CV219" s="143"/>
      <c r="CW219" s="143"/>
      <c r="CX219" s="143"/>
      <c r="CY219" s="143"/>
      <c r="CZ219" s="143"/>
      <c r="DA219" s="143"/>
      <c r="DB219" s="143"/>
      <c r="DC219" s="143"/>
      <c r="DD219" s="143"/>
      <c r="DE219" s="143"/>
      <c r="DF219" s="143"/>
      <c r="DG219" s="143"/>
      <c r="DH219" s="143"/>
      <c r="DI219" s="143"/>
      <c r="DJ219" s="143"/>
      <c r="DK219" s="143"/>
      <c r="DL219" s="143"/>
      <c r="DM219" s="143"/>
      <c r="DN219" s="143"/>
      <c r="DO219" s="143"/>
      <c r="DP219" s="143"/>
      <c r="DQ219" s="143"/>
      <c r="DR219" s="143"/>
      <c r="DS219" s="143"/>
      <c r="DT219" s="143"/>
      <c r="DU219" s="143"/>
      <c r="DV219" s="143"/>
      <c r="DW219" s="143"/>
      <c r="DX219" s="143"/>
      <c r="DY219" s="143"/>
      <c r="DZ219" s="143"/>
      <c r="EA219" s="143"/>
      <c r="EB219" s="143"/>
      <c r="EC219" s="143"/>
      <c r="ED219" s="143"/>
      <c r="EE219" s="143"/>
      <c r="EF219" s="143"/>
      <c r="EG219" s="143"/>
      <c r="EH219" s="143"/>
      <c r="EI219" s="143"/>
      <c r="EJ219" s="143"/>
      <c r="EK219" s="143"/>
      <c r="EL219" s="143"/>
      <c r="EM219" s="143"/>
      <c r="EN219" s="143"/>
      <c r="EO219" s="143"/>
      <c r="EP219" s="143"/>
      <c r="EQ219" s="143"/>
      <c r="ER219" s="143"/>
      <c r="ES219" s="143"/>
      <c r="ET219" s="143"/>
      <c r="EU219" s="143"/>
      <c r="EV219" s="143"/>
      <c r="EW219" s="143"/>
      <c r="EX219" s="143"/>
      <c r="EY219" s="143"/>
      <c r="EZ219" s="143"/>
      <c r="FA219" s="143"/>
      <c r="FB219" s="143"/>
      <c r="FC219" s="143"/>
      <c r="FD219" s="143"/>
      <c r="FE219" s="143"/>
      <c r="FF219" s="143"/>
      <c r="FG219" s="143"/>
      <c r="FH219" s="143"/>
      <c r="FI219" s="143"/>
      <c r="FJ219" s="143"/>
      <c r="FK219" s="143"/>
      <c r="FL219" s="143"/>
      <c r="FM219" s="143"/>
      <c r="FN219" s="143"/>
      <c r="FO219" s="143"/>
      <c r="FP219" s="143"/>
      <c r="FQ219" s="143"/>
      <c r="FR219" s="143"/>
      <c r="FS219" s="143"/>
      <c r="FT219" s="143"/>
      <c r="FU219" s="143"/>
      <c r="FV219" s="143"/>
      <c r="FW219" s="143"/>
      <c r="FX219" s="143"/>
      <c r="FY219" s="143"/>
      <c r="FZ219" s="143"/>
      <c r="GA219" s="143"/>
      <c r="GB219" s="143"/>
      <c r="GC219" s="143"/>
      <c r="GD219" s="143"/>
      <c r="GE219" s="143"/>
      <c r="GF219" s="143"/>
      <c r="GG219" s="143"/>
      <c r="GH219" s="143"/>
      <c r="GI219" s="143"/>
      <c r="GJ219" s="143"/>
      <c r="GK219" s="143"/>
      <c r="GL219" s="143"/>
      <c r="GM219" s="143"/>
      <c r="GN219" s="143"/>
      <c r="GO219" s="143"/>
      <c r="GP219" s="143"/>
      <c r="GQ219" s="143"/>
      <c r="GR219" s="143"/>
      <c r="GS219" s="143"/>
      <c r="GT219" s="143"/>
      <c r="GU219" s="143"/>
      <c r="GV219" s="143"/>
      <c r="GW219" s="143"/>
      <c r="GX219" s="143"/>
      <c r="GY219" s="143"/>
      <c r="GZ219" s="143"/>
      <c r="HA219" s="143"/>
      <c r="HB219" s="143"/>
      <c r="HC219" s="143"/>
      <c r="HD219" s="143"/>
      <c r="HE219" s="143"/>
      <c r="HF219" s="143"/>
      <c r="HG219" s="143"/>
      <c r="HH219" s="143"/>
      <c r="HI219" s="143"/>
      <c r="HJ219" s="143"/>
      <c r="HK219" s="143"/>
      <c r="HL219" s="143"/>
      <c r="HM219" s="143"/>
      <c r="HN219" s="143"/>
      <c r="HO219" s="143"/>
      <c r="HP219" s="143"/>
      <c r="HQ219" s="143"/>
      <c r="HR219" s="143"/>
      <c r="HS219" s="143"/>
      <c r="HT219" s="143"/>
      <c r="HU219" s="143"/>
      <c r="HV219" s="143"/>
      <c r="HW219" s="143"/>
      <c r="HX219" s="143"/>
      <c r="HY219" s="143"/>
      <c r="HZ219" s="143"/>
      <c r="IA219" s="143"/>
      <c r="IB219" s="143"/>
      <c r="IC219" s="143"/>
      <c r="ID219" s="143"/>
      <c r="IE219" s="143"/>
      <c r="IF219" s="143"/>
      <c r="IG219" s="143"/>
      <c r="IH219" s="143"/>
      <c r="II219" s="143"/>
      <c r="IJ219" s="143"/>
      <c r="IK219" s="143"/>
      <c r="IL219" s="143"/>
      <c r="IM219" s="143"/>
      <c r="IN219" s="143"/>
      <c r="IO219" s="143"/>
      <c r="IP219" s="143"/>
      <c r="IQ219" s="143"/>
      <c r="IR219" s="143"/>
      <c r="IS219" s="143"/>
      <c r="IT219" s="143"/>
      <c r="IU219" s="143"/>
      <c r="IV219" s="143"/>
      <c r="IW219" s="143"/>
      <c r="IX219" s="143"/>
      <c r="IY219" s="143"/>
      <c r="IZ219" s="143"/>
      <c r="JA219" s="143"/>
      <c r="JB219" s="143"/>
      <c r="JC219" s="143"/>
      <c r="JD219" s="143"/>
      <c r="JE219" s="143"/>
      <c r="JF219" s="143"/>
      <c r="JG219" s="143"/>
      <c r="JH219" s="143"/>
      <c r="JI219" s="143"/>
      <c r="JJ219" s="143"/>
      <c r="JK219" s="143"/>
      <c r="JL219" s="143"/>
      <c r="JM219" s="143"/>
      <c r="JN219" s="143"/>
      <c r="JO219" s="143"/>
      <c r="JP219" s="143"/>
      <c r="JQ219" s="143"/>
      <c r="JR219" s="143"/>
      <c r="JS219" s="143"/>
      <c r="JT219" s="143"/>
      <c r="JU219" s="143"/>
      <c r="JV219" s="143"/>
      <c r="JW219" s="143"/>
      <c r="JX219" s="143"/>
      <c r="JY219" s="143"/>
      <c r="JZ219" s="143"/>
      <c r="KA219" s="143"/>
      <c r="KB219" s="143"/>
      <c r="KC219" s="143"/>
      <c r="KD219" s="143"/>
      <c r="KE219" s="143"/>
      <c r="KF219" s="143"/>
      <c r="KG219" s="143"/>
      <c r="KH219" s="143"/>
      <c r="KI219" s="143"/>
      <c r="KJ219" s="143"/>
      <c r="KK219" s="143"/>
      <c r="KL219" s="143"/>
      <c r="KM219" s="143"/>
      <c r="KN219" s="143"/>
      <c r="KO219" s="143"/>
      <c r="KP219" s="143"/>
      <c r="KQ219" s="143"/>
      <c r="KR219" s="143"/>
      <c r="KS219" s="143"/>
      <c r="KT219" s="143"/>
      <c r="KU219" s="143"/>
      <c r="KV219" s="143"/>
      <c r="KW219" s="143"/>
      <c r="KX219" s="143"/>
      <c r="KY219" s="143"/>
      <c r="KZ219" s="143"/>
      <c r="LA219" s="143"/>
      <c r="LB219" s="143"/>
      <c r="LC219" s="143"/>
      <c r="LD219" s="143"/>
      <c r="LE219" s="143"/>
      <c r="LF219" s="143"/>
      <c r="LG219" s="143"/>
      <c r="LH219" s="143"/>
      <c r="LI219" s="143"/>
      <c r="LJ219" s="143"/>
      <c r="LK219" s="143"/>
      <c r="LL219" s="143"/>
      <c r="LM219" s="143"/>
      <c r="LN219" s="143"/>
      <c r="LO219" s="143"/>
      <c r="LP219" s="143"/>
      <c r="LQ219" s="143"/>
      <c r="LR219" s="143"/>
      <c r="LS219" s="143"/>
      <c r="LT219" s="143"/>
      <c r="LU219" s="143"/>
      <c r="LV219" s="143"/>
      <c r="LW219" s="143"/>
      <c r="LX219" s="143"/>
      <c r="LY219" s="143"/>
      <c r="LZ219" s="143"/>
      <c r="MA219" s="143"/>
      <c r="MB219" s="143"/>
      <c r="MC219" s="143"/>
      <c r="MD219" s="143"/>
      <c r="ME219" s="143"/>
      <c r="MF219" s="143"/>
      <c r="MG219" s="143"/>
      <c r="MH219" s="143"/>
      <c r="MI219" s="143"/>
      <c r="MJ219" s="143"/>
      <c r="MK219" s="143"/>
      <c r="ML219" s="143"/>
      <c r="MM219" s="143"/>
      <c r="MN219" s="143"/>
      <c r="MO219" s="143"/>
      <c r="MP219" s="143"/>
      <c r="MQ219" s="143"/>
      <c r="MR219" s="143"/>
      <c r="MS219" s="143"/>
      <c r="MT219" s="143"/>
      <c r="MU219" s="143"/>
      <c r="MV219" s="143"/>
      <c r="MW219" s="143"/>
      <c r="MX219" s="143"/>
      <c r="MY219" s="143"/>
      <c r="MZ219" s="143"/>
      <c r="NA219" s="143"/>
      <c r="NB219" s="143"/>
      <c r="NC219" s="143"/>
      <c r="ND219" s="143"/>
      <c r="NE219" s="143"/>
      <c r="NF219" s="143"/>
      <c r="NG219" s="143"/>
      <c r="NH219" s="143"/>
      <c r="NI219" s="143"/>
      <c r="NJ219" s="143"/>
      <c r="NK219" s="143"/>
      <c r="NL219" s="143"/>
      <c r="NM219" s="143"/>
      <c r="NN219" s="143"/>
      <c r="NO219" s="143"/>
      <c r="NP219" s="143"/>
      <c r="NQ219" s="143"/>
      <c r="NR219" s="143"/>
      <c r="NS219" s="143"/>
      <c r="NT219" s="143"/>
      <c r="NU219" s="143"/>
      <c r="NV219" s="143"/>
      <c r="NW219" s="143"/>
      <c r="NX219" s="143"/>
      <c r="NY219" s="143"/>
      <c r="NZ219" s="143"/>
      <c r="OA219" s="143"/>
      <c r="OB219" s="143"/>
      <c r="OC219" s="143"/>
      <c r="OD219" s="143"/>
      <c r="OE219" s="143"/>
      <c r="OF219" s="143"/>
      <c r="OG219" s="143"/>
      <c r="OH219" s="143"/>
      <c r="OI219" s="143"/>
      <c r="OJ219" s="143"/>
      <c r="OK219" s="143"/>
      <c r="OL219" s="143"/>
      <c r="OM219" s="143"/>
      <c r="ON219" s="143"/>
      <c r="OO219" s="143"/>
      <c r="OP219" s="143"/>
      <c r="OQ219" s="143"/>
      <c r="OR219" s="143"/>
      <c r="OS219" s="143"/>
      <c r="OT219" s="143"/>
      <c r="OU219" s="143"/>
      <c r="OV219" s="143"/>
      <c r="OW219" s="143"/>
      <c r="OX219" s="143"/>
      <c r="OY219" s="143"/>
      <c r="OZ219" s="143"/>
      <c r="PA219" s="143"/>
      <c r="PB219" s="143"/>
      <c r="PC219" s="143"/>
      <c r="PD219" s="143"/>
      <c r="PE219" s="143"/>
      <c r="PF219" s="143"/>
      <c r="PG219" s="143"/>
      <c r="PH219" s="143"/>
      <c r="PI219" s="143"/>
      <c r="PJ219" s="143"/>
      <c r="PK219" s="143"/>
      <c r="PL219" s="143"/>
      <c r="PM219" s="143"/>
      <c r="PN219" s="143"/>
      <c r="PO219" s="143"/>
      <c r="PP219" s="143"/>
      <c r="PQ219" s="143"/>
      <c r="PR219" s="143"/>
      <c r="PS219" s="143"/>
      <c r="PT219" s="143"/>
      <c r="PU219" s="143"/>
      <c r="PV219" s="143"/>
      <c r="PW219" s="143"/>
      <c r="PX219" s="143"/>
      <c r="PY219" s="143"/>
      <c r="PZ219" s="143"/>
      <c r="QA219" s="143"/>
      <c r="QB219" s="143"/>
      <c r="QC219" s="143"/>
      <c r="QD219" s="143"/>
      <c r="QE219" s="143"/>
      <c r="QF219" s="143"/>
      <c r="QG219" s="143"/>
      <c r="QH219" s="143"/>
      <c r="QI219" s="143"/>
      <c r="QJ219" s="143"/>
      <c r="QK219" s="143"/>
      <c r="QL219" s="143"/>
      <c r="QM219" s="143"/>
      <c r="QN219" s="143"/>
      <c r="QO219" s="143"/>
      <c r="QP219" s="143"/>
      <c r="QQ219" s="143"/>
      <c r="QR219" s="143"/>
      <c r="QS219" s="143"/>
      <c r="QT219" s="143"/>
      <c r="QU219" s="143"/>
      <c r="QV219" s="143"/>
      <c r="QW219" s="143"/>
      <c r="QX219" s="143"/>
      <c r="QY219" s="143"/>
      <c r="QZ219" s="143"/>
      <c r="RA219" s="143"/>
      <c r="RB219" s="143"/>
      <c r="RC219" s="143"/>
      <c r="RD219" s="143"/>
      <c r="RE219" s="143"/>
      <c r="RF219" s="143"/>
      <c r="RG219" s="143"/>
      <c r="RH219" s="143"/>
      <c r="RI219" s="143"/>
      <c r="RJ219" s="143"/>
      <c r="RK219" s="143"/>
      <c r="RL219" s="143"/>
      <c r="RM219" s="143"/>
      <c r="RN219" s="143"/>
      <c r="RO219" s="143"/>
      <c r="RP219" s="143"/>
      <c r="RQ219" s="143"/>
      <c r="RR219" s="143"/>
      <c r="RS219" s="143"/>
      <c r="RT219" s="143"/>
      <c r="RU219" s="143"/>
      <c r="RV219" s="143"/>
      <c r="RW219" s="143"/>
      <c r="RX219" s="143"/>
      <c r="RY219" s="143"/>
      <c r="RZ219" s="143"/>
      <c r="SA219" s="143"/>
      <c r="SB219" s="143"/>
      <c r="SC219" s="143"/>
      <c r="SD219" s="143"/>
      <c r="SE219" s="143"/>
      <c r="SF219" s="143"/>
      <c r="SG219" s="143"/>
      <c r="SH219" s="143"/>
      <c r="SI219" s="143"/>
      <c r="SJ219" s="143"/>
      <c r="SK219" s="143"/>
      <c r="SL219" s="143"/>
      <c r="SM219" s="143"/>
      <c r="SN219" s="143"/>
      <c r="SO219" s="143"/>
      <c r="SP219" s="143"/>
      <c r="SQ219" s="143"/>
      <c r="SR219" s="143"/>
      <c r="SS219" s="143"/>
      <c r="ST219" s="143"/>
      <c r="SU219" s="143"/>
      <c r="SV219" s="143"/>
      <c r="SW219" s="143"/>
      <c r="SX219" s="143"/>
      <c r="SY219" s="143"/>
      <c r="SZ219" s="143"/>
      <c r="TA219" s="143"/>
      <c r="TB219" s="143"/>
      <c r="TC219" s="143"/>
      <c r="TD219" s="143"/>
      <c r="TE219" s="143"/>
      <c r="TF219" s="143"/>
      <c r="TG219" s="143"/>
      <c r="TH219" s="143"/>
      <c r="TI219" s="143"/>
      <c r="TJ219" s="143"/>
      <c r="TK219" s="143"/>
      <c r="TL219" s="143"/>
      <c r="TM219" s="143"/>
      <c r="TN219" s="143"/>
      <c r="TO219" s="143"/>
      <c r="TP219" s="143"/>
      <c r="TQ219" s="143"/>
      <c r="TR219" s="143"/>
      <c r="TS219" s="143"/>
      <c r="TT219" s="143"/>
      <c r="TU219" s="143"/>
      <c r="TV219" s="143"/>
      <c r="TW219" s="143"/>
      <c r="TX219" s="143"/>
      <c r="TY219" s="143"/>
      <c r="TZ219" s="143"/>
      <c r="UA219" s="143"/>
      <c r="UB219" s="143"/>
      <c r="UC219" s="143"/>
      <c r="UD219" s="143"/>
      <c r="UE219" s="143"/>
      <c r="UF219" s="143"/>
      <c r="UG219" s="143"/>
      <c r="UH219" s="143"/>
      <c r="UI219" s="143"/>
      <c r="UJ219" s="143"/>
      <c r="UK219" s="143"/>
      <c r="UL219" s="143"/>
      <c r="UM219" s="143"/>
      <c r="UN219" s="143"/>
      <c r="UO219" s="143"/>
      <c r="UP219" s="143"/>
      <c r="UQ219" s="143"/>
      <c r="UR219" s="143"/>
      <c r="US219" s="143"/>
      <c r="UT219" s="143"/>
      <c r="UU219" s="143"/>
      <c r="UV219" s="143"/>
      <c r="UW219" s="143"/>
      <c r="UX219" s="143"/>
      <c r="UY219" s="143"/>
      <c r="UZ219" s="143"/>
      <c r="VA219" s="143"/>
      <c r="VB219" s="143"/>
      <c r="VC219" s="143"/>
      <c r="VD219" s="143"/>
      <c r="VE219" s="143"/>
      <c r="VF219" s="143"/>
      <c r="VG219" s="143"/>
      <c r="VH219" s="143"/>
      <c r="VI219" s="143"/>
      <c r="VJ219" s="143"/>
      <c r="VK219" s="143"/>
      <c r="VL219" s="143"/>
      <c r="VM219" s="143"/>
      <c r="VN219" s="143"/>
      <c r="VO219" s="143"/>
      <c r="VP219" s="143"/>
      <c r="VQ219" s="143"/>
      <c r="VR219" s="143"/>
      <c r="VS219" s="143"/>
      <c r="VT219" s="143"/>
      <c r="VU219" s="143"/>
      <c r="VV219" s="143"/>
      <c r="VW219" s="143"/>
      <c r="VX219" s="143"/>
      <c r="VY219" s="143"/>
      <c r="VZ219" s="143"/>
      <c r="WA219" s="143"/>
      <c r="WB219" s="143"/>
      <c r="WC219" s="143"/>
      <c r="WD219" s="143"/>
      <c r="WE219" s="143"/>
      <c r="WF219" s="143"/>
      <c r="WG219" s="143"/>
      <c r="WH219" s="143"/>
      <c r="WI219" s="143"/>
      <c r="WJ219" s="143"/>
      <c r="WK219" s="143"/>
      <c r="WL219" s="143"/>
      <c r="WM219" s="143"/>
      <c r="WN219" s="143"/>
      <c r="WO219" s="143"/>
      <c r="WP219" s="143"/>
      <c r="WQ219" s="143"/>
      <c r="WR219" s="143"/>
      <c r="WS219" s="143"/>
      <c r="WT219" s="143"/>
      <c r="WU219" s="143"/>
      <c r="WV219" s="143"/>
      <c r="WW219" s="143"/>
      <c r="WX219" s="143"/>
      <c r="WY219" s="143"/>
      <c r="WZ219" s="143"/>
      <c r="XA219" s="143"/>
      <c r="XB219" s="143"/>
      <c r="XC219" s="143"/>
      <c r="XD219" s="143"/>
      <c r="XE219" s="143"/>
      <c r="XF219" s="143"/>
      <c r="XG219" s="143"/>
      <c r="XH219" s="143"/>
      <c r="XI219" s="143"/>
      <c r="XJ219" s="143"/>
      <c r="XK219" s="143"/>
      <c r="XL219" s="143"/>
      <c r="XM219" s="143"/>
      <c r="XN219" s="143"/>
      <c r="XO219" s="143"/>
      <c r="XP219" s="143"/>
      <c r="XQ219" s="143"/>
      <c r="XR219" s="143"/>
      <c r="XS219" s="143"/>
      <c r="XT219" s="143"/>
      <c r="XU219" s="143"/>
      <c r="XV219" s="143"/>
      <c r="XW219" s="143"/>
      <c r="XX219" s="143"/>
      <c r="XY219" s="143"/>
      <c r="XZ219" s="143"/>
      <c r="YA219" s="143"/>
      <c r="YB219" s="143"/>
      <c r="YC219" s="143"/>
      <c r="YD219" s="143"/>
      <c r="YE219" s="143"/>
      <c r="YF219" s="143"/>
      <c r="YG219" s="143"/>
      <c r="YH219" s="143"/>
      <c r="YI219" s="143"/>
      <c r="YJ219" s="143"/>
      <c r="YK219" s="143"/>
      <c r="YL219" s="143"/>
      <c r="YM219" s="143"/>
      <c r="YN219" s="143"/>
      <c r="YO219" s="143"/>
      <c r="YP219" s="143"/>
      <c r="YQ219" s="143"/>
      <c r="YR219" s="143"/>
      <c r="YS219" s="143"/>
      <c r="YT219" s="143"/>
      <c r="YU219" s="143"/>
      <c r="YV219" s="143"/>
      <c r="YW219" s="143"/>
      <c r="YX219" s="143"/>
      <c r="YY219" s="143"/>
      <c r="YZ219" s="143"/>
      <c r="ZA219" s="143"/>
      <c r="ZB219" s="143"/>
      <c r="ZC219" s="143"/>
      <c r="ZD219" s="143"/>
      <c r="ZE219" s="143"/>
      <c r="ZF219" s="143"/>
      <c r="ZG219" s="143"/>
      <c r="ZH219" s="143"/>
      <c r="ZI219" s="143"/>
      <c r="ZJ219" s="143"/>
      <c r="ZK219" s="143"/>
      <c r="ZL219" s="143"/>
      <c r="ZM219" s="143"/>
      <c r="ZN219" s="143"/>
      <c r="ZO219" s="143"/>
      <c r="ZP219" s="143"/>
      <c r="ZQ219" s="143"/>
      <c r="ZR219" s="143"/>
      <c r="ZS219" s="143"/>
      <c r="ZT219" s="143"/>
      <c r="ZU219" s="143"/>
      <c r="ZV219" s="143"/>
      <c r="ZW219" s="143"/>
      <c r="ZX219" s="143"/>
      <c r="ZY219" s="143"/>
      <c r="ZZ219" s="143"/>
      <c r="AAA219" s="143"/>
      <c r="AAB219" s="143"/>
      <c r="AAC219" s="143"/>
      <c r="AAD219" s="143"/>
      <c r="AAE219" s="143"/>
      <c r="AAF219" s="143"/>
      <c r="AAG219" s="143"/>
      <c r="AAH219" s="143"/>
      <c r="AAI219" s="143"/>
      <c r="AAJ219" s="143"/>
      <c r="AAK219" s="143"/>
      <c r="AAL219" s="143"/>
      <c r="AAM219" s="143"/>
      <c r="AAN219" s="143"/>
      <c r="AAO219" s="143"/>
      <c r="AAP219" s="143"/>
      <c r="AAQ219" s="143"/>
      <c r="AAR219" s="143"/>
      <c r="AAS219" s="143"/>
      <c r="AAT219" s="143"/>
      <c r="AAU219" s="143"/>
      <c r="AAV219" s="143"/>
      <c r="AAW219" s="143"/>
      <c r="AAX219" s="143"/>
      <c r="AAY219" s="143"/>
      <c r="AAZ219" s="143"/>
      <c r="ABA219" s="143"/>
      <c r="ABB219" s="143"/>
      <c r="ABC219" s="143"/>
      <c r="ABD219" s="143"/>
      <c r="ABE219" s="143"/>
      <c r="ABF219" s="143"/>
      <c r="ABG219" s="143"/>
      <c r="ABH219" s="143"/>
      <c r="ABI219" s="143"/>
      <c r="ABJ219" s="143"/>
      <c r="ABK219" s="143"/>
      <c r="ABL219" s="143"/>
      <c r="ABM219" s="143"/>
      <c r="ABN219" s="143"/>
      <c r="ABO219" s="143"/>
      <c r="ABP219" s="143"/>
      <c r="ABQ219" s="143"/>
      <c r="ABR219" s="143"/>
      <c r="ABS219" s="143"/>
      <c r="ABT219" s="143"/>
      <c r="ABU219" s="143"/>
      <c r="ABV219" s="143"/>
      <c r="ABW219" s="143"/>
      <c r="ABX219" s="143"/>
      <c r="ABY219" s="143"/>
      <c r="ABZ219" s="143"/>
      <c r="ACA219" s="143"/>
      <c r="ACB219" s="143"/>
      <c r="ACC219" s="143"/>
      <c r="ACD219" s="143"/>
      <c r="ACE219" s="143"/>
      <c r="ACF219" s="143"/>
      <c r="ACG219" s="143"/>
      <c r="ACH219" s="143"/>
      <c r="ACI219" s="143"/>
      <c r="ACJ219" s="143"/>
      <c r="ACK219" s="143"/>
      <c r="ACL219" s="143"/>
      <c r="ACM219" s="143"/>
      <c r="ACN219" s="143"/>
      <c r="ACO219" s="143"/>
      <c r="ACP219" s="143"/>
      <c r="ACQ219" s="143"/>
      <c r="ACR219" s="143"/>
      <c r="ACS219" s="143"/>
      <c r="ACT219" s="143"/>
      <c r="ACU219" s="143"/>
      <c r="ACV219" s="143"/>
      <c r="ACW219" s="143"/>
      <c r="ACX219" s="143"/>
      <c r="ACY219" s="143"/>
      <c r="ACZ219" s="143"/>
      <c r="ADA219" s="143"/>
      <c r="ADB219" s="143"/>
      <c r="ADC219" s="143"/>
      <c r="ADD219" s="143"/>
      <c r="ADE219" s="143"/>
      <c r="ADF219" s="143"/>
      <c r="ADG219" s="143"/>
      <c r="ADH219" s="143"/>
      <c r="ADI219" s="143"/>
      <c r="ADJ219" s="143"/>
      <c r="ADK219" s="143"/>
      <c r="ADL219" s="143"/>
      <c r="ADM219" s="143"/>
      <c r="ADN219" s="143"/>
      <c r="ADO219" s="143"/>
      <c r="ADP219" s="143"/>
      <c r="ADQ219" s="143"/>
      <c r="ADR219" s="143"/>
      <c r="ADS219" s="143"/>
      <c r="ADT219" s="143"/>
      <c r="ADU219" s="143"/>
      <c r="ADV219" s="143"/>
      <c r="ADW219" s="143"/>
      <c r="ADX219" s="143"/>
      <c r="ADY219" s="143"/>
      <c r="ADZ219" s="143"/>
      <c r="AEA219" s="143"/>
      <c r="AEB219" s="143"/>
      <c r="AEC219" s="143"/>
      <c r="AED219" s="143"/>
      <c r="AEE219" s="143"/>
      <c r="AEF219" s="143"/>
      <c r="AEG219" s="143"/>
      <c r="AEH219" s="143"/>
      <c r="AEI219" s="143"/>
      <c r="AEJ219" s="143"/>
      <c r="AEK219" s="143"/>
      <c r="AEL219" s="143"/>
      <c r="AEM219" s="143"/>
      <c r="AEN219" s="143"/>
      <c r="AEO219" s="143"/>
      <c r="AEP219" s="143"/>
      <c r="AEQ219" s="143"/>
      <c r="AER219" s="143"/>
      <c r="AES219" s="143"/>
      <c r="AET219" s="143"/>
      <c r="AEU219" s="143"/>
      <c r="AEV219" s="143"/>
      <c r="AEW219" s="143"/>
      <c r="AEX219" s="143"/>
      <c r="AEY219" s="143"/>
      <c r="AEZ219" s="143"/>
      <c r="AFA219" s="143"/>
      <c r="AFB219" s="143"/>
      <c r="AFC219" s="143"/>
      <c r="AFD219" s="143"/>
      <c r="AFE219" s="143"/>
      <c r="AFF219" s="143"/>
      <c r="AFG219" s="143"/>
      <c r="AFH219" s="143"/>
      <c r="AFI219" s="143"/>
      <c r="AFJ219" s="143"/>
      <c r="AFK219" s="143"/>
      <c r="AFL219" s="143"/>
      <c r="AFM219" s="143"/>
      <c r="AFN219" s="143"/>
      <c r="AFO219" s="143"/>
      <c r="AFP219" s="143"/>
      <c r="AFQ219" s="143"/>
      <c r="AFR219" s="143"/>
      <c r="AFS219" s="143"/>
      <c r="AFT219" s="143"/>
      <c r="AFU219" s="143"/>
      <c r="AFV219" s="143"/>
      <c r="AFW219" s="143"/>
      <c r="AFX219" s="143"/>
      <c r="AFY219" s="143"/>
      <c r="AFZ219" s="143"/>
      <c r="AGA219" s="143"/>
      <c r="AGB219" s="143"/>
      <c r="AGC219" s="143"/>
      <c r="AGD219" s="143"/>
      <c r="AGE219" s="143"/>
      <c r="AGF219" s="143"/>
      <c r="AGG219" s="143"/>
      <c r="AGH219" s="143"/>
      <c r="AGI219" s="143"/>
      <c r="AGJ219" s="143"/>
      <c r="AGK219" s="143"/>
      <c r="AGL219" s="143"/>
      <c r="AGM219" s="143"/>
      <c r="AGN219" s="143"/>
      <c r="AGO219" s="143"/>
      <c r="AGP219" s="143"/>
      <c r="AGQ219" s="143"/>
      <c r="AGR219" s="143"/>
      <c r="AGS219" s="143"/>
      <c r="AGT219" s="143"/>
      <c r="AGU219" s="143"/>
      <c r="AGV219" s="143"/>
      <c r="AGW219" s="143"/>
      <c r="AGX219" s="143"/>
      <c r="AGY219" s="143"/>
      <c r="AGZ219" s="143"/>
      <c r="AHA219" s="143"/>
      <c r="AHB219" s="143"/>
      <c r="AHC219" s="143"/>
      <c r="AHD219" s="143"/>
      <c r="AHE219" s="143"/>
      <c r="AHF219" s="143"/>
      <c r="AHG219" s="143"/>
      <c r="AHH219" s="143"/>
      <c r="AHI219" s="143"/>
      <c r="AHJ219" s="143"/>
      <c r="AHK219" s="143"/>
      <c r="AHL219" s="143"/>
      <c r="AHM219" s="143"/>
      <c r="AHN219" s="143"/>
      <c r="AHO219" s="143"/>
      <c r="AHP219" s="143"/>
      <c r="AHQ219" s="143"/>
      <c r="AHR219" s="143"/>
      <c r="AHS219" s="143"/>
      <c r="AHT219" s="143"/>
      <c r="AHU219" s="143"/>
      <c r="AHV219" s="143"/>
      <c r="AHW219" s="143"/>
      <c r="AHX219" s="143"/>
      <c r="AHY219" s="143"/>
      <c r="AHZ219" s="143"/>
      <c r="AIA219" s="143"/>
      <c r="AIB219" s="143"/>
      <c r="AIC219" s="143"/>
      <c r="AID219" s="143"/>
      <c r="AIE219" s="143"/>
      <c r="AIF219" s="143"/>
      <c r="AIG219" s="143"/>
      <c r="AIH219" s="143"/>
      <c r="AII219" s="143"/>
      <c r="AIJ219" s="143"/>
      <c r="AIK219" s="143"/>
      <c r="AIL219" s="143"/>
      <c r="AIM219" s="143"/>
      <c r="AIN219" s="143"/>
      <c r="AIO219" s="143"/>
      <c r="AIP219" s="143"/>
      <c r="AIQ219" s="143"/>
      <c r="AIR219" s="143"/>
      <c r="AIS219" s="143"/>
      <c r="AIT219" s="143"/>
      <c r="AIU219" s="143"/>
      <c r="AIV219" s="143"/>
      <c r="AIW219" s="143"/>
      <c r="AIX219" s="143"/>
      <c r="AIY219" s="143"/>
      <c r="AIZ219" s="143"/>
      <c r="AJA219" s="143"/>
      <c r="AJB219" s="143"/>
      <c r="AJC219" s="143"/>
      <c r="AJD219" s="143"/>
      <c r="AJE219" s="143"/>
      <c r="AJF219" s="143"/>
      <c r="AJG219" s="143"/>
      <c r="AJH219" s="143"/>
      <c r="AJI219" s="143"/>
    </row>
    <row r="220" spans="1:945" s="106" customFormat="1" ht="13.55" customHeight="1">
      <c r="A220" s="399" t="s">
        <v>448</v>
      </c>
      <c r="B220" s="101" t="s">
        <v>25</v>
      </c>
      <c r="C220" s="245">
        <f>Asia!C220</f>
        <v>147434</v>
      </c>
      <c r="D220" s="371">
        <f t="shared" ref="D220:D221" si="89">IFERROR(IF((C220/C208-1)=-100%,"",(C220/C208-1)),"")</f>
        <v>0.71150296599839802</v>
      </c>
      <c r="E220" s="420">
        <v>180290</v>
      </c>
      <c r="F220" s="405">
        <f>IFERROR(IF((E220/E208-1)=-100%,"",(E220/E208-1)),"")</f>
        <v>3.783243128515335</v>
      </c>
      <c r="G220" s="362">
        <v>2479</v>
      </c>
      <c r="H220" s="371">
        <f t="shared" ref="H220:H243" si="90">IFERROR(IF((G220/G208-1)=-100%,"",(G220/G208-1)),"")</f>
        <v>0.9535066981875493</v>
      </c>
      <c r="I220" s="246">
        <v>594</v>
      </c>
      <c r="J220" s="371">
        <f t="shared" ref="J220:J222" si="91">IFERROR(IF((I220/I208-1)=-100%,"",(I220/I208-1)),"")</f>
        <v>4.766990291262136</v>
      </c>
      <c r="K220" s="456">
        <v>3341</v>
      </c>
      <c r="L220" s="458">
        <f t="shared" ref="L220" si="92">IFERROR(IF((K220/K208-1)=-100%,"",(K220/K208-1)),"")</f>
        <v>7.1092233009708732</v>
      </c>
      <c r="M220" s="246">
        <v>156</v>
      </c>
      <c r="N220" s="371">
        <f t="shared" ref="N220:N243" si="93">IFERROR(IF((M220/M208-1)=-100%,"",(M220/M208-1)),"")</f>
        <v>77</v>
      </c>
      <c r="O220" s="246"/>
      <c r="P220" s="371" t="str">
        <f t="shared" ref="P220:P231" si="94">IFERROR(IF((O220/O208-1)=-100%,"",(O220/O208-1)),"")</f>
        <v/>
      </c>
      <c r="Q220" s="246">
        <v>18</v>
      </c>
      <c r="R220" s="371">
        <f t="shared" si="80"/>
        <v>17</v>
      </c>
      <c r="S220" s="246">
        <v>316</v>
      </c>
      <c r="T220" s="371">
        <f t="shared" ref="T220:T243" si="95">IFERROR(IF((S220/S208-1)=-100%,"",(S220/S208-1)),"")</f>
        <v>2.7619047619047619</v>
      </c>
      <c r="U220" s="402"/>
      <c r="V220" s="371" t="str">
        <f t="shared" ref="V220:V231" si="96">IFERROR(IF((U220/U208-1)=-100%,"",(U220/U208-1)),"")</f>
        <v/>
      </c>
      <c r="W220" s="248">
        <v>9</v>
      </c>
      <c r="X220" s="371">
        <f t="shared" ref="X220:X224" si="97">IFERROR(IF((W220/W208-1)=-100%,"",(W220/W208-1)),"")</f>
        <v>3.5</v>
      </c>
      <c r="Y220" s="248">
        <v>0</v>
      </c>
      <c r="Z220" s="371" t="str">
        <f t="shared" si="88"/>
        <v/>
      </c>
      <c r="AA220" s="138"/>
      <c r="AB220" s="358" t="str">
        <f t="shared" ref="AB220:AB231" si="98">IFERROR(IF((AA220/AA208-1)=-100%,"",(AA220/AA208-1)),"")</f>
        <v/>
      </c>
      <c r="AC220" s="138"/>
      <c r="AD220" s="358" t="str">
        <f t="shared" ref="AD220:AD231" si="99">IFERROR(IF((AC220/AC208-1)=-100%,"",(AC220/AC208-1)),"")</f>
        <v/>
      </c>
      <c r="AE220" s="138"/>
      <c r="AF220" s="358" t="str">
        <f t="shared" ref="AF220:AF231" si="100">IFERROR(IF((AE220/AE208-1)=-100%,"",(AE220/AE208-1)),"")</f>
        <v/>
      </c>
      <c r="AG220" s="138"/>
      <c r="AH220" s="358" t="str">
        <f t="shared" ref="AH220:AH231" si="101">IFERROR(IF((AG220/AG208-1)=-100%,"",(AG220/AG208-1)),"")</f>
        <v/>
      </c>
      <c r="AI220" s="143"/>
      <c r="AJ220" s="143"/>
      <c r="AK220" s="143"/>
      <c r="AL220" s="143"/>
      <c r="AM220" s="143"/>
      <c r="AN220" s="143"/>
      <c r="AO220" s="143"/>
      <c r="AP220" s="143"/>
      <c r="AQ220" s="143"/>
      <c r="AR220" s="143"/>
      <c r="AS220" s="143"/>
      <c r="AT220" s="143"/>
      <c r="AU220" s="143"/>
      <c r="AV220" s="144"/>
      <c r="AW220" s="143"/>
      <c r="AX220" s="143"/>
      <c r="AY220" s="143"/>
      <c r="AZ220" s="143"/>
      <c r="BA220" s="143"/>
      <c r="BB220" s="143"/>
      <c r="BC220" s="143"/>
      <c r="BD220" s="143"/>
      <c r="BE220" s="143"/>
      <c r="BF220" s="143"/>
      <c r="BG220" s="143"/>
      <c r="BH220" s="143"/>
      <c r="BI220" s="143"/>
      <c r="BJ220" s="143"/>
      <c r="BK220" s="143"/>
      <c r="BL220" s="143"/>
      <c r="BM220" s="143"/>
      <c r="BN220" s="143"/>
      <c r="BO220" s="143"/>
      <c r="BP220" s="143"/>
      <c r="BQ220" s="143"/>
      <c r="BR220" s="143"/>
      <c r="BS220" s="143"/>
      <c r="BT220" s="143"/>
      <c r="BU220" s="143"/>
      <c r="BV220" s="143"/>
      <c r="BW220" s="143"/>
      <c r="BX220" s="143"/>
      <c r="BY220" s="143"/>
      <c r="BZ220" s="143"/>
      <c r="CA220" s="143"/>
      <c r="CB220" s="143"/>
      <c r="CC220" s="143"/>
      <c r="CD220" s="143"/>
      <c r="CE220" s="143"/>
      <c r="CF220" s="143"/>
      <c r="CG220" s="143"/>
      <c r="CH220" s="143"/>
      <c r="CI220" s="143"/>
      <c r="CJ220" s="143"/>
      <c r="CK220" s="143"/>
      <c r="CL220" s="143"/>
      <c r="CM220" s="143"/>
      <c r="CN220" s="143"/>
      <c r="CO220" s="143"/>
      <c r="CP220" s="143"/>
      <c r="CQ220" s="143"/>
      <c r="CR220" s="143"/>
      <c r="CS220" s="143"/>
      <c r="CT220" s="143"/>
      <c r="CU220" s="143"/>
      <c r="CV220" s="143"/>
      <c r="CW220" s="143"/>
      <c r="CX220" s="143"/>
      <c r="CY220" s="143"/>
      <c r="CZ220" s="143"/>
      <c r="DA220" s="143"/>
      <c r="DB220" s="143"/>
      <c r="DC220" s="143"/>
      <c r="DD220" s="143"/>
      <c r="DE220" s="143"/>
      <c r="DF220" s="143"/>
      <c r="DG220" s="143"/>
      <c r="DH220" s="143"/>
      <c r="DI220" s="143"/>
      <c r="DJ220" s="143"/>
      <c r="DK220" s="143"/>
      <c r="DL220" s="143"/>
      <c r="DM220" s="143"/>
      <c r="DN220" s="143"/>
      <c r="DO220" s="143"/>
      <c r="DP220" s="143"/>
      <c r="DQ220" s="143"/>
      <c r="DR220" s="143"/>
      <c r="DS220" s="143"/>
      <c r="DT220" s="143"/>
      <c r="DU220" s="143"/>
      <c r="DV220" s="143"/>
      <c r="DW220" s="143"/>
      <c r="DX220" s="143"/>
      <c r="DY220" s="143"/>
      <c r="DZ220" s="143"/>
      <c r="EA220" s="143"/>
      <c r="EB220" s="143"/>
      <c r="EC220" s="143"/>
      <c r="ED220" s="143"/>
      <c r="EE220" s="143"/>
      <c r="EF220" s="143"/>
      <c r="EG220" s="143"/>
      <c r="EH220" s="143"/>
      <c r="EI220" s="143"/>
      <c r="EJ220" s="143"/>
      <c r="EK220" s="143"/>
      <c r="EL220" s="143"/>
      <c r="EM220" s="143"/>
      <c r="EN220" s="143"/>
      <c r="EO220" s="143"/>
      <c r="EP220" s="143"/>
      <c r="EQ220" s="143"/>
      <c r="ER220" s="143"/>
      <c r="ES220" s="143"/>
      <c r="ET220" s="143"/>
      <c r="EU220" s="143"/>
      <c r="EV220" s="143"/>
      <c r="EW220" s="143"/>
      <c r="EX220" s="143"/>
      <c r="EY220" s="143"/>
      <c r="EZ220" s="143"/>
      <c r="FA220" s="143"/>
      <c r="FB220" s="143"/>
      <c r="FC220" s="143"/>
      <c r="FD220" s="143"/>
      <c r="FE220" s="143"/>
      <c r="FF220" s="143"/>
      <c r="FG220" s="143"/>
      <c r="FH220" s="143"/>
      <c r="FI220" s="143"/>
      <c r="FJ220" s="143"/>
      <c r="FK220" s="143"/>
      <c r="FL220" s="143"/>
      <c r="FM220" s="143"/>
      <c r="FN220" s="143"/>
      <c r="FO220" s="143"/>
      <c r="FP220" s="143"/>
      <c r="FQ220" s="143"/>
      <c r="FR220" s="143"/>
      <c r="FS220" s="143"/>
      <c r="FT220" s="143"/>
      <c r="FU220" s="143"/>
      <c r="FV220" s="143"/>
      <c r="FW220" s="143"/>
      <c r="FX220" s="143"/>
      <c r="FY220" s="143"/>
      <c r="FZ220" s="143"/>
      <c r="GA220" s="143"/>
      <c r="GB220" s="143"/>
      <c r="GC220" s="143"/>
      <c r="GD220" s="143"/>
      <c r="GE220" s="143"/>
      <c r="GF220" s="143"/>
      <c r="GG220" s="143"/>
      <c r="GH220" s="143"/>
      <c r="GI220" s="143"/>
      <c r="GJ220" s="143"/>
      <c r="GK220" s="143"/>
      <c r="GL220" s="143"/>
      <c r="GM220" s="143"/>
      <c r="GN220" s="143"/>
      <c r="GO220" s="143"/>
      <c r="GP220" s="143"/>
      <c r="GQ220" s="143"/>
      <c r="GR220" s="143"/>
      <c r="GS220" s="143"/>
      <c r="GT220" s="143"/>
      <c r="GU220" s="143"/>
      <c r="GV220" s="143"/>
      <c r="GW220" s="143"/>
      <c r="GX220" s="143"/>
      <c r="GY220" s="143"/>
      <c r="GZ220" s="143"/>
      <c r="HA220" s="143"/>
      <c r="HB220" s="143"/>
      <c r="HC220" s="143"/>
      <c r="HD220" s="143"/>
      <c r="HE220" s="143"/>
      <c r="HF220" s="143"/>
      <c r="HG220" s="143"/>
      <c r="HH220" s="143"/>
      <c r="HI220" s="143"/>
      <c r="HJ220" s="143"/>
      <c r="HK220" s="143"/>
      <c r="HL220" s="143"/>
      <c r="HM220" s="143"/>
      <c r="HN220" s="143"/>
      <c r="HO220" s="143"/>
      <c r="HP220" s="143"/>
      <c r="HQ220" s="143"/>
      <c r="HR220" s="143"/>
      <c r="HS220" s="143"/>
      <c r="HT220" s="143"/>
      <c r="HU220" s="143"/>
      <c r="HV220" s="143"/>
      <c r="HW220" s="143"/>
      <c r="HX220" s="143"/>
      <c r="HY220" s="143"/>
      <c r="HZ220" s="143"/>
      <c r="IA220" s="143"/>
      <c r="IB220" s="143"/>
      <c r="IC220" s="143"/>
      <c r="ID220" s="143"/>
      <c r="IE220" s="143"/>
      <c r="IF220" s="143"/>
      <c r="IG220" s="143"/>
      <c r="IH220" s="143"/>
      <c r="II220" s="143"/>
      <c r="IJ220" s="143"/>
      <c r="IK220" s="143"/>
      <c r="IL220" s="143"/>
      <c r="IM220" s="143"/>
      <c r="IN220" s="143"/>
      <c r="IO220" s="143"/>
      <c r="IP220" s="143"/>
      <c r="IQ220" s="143"/>
      <c r="IR220" s="143"/>
      <c r="IS220" s="143"/>
      <c r="IT220" s="143"/>
      <c r="IU220" s="143"/>
      <c r="IV220" s="143"/>
      <c r="IW220" s="143"/>
      <c r="IX220" s="143"/>
      <c r="IY220" s="143"/>
      <c r="IZ220" s="143"/>
      <c r="JA220" s="143"/>
      <c r="JB220" s="143"/>
      <c r="JC220" s="143"/>
      <c r="JD220" s="143"/>
      <c r="JE220" s="143"/>
      <c r="JF220" s="143"/>
      <c r="JG220" s="143"/>
      <c r="JH220" s="143"/>
      <c r="JI220" s="143"/>
      <c r="JJ220" s="143"/>
      <c r="JK220" s="143"/>
      <c r="JL220" s="143"/>
      <c r="JM220" s="143"/>
      <c r="JN220" s="143"/>
      <c r="JO220" s="143"/>
      <c r="JP220" s="143"/>
      <c r="JQ220" s="143"/>
      <c r="JR220" s="143"/>
      <c r="JS220" s="143"/>
      <c r="JT220" s="143"/>
      <c r="JU220" s="143"/>
      <c r="JV220" s="143"/>
      <c r="JW220" s="143"/>
      <c r="JX220" s="143"/>
      <c r="JY220" s="143"/>
      <c r="JZ220" s="143"/>
      <c r="KA220" s="143"/>
      <c r="KB220" s="143"/>
      <c r="KC220" s="143"/>
      <c r="KD220" s="143"/>
      <c r="KE220" s="143"/>
      <c r="KF220" s="143"/>
      <c r="KG220" s="143"/>
      <c r="KH220" s="143"/>
      <c r="KI220" s="143"/>
      <c r="KJ220" s="143"/>
      <c r="KK220" s="143"/>
      <c r="KL220" s="143"/>
      <c r="KM220" s="143"/>
      <c r="KN220" s="143"/>
      <c r="KO220" s="143"/>
      <c r="KP220" s="143"/>
      <c r="KQ220" s="143"/>
      <c r="KR220" s="143"/>
      <c r="KS220" s="143"/>
      <c r="KT220" s="143"/>
      <c r="KU220" s="143"/>
      <c r="KV220" s="143"/>
      <c r="KW220" s="143"/>
      <c r="KX220" s="143"/>
      <c r="KY220" s="143"/>
      <c r="KZ220" s="143"/>
      <c r="LA220" s="143"/>
      <c r="LB220" s="143"/>
      <c r="LC220" s="143"/>
      <c r="LD220" s="143"/>
      <c r="LE220" s="143"/>
      <c r="LF220" s="143"/>
      <c r="LG220" s="143"/>
      <c r="LH220" s="143"/>
      <c r="LI220" s="143"/>
      <c r="LJ220" s="143"/>
      <c r="LK220" s="143"/>
      <c r="LL220" s="143"/>
      <c r="LM220" s="143"/>
      <c r="LN220" s="143"/>
      <c r="LO220" s="143"/>
      <c r="LP220" s="143"/>
      <c r="LQ220" s="143"/>
      <c r="LR220" s="143"/>
      <c r="LS220" s="143"/>
      <c r="LT220" s="143"/>
      <c r="LU220" s="143"/>
      <c r="LV220" s="143"/>
      <c r="LW220" s="143"/>
      <c r="LX220" s="143"/>
      <c r="LY220" s="143"/>
      <c r="LZ220" s="143"/>
      <c r="MA220" s="143"/>
      <c r="MB220" s="143"/>
      <c r="MC220" s="143"/>
      <c r="MD220" s="143"/>
      <c r="ME220" s="143"/>
      <c r="MF220" s="143"/>
      <c r="MG220" s="143"/>
      <c r="MH220" s="143"/>
      <c r="MI220" s="143"/>
      <c r="MJ220" s="143"/>
      <c r="MK220" s="143"/>
      <c r="ML220" s="143"/>
      <c r="MM220" s="143"/>
      <c r="MN220" s="143"/>
      <c r="MO220" s="143"/>
      <c r="MP220" s="143"/>
      <c r="MQ220" s="143"/>
      <c r="MR220" s="143"/>
      <c r="MS220" s="143"/>
      <c r="MT220" s="143"/>
      <c r="MU220" s="143"/>
      <c r="MV220" s="143"/>
      <c r="MW220" s="143"/>
      <c r="MX220" s="143"/>
      <c r="MY220" s="143"/>
      <c r="MZ220" s="143"/>
      <c r="NA220" s="143"/>
      <c r="NB220" s="143"/>
      <c r="NC220" s="143"/>
      <c r="ND220" s="143"/>
      <c r="NE220" s="143"/>
      <c r="NF220" s="143"/>
      <c r="NG220" s="143"/>
      <c r="NH220" s="143"/>
      <c r="NI220" s="143"/>
      <c r="NJ220" s="143"/>
      <c r="NK220" s="143"/>
      <c r="NL220" s="143"/>
      <c r="NM220" s="143"/>
      <c r="NN220" s="143"/>
      <c r="NO220" s="143"/>
      <c r="NP220" s="143"/>
      <c r="NQ220" s="143"/>
      <c r="NR220" s="143"/>
      <c r="NS220" s="143"/>
      <c r="NT220" s="143"/>
      <c r="NU220" s="143"/>
      <c r="NV220" s="143"/>
      <c r="NW220" s="143"/>
      <c r="NX220" s="143"/>
      <c r="NY220" s="143"/>
      <c r="NZ220" s="143"/>
      <c r="OA220" s="143"/>
      <c r="OB220" s="143"/>
      <c r="OC220" s="143"/>
      <c r="OD220" s="143"/>
      <c r="OE220" s="143"/>
      <c r="OF220" s="143"/>
      <c r="OG220" s="143"/>
      <c r="OH220" s="143"/>
      <c r="OI220" s="143"/>
      <c r="OJ220" s="143"/>
      <c r="OK220" s="143"/>
      <c r="OL220" s="143"/>
      <c r="OM220" s="143"/>
      <c r="ON220" s="143"/>
      <c r="OO220" s="143"/>
      <c r="OP220" s="143"/>
      <c r="OQ220" s="143"/>
      <c r="OR220" s="143"/>
      <c r="OS220" s="143"/>
      <c r="OT220" s="143"/>
      <c r="OU220" s="143"/>
      <c r="OV220" s="143"/>
      <c r="OW220" s="143"/>
      <c r="OX220" s="143"/>
      <c r="OY220" s="143"/>
      <c r="OZ220" s="143"/>
      <c r="PA220" s="143"/>
      <c r="PB220" s="143"/>
      <c r="PC220" s="143"/>
      <c r="PD220" s="143"/>
      <c r="PE220" s="143"/>
      <c r="PF220" s="143"/>
      <c r="PG220" s="143"/>
      <c r="PH220" s="143"/>
      <c r="PI220" s="143"/>
      <c r="PJ220" s="143"/>
      <c r="PK220" s="143"/>
      <c r="PL220" s="143"/>
      <c r="PM220" s="143"/>
      <c r="PN220" s="143"/>
      <c r="PO220" s="143"/>
      <c r="PP220" s="143"/>
      <c r="PQ220" s="143"/>
      <c r="PR220" s="143"/>
      <c r="PS220" s="143"/>
      <c r="PT220" s="143"/>
      <c r="PU220" s="143"/>
      <c r="PV220" s="143"/>
      <c r="PW220" s="143"/>
      <c r="PX220" s="143"/>
      <c r="PY220" s="143"/>
      <c r="PZ220" s="143"/>
      <c r="QA220" s="143"/>
      <c r="QB220" s="143"/>
      <c r="QC220" s="143"/>
      <c r="QD220" s="143"/>
      <c r="QE220" s="143"/>
      <c r="QF220" s="143"/>
      <c r="QG220" s="143"/>
      <c r="QH220" s="143"/>
      <c r="QI220" s="143"/>
      <c r="QJ220" s="143"/>
      <c r="QK220" s="143"/>
      <c r="QL220" s="143"/>
      <c r="QM220" s="143"/>
      <c r="QN220" s="143"/>
      <c r="QO220" s="143"/>
      <c r="QP220" s="143"/>
      <c r="QQ220" s="143"/>
      <c r="QR220" s="143"/>
      <c r="QS220" s="143"/>
      <c r="QT220" s="143"/>
      <c r="QU220" s="143"/>
      <c r="QV220" s="143"/>
      <c r="QW220" s="143"/>
      <c r="QX220" s="143"/>
      <c r="QY220" s="143"/>
      <c r="QZ220" s="143"/>
      <c r="RA220" s="143"/>
      <c r="RB220" s="143"/>
      <c r="RC220" s="143"/>
      <c r="RD220" s="143"/>
      <c r="RE220" s="143"/>
      <c r="RF220" s="143"/>
      <c r="RG220" s="143"/>
      <c r="RH220" s="143"/>
      <c r="RI220" s="143"/>
      <c r="RJ220" s="143"/>
      <c r="RK220" s="143"/>
      <c r="RL220" s="143"/>
      <c r="RM220" s="143"/>
      <c r="RN220" s="143"/>
      <c r="RO220" s="143"/>
      <c r="RP220" s="143"/>
      <c r="RQ220" s="143"/>
      <c r="RR220" s="143"/>
      <c r="RS220" s="143"/>
      <c r="RT220" s="143"/>
      <c r="RU220" s="143"/>
      <c r="RV220" s="143"/>
      <c r="RW220" s="143"/>
      <c r="RX220" s="143"/>
      <c r="RY220" s="143"/>
      <c r="RZ220" s="143"/>
      <c r="SA220" s="143"/>
      <c r="SB220" s="143"/>
      <c r="SC220" s="143"/>
      <c r="SD220" s="143"/>
      <c r="SE220" s="143"/>
      <c r="SF220" s="143"/>
      <c r="SG220" s="143"/>
      <c r="SH220" s="143"/>
      <c r="SI220" s="143"/>
      <c r="SJ220" s="143"/>
      <c r="SK220" s="143"/>
      <c r="SL220" s="143"/>
      <c r="SM220" s="143"/>
      <c r="SN220" s="143"/>
      <c r="SO220" s="143"/>
      <c r="SP220" s="143"/>
      <c r="SQ220" s="143"/>
      <c r="SR220" s="143"/>
      <c r="SS220" s="143"/>
      <c r="ST220" s="143"/>
      <c r="SU220" s="143"/>
      <c r="SV220" s="143"/>
      <c r="SW220" s="143"/>
      <c r="SX220" s="143"/>
      <c r="SY220" s="143"/>
      <c r="SZ220" s="143"/>
      <c r="TA220" s="143"/>
      <c r="TB220" s="143"/>
      <c r="TC220" s="143"/>
      <c r="TD220" s="143"/>
      <c r="TE220" s="143"/>
      <c r="TF220" s="143"/>
      <c r="TG220" s="143"/>
      <c r="TH220" s="143"/>
      <c r="TI220" s="143"/>
      <c r="TJ220" s="143"/>
      <c r="TK220" s="143"/>
      <c r="TL220" s="143"/>
      <c r="TM220" s="143"/>
      <c r="TN220" s="143"/>
      <c r="TO220" s="143"/>
      <c r="TP220" s="143"/>
      <c r="TQ220" s="143"/>
      <c r="TR220" s="143"/>
      <c r="TS220" s="143"/>
      <c r="TT220" s="143"/>
      <c r="TU220" s="143"/>
      <c r="TV220" s="143"/>
      <c r="TW220" s="143"/>
      <c r="TX220" s="143"/>
      <c r="TY220" s="143"/>
      <c r="TZ220" s="143"/>
      <c r="UA220" s="143"/>
      <c r="UB220" s="143"/>
      <c r="UC220" s="143"/>
      <c r="UD220" s="143"/>
      <c r="UE220" s="143"/>
      <c r="UF220" s="143"/>
      <c r="UG220" s="143"/>
      <c r="UH220" s="143"/>
      <c r="UI220" s="143"/>
      <c r="UJ220" s="143"/>
      <c r="UK220" s="143"/>
      <c r="UL220" s="143"/>
      <c r="UM220" s="143"/>
      <c r="UN220" s="143"/>
      <c r="UO220" s="143"/>
      <c r="UP220" s="143"/>
      <c r="UQ220" s="143"/>
      <c r="UR220" s="143"/>
      <c r="US220" s="143"/>
      <c r="UT220" s="143"/>
      <c r="UU220" s="143"/>
      <c r="UV220" s="143"/>
      <c r="UW220" s="143"/>
      <c r="UX220" s="143"/>
      <c r="UY220" s="143"/>
      <c r="UZ220" s="143"/>
      <c r="VA220" s="143"/>
      <c r="VB220" s="143"/>
      <c r="VC220" s="143"/>
      <c r="VD220" s="143"/>
      <c r="VE220" s="143"/>
      <c r="VF220" s="143"/>
      <c r="VG220" s="143"/>
      <c r="VH220" s="143"/>
      <c r="VI220" s="143"/>
      <c r="VJ220" s="143"/>
      <c r="VK220" s="143"/>
      <c r="VL220" s="143"/>
      <c r="VM220" s="143"/>
      <c r="VN220" s="143"/>
      <c r="VO220" s="143"/>
      <c r="VP220" s="143"/>
      <c r="VQ220" s="143"/>
      <c r="VR220" s="143"/>
      <c r="VS220" s="143"/>
      <c r="VT220" s="143"/>
      <c r="VU220" s="143"/>
      <c r="VV220" s="143"/>
      <c r="VW220" s="143"/>
      <c r="VX220" s="143"/>
      <c r="VY220" s="143"/>
      <c r="VZ220" s="143"/>
      <c r="WA220" s="143"/>
      <c r="WB220" s="143"/>
      <c r="WC220" s="143"/>
      <c r="WD220" s="143"/>
      <c r="WE220" s="143"/>
      <c r="WF220" s="143"/>
      <c r="WG220" s="143"/>
      <c r="WH220" s="143"/>
      <c r="WI220" s="143"/>
      <c r="WJ220" s="143"/>
      <c r="WK220" s="143"/>
      <c r="WL220" s="143"/>
      <c r="WM220" s="143"/>
      <c r="WN220" s="143"/>
      <c r="WO220" s="143"/>
      <c r="WP220" s="143"/>
      <c r="WQ220" s="143"/>
      <c r="WR220" s="143"/>
      <c r="WS220" s="143"/>
      <c r="WT220" s="143"/>
      <c r="WU220" s="143"/>
      <c r="WV220" s="143"/>
      <c r="WW220" s="143"/>
      <c r="WX220" s="143"/>
      <c r="WY220" s="143"/>
      <c r="WZ220" s="143"/>
      <c r="XA220" s="143"/>
      <c r="XB220" s="143"/>
      <c r="XC220" s="143"/>
      <c r="XD220" s="143"/>
      <c r="XE220" s="143"/>
      <c r="XF220" s="143"/>
      <c r="XG220" s="143"/>
      <c r="XH220" s="143"/>
      <c r="XI220" s="143"/>
      <c r="XJ220" s="143"/>
      <c r="XK220" s="143"/>
      <c r="XL220" s="143"/>
      <c r="XM220" s="143"/>
      <c r="XN220" s="143"/>
      <c r="XO220" s="143"/>
      <c r="XP220" s="143"/>
      <c r="XQ220" s="143"/>
      <c r="XR220" s="143"/>
      <c r="XS220" s="143"/>
      <c r="XT220" s="143"/>
      <c r="XU220" s="143"/>
      <c r="XV220" s="143"/>
      <c r="XW220" s="143"/>
      <c r="XX220" s="143"/>
      <c r="XY220" s="143"/>
      <c r="XZ220" s="143"/>
      <c r="YA220" s="143"/>
      <c r="YB220" s="143"/>
      <c r="YC220" s="143"/>
      <c r="YD220" s="143"/>
      <c r="YE220" s="143"/>
      <c r="YF220" s="143"/>
      <c r="YG220" s="143"/>
      <c r="YH220" s="143"/>
      <c r="YI220" s="143"/>
      <c r="YJ220" s="143"/>
      <c r="YK220" s="143"/>
      <c r="YL220" s="143"/>
      <c r="YM220" s="143"/>
      <c r="YN220" s="143"/>
      <c r="YO220" s="143"/>
      <c r="YP220" s="143"/>
      <c r="YQ220" s="143"/>
      <c r="YR220" s="143"/>
      <c r="YS220" s="143"/>
      <c r="YT220" s="143"/>
      <c r="YU220" s="143"/>
      <c r="YV220" s="143"/>
      <c r="YW220" s="143"/>
      <c r="YX220" s="143"/>
      <c r="YY220" s="143"/>
      <c r="YZ220" s="143"/>
      <c r="ZA220" s="143"/>
      <c r="ZB220" s="143"/>
      <c r="ZC220" s="143"/>
      <c r="ZD220" s="143"/>
      <c r="ZE220" s="143"/>
      <c r="ZF220" s="143"/>
      <c r="ZG220" s="143"/>
      <c r="ZH220" s="143"/>
      <c r="ZI220" s="143"/>
      <c r="ZJ220" s="143"/>
      <c r="ZK220" s="143"/>
      <c r="ZL220" s="143"/>
      <c r="ZM220" s="143"/>
      <c r="ZN220" s="143"/>
      <c r="ZO220" s="143"/>
      <c r="ZP220" s="143"/>
      <c r="ZQ220" s="143"/>
      <c r="ZR220" s="143"/>
      <c r="ZS220" s="143"/>
      <c r="ZT220" s="143"/>
      <c r="ZU220" s="143"/>
      <c r="ZV220" s="143"/>
      <c r="ZW220" s="143"/>
      <c r="ZX220" s="143"/>
      <c r="ZY220" s="143"/>
      <c r="ZZ220" s="143"/>
      <c r="AAA220" s="143"/>
      <c r="AAB220" s="143"/>
      <c r="AAC220" s="143"/>
      <c r="AAD220" s="143"/>
      <c r="AAE220" s="143"/>
      <c r="AAF220" s="143"/>
      <c r="AAG220" s="143"/>
      <c r="AAH220" s="143"/>
      <c r="AAI220" s="143"/>
      <c r="AAJ220" s="143"/>
      <c r="AAK220" s="143"/>
      <c r="AAL220" s="143"/>
      <c r="AAM220" s="143"/>
      <c r="AAN220" s="143"/>
      <c r="AAO220" s="143"/>
      <c r="AAP220" s="143"/>
      <c r="AAQ220" s="143"/>
      <c r="AAR220" s="143"/>
      <c r="AAS220" s="143"/>
      <c r="AAT220" s="143"/>
      <c r="AAU220" s="143"/>
      <c r="AAV220" s="143"/>
      <c r="AAW220" s="143"/>
      <c r="AAX220" s="143"/>
      <c r="AAY220" s="143"/>
      <c r="AAZ220" s="143"/>
      <c r="ABA220" s="143"/>
      <c r="ABB220" s="143"/>
      <c r="ABC220" s="143"/>
      <c r="ABD220" s="143"/>
      <c r="ABE220" s="143"/>
      <c r="ABF220" s="143"/>
      <c r="ABG220" s="143"/>
      <c r="ABH220" s="143"/>
      <c r="ABI220" s="143"/>
      <c r="ABJ220" s="143"/>
      <c r="ABK220" s="143"/>
      <c r="ABL220" s="143"/>
      <c r="ABM220" s="143"/>
      <c r="ABN220" s="143"/>
      <c r="ABO220" s="143"/>
      <c r="ABP220" s="143"/>
      <c r="ABQ220" s="143"/>
      <c r="ABR220" s="143"/>
      <c r="ABS220" s="143"/>
      <c r="ABT220" s="143"/>
      <c r="ABU220" s="143"/>
      <c r="ABV220" s="143"/>
      <c r="ABW220" s="143"/>
      <c r="ABX220" s="143"/>
      <c r="ABY220" s="143"/>
      <c r="ABZ220" s="143"/>
      <c r="ACA220" s="143"/>
      <c r="ACB220" s="143"/>
      <c r="ACC220" s="143"/>
      <c r="ACD220" s="143"/>
      <c r="ACE220" s="143"/>
      <c r="ACF220" s="143"/>
      <c r="ACG220" s="143"/>
      <c r="ACH220" s="143"/>
      <c r="ACI220" s="143"/>
      <c r="ACJ220" s="143"/>
      <c r="ACK220" s="143"/>
      <c r="ACL220" s="143"/>
      <c r="ACM220" s="143"/>
      <c r="ACN220" s="143"/>
      <c r="ACO220" s="143"/>
      <c r="ACP220" s="143"/>
      <c r="ACQ220" s="143"/>
      <c r="ACR220" s="143"/>
      <c r="ACS220" s="143"/>
      <c r="ACT220" s="143"/>
      <c r="ACU220" s="143"/>
      <c r="ACV220" s="143"/>
      <c r="ACW220" s="143"/>
      <c r="ACX220" s="143"/>
      <c r="ACY220" s="143"/>
      <c r="ACZ220" s="143"/>
      <c r="ADA220" s="143"/>
      <c r="ADB220" s="143"/>
      <c r="ADC220" s="143"/>
      <c r="ADD220" s="143"/>
      <c r="ADE220" s="143"/>
      <c r="ADF220" s="143"/>
      <c r="ADG220" s="143"/>
      <c r="ADH220" s="143"/>
      <c r="ADI220" s="143"/>
      <c r="ADJ220" s="143"/>
      <c r="ADK220" s="143"/>
      <c r="ADL220" s="143"/>
      <c r="ADM220" s="143"/>
      <c r="ADN220" s="143"/>
      <c r="ADO220" s="143"/>
      <c r="ADP220" s="143"/>
      <c r="ADQ220" s="143"/>
      <c r="ADR220" s="143"/>
      <c r="ADS220" s="143"/>
      <c r="ADT220" s="143"/>
      <c r="ADU220" s="143"/>
      <c r="ADV220" s="143"/>
      <c r="ADW220" s="143"/>
      <c r="ADX220" s="143"/>
      <c r="ADY220" s="143"/>
      <c r="ADZ220" s="143"/>
      <c r="AEA220" s="143"/>
      <c r="AEB220" s="143"/>
      <c r="AEC220" s="143"/>
      <c r="AED220" s="143"/>
      <c r="AEE220" s="143"/>
      <c r="AEF220" s="143"/>
      <c r="AEG220" s="143"/>
      <c r="AEH220" s="143"/>
      <c r="AEI220" s="143"/>
      <c r="AEJ220" s="143"/>
      <c r="AEK220" s="143"/>
      <c r="AEL220" s="143"/>
      <c r="AEM220" s="143"/>
      <c r="AEN220" s="143"/>
      <c r="AEO220" s="143"/>
      <c r="AEP220" s="143"/>
      <c r="AEQ220" s="143"/>
      <c r="AER220" s="143"/>
      <c r="AES220" s="143"/>
      <c r="AET220" s="143"/>
      <c r="AEU220" s="143"/>
      <c r="AEV220" s="143"/>
      <c r="AEW220" s="143"/>
      <c r="AEX220" s="143"/>
      <c r="AEY220" s="143"/>
      <c r="AEZ220" s="143"/>
      <c r="AFA220" s="143"/>
      <c r="AFB220" s="143"/>
      <c r="AFC220" s="143"/>
      <c r="AFD220" s="143"/>
      <c r="AFE220" s="143"/>
      <c r="AFF220" s="143"/>
      <c r="AFG220" s="143"/>
      <c r="AFH220" s="143"/>
      <c r="AFI220" s="143"/>
      <c r="AFJ220" s="143"/>
      <c r="AFK220" s="143"/>
      <c r="AFL220" s="143"/>
      <c r="AFM220" s="143"/>
      <c r="AFN220" s="143"/>
      <c r="AFO220" s="143"/>
      <c r="AFP220" s="143"/>
      <c r="AFQ220" s="143"/>
      <c r="AFR220" s="143"/>
      <c r="AFS220" s="143"/>
      <c r="AFT220" s="143"/>
      <c r="AFU220" s="143"/>
      <c r="AFV220" s="143"/>
      <c r="AFW220" s="143"/>
      <c r="AFX220" s="143"/>
      <c r="AFY220" s="143"/>
      <c r="AFZ220" s="143"/>
      <c r="AGA220" s="143"/>
      <c r="AGB220" s="143"/>
      <c r="AGC220" s="143"/>
      <c r="AGD220" s="143"/>
      <c r="AGE220" s="143"/>
      <c r="AGF220" s="143"/>
      <c r="AGG220" s="143"/>
      <c r="AGH220" s="143"/>
      <c r="AGI220" s="143"/>
      <c r="AGJ220" s="143"/>
      <c r="AGK220" s="143"/>
      <c r="AGL220" s="143"/>
      <c r="AGM220" s="143"/>
      <c r="AGN220" s="143"/>
      <c r="AGO220" s="143"/>
      <c r="AGP220" s="143"/>
      <c r="AGQ220" s="143"/>
      <c r="AGR220" s="143"/>
      <c r="AGS220" s="143"/>
      <c r="AGT220" s="143"/>
      <c r="AGU220" s="143"/>
      <c r="AGV220" s="143"/>
      <c r="AGW220" s="143"/>
      <c r="AGX220" s="143"/>
      <c r="AGY220" s="143"/>
      <c r="AGZ220" s="143"/>
      <c r="AHA220" s="143"/>
      <c r="AHB220" s="143"/>
      <c r="AHC220" s="143"/>
      <c r="AHD220" s="143"/>
      <c r="AHE220" s="143"/>
      <c r="AHF220" s="143"/>
      <c r="AHG220" s="143"/>
      <c r="AHH220" s="143"/>
      <c r="AHI220" s="143"/>
      <c r="AHJ220" s="143"/>
      <c r="AHK220" s="143"/>
      <c r="AHL220" s="143"/>
      <c r="AHM220" s="143"/>
      <c r="AHN220" s="143"/>
      <c r="AHO220" s="143"/>
      <c r="AHP220" s="143"/>
      <c r="AHQ220" s="143"/>
      <c r="AHR220" s="143"/>
      <c r="AHS220" s="143"/>
      <c r="AHT220" s="143"/>
      <c r="AHU220" s="143"/>
      <c r="AHV220" s="143"/>
      <c r="AHW220" s="143"/>
      <c r="AHX220" s="143"/>
      <c r="AHY220" s="143"/>
      <c r="AHZ220" s="143"/>
      <c r="AIA220" s="143"/>
      <c r="AIB220" s="143"/>
      <c r="AIC220" s="143"/>
      <c r="AID220" s="143"/>
      <c r="AIE220" s="143"/>
      <c r="AIF220" s="143"/>
      <c r="AIG220" s="143"/>
      <c r="AIH220" s="143"/>
      <c r="AII220" s="143"/>
      <c r="AIJ220" s="143"/>
      <c r="AIK220" s="143"/>
      <c r="AIL220" s="143"/>
      <c r="AIM220" s="143"/>
      <c r="AIN220" s="143"/>
      <c r="AIO220" s="143"/>
      <c r="AIP220" s="143"/>
      <c r="AIQ220" s="143"/>
      <c r="AIR220" s="143"/>
      <c r="AIS220" s="143"/>
      <c r="AIT220" s="143"/>
      <c r="AIU220" s="143"/>
      <c r="AIV220" s="143"/>
      <c r="AIW220" s="143"/>
      <c r="AIX220" s="143"/>
      <c r="AIY220" s="143"/>
      <c r="AIZ220" s="143"/>
      <c r="AJA220" s="143"/>
      <c r="AJB220" s="143"/>
      <c r="AJC220" s="143"/>
      <c r="AJD220" s="143"/>
      <c r="AJE220" s="143"/>
      <c r="AJF220" s="143"/>
      <c r="AJG220" s="143"/>
      <c r="AJH220" s="143"/>
      <c r="AJI220" s="143"/>
    </row>
    <row r="221" spans="1:945" s="106" customFormat="1" ht="13.55" customHeight="1">
      <c r="A221" s="400"/>
      <c r="B221" s="62" t="s">
        <v>26</v>
      </c>
      <c r="C221" s="251">
        <f>Asia!C221</f>
        <v>112722</v>
      </c>
      <c r="D221" s="358">
        <f t="shared" si="89"/>
        <v>0.65250025654933808</v>
      </c>
      <c r="E221" s="421"/>
      <c r="F221" s="406"/>
      <c r="G221" s="356">
        <v>2756</v>
      </c>
      <c r="H221" s="358">
        <f t="shared" si="90"/>
        <v>1.3986074847693648</v>
      </c>
      <c r="I221" s="138">
        <v>639</v>
      </c>
      <c r="J221" s="358">
        <f t="shared" si="91"/>
        <v>11.78</v>
      </c>
      <c r="K221" s="453"/>
      <c r="L221" s="454"/>
      <c r="M221" s="138">
        <v>145</v>
      </c>
      <c r="N221" s="358">
        <f t="shared" si="93"/>
        <v>2.152173913043478</v>
      </c>
      <c r="O221" s="138"/>
      <c r="P221" s="358" t="str">
        <f t="shared" si="94"/>
        <v/>
      </c>
      <c r="Q221" s="138">
        <v>37</v>
      </c>
      <c r="R221" s="358">
        <f t="shared" si="80"/>
        <v>36</v>
      </c>
      <c r="S221" s="138">
        <v>195</v>
      </c>
      <c r="T221" s="358">
        <f t="shared" si="95"/>
        <v>3.0625</v>
      </c>
      <c r="U221" s="403"/>
      <c r="V221" s="358" t="str">
        <f t="shared" si="96"/>
        <v/>
      </c>
      <c r="W221" s="250">
        <v>3</v>
      </c>
      <c r="X221" s="358" t="str">
        <f t="shared" si="97"/>
        <v/>
      </c>
      <c r="Y221" s="250">
        <v>2</v>
      </c>
      <c r="Z221" s="358" t="str">
        <f t="shared" si="88"/>
        <v/>
      </c>
      <c r="AA221" s="138"/>
      <c r="AB221" s="358" t="str">
        <f t="shared" si="98"/>
        <v/>
      </c>
      <c r="AC221" s="138"/>
      <c r="AD221" s="358" t="str">
        <f t="shared" si="99"/>
        <v/>
      </c>
      <c r="AE221" s="138"/>
      <c r="AF221" s="358" t="str">
        <f t="shared" si="100"/>
        <v/>
      </c>
      <c r="AG221" s="138"/>
      <c r="AH221" s="358" t="str">
        <f t="shared" si="101"/>
        <v/>
      </c>
      <c r="AI221" s="143"/>
      <c r="AJ221" s="143"/>
      <c r="AK221" s="143"/>
      <c r="AL221" s="143"/>
      <c r="AM221" s="143"/>
      <c r="AN221" s="143"/>
      <c r="AO221" s="143"/>
      <c r="AP221" s="143"/>
      <c r="AQ221" s="143"/>
      <c r="AR221" s="143"/>
      <c r="AS221" s="143"/>
      <c r="AT221" s="143"/>
      <c r="AU221" s="143"/>
      <c r="AV221" s="144"/>
      <c r="AW221" s="143"/>
      <c r="AX221" s="143"/>
      <c r="AY221" s="143"/>
      <c r="AZ221" s="143"/>
      <c r="BA221" s="143"/>
      <c r="BB221" s="143"/>
      <c r="BC221" s="143"/>
      <c r="BD221" s="143"/>
      <c r="BE221" s="143"/>
      <c r="BF221" s="143"/>
      <c r="BG221" s="143"/>
      <c r="BH221" s="143"/>
      <c r="BI221" s="143"/>
      <c r="BJ221" s="143"/>
      <c r="BK221" s="143"/>
      <c r="BL221" s="143"/>
      <c r="BM221" s="143"/>
      <c r="BN221" s="143"/>
      <c r="BO221" s="143"/>
      <c r="BP221" s="143"/>
      <c r="BQ221" s="143"/>
      <c r="BR221" s="143"/>
      <c r="BS221" s="143"/>
      <c r="BT221" s="143"/>
      <c r="BU221" s="143"/>
      <c r="BV221" s="143"/>
      <c r="BW221" s="143"/>
      <c r="BX221" s="143"/>
      <c r="BY221" s="143"/>
      <c r="BZ221" s="143"/>
      <c r="CA221" s="143"/>
      <c r="CB221" s="143"/>
      <c r="CC221" s="143"/>
      <c r="CD221" s="143"/>
      <c r="CE221" s="143"/>
      <c r="CF221" s="143"/>
      <c r="CG221" s="143"/>
      <c r="CH221" s="143"/>
      <c r="CI221" s="143"/>
      <c r="CJ221" s="143"/>
      <c r="CK221" s="143"/>
      <c r="CL221" s="143"/>
      <c r="CM221" s="143"/>
      <c r="CN221" s="143"/>
      <c r="CO221" s="143"/>
      <c r="CP221" s="143"/>
      <c r="CQ221" s="143"/>
      <c r="CR221" s="143"/>
      <c r="CS221" s="143"/>
      <c r="CT221" s="143"/>
      <c r="CU221" s="143"/>
      <c r="CV221" s="143"/>
      <c r="CW221" s="143"/>
      <c r="CX221" s="143"/>
      <c r="CY221" s="143"/>
      <c r="CZ221" s="143"/>
      <c r="DA221" s="143"/>
      <c r="DB221" s="143"/>
      <c r="DC221" s="143"/>
      <c r="DD221" s="143"/>
      <c r="DE221" s="143"/>
      <c r="DF221" s="143"/>
      <c r="DG221" s="143"/>
      <c r="DH221" s="143"/>
      <c r="DI221" s="143"/>
      <c r="DJ221" s="143"/>
      <c r="DK221" s="143"/>
      <c r="DL221" s="143"/>
      <c r="DM221" s="143"/>
      <c r="DN221" s="143"/>
      <c r="DO221" s="143"/>
      <c r="DP221" s="143"/>
      <c r="DQ221" s="143"/>
      <c r="DR221" s="143"/>
      <c r="DS221" s="143"/>
      <c r="DT221" s="143"/>
      <c r="DU221" s="143"/>
      <c r="DV221" s="143"/>
      <c r="DW221" s="143"/>
      <c r="DX221" s="143"/>
      <c r="DY221" s="143"/>
      <c r="DZ221" s="143"/>
      <c r="EA221" s="143"/>
      <c r="EB221" s="143"/>
      <c r="EC221" s="143"/>
      <c r="ED221" s="143"/>
      <c r="EE221" s="143"/>
      <c r="EF221" s="143"/>
      <c r="EG221" s="143"/>
      <c r="EH221" s="143"/>
      <c r="EI221" s="143"/>
      <c r="EJ221" s="143"/>
      <c r="EK221" s="143"/>
      <c r="EL221" s="143"/>
      <c r="EM221" s="143"/>
      <c r="EN221" s="143"/>
      <c r="EO221" s="143"/>
      <c r="EP221" s="143"/>
      <c r="EQ221" s="143"/>
      <c r="ER221" s="143"/>
      <c r="ES221" s="143"/>
      <c r="ET221" s="143"/>
      <c r="EU221" s="143"/>
      <c r="EV221" s="143"/>
      <c r="EW221" s="143"/>
      <c r="EX221" s="143"/>
      <c r="EY221" s="143"/>
      <c r="EZ221" s="143"/>
      <c r="FA221" s="143"/>
      <c r="FB221" s="143"/>
      <c r="FC221" s="143"/>
      <c r="FD221" s="143"/>
      <c r="FE221" s="143"/>
      <c r="FF221" s="143"/>
      <c r="FG221" s="143"/>
      <c r="FH221" s="143"/>
      <c r="FI221" s="143"/>
      <c r="FJ221" s="143"/>
      <c r="FK221" s="143"/>
      <c r="FL221" s="143"/>
      <c r="FM221" s="143"/>
      <c r="FN221" s="143"/>
      <c r="FO221" s="143"/>
      <c r="FP221" s="143"/>
      <c r="FQ221" s="143"/>
      <c r="FR221" s="143"/>
      <c r="FS221" s="143"/>
      <c r="FT221" s="143"/>
      <c r="FU221" s="143"/>
      <c r="FV221" s="143"/>
      <c r="FW221" s="143"/>
      <c r="FX221" s="143"/>
      <c r="FY221" s="143"/>
      <c r="FZ221" s="143"/>
      <c r="GA221" s="143"/>
      <c r="GB221" s="143"/>
      <c r="GC221" s="143"/>
      <c r="GD221" s="143"/>
      <c r="GE221" s="143"/>
      <c r="GF221" s="143"/>
      <c r="GG221" s="143"/>
      <c r="GH221" s="143"/>
      <c r="GI221" s="143"/>
      <c r="GJ221" s="143"/>
      <c r="GK221" s="143"/>
      <c r="GL221" s="143"/>
      <c r="GM221" s="143"/>
      <c r="GN221" s="143"/>
      <c r="GO221" s="143"/>
      <c r="GP221" s="143"/>
      <c r="GQ221" s="143"/>
      <c r="GR221" s="143"/>
      <c r="GS221" s="143"/>
      <c r="GT221" s="143"/>
      <c r="GU221" s="143"/>
      <c r="GV221" s="143"/>
      <c r="GW221" s="143"/>
      <c r="GX221" s="143"/>
      <c r="GY221" s="143"/>
      <c r="GZ221" s="143"/>
      <c r="HA221" s="143"/>
      <c r="HB221" s="143"/>
      <c r="HC221" s="143"/>
      <c r="HD221" s="143"/>
      <c r="HE221" s="143"/>
      <c r="HF221" s="143"/>
      <c r="HG221" s="143"/>
      <c r="HH221" s="143"/>
      <c r="HI221" s="143"/>
      <c r="HJ221" s="143"/>
      <c r="HK221" s="143"/>
      <c r="HL221" s="143"/>
      <c r="HM221" s="143"/>
      <c r="HN221" s="143"/>
      <c r="HO221" s="143"/>
      <c r="HP221" s="143"/>
      <c r="HQ221" s="143"/>
      <c r="HR221" s="143"/>
      <c r="HS221" s="143"/>
      <c r="HT221" s="143"/>
      <c r="HU221" s="143"/>
      <c r="HV221" s="143"/>
      <c r="HW221" s="143"/>
      <c r="HX221" s="143"/>
      <c r="HY221" s="143"/>
      <c r="HZ221" s="143"/>
      <c r="IA221" s="143"/>
      <c r="IB221" s="143"/>
      <c r="IC221" s="143"/>
      <c r="ID221" s="143"/>
      <c r="IE221" s="143"/>
      <c r="IF221" s="143"/>
      <c r="IG221" s="143"/>
      <c r="IH221" s="143"/>
      <c r="II221" s="143"/>
      <c r="IJ221" s="143"/>
      <c r="IK221" s="143"/>
      <c r="IL221" s="143"/>
      <c r="IM221" s="143"/>
      <c r="IN221" s="143"/>
      <c r="IO221" s="143"/>
      <c r="IP221" s="143"/>
      <c r="IQ221" s="143"/>
      <c r="IR221" s="143"/>
      <c r="IS221" s="143"/>
      <c r="IT221" s="143"/>
      <c r="IU221" s="143"/>
      <c r="IV221" s="143"/>
      <c r="IW221" s="143"/>
      <c r="IX221" s="143"/>
      <c r="IY221" s="143"/>
      <c r="IZ221" s="143"/>
      <c r="JA221" s="143"/>
      <c r="JB221" s="143"/>
      <c r="JC221" s="143"/>
      <c r="JD221" s="143"/>
      <c r="JE221" s="143"/>
      <c r="JF221" s="143"/>
      <c r="JG221" s="143"/>
      <c r="JH221" s="143"/>
      <c r="JI221" s="143"/>
      <c r="JJ221" s="143"/>
      <c r="JK221" s="143"/>
      <c r="JL221" s="143"/>
      <c r="JM221" s="143"/>
      <c r="JN221" s="143"/>
      <c r="JO221" s="143"/>
      <c r="JP221" s="143"/>
      <c r="JQ221" s="143"/>
      <c r="JR221" s="143"/>
      <c r="JS221" s="143"/>
      <c r="JT221" s="143"/>
      <c r="JU221" s="143"/>
      <c r="JV221" s="143"/>
      <c r="JW221" s="143"/>
      <c r="JX221" s="143"/>
      <c r="JY221" s="143"/>
      <c r="JZ221" s="143"/>
      <c r="KA221" s="143"/>
      <c r="KB221" s="143"/>
      <c r="KC221" s="143"/>
      <c r="KD221" s="143"/>
      <c r="KE221" s="143"/>
      <c r="KF221" s="143"/>
      <c r="KG221" s="143"/>
      <c r="KH221" s="143"/>
      <c r="KI221" s="143"/>
      <c r="KJ221" s="143"/>
      <c r="KK221" s="143"/>
      <c r="KL221" s="143"/>
      <c r="KM221" s="143"/>
      <c r="KN221" s="143"/>
      <c r="KO221" s="143"/>
      <c r="KP221" s="143"/>
      <c r="KQ221" s="143"/>
      <c r="KR221" s="143"/>
      <c r="KS221" s="143"/>
      <c r="KT221" s="143"/>
      <c r="KU221" s="143"/>
      <c r="KV221" s="143"/>
      <c r="KW221" s="143"/>
      <c r="KX221" s="143"/>
      <c r="KY221" s="143"/>
      <c r="KZ221" s="143"/>
      <c r="LA221" s="143"/>
      <c r="LB221" s="143"/>
      <c r="LC221" s="143"/>
      <c r="LD221" s="143"/>
      <c r="LE221" s="143"/>
      <c r="LF221" s="143"/>
      <c r="LG221" s="143"/>
      <c r="LH221" s="143"/>
      <c r="LI221" s="143"/>
      <c r="LJ221" s="143"/>
      <c r="LK221" s="143"/>
      <c r="LL221" s="143"/>
      <c r="LM221" s="143"/>
      <c r="LN221" s="143"/>
      <c r="LO221" s="143"/>
      <c r="LP221" s="143"/>
      <c r="LQ221" s="143"/>
      <c r="LR221" s="143"/>
      <c r="LS221" s="143"/>
      <c r="LT221" s="143"/>
      <c r="LU221" s="143"/>
      <c r="LV221" s="143"/>
      <c r="LW221" s="143"/>
      <c r="LX221" s="143"/>
      <c r="LY221" s="143"/>
      <c r="LZ221" s="143"/>
      <c r="MA221" s="143"/>
      <c r="MB221" s="143"/>
      <c r="MC221" s="143"/>
      <c r="MD221" s="143"/>
      <c r="ME221" s="143"/>
      <c r="MF221" s="143"/>
      <c r="MG221" s="143"/>
      <c r="MH221" s="143"/>
      <c r="MI221" s="143"/>
      <c r="MJ221" s="143"/>
      <c r="MK221" s="143"/>
      <c r="ML221" s="143"/>
      <c r="MM221" s="143"/>
      <c r="MN221" s="143"/>
      <c r="MO221" s="143"/>
      <c r="MP221" s="143"/>
      <c r="MQ221" s="143"/>
      <c r="MR221" s="143"/>
      <c r="MS221" s="143"/>
      <c r="MT221" s="143"/>
      <c r="MU221" s="143"/>
      <c r="MV221" s="143"/>
      <c r="MW221" s="143"/>
      <c r="MX221" s="143"/>
      <c r="MY221" s="143"/>
      <c r="MZ221" s="143"/>
      <c r="NA221" s="143"/>
      <c r="NB221" s="143"/>
      <c r="NC221" s="143"/>
      <c r="ND221" s="143"/>
      <c r="NE221" s="143"/>
      <c r="NF221" s="143"/>
      <c r="NG221" s="143"/>
      <c r="NH221" s="143"/>
      <c r="NI221" s="143"/>
      <c r="NJ221" s="143"/>
      <c r="NK221" s="143"/>
      <c r="NL221" s="143"/>
      <c r="NM221" s="143"/>
      <c r="NN221" s="143"/>
      <c r="NO221" s="143"/>
      <c r="NP221" s="143"/>
      <c r="NQ221" s="143"/>
      <c r="NR221" s="143"/>
      <c r="NS221" s="143"/>
      <c r="NT221" s="143"/>
      <c r="NU221" s="143"/>
      <c r="NV221" s="143"/>
      <c r="NW221" s="143"/>
      <c r="NX221" s="143"/>
      <c r="NY221" s="143"/>
      <c r="NZ221" s="143"/>
      <c r="OA221" s="143"/>
      <c r="OB221" s="143"/>
      <c r="OC221" s="143"/>
      <c r="OD221" s="143"/>
      <c r="OE221" s="143"/>
      <c r="OF221" s="143"/>
      <c r="OG221" s="143"/>
      <c r="OH221" s="143"/>
      <c r="OI221" s="143"/>
      <c r="OJ221" s="143"/>
      <c r="OK221" s="143"/>
      <c r="OL221" s="143"/>
      <c r="OM221" s="143"/>
      <c r="ON221" s="143"/>
      <c r="OO221" s="143"/>
      <c r="OP221" s="143"/>
      <c r="OQ221" s="143"/>
      <c r="OR221" s="143"/>
      <c r="OS221" s="143"/>
      <c r="OT221" s="143"/>
      <c r="OU221" s="143"/>
      <c r="OV221" s="143"/>
      <c r="OW221" s="143"/>
      <c r="OX221" s="143"/>
      <c r="OY221" s="143"/>
      <c r="OZ221" s="143"/>
      <c r="PA221" s="143"/>
      <c r="PB221" s="143"/>
      <c r="PC221" s="143"/>
      <c r="PD221" s="143"/>
      <c r="PE221" s="143"/>
      <c r="PF221" s="143"/>
      <c r="PG221" s="143"/>
      <c r="PH221" s="143"/>
      <c r="PI221" s="143"/>
      <c r="PJ221" s="143"/>
      <c r="PK221" s="143"/>
      <c r="PL221" s="143"/>
      <c r="PM221" s="143"/>
      <c r="PN221" s="143"/>
      <c r="PO221" s="143"/>
      <c r="PP221" s="143"/>
      <c r="PQ221" s="143"/>
      <c r="PR221" s="143"/>
      <c r="PS221" s="143"/>
      <c r="PT221" s="143"/>
      <c r="PU221" s="143"/>
      <c r="PV221" s="143"/>
      <c r="PW221" s="143"/>
      <c r="PX221" s="143"/>
      <c r="PY221" s="143"/>
      <c r="PZ221" s="143"/>
      <c r="QA221" s="143"/>
      <c r="QB221" s="143"/>
      <c r="QC221" s="143"/>
      <c r="QD221" s="143"/>
      <c r="QE221" s="143"/>
      <c r="QF221" s="143"/>
      <c r="QG221" s="143"/>
      <c r="QH221" s="143"/>
      <c r="QI221" s="143"/>
      <c r="QJ221" s="143"/>
      <c r="QK221" s="143"/>
      <c r="QL221" s="143"/>
      <c r="QM221" s="143"/>
      <c r="QN221" s="143"/>
      <c r="QO221" s="143"/>
      <c r="QP221" s="143"/>
      <c r="QQ221" s="143"/>
      <c r="QR221" s="143"/>
      <c r="QS221" s="143"/>
      <c r="QT221" s="143"/>
      <c r="QU221" s="143"/>
      <c r="QV221" s="143"/>
      <c r="QW221" s="143"/>
      <c r="QX221" s="143"/>
      <c r="QY221" s="143"/>
      <c r="QZ221" s="143"/>
      <c r="RA221" s="143"/>
      <c r="RB221" s="143"/>
      <c r="RC221" s="143"/>
      <c r="RD221" s="143"/>
      <c r="RE221" s="143"/>
      <c r="RF221" s="143"/>
      <c r="RG221" s="143"/>
      <c r="RH221" s="143"/>
      <c r="RI221" s="143"/>
      <c r="RJ221" s="143"/>
      <c r="RK221" s="143"/>
      <c r="RL221" s="143"/>
      <c r="RM221" s="143"/>
      <c r="RN221" s="143"/>
      <c r="RO221" s="143"/>
      <c r="RP221" s="143"/>
      <c r="RQ221" s="143"/>
      <c r="RR221" s="143"/>
      <c r="RS221" s="143"/>
      <c r="RT221" s="143"/>
      <c r="RU221" s="143"/>
      <c r="RV221" s="143"/>
      <c r="RW221" s="143"/>
      <c r="RX221" s="143"/>
      <c r="RY221" s="143"/>
      <c r="RZ221" s="143"/>
      <c r="SA221" s="143"/>
      <c r="SB221" s="143"/>
      <c r="SC221" s="143"/>
      <c r="SD221" s="143"/>
      <c r="SE221" s="143"/>
      <c r="SF221" s="143"/>
      <c r="SG221" s="143"/>
      <c r="SH221" s="143"/>
      <c r="SI221" s="143"/>
      <c r="SJ221" s="143"/>
      <c r="SK221" s="143"/>
      <c r="SL221" s="143"/>
      <c r="SM221" s="143"/>
      <c r="SN221" s="143"/>
      <c r="SO221" s="143"/>
      <c r="SP221" s="143"/>
      <c r="SQ221" s="143"/>
      <c r="SR221" s="143"/>
      <c r="SS221" s="143"/>
      <c r="ST221" s="143"/>
      <c r="SU221" s="143"/>
      <c r="SV221" s="143"/>
      <c r="SW221" s="143"/>
      <c r="SX221" s="143"/>
      <c r="SY221" s="143"/>
      <c r="SZ221" s="143"/>
      <c r="TA221" s="143"/>
      <c r="TB221" s="143"/>
      <c r="TC221" s="143"/>
      <c r="TD221" s="143"/>
      <c r="TE221" s="143"/>
      <c r="TF221" s="143"/>
      <c r="TG221" s="143"/>
      <c r="TH221" s="143"/>
      <c r="TI221" s="143"/>
      <c r="TJ221" s="143"/>
      <c r="TK221" s="143"/>
      <c r="TL221" s="143"/>
      <c r="TM221" s="143"/>
      <c r="TN221" s="143"/>
      <c r="TO221" s="143"/>
      <c r="TP221" s="143"/>
      <c r="TQ221" s="143"/>
      <c r="TR221" s="143"/>
      <c r="TS221" s="143"/>
      <c r="TT221" s="143"/>
      <c r="TU221" s="143"/>
      <c r="TV221" s="143"/>
      <c r="TW221" s="143"/>
      <c r="TX221" s="143"/>
      <c r="TY221" s="143"/>
      <c r="TZ221" s="143"/>
      <c r="UA221" s="143"/>
      <c r="UB221" s="143"/>
      <c r="UC221" s="143"/>
      <c r="UD221" s="143"/>
      <c r="UE221" s="143"/>
      <c r="UF221" s="143"/>
      <c r="UG221" s="143"/>
      <c r="UH221" s="143"/>
      <c r="UI221" s="143"/>
      <c r="UJ221" s="143"/>
      <c r="UK221" s="143"/>
      <c r="UL221" s="143"/>
      <c r="UM221" s="143"/>
      <c r="UN221" s="143"/>
      <c r="UO221" s="143"/>
      <c r="UP221" s="143"/>
      <c r="UQ221" s="143"/>
      <c r="UR221" s="143"/>
      <c r="US221" s="143"/>
      <c r="UT221" s="143"/>
      <c r="UU221" s="143"/>
      <c r="UV221" s="143"/>
      <c r="UW221" s="143"/>
      <c r="UX221" s="143"/>
      <c r="UY221" s="143"/>
      <c r="UZ221" s="143"/>
      <c r="VA221" s="143"/>
      <c r="VB221" s="143"/>
      <c r="VC221" s="143"/>
      <c r="VD221" s="143"/>
      <c r="VE221" s="143"/>
      <c r="VF221" s="143"/>
      <c r="VG221" s="143"/>
      <c r="VH221" s="143"/>
      <c r="VI221" s="143"/>
      <c r="VJ221" s="143"/>
      <c r="VK221" s="143"/>
      <c r="VL221" s="143"/>
      <c r="VM221" s="143"/>
      <c r="VN221" s="143"/>
      <c r="VO221" s="143"/>
      <c r="VP221" s="143"/>
      <c r="VQ221" s="143"/>
      <c r="VR221" s="143"/>
      <c r="VS221" s="143"/>
      <c r="VT221" s="143"/>
      <c r="VU221" s="143"/>
      <c r="VV221" s="143"/>
      <c r="VW221" s="143"/>
      <c r="VX221" s="143"/>
      <c r="VY221" s="143"/>
      <c r="VZ221" s="143"/>
      <c r="WA221" s="143"/>
      <c r="WB221" s="143"/>
      <c r="WC221" s="143"/>
      <c r="WD221" s="143"/>
      <c r="WE221" s="143"/>
      <c r="WF221" s="143"/>
      <c r="WG221" s="143"/>
      <c r="WH221" s="143"/>
      <c r="WI221" s="143"/>
      <c r="WJ221" s="143"/>
      <c r="WK221" s="143"/>
      <c r="WL221" s="143"/>
      <c r="WM221" s="143"/>
      <c r="WN221" s="143"/>
      <c r="WO221" s="143"/>
      <c r="WP221" s="143"/>
      <c r="WQ221" s="143"/>
      <c r="WR221" s="143"/>
      <c r="WS221" s="143"/>
      <c r="WT221" s="143"/>
      <c r="WU221" s="143"/>
      <c r="WV221" s="143"/>
      <c r="WW221" s="143"/>
      <c r="WX221" s="143"/>
      <c r="WY221" s="143"/>
      <c r="WZ221" s="143"/>
      <c r="XA221" s="143"/>
      <c r="XB221" s="143"/>
      <c r="XC221" s="143"/>
      <c r="XD221" s="143"/>
      <c r="XE221" s="143"/>
      <c r="XF221" s="143"/>
      <c r="XG221" s="143"/>
      <c r="XH221" s="143"/>
      <c r="XI221" s="143"/>
      <c r="XJ221" s="143"/>
      <c r="XK221" s="143"/>
      <c r="XL221" s="143"/>
      <c r="XM221" s="143"/>
      <c r="XN221" s="143"/>
      <c r="XO221" s="143"/>
      <c r="XP221" s="143"/>
      <c r="XQ221" s="143"/>
      <c r="XR221" s="143"/>
      <c r="XS221" s="143"/>
      <c r="XT221" s="143"/>
      <c r="XU221" s="143"/>
      <c r="XV221" s="143"/>
      <c r="XW221" s="143"/>
      <c r="XX221" s="143"/>
      <c r="XY221" s="143"/>
      <c r="XZ221" s="143"/>
      <c r="YA221" s="143"/>
      <c r="YB221" s="143"/>
      <c r="YC221" s="143"/>
      <c r="YD221" s="143"/>
      <c r="YE221" s="143"/>
      <c r="YF221" s="143"/>
      <c r="YG221" s="143"/>
      <c r="YH221" s="143"/>
      <c r="YI221" s="143"/>
      <c r="YJ221" s="143"/>
      <c r="YK221" s="143"/>
      <c r="YL221" s="143"/>
      <c r="YM221" s="143"/>
      <c r="YN221" s="143"/>
      <c r="YO221" s="143"/>
      <c r="YP221" s="143"/>
      <c r="YQ221" s="143"/>
      <c r="YR221" s="143"/>
      <c r="YS221" s="143"/>
      <c r="YT221" s="143"/>
      <c r="YU221" s="143"/>
      <c r="YV221" s="143"/>
      <c r="YW221" s="143"/>
      <c r="YX221" s="143"/>
      <c r="YY221" s="143"/>
      <c r="YZ221" s="143"/>
      <c r="ZA221" s="143"/>
      <c r="ZB221" s="143"/>
      <c r="ZC221" s="143"/>
      <c r="ZD221" s="143"/>
      <c r="ZE221" s="143"/>
      <c r="ZF221" s="143"/>
      <c r="ZG221" s="143"/>
      <c r="ZH221" s="143"/>
      <c r="ZI221" s="143"/>
      <c r="ZJ221" s="143"/>
      <c r="ZK221" s="143"/>
      <c r="ZL221" s="143"/>
      <c r="ZM221" s="143"/>
      <c r="ZN221" s="143"/>
      <c r="ZO221" s="143"/>
      <c r="ZP221" s="143"/>
      <c r="ZQ221" s="143"/>
      <c r="ZR221" s="143"/>
      <c r="ZS221" s="143"/>
      <c r="ZT221" s="143"/>
      <c r="ZU221" s="143"/>
      <c r="ZV221" s="143"/>
      <c r="ZW221" s="143"/>
      <c r="ZX221" s="143"/>
      <c r="ZY221" s="143"/>
      <c r="ZZ221" s="143"/>
      <c r="AAA221" s="143"/>
      <c r="AAB221" s="143"/>
      <c r="AAC221" s="143"/>
      <c r="AAD221" s="143"/>
      <c r="AAE221" s="143"/>
      <c r="AAF221" s="143"/>
      <c r="AAG221" s="143"/>
      <c r="AAH221" s="143"/>
      <c r="AAI221" s="143"/>
      <c r="AAJ221" s="143"/>
      <c r="AAK221" s="143"/>
      <c r="AAL221" s="143"/>
      <c r="AAM221" s="143"/>
      <c r="AAN221" s="143"/>
      <c r="AAO221" s="143"/>
      <c r="AAP221" s="143"/>
      <c r="AAQ221" s="143"/>
      <c r="AAR221" s="143"/>
      <c r="AAS221" s="143"/>
      <c r="AAT221" s="143"/>
      <c r="AAU221" s="143"/>
      <c r="AAV221" s="143"/>
      <c r="AAW221" s="143"/>
      <c r="AAX221" s="143"/>
      <c r="AAY221" s="143"/>
      <c r="AAZ221" s="143"/>
      <c r="ABA221" s="143"/>
      <c r="ABB221" s="143"/>
      <c r="ABC221" s="143"/>
      <c r="ABD221" s="143"/>
      <c r="ABE221" s="143"/>
      <c r="ABF221" s="143"/>
      <c r="ABG221" s="143"/>
      <c r="ABH221" s="143"/>
      <c r="ABI221" s="143"/>
      <c r="ABJ221" s="143"/>
      <c r="ABK221" s="143"/>
      <c r="ABL221" s="143"/>
      <c r="ABM221" s="143"/>
      <c r="ABN221" s="143"/>
      <c r="ABO221" s="143"/>
      <c r="ABP221" s="143"/>
      <c r="ABQ221" s="143"/>
      <c r="ABR221" s="143"/>
      <c r="ABS221" s="143"/>
      <c r="ABT221" s="143"/>
      <c r="ABU221" s="143"/>
      <c r="ABV221" s="143"/>
      <c r="ABW221" s="143"/>
      <c r="ABX221" s="143"/>
      <c r="ABY221" s="143"/>
      <c r="ABZ221" s="143"/>
      <c r="ACA221" s="143"/>
      <c r="ACB221" s="143"/>
      <c r="ACC221" s="143"/>
      <c r="ACD221" s="143"/>
      <c r="ACE221" s="143"/>
      <c r="ACF221" s="143"/>
      <c r="ACG221" s="143"/>
      <c r="ACH221" s="143"/>
      <c r="ACI221" s="143"/>
      <c r="ACJ221" s="143"/>
      <c r="ACK221" s="143"/>
      <c r="ACL221" s="143"/>
      <c r="ACM221" s="143"/>
      <c r="ACN221" s="143"/>
      <c r="ACO221" s="143"/>
      <c r="ACP221" s="143"/>
      <c r="ACQ221" s="143"/>
      <c r="ACR221" s="143"/>
      <c r="ACS221" s="143"/>
      <c r="ACT221" s="143"/>
      <c r="ACU221" s="143"/>
      <c r="ACV221" s="143"/>
      <c r="ACW221" s="143"/>
      <c r="ACX221" s="143"/>
      <c r="ACY221" s="143"/>
      <c r="ACZ221" s="143"/>
      <c r="ADA221" s="143"/>
      <c r="ADB221" s="143"/>
      <c r="ADC221" s="143"/>
      <c r="ADD221" s="143"/>
      <c r="ADE221" s="143"/>
      <c r="ADF221" s="143"/>
      <c r="ADG221" s="143"/>
      <c r="ADH221" s="143"/>
      <c r="ADI221" s="143"/>
      <c r="ADJ221" s="143"/>
      <c r="ADK221" s="143"/>
      <c r="ADL221" s="143"/>
      <c r="ADM221" s="143"/>
      <c r="ADN221" s="143"/>
      <c r="ADO221" s="143"/>
      <c r="ADP221" s="143"/>
      <c r="ADQ221" s="143"/>
      <c r="ADR221" s="143"/>
      <c r="ADS221" s="143"/>
      <c r="ADT221" s="143"/>
      <c r="ADU221" s="143"/>
      <c r="ADV221" s="143"/>
      <c r="ADW221" s="143"/>
      <c r="ADX221" s="143"/>
      <c r="ADY221" s="143"/>
      <c r="ADZ221" s="143"/>
      <c r="AEA221" s="143"/>
      <c r="AEB221" s="143"/>
      <c r="AEC221" s="143"/>
      <c r="AED221" s="143"/>
      <c r="AEE221" s="143"/>
      <c r="AEF221" s="143"/>
      <c r="AEG221" s="143"/>
      <c r="AEH221" s="143"/>
      <c r="AEI221" s="143"/>
      <c r="AEJ221" s="143"/>
      <c r="AEK221" s="143"/>
      <c r="AEL221" s="143"/>
      <c r="AEM221" s="143"/>
      <c r="AEN221" s="143"/>
      <c r="AEO221" s="143"/>
      <c r="AEP221" s="143"/>
      <c r="AEQ221" s="143"/>
      <c r="AER221" s="143"/>
      <c r="AES221" s="143"/>
      <c r="AET221" s="143"/>
      <c r="AEU221" s="143"/>
      <c r="AEV221" s="143"/>
      <c r="AEW221" s="143"/>
      <c r="AEX221" s="143"/>
      <c r="AEY221" s="143"/>
      <c r="AEZ221" s="143"/>
      <c r="AFA221" s="143"/>
      <c r="AFB221" s="143"/>
      <c r="AFC221" s="143"/>
      <c r="AFD221" s="143"/>
      <c r="AFE221" s="143"/>
      <c r="AFF221" s="143"/>
      <c r="AFG221" s="143"/>
      <c r="AFH221" s="143"/>
      <c r="AFI221" s="143"/>
      <c r="AFJ221" s="143"/>
      <c r="AFK221" s="143"/>
      <c r="AFL221" s="143"/>
      <c r="AFM221" s="143"/>
      <c r="AFN221" s="143"/>
      <c r="AFO221" s="143"/>
      <c r="AFP221" s="143"/>
      <c r="AFQ221" s="143"/>
      <c r="AFR221" s="143"/>
      <c r="AFS221" s="143"/>
      <c r="AFT221" s="143"/>
      <c r="AFU221" s="143"/>
      <c r="AFV221" s="143"/>
      <c r="AFW221" s="143"/>
      <c r="AFX221" s="143"/>
      <c r="AFY221" s="143"/>
      <c r="AFZ221" s="143"/>
      <c r="AGA221" s="143"/>
      <c r="AGB221" s="143"/>
      <c r="AGC221" s="143"/>
      <c r="AGD221" s="143"/>
      <c r="AGE221" s="143"/>
      <c r="AGF221" s="143"/>
      <c r="AGG221" s="143"/>
      <c r="AGH221" s="143"/>
      <c r="AGI221" s="143"/>
      <c r="AGJ221" s="143"/>
      <c r="AGK221" s="143"/>
      <c r="AGL221" s="143"/>
      <c r="AGM221" s="143"/>
      <c r="AGN221" s="143"/>
      <c r="AGO221" s="143"/>
      <c r="AGP221" s="143"/>
      <c r="AGQ221" s="143"/>
      <c r="AGR221" s="143"/>
      <c r="AGS221" s="143"/>
      <c r="AGT221" s="143"/>
      <c r="AGU221" s="143"/>
      <c r="AGV221" s="143"/>
      <c r="AGW221" s="143"/>
      <c r="AGX221" s="143"/>
      <c r="AGY221" s="143"/>
      <c r="AGZ221" s="143"/>
      <c r="AHA221" s="143"/>
      <c r="AHB221" s="143"/>
      <c r="AHC221" s="143"/>
      <c r="AHD221" s="143"/>
      <c r="AHE221" s="143"/>
      <c r="AHF221" s="143"/>
      <c r="AHG221" s="143"/>
      <c r="AHH221" s="143"/>
      <c r="AHI221" s="143"/>
      <c r="AHJ221" s="143"/>
      <c r="AHK221" s="143"/>
      <c r="AHL221" s="143"/>
      <c r="AHM221" s="143"/>
      <c r="AHN221" s="143"/>
      <c r="AHO221" s="143"/>
      <c r="AHP221" s="143"/>
      <c r="AHQ221" s="143"/>
      <c r="AHR221" s="143"/>
      <c r="AHS221" s="143"/>
      <c r="AHT221" s="143"/>
      <c r="AHU221" s="143"/>
      <c r="AHV221" s="143"/>
      <c r="AHW221" s="143"/>
      <c r="AHX221" s="143"/>
      <c r="AHY221" s="143"/>
      <c r="AHZ221" s="143"/>
      <c r="AIA221" s="143"/>
      <c r="AIB221" s="143"/>
      <c r="AIC221" s="143"/>
      <c r="AID221" s="143"/>
      <c r="AIE221" s="143"/>
      <c r="AIF221" s="143"/>
      <c r="AIG221" s="143"/>
      <c r="AIH221" s="143"/>
      <c r="AII221" s="143"/>
      <c r="AIJ221" s="143"/>
      <c r="AIK221" s="143"/>
      <c r="AIL221" s="143"/>
      <c r="AIM221" s="143"/>
      <c r="AIN221" s="143"/>
      <c r="AIO221" s="143"/>
      <c r="AIP221" s="143"/>
      <c r="AIQ221" s="143"/>
      <c r="AIR221" s="143"/>
      <c r="AIS221" s="143"/>
      <c r="AIT221" s="143"/>
      <c r="AIU221" s="143"/>
      <c r="AIV221" s="143"/>
      <c r="AIW221" s="143"/>
      <c r="AIX221" s="143"/>
      <c r="AIY221" s="143"/>
      <c r="AIZ221" s="143"/>
      <c r="AJA221" s="143"/>
      <c r="AJB221" s="143"/>
      <c r="AJC221" s="143"/>
      <c r="AJD221" s="143"/>
      <c r="AJE221" s="143"/>
      <c r="AJF221" s="143"/>
      <c r="AJG221" s="143"/>
      <c r="AJH221" s="143"/>
      <c r="AJI221" s="143"/>
    </row>
    <row r="222" spans="1:945" s="106" customFormat="1" ht="13.55" customHeight="1">
      <c r="A222" s="400"/>
      <c r="B222" s="62" t="s">
        <v>223</v>
      </c>
      <c r="C222" s="251">
        <f>Asia!C222</f>
        <v>145503</v>
      </c>
      <c r="D222" s="358">
        <f t="shared" ref="D222" si="102">IFERROR(IF((C222/C210-1)=-100%,"",(C222/C210-1)),"")</f>
        <v>0.96628332815308315</v>
      </c>
      <c r="E222" s="421"/>
      <c r="F222" s="406"/>
      <c r="G222" s="356">
        <v>4395</v>
      </c>
      <c r="H222" s="358">
        <f t="shared" si="90"/>
        <v>1.76589049716803</v>
      </c>
      <c r="I222" s="138">
        <v>829</v>
      </c>
      <c r="J222" s="358">
        <f t="shared" si="91"/>
        <v>18.279069767441861</v>
      </c>
      <c r="K222" s="453"/>
      <c r="L222" s="454"/>
      <c r="M222" s="138">
        <v>230</v>
      </c>
      <c r="N222" s="358">
        <f t="shared" si="93"/>
        <v>2.1944444444444446</v>
      </c>
      <c r="O222" s="138"/>
      <c r="P222" s="358" t="str">
        <f t="shared" si="94"/>
        <v/>
      </c>
      <c r="Q222" s="138">
        <v>10</v>
      </c>
      <c r="R222" s="358" t="str">
        <f t="shared" si="80"/>
        <v/>
      </c>
      <c r="S222" s="138">
        <v>172</v>
      </c>
      <c r="T222" s="358">
        <f t="shared" si="95"/>
        <v>6.1728395061728447E-2</v>
      </c>
      <c r="U222" s="403"/>
      <c r="V222" s="358" t="str">
        <f t="shared" si="96"/>
        <v/>
      </c>
      <c r="W222" s="356">
        <v>16</v>
      </c>
      <c r="X222" s="358">
        <f t="shared" si="97"/>
        <v>7</v>
      </c>
      <c r="Y222" s="250">
        <v>3</v>
      </c>
      <c r="Z222" s="358" t="str">
        <f t="shared" si="88"/>
        <v/>
      </c>
      <c r="AA222" s="138"/>
      <c r="AB222" s="358" t="str">
        <f t="shared" si="98"/>
        <v/>
      </c>
      <c r="AC222" s="138"/>
      <c r="AD222" s="358" t="str">
        <f t="shared" si="99"/>
        <v/>
      </c>
      <c r="AE222" s="138"/>
      <c r="AF222" s="358" t="str">
        <f t="shared" si="100"/>
        <v/>
      </c>
      <c r="AG222" s="138"/>
      <c r="AH222" s="358" t="str">
        <f t="shared" si="101"/>
        <v/>
      </c>
      <c r="AI222" s="143"/>
      <c r="AJ222" s="143"/>
      <c r="AK222" s="143"/>
      <c r="AL222" s="143"/>
      <c r="AM222" s="143"/>
      <c r="AN222" s="143"/>
      <c r="AO222" s="143"/>
      <c r="AP222" s="143"/>
      <c r="AQ222" s="143"/>
      <c r="AR222" s="143"/>
      <c r="AS222" s="143"/>
      <c r="AT222" s="143"/>
      <c r="AU222" s="143"/>
      <c r="AV222" s="144"/>
      <c r="AW222" s="143"/>
      <c r="AX222" s="143"/>
      <c r="AY222" s="143"/>
      <c r="AZ222" s="143"/>
      <c r="BA222" s="143"/>
      <c r="BB222" s="143"/>
      <c r="BC222" s="143"/>
      <c r="BD222" s="143"/>
      <c r="BE222" s="143"/>
      <c r="BF222" s="143"/>
      <c r="BG222" s="143"/>
      <c r="BH222" s="143"/>
      <c r="BI222" s="143"/>
      <c r="BJ222" s="143"/>
      <c r="BK222" s="143"/>
      <c r="BL222" s="143"/>
      <c r="BM222" s="143"/>
      <c r="BN222" s="143"/>
      <c r="BO222" s="143"/>
      <c r="BP222" s="143"/>
      <c r="BQ222" s="143"/>
      <c r="BR222" s="143"/>
      <c r="BS222" s="143"/>
      <c r="BT222" s="143"/>
      <c r="BU222" s="143"/>
      <c r="BV222" s="143"/>
      <c r="BW222" s="143"/>
      <c r="BX222" s="143"/>
      <c r="BY222" s="143"/>
      <c r="BZ222" s="143"/>
      <c r="CA222" s="143"/>
      <c r="CB222" s="143"/>
      <c r="CC222" s="143"/>
      <c r="CD222" s="143"/>
      <c r="CE222" s="143"/>
      <c r="CF222" s="143"/>
      <c r="CG222" s="143"/>
      <c r="CH222" s="143"/>
      <c r="CI222" s="143"/>
      <c r="CJ222" s="143"/>
      <c r="CK222" s="143"/>
      <c r="CL222" s="143"/>
      <c r="CM222" s="143"/>
      <c r="CN222" s="143"/>
      <c r="CO222" s="143"/>
      <c r="CP222" s="143"/>
      <c r="CQ222" s="143"/>
      <c r="CR222" s="143"/>
      <c r="CS222" s="143"/>
      <c r="CT222" s="143"/>
      <c r="CU222" s="143"/>
      <c r="CV222" s="143"/>
      <c r="CW222" s="143"/>
      <c r="CX222" s="143"/>
      <c r="CY222" s="143"/>
      <c r="CZ222" s="143"/>
      <c r="DA222" s="143"/>
      <c r="DB222" s="143"/>
      <c r="DC222" s="143"/>
      <c r="DD222" s="143"/>
      <c r="DE222" s="143"/>
      <c r="DF222" s="143"/>
      <c r="DG222" s="143"/>
      <c r="DH222" s="143"/>
      <c r="DI222" s="143"/>
      <c r="DJ222" s="143"/>
      <c r="DK222" s="143"/>
      <c r="DL222" s="143"/>
      <c r="DM222" s="143"/>
      <c r="DN222" s="143"/>
      <c r="DO222" s="143"/>
      <c r="DP222" s="143"/>
      <c r="DQ222" s="143"/>
      <c r="DR222" s="143"/>
      <c r="DS222" s="143"/>
      <c r="DT222" s="143"/>
      <c r="DU222" s="143"/>
      <c r="DV222" s="143"/>
      <c r="DW222" s="143"/>
      <c r="DX222" s="143"/>
      <c r="DY222" s="143"/>
      <c r="DZ222" s="143"/>
      <c r="EA222" s="143"/>
      <c r="EB222" s="143"/>
      <c r="EC222" s="143"/>
      <c r="ED222" s="143"/>
      <c r="EE222" s="143"/>
      <c r="EF222" s="143"/>
      <c r="EG222" s="143"/>
      <c r="EH222" s="143"/>
      <c r="EI222" s="143"/>
      <c r="EJ222" s="143"/>
      <c r="EK222" s="143"/>
      <c r="EL222" s="143"/>
      <c r="EM222" s="143"/>
      <c r="EN222" s="143"/>
      <c r="EO222" s="143"/>
      <c r="EP222" s="143"/>
      <c r="EQ222" s="143"/>
      <c r="ER222" s="143"/>
      <c r="ES222" s="143"/>
      <c r="ET222" s="143"/>
      <c r="EU222" s="143"/>
      <c r="EV222" s="143"/>
      <c r="EW222" s="143"/>
      <c r="EX222" s="143"/>
      <c r="EY222" s="143"/>
      <c r="EZ222" s="143"/>
      <c r="FA222" s="143"/>
      <c r="FB222" s="143"/>
      <c r="FC222" s="143"/>
      <c r="FD222" s="143"/>
      <c r="FE222" s="143"/>
      <c r="FF222" s="143"/>
      <c r="FG222" s="143"/>
      <c r="FH222" s="143"/>
      <c r="FI222" s="143"/>
      <c r="FJ222" s="143"/>
      <c r="FK222" s="143"/>
      <c r="FL222" s="143"/>
      <c r="FM222" s="143"/>
      <c r="FN222" s="143"/>
      <c r="FO222" s="143"/>
      <c r="FP222" s="143"/>
      <c r="FQ222" s="143"/>
      <c r="FR222" s="143"/>
      <c r="FS222" s="143"/>
      <c r="FT222" s="143"/>
      <c r="FU222" s="143"/>
      <c r="FV222" s="143"/>
      <c r="FW222" s="143"/>
      <c r="FX222" s="143"/>
      <c r="FY222" s="143"/>
      <c r="FZ222" s="143"/>
      <c r="GA222" s="143"/>
      <c r="GB222" s="143"/>
      <c r="GC222" s="143"/>
      <c r="GD222" s="143"/>
      <c r="GE222" s="143"/>
      <c r="GF222" s="143"/>
      <c r="GG222" s="143"/>
      <c r="GH222" s="143"/>
      <c r="GI222" s="143"/>
      <c r="GJ222" s="143"/>
      <c r="GK222" s="143"/>
      <c r="GL222" s="143"/>
      <c r="GM222" s="143"/>
      <c r="GN222" s="143"/>
      <c r="GO222" s="143"/>
      <c r="GP222" s="143"/>
      <c r="GQ222" s="143"/>
      <c r="GR222" s="143"/>
      <c r="GS222" s="143"/>
      <c r="GT222" s="143"/>
      <c r="GU222" s="143"/>
      <c r="GV222" s="143"/>
      <c r="GW222" s="143"/>
      <c r="GX222" s="143"/>
      <c r="GY222" s="143"/>
      <c r="GZ222" s="143"/>
      <c r="HA222" s="143"/>
      <c r="HB222" s="143"/>
      <c r="HC222" s="143"/>
      <c r="HD222" s="143"/>
      <c r="HE222" s="143"/>
      <c r="HF222" s="143"/>
      <c r="HG222" s="143"/>
      <c r="HH222" s="143"/>
      <c r="HI222" s="143"/>
      <c r="HJ222" s="143"/>
      <c r="HK222" s="143"/>
      <c r="HL222" s="143"/>
      <c r="HM222" s="143"/>
      <c r="HN222" s="143"/>
      <c r="HO222" s="143"/>
      <c r="HP222" s="143"/>
      <c r="HQ222" s="143"/>
      <c r="HR222" s="143"/>
      <c r="HS222" s="143"/>
      <c r="HT222" s="143"/>
      <c r="HU222" s="143"/>
      <c r="HV222" s="143"/>
      <c r="HW222" s="143"/>
      <c r="HX222" s="143"/>
      <c r="HY222" s="143"/>
      <c r="HZ222" s="143"/>
      <c r="IA222" s="143"/>
      <c r="IB222" s="143"/>
      <c r="IC222" s="143"/>
      <c r="ID222" s="143"/>
      <c r="IE222" s="143"/>
      <c r="IF222" s="143"/>
      <c r="IG222" s="143"/>
      <c r="IH222" s="143"/>
      <c r="II222" s="143"/>
      <c r="IJ222" s="143"/>
      <c r="IK222" s="143"/>
      <c r="IL222" s="143"/>
      <c r="IM222" s="143"/>
      <c r="IN222" s="143"/>
      <c r="IO222" s="143"/>
      <c r="IP222" s="143"/>
      <c r="IQ222" s="143"/>
      <c r="IR222" s="143"/>
      <c r="IS222" s="143"/>
      <c r="IT222" s="143"/>
      <c r="IU222" s="143"/>
      <c r="IV222" s="143"/>
      <c r="IW222" s="143"/>
      <c r="IX222" s="143"/>
      <c r="IY222" s="143"/>
      <c r="IZ222" s="143"/>
      <c r="JA222" s="143"/>
      <c r="JB222" s="143"/>
      <c r="JC222" s="143"/>
      <c r="JD222" s="143"/>
      <c r="JE222" s="143"/>
      <c r="JF222" s="143"/>
      <c r="JG222" s="143"/>
      <c r="JH222" s="143"/>
      <c r="JI222" s="143"/>
      <c r="JJ222" s="143"/>
      <c r="JK222" s="143"/>
      <c r="JL222" s="143"/>
      <c r="JM222" s="143"/>
      <c r="JN222" s="143"/>
      <c r="JO222" s="143"/>
      <c r="JP222" s="143"/>
      <c r="JQ222" s="143"/>
      <c r="JR222" s="143"/>
      <c r="JS222" s="143"/>
      <c r="JT222" s="143"/>
      <c r="JU222" s="143"/>
      <c r="JV222" s="143"/>
      <c r="JW222" s="143"/>
      <c r="JX222" s="143"/>
      <c r="JY222" s="143"/>
      <c r="JZ222" s="143"/>
      <c r="KA222" s="143"/>
      <c r="KB222" s="143"/>
      <c r="KC222" s="143"/>
      <c r="KD222" s="143"/>
      <c r="KE222" s="143"/>
      <c r="KF222" s="143"/>
      <c r="KG222" s="143"/>
      <c r="KH222" s="143"/>
      <c r="KI222" s="143"/>
      <c r="KJ222" s="143"/>
      <c r="KK222" s="143"/>
      <c r="KL222" s="143"/>
      <c r="KM222" s="143"/>
      <c r="KN222" s="143"/>
      <c r="KO222" s="143"/>
      <c r="KP222" s="143"/>
      <c r="KQ222" s="143"/>
      <c r="KR222" s="143"/>
      <c r="KS222" s="143"/>
      <c r="KT222" s="143"/>
      <c r="KU222" s="143"/>
      <c r="KV222" s="143"/>
      <c r="KW222" s="143"/>
      <c r="KX222" s="143"/>
      <c r="KY222" s="143"/>
      <c r="KZ222" s="143"/>
      <c r="LA222" s="143"/>
      <c r="LB222" s="143"/>
      <c r="LC222" s="143"/>
      <c r="LD222" s="143"/>
      <c r="LE222" s="143"/>
      <c r="LF222" s="143"/>
      <c r="LG222" s="143"/>
      <c r="LH222" s="143"/>
      <c r="LI222" s="143"/>
      <c r="LJ222" s="143"/>
      <c r="LK222" s="143"/>
      <c r="LL222" s="143"/>
      <c r="LM222" s="143"/>
      <c r="LN222" s="143"/>
      <c r="LO222" s="143"/>
      <c r="LP222" s="143"/>
      <c r="LQ222" s="143"/>
      <c r="LR222" s="143"/>
      <c r="LS222" s="143"/>
      <c r="LT222" s="143"/>
      <c r="LU222" s="143"/>
      <c r="LV222" s="143"/>
      <c r="LW222" s="143"/>
      <c r="LX222" s="143"/>
      <c r="LY222" s="143"/>
      <c r="LZ222" s="143"/>
      <c r="MA222" s="143"/>
      <c r="MB222" s="143"/>
      <c r="MC222" s="143"/>
      <c r="MD222" s="143"/>
      <c r="ME222" s="143"/>
      <c r="MF222" s="143"/>
      <c r="MG222" s="143"/>
      <c r="MH222" s="143"/>
      <c r="MI222" s="143"/>
      <c r="MJ222" s="143"/>
      <c r="MK222" s="143"/>
      <c r="ML222" s="143"/>
      <c r="MM222" s="143"/>
      <c r="MN222" s="143"/>
      <c r="MO222" s="143"/>
      <c r="MP222" s="143"/>
      <c r="MQ222" s="143"/>
      <c r="MR222" s="143"/>
      <c r="MS222" s="143"/>
      <c r="MT222" s="143"/>
      <c r="MU222" s="143"/>
      <c r="MV222" s="143"/>
      <c r="MW222" s="143"/>
      <c r="MX222" s="143"/>
      <c r="MY222" s="143"/>
      <c r="MZ222" s="143"/>
      <c r="NA222" s="143"/>
      <c r="NB222" s="143"/>
      <c r="NC222" s="143"/>
      <c r="ND222" s="143"/>
      <c r="NE222" s="143"/>
      <c r="NF222" s="143"/>
      <c r="NG222" s="143"/>
      <c r="NH222" s="143"/>
      <c r="NI222" s="143"/>
      <c r="NJ222" s="143"/>
      <c r="NK222" s="143"/>
      <c r="NL222" s="143"/>
      <c r="NM222" s="143"/>
      <c r="NN222" s="143"/>
      <c r="NO222" s="143"/>
      <c r="NP222" s="143"/>
      <c r="NQ222" s="143"/>
      <c r="NR222" s="143"/>
      <c r="NS222" s="143"/>
      <c r="NT222" s="143"/>
      <c r="NU222" s="143"/>
      <c r="NV222" s="143"/>
      <c r="NW222" s="143"/>
      <c r="NX222" s="143"/>
      <c r="NY222" s="143"/>
      <c r="NZ222" s="143"/>
      <c r="OA222" s="143"/>
      <c r="OB222" s="143"/>
      <c r="OC222" s="143"/>
      <c r="OD222" s="143"/>
      <c r="OE222" s="143"/>
      <c r="OF222" s="143"/>
      <c r="OG222" s="143"/>
      <c r="OH222" s="143"/>
      <c r="OI222" s="143"/>
      <c r="OJ222" s="143"/>
      <c r="OK222" s="143"/>
      <c r="OL222" s="143"/>
      <c r="OM222" s="143"/>
      <c r="ON222" s="143"/>
      <c r="OO222" s="143"/>
      <c r="OP222" s="143"/>
      <c r="OQ222" s="143"/>
      <c r="OR222" s="143"/>
      <c r="OS222" s="143"/>
      <c r="OT222" s="143"/>
      <c r="OU222" s="143"/>
      <c r="OV222" s="143"/>
      <c r="OW222" s="143"/>
      <c r="OX222" s="143"/>
      <c r="OY222" s="143"/>
      <c r="OZ222" s="143"/>
      <c r="PA222" s="143"/>
      <c r="PB222" s="143"/>
      <c r="PC222" s="143"/>
      <c r="PD222" s="143"/>
      <c r="PE222" s="143"/>
      <c r="PF222" s="143"/>
      <c r="PG222" s="143"/>
      <c r="PH222" s="143"/>
      <c r="PI222" s="143"/>
      <c r="PJ222" s="143"/>
      <c r="PK222" s="143"/>
      <c r="PL222" s="143"/>
      <c r="PM222" s="143"/>
      <c r="PN222" s="143"/>
      <c r="PO222" s="143"/>
      <c r="PP222" s="143"/>
      <c r="PQ222" s="143"/>
      <c r="PR222" s="143"/>
      <c r="PS222" s="143"/>
      <c r="PT222" s="143"/>
      <c r="PU222" s="143"/>
      <c r="PV222" s="143"/>
      <c r="PW222" s="143"/>
      <c r="PX222" s="143"/>
      <c r="PY222" s="143"/>
      <c r="PZ222" s="143"/>
      <c r="QA222" s="143"/>
      <c r="QB222" s="143"/>
      <c r="QC222" s="143"/>
      <c r="QD222" s="143"/>
      <c r="QE222" s="143"/>
      <c r="QF222" s="143"/>
      <c r="QG222" s="143"/>
      <c r="QH222" s="143"/>
      <c r="QI222" s="143"/>
      <c r="QJ222" s="143"/>
      <c r="QK222" s="143"/>
      <c r="QL222" s="143"/>
      <c r="QM222" s="143"/>
      <c r="QN222" s="143"/>
      <c r="QO222" s="143"/>
      <c r="QP222" s="143"/>
      <c r="QQ222" s="143"/>
      <c r="QR222" s="143"/>
      <c r="QS222" s="143"/>
      <c r="QT222" s="143"/>
      <c r="QU222" s="143"/>
      <c r="QV222" s="143"/>
      <c r="QW222" s="143"/>
      <c r="QX222" s="143"/>
      <c r="QY222" s="143"/>
      <c r="QZ222" s="143"/>
      <c r="RA222" s="143"/>
      <c r="RB222" s="143"/>
      <c r="RC222" s="143"/>
      <c r="RD222" s="143"/>
      <c r="RE222" s="143"/>
      <c r="RF222" s="143"/>
      <c r="RG222" s="143"/>
      <c r="RH222" s="143"/>
      <c r="RI222" s="143"/>
      <c r="RJ222" s="143"/>
      <c r="RK222" s="143"/>
      <c r="RL222" s="143"/>
      <c r="RM222" s="143"/>
      <c r="RN222" s="143"/>
      <c r="RO222" s="143"/>
      <c r="RP222" s="143"/>
      <c r="RQ222" s="143"/>
      <c r="RR222" s="143"/>
      <c r="RS222" s="143"/>
      <c r="RT222" s="143"/>
      <c r="RU222" s="143"/>
      <c r="RV222" s="143"/>
      <c r="RW222" s="143"/>
      <c r="RX222" s="143"/>
      <c r="RY222" s="143"/>
      <c r="RZ222" s="143"/>
      <c r="SA222" s="143"/>
      <c r="SB222" s="143"/>
      <c r="SC222" s="143"/>
      <c r="SD222" s="143"/>
      <c r="SE222" s="143"/>
      <c r="SF222" s="143"/>
      <c r="SG222" s="143"/>
      <c r="SH222" s="143"/>
      <c r="SI222" s="143"/>
      <c r="SJ222" s="143"/>
      <c r="SK222" s="143"/>
      <c r="SL222" s="143"/>
      <c r="SM222" s="143"/>
      <c r="SN222" s="143"/>
      <c r="SO222" s="143"/>
      <c r="SP222" s="143"/>
      <c r="SQ222" s="143"/>
      <c r="SR222" s="143"/>
      <c r="SS222" s="143"/>
      <c r="ST222" s="143"/>
      <c r="SU222" s="143"/>
      <c r="SV222" s="143"/>
      <c r="SW222" s="143"/>
      <c r="SX222" s="143"/>
      <c r="SY222" s="143"/>
      <c r="SZ222" s="143"/>
      <c r="TA222" s="143"/>
      <c r="TB222" s="143"/>
      <c r="TC222" s="143"/>
      <c r="TD222" s="143"/>
      <c r="TE222" s="143"/>
      <c r="TF222" s="143"/>
      <c r="TG222" s="143"/>
      <c r="TH222" s="143"/>
      <c r="TI222" s="143"/>
      <c r="TJ222" s="143"/>
      <c r="TK222" s="143"/>
      <c r="TL222" s="143"/>
      <c r="TM222" s="143"/>
      <c r="TN222" s="143"/>
      <c r="TO222" s="143"/>
      <c r="TP222" s="143"/>
      <c r="TQ222" s="143"/>
      <c r="TR222" s="143"/>
      <c r="TS222" s="143"/>
      <c r="TT222" s="143"/>
      <c r="TU222" s="143"/>
      <c r="TV222" s="143"/>
      <c r="TW222" s="143"/>
      <c r="TX222" s="143"/>
      <c r="TY222" s="143"/>
      <c r="TZ222" s="143"/>
      <c r="UA222" s="143"/>
      <c r="UB222" s="143"/>
      <c r="UC222" s="143"/>
      <c r="UD222" s="143"/>
      <c r="UE222" s="143"/>
      <c r="UF222" s="143"/>
      <c r="UG222" s="143"/>
      <c r="UH222" s="143"/>
      <c r="UI222" s="143"/>
      <c r="UJ222" s="143"/>
      <c r="UK222" s="143"/>
      <c r="UL222" s="143"/>
      <c r="UM222" s="143"/>
      <c r="UN222" s="143"/>
      <c r="UO222" s="143"/>
      <c r="UP222" s="143"/>
      <c r="UQ222" s="143"/>
      <c r="UR222" s="143"/>
      <c r="US222" s="143"/>
      <c r="UT222" s="143"/>
      <c r="UU222" s="143"/>
      <c r="UV222" s="143"/>
      <c r="UW222" s="143"/>
      <c r="UX222" s="143"/>
      <c r="UY222" s="143"/>
      <c r="UZ222" s="143"/>
      <c r="VA222" s="143"/>
      <c r="VB222" s="143"/>
      <c r="VC222" s="143"/>
      <c r="VD222" s="143"/>
      <c r="VE222" s="143"/>
      <c r="VF222" s="143"/>
      <c r="VG222" s="143"/>
      <c r="VH222" s="143"/>
      <c r="VI222" s="143"/>
      <c r="VJ222" s="143"/>
      <c r="VK222" s="143"/>
      <c r="VL222" s="143"/>
      <c r="VM222" s="143"/>
      <c r="VN222" s="143"/>
      <c r="VO222" s="143"/>
      <c r="VP222" s="143"/>
      <c r="VQ222" s="143"/>
      <c r="VR222" s="143"/>
      <c r="VS222" s="143"/>
      <c r="VT222" s="143"/>
      <c r="VU222" s="143"/>
      <c r="VV222" s="143"/>
      <c r="VW222" s="143"/>
      <c r="VX222" s="143"/>
      <c r="VY222" s="143"/>
      <c r="VZ222" s="143"/>
      <c r="WA222" s="143"/>
      <c r="WB222" s="143"/>
      <c r="WC222" s="143"/>
      <c r="WD222" s="143"/>
      <c r="WE222" s="143"/>
      <c r="WF222" s="143"/>
      <c r="WG222" s="143"/>
      <c r="WH222" s="143"/>
      <c r="WI222" s="143"/>
      <c r="WJ222" s="143"/>
      <c r="WK222" s="143"/>
      <c r="WL222" s="143"/>
      <c r="WM222" s="143"/>
      <c r="WN222" s="143"/>
      <c r="WO222" s="143"/>
      <c r="WP222" s="143"/>
      <c r="WQ222" s="143"/>
      <c r="WR222" s="143"/>
      <c r="WS222" s="143"/>
      <c r="WT222" s="143"/>
      <c r="WU222" s="143"/>
      <c r="WV222" s="143"/>
      <c r="WW222" s="143"/>
      <c r="WX222" s="143"/>
      <c r="WY222" s="143"/>
      <c r="WZ222" s="143"/>
      <c r="XA222" s="143"/>
      <c r="XB222" s="143"/>
      <c r="XC222" s="143"/>
      <c r="XD222" s="143"/>
      <c r="XE222" s="143"/>
      <c r="XF222" s="143"/>
      <c r="XG222" s="143"/>
      <c r="XH222" s="143"/>
      <c r="XI222" s="143"/>
      <c r="XJ222" s="143"/>
      <c r="XK222" s="143"/>
      <c r="XL222" s="143"/>
      <c r="XM222" s="143"/>
      <c r="XN222" s="143"/>
      <c r="XO222" s="143"/>
      <c r="XP222" s="143"/>
      <c r="XQ222" s="143"/>
      <c r="XR222" s="143"/>
      <c r="XS222" s="143"/>
      <c r="XT222" s="143"/>
      <c r="XU222" s="143"/>
      <c r="XV222" s="143"/>
      <c r="XW222" s="143"/>
      <c r="XX222" s="143"/>
      <c r="XY222" s="143"/>
      <c r="XZ222" s="143"/>
      <c r="YA222" s="143"/>
      <c r="YB222" s="143"/>
      <c r="YC222" s="143"/>
      <c r="YD222" s="143"/>
      <c r="YE222" s="143"/>
      <c r="YF222" s="143"/>
      <c r="YG222" s="143"/>
      <c r="YH222" s="143"/>
      <c r="YI222" s="143"/>
      <c r="YJ222" s="143"/>
      <c r="YK222" s="143"/>
      <c r="YL222" s="143"/>
      <c r="YM222" s="143"/>
      <c r="YN222" s="143"/>
      <c r="YO222" s="143"/>
      <c r="YP222" s="143"/>
      <c r="YQ222" s="143"/>
      <c r="YR222" s="143"/>
      <c r="YS222" s="143"/>
      <c r="YT222" s="143"/>
      <c r="YU222" s="143"/>
      <c r="YV222" s="143"/>
      <c r="YW222" s="143"/>
      <c r="YX222" s="143"/>
      <c r="YY222" s="143"/>
      <c r="YZ222" s="143"/>
      <c r="ZA222" s="143"/>
      <c r="ZB222" s="143"/>
      <c r="ZC222" s="143"/>
      <c r="ZD222" s="143"/>
      <c r="ZE222" s="143"/>
      <c r="ZF222" s="143"/>
      <c r="ZG222" s="143"/>
      <c r="ZH222" s="143"/>
      <c r="ZI222" s="143"/>
      <c r="ZJ222" s="143"/>
      <c r="ZK222" s="143"/>
      <c r="ZL222" s="143"/>
      <c r="ZM222" s="143"/>
      <c r="ZN222" s="143"/>
      <c r="ZO222" s="143"/>
      <c r="ZP222" s="143"/>
      <c r="ZQ222" s="143"/>
      <c r="ZR222" s="143"/>
      <c r="ZS222" s="143"/>
      <c r="ZT222" s="143"/>
      <c r="ZU222" s="143"/>
      <c r="ZV222" s="143"/>
      <c r="ZW222" s="143"/>
      <c r="ZX222" s="143"/>
      <c r="ZY222" s="143"/>
      <c r="ZZ222" s="143"/>
      <c r="AAA222" s="143"/>
      <c r="AAB222" s="143"/>
      <c r="AAC222" s="143"/>
      <c r="AAD222" s="143"/>
      <c r="AAE222" s="143"/>
      <c r="AAF222" s="143"/>
      <c r="AAG222" s="143"/>
      <c r="AAH222" s="143"/>
      <c r="AAI222" s="143"/>
      <c r="AAJ222" s="143"/>
      <c r="AAK222" s="143"/>
      <c r="AAL222" s="143"/>
      <c r="AAM222" s="143"/>
      <c r="AAN222" s="143"/>
      <c r="AAO222" s="143"/>
      <c r="AAP222" s="143"/>
      <c r="AAQ222" s="143"/>
      <c r="AAR222" s="143"/>
      <c r="AAS222" s="143"/>
      <c r="AAT222" s="143"/>
      <c r="AAU222" s="143"/>
      <c r="AAV222" s="143"/>
      <c r="AAW222" s="143"/>
      <c r="AAX222" s="143"/>
      <c r="AAY222" s="143"/>
      <c r="AAZ222" s="143"/>
      <c r="ABA222" s="143"/>
      <c r="ABB222" s="143"/>
      <c r="ABC222" s="143"/>
      <c r="ABD222" s="143"/>
      <c r="ABE222" s="143"/>
      <c r="ABF222" s="143"/>
      <c r="ABG222" s="143"/>
      <c r="ABH222" s="143"/>
      <c r="ABI222" s="143"/>
      <c r="ABJ222" s="143"/>
      <c r="ABK222" s="143"/>
      <c r="ABL222" s="143"/>
      <c r="ABM222" s="143"/>
      <c r="ABN222" s="143"/>
      <c r="ABO222" s="143"/>
      <c r="ABP222" s="143"/>
      <c r="ABQ222" s="143"/>
      <c r="ABR222" s="143"/>
      <c r="ABS222" s="143"/>
      <c r="ABT222" s="143"/>
      <c r="ABU222" s="143"/>
      <c r="ABV222" s="143"/>
      <c r="ABW222" s="143"/>
      <c r="ABX222" s="143"/>
      <c r="ABY222" s="143"/>
      <c r="ABZ222" s="143"/>
      <c r="ACA222" s="143"/>
      <c r="ACB222" s="143"/>
      <c r="ACC222" s="143"/>
      <c r="ACD222" s="143"/>
      <c r="ACE222" s="143"/>
      <c r="ACF222" s="143"/>
      <c r="ACG222" s="143"/>
      <c r="ACH222" s="143"/>
      <c r="ACI222" s="143"/>
      <c r="ACJ222" s="143"/>
      <c r="ACK222" s="143"/>
      <c r="ACL222" s="143"/>
      <c r="ACM222" s="143"/>
      <c r="ACN222" s="143"/>
      <c r="ACO222" s="143"/>
      <c r="ACP222" s="143"/>
      <c r="ACQ222" s="143"/>
      <c r="ACR222" s="143"/>
      <c r="ACS222" s="143"/>
      <c r="ACT222" s="143"/>
      <c r="ACU222" s="143"/>
      <c r="ACV222" s="143"/>
      <c r="ACW222" s="143"/>
      <c r="ACX222" s="143"/>
      <c r="ACY222" s="143"/>
      <c r="ACZ222" s="143"/>
      <c r="ADA222" s="143"/>
      <c r="ADB222" s="143"/>
      <c r="ADC222" s="143"/>
      <c r="ADD222" s="143"/>
      <c r="ADE222" s="143"/>
      <c r="ADF222" s="143"/>
      <c r="ADG222" s="143"/>
      <c r="ADH222" s="143"/>
      <c r="ADI222" s="143"/>
      <c r="ADJ222" s="143"/>
      <c r="ADK222" s="143"/>
      <c r="ADL222" s="143"/>
      <c r="ADM222" s="143"/>
      <c r="ADN222" s="143"/>
      <c r="ADO222" s="143"/>
      <c r="ADP222" s="143"/>
      <c r="ADQ222" s="143"/>
      <c r="ADR222" s="143"/>
      <c r="ADS222" s="143"/>
      <c r="ADT222" s="143"/>
      <c r="ADU222" s="143"/>
      <c r="ADV222" s="143"/>
      <c r="ADW222" s="143"/>
      <c r="ADX222" s="143"/>
      <c r="ADY222" s="143"/>
      <c r="ADZ222" s="143"/>
      <c r="AEA222" s="143"/>
      <c r="AEB222" s="143"/>
      <c r="AEC222" s="143"/>
      <c r="AED222" s="143"/>
      <c r="AEE222" s="143"/>
      <c r="AEF222" s="143"/>
      <c r="AEG222" s="143"/>
      <c r="AEH222" s="143"/>
      <c r="AEI222" s="143"/>
      <c r="AEJ222" s="143"/>
      <c r="AEK222" s="143"/>
      <c r="AEL222" s="143"/>
      <c r="AEM222" s="143"/>
      <c r="AEN222" s="143"/>
      <c r="AEO222" s="143"/>
      <c r="AEP222" s="143"/>
      <c r="AEQ222" s="143"/>
      <c r="AER222" s="143"/>
      <c r="AES222" s="143"/>
      <c r="AET222" s="143"/>
      <c r="AEU222" s="143"/>
      <c r="AEV222" s="143"/>
      <c r="AEW222" s="143"/>
      <c r="AEX222" s="143"/>
      <c r="AEY222" s="143"/>
      <c r="AEZ222" s="143"/>
      <c r="AFA222" s="143"/>
      <c r="AFB222" s="143"/>
      <c r="AFC222" s="143"/>
      <c r="AFD222" s="143"/>
      <c r="AFE222" s="143"/>
      <c r="AFF222" s="143"/>
      <c r="AFG222" s="143"/>
      <c r="AFH222" s="143"/>
      <c r="AFI222" s="143"/>
      <c r="AFJ222" s="143"/>
      <c r="AFK222" s="143"/>
      <c r="AFL222" s="143"/>
      <c r="AFM222" s="143"/>
      <c r="AFN222" s="143"/>
      <c r="AFO222" s="143"/>
      <c r="AFP222" s="143"/>
      <c r="AFQ222" s="143"/>
      <c r="AFR222" s="143"/>
      <c r="AFS222" s="143"/>
      <c r="AFT222" s="143"/>
      <c r="AFU222" s="143"/>
      <c r="AFV222" s="143"/>
      <c r="AFW222" s="143"/>
      <c r="AFX222" s="143"/>
      <c r="AFY222" s="143"/>
      <c r="AFZ222" s="143"/>
      <c r="AGA222" s="143"/>
      <c r="AGB222" s="143"/>
      <c r="AGC222" s="143"/>
      <c r="AGD222" s="143"/>
      <c r="AGE222" s="143"/>
      <c r="AGF222" s="143"/>
      <c r="AGG222" s="143"/>
      <c r="AGH222" s="143"/>
      <c r="AGI222" s="143"/>
      <c r="AGJ222" s="143"/>
      <c r="AGK222" s="143"/>
      <c r="AGL222" s="143"/>
      <c r="AGM222" s="143"/>
      <c r="AGN222" s="143"/>
      <c r="AGO222" s="143"/>
      <c r="AGP222" s="143"/>
      <c r="AGQ222" s="143"/>
      <c r="AGR222" s="143"/>
      <c r="AGS222" s="143"/>
      <c r="AGT222" s="143"/>
      <c r="AGU222" s="143"/>
      <c r="AGV222" s="143"/>
      <c r="AGW222" s="143"/>
      <c r="AGX222" s="143"/>
      <c r="AGY222" s="143"/>
      <c r="AGZ222" s="143"/>
      <c r="AHA222" s="143"/>
      <c r="AHB222" s="143"/>
      <c r="AHC222" s="143"/>
      <c r="AHD222" s="143"/>
      <c r="AHE222" s="143"/>
      <c r="AHF222" s="143"/>
      <c r="AHG222" s="143"/>
      <c r="AHH222" s="143"/>
      <c r="AHI222" s="143"/>
      <c r="AHJ222" s="143"/>
      <c r="AHK222" s="143"/>
      <c r="AHL222" s="143"/>
      <c r="AHM222" s="143"/>
      <c r="AHN222" s="143"/>
      <c r="AHO222" s="143"/>
      <c r="AHP222" s="143"/>
      <c r="AHQ222" s="143"/>
      <c r="AHR222" s="143"/>
      <c r="AHS222" s="143"/>
      <c r="AHT222" s="143"/>
      <c r="AHU222" s="143"/>
      <c r="AHV222" s="143"/>
      <c r="AHW222" s="143"/>
      <c r="AHX222" s="143"/>
      <c r="AHY222" s="143"/>
      <c r="AHZ222" s="143"/>
      <c r="AIA222" s="143"/>
      <c r="AIB222" s="143"/>
      <c r="AIC222" s="143"/>
      <c r="AID222" s="143"/>
      <c r="AIE222" s="143"/>
      <c r="AIF222" s="143"/>
      <c r="AIG222" s="143"/>
      <c r="AIH222" s="143"/>
      <c r="AII222" s="143"/>
      <c r="AIJ222" s="143"/>
      <c r="AIK222" s="143"/>
      <c r="AIL222" s="143"/>
      <c r="AIM222" s="143"/>
      <c r="AIN222" s="143"/>
      <c r="AIO222" s="143"/>
      <c r="AIP222" s="143"/>
      <c r="AIQ222" s="143"/>
      <c r="AIR222" s="143"/>
      <c r="AIS222" s="143"/>
      <c r="AIT222" s="143"/>
      <c r="AIU222" s="143"/>
      <c r="AIV222" s="143"/>
      <c r="AIW222" s="143"/>
      <c r="AIX222" s="143"/>
      <c r="AIY222" s="143"/>
      <c r="AIZ222" s="143"/>
      <c r="AJA222" s="143"/>
      <c r="AJB222" s="143"/>
      <c r="AJC222" s="143"/>
      <c r="AJD222" s="143"/>
      <c r="AJE222" s="143"/>
      <c r="AJF222" s="143"/>
      <c r="AJG222" s="143"/>
      <c r="AJH222" s="143"/>
      <c r="AJI222" s="143"/>
    </row>
    <row r="223" spans="1:945" s="106" customFormat="1" ht="13.55" customHeight="1">
      <c r="A223" s="400"/>
      <c r="B223" s="62" t="s">
        <v>8</v>
      </c>
      <c r="C223" s="251">
        <f>Asia!C223</f>
        <v>215246</v>
      </c>
      <c r="D223" s="358">
        <f t="shared" ref="D223" si="103">IFERROR(IF((C223/C211-1)=-100%,"",(C223/C211-1)),"")</f>
        <v>2.0187933017306667</v>
      </c>
      <c r="E223" s="421"/>
      <c r="F223" s="406"/>
      <c r="G223" s="356">
        <v>5919</v>
      </c>
      <c r="H223" s="358">
        <f t="shared" si="90"/>
        <v>3.7618664521319385</v>
      </c>
      <c r="I223" s="138">
        <v>1748</v>
      </c>
      <c r="J223" s="358">
        <f t="shared" ref="J223:J243" si="104">IFERROR(IF((I223/I211-1)=-100%,"",(I223/I211-1)),"")</f>
        <v>68.92</v>
      </c>
      <c r="K223" s="453">
        <v>20747</v>
      </c>
      <c r="L223" s="455">
        <f t="shared" ref="L223:L229" si="105">IFERROR(IF((K223/K211-1)=-100%,"",(K223/K211-1)),"")</f>
        <v>38.97495183044316</v>
      </c>
      <c r="M223" s="138">
        <v>502</v>
      </c>
      <c r="N223" s="358">
        <f t="shared" si="93"/>
        <v>26.888888888888889</v>
      </c>
      <c r="O223" s="138"/>
      <c r="P223" s="358" t="str">
        <f t="shared" si="94"/>
        <v/>
      </c>
      <c r="Q223" s="138">
        <v>40</v>
      </c>
      <c r="R223" s="358">
        <f t="shared" si="80"/>
        <v>9</v>
      </c>
      <c r="S223" s="138">
        <v>283</v>
      </c>
      <c r="T223" s="358">
        <f t="shared" si="95"/>
        <v>4.7755102040816331</v>
      </c>
      <c r="U223" s="250"/>
      <c r="V223" s="358" t="str">
        <f t="shared" si="96"/>
        <v/>
      </c>
      <c r="W223" s="356">
        <v>15</v>
      </c>
      <c r="X223" s="358">
        <f t="shared" si="97"/>
        <v>14</v>
      </c>
      <c r="Y223" s="250">
        <v>0</v>
      </c>
      <c r="Z223" s="358" t="str">
        <f t="shared" si="88"/>
        <v/>
      </c>
      <c r="AA223" s="138"/>
      <c r="AB223" s="358" t="str">
        <f t="shared" si="98"/>
        <v/>
      </c>
      <c r="AC223" s="138"/>
      <c r="AD223" s="358" t="str">
        <f t="shared" si="99"/>
        <v/>
      </c>
      <c r="AE223" s="138"/>
      <c r="AF223" s="358" t="str">
        <f t="shared" si="100"/>
        <v/>
      </c>
      <c r="AG223" s="138"/>
      <c r="AH223" s="358" t="str">
        <f t="shared" si="101"/>
        <v/>
      </c>
      <c r="AI223" s="143"/>
      <c r="AJ223" s="143"/>
      <c r="AK223" s="143"/>
      <c r="AL223" s="143"/>
      <c r="AM223" s="143"/>
      <c r="AN223" s="143"/>
      <c r="AO223" s="143"/>
      <c r="AP223" s="143"/>
      <c r="AQ223" s="143"/>
      <c r="AR223" s="143"/>
      <c r="AS223" s="143"/>
      <c r="AT223" s="143"/>
      <c r="AU223" s="143"/>
      <c r="AV223" s="144"/>
      <c r="AW223" s="143"/>
      <c r="AX223" s="143"/>
      <c r="AY223" s="143"/>
      <c r="AZ223" s="143"/>
      <c r="BA223" s="143"/>
      <c r="BB223" s="143"/>
      <c r="BC223" s="143"/>
      <c r="BD223" s="143"/>
      <c r="BE223" s="143"/>
      <c r="BF223" s="143"/>
      <c r="BG223" s="143"/>
      <c r="BH223" s="143"/>
      <c r="BI223" s="143"/>
      <c r="BJ223" s="143"/>
      <c r="BK223" s="143"/>
      <c r="BL223" s="143"/>
      <c r="BM223" s="143"/>
      <c r="BN223" s="143"/>
      <c r="BO223" s="143"/>
      <c r="BP223" s="143"/>
      <c r="BQ223" s="143"/>
      <c r="BR223" s="143"/>
      <c r="BS223" s="143"/>
      <c r="BT223" s="143"/>
      <c r="BU223" s="143"/>
      <c r="BV223" s="143"/>
      <c r="BW223" s="143"/>
      <c r="BX223" s="143"/>
      <c r="BY223" s="143"/>
      <c r="BZ223" s="143"/>
      <c r="CA223" s="143"/>
      <c r="CB223" s="143"/>
      <c r="CC223" s="143"/>
      <c r="CD223" s="143"/>
      <c r="CE223" s="143"/>
      <c r="CF223" s="143"/>
      <c r="CG223" s="143"/>
      <c r="CH223" s="143"/>
      <c r="CI223" s="143"/>
      <c r="CJ223" s="143"/>
      <c r="CK223" s="143"/>
      <c r="CL223" s="143"/>
      <c r="CM223" s="143"/>
      <c r="CN223" s="143"/>
      <c r="CO223" s="143"/>
      <c r="CP223" s="143"/>
      <c r="CQ223" s="143"/>
      <c r="CR223" s="143"/>
      <c r="CS223" s="143"/>
      <c r="CT223" s="143"/>
      <c r="CU223" s="143"/>
      <c r="CV223" s="143"/>
      <c r="CW223" s="143"/>
      <c r="CX223" s="143"/>
      <c r="CY223" s="143"/>
      <c r="CZ223" s="143"/>
      <c r="DA223" s="143"/>
      <c r="DB223" s="143"/>
      <c r="DC223" s="143"/>
      <c r="DD223" s="143"/>
      <c r="DE223" s="143"/>
      <c r="DF223" s="143"/>
      <c r="DG223" s="143"/>
      <c r="DH223" s="143"/>
      <c r="DI223" s="143"/>
      <c r="DJ223" s="143"/>
      <c r="DK223" s="143"/>
      <c r="DL223" s="143"/>
      <c r="DM223" s="143"/>
      <c r="DN223" s="143"/>
      <c r="DO223" s="143"/>
      <c r="DP223" s="143"/>
      <c r="DQ223" s="143"/>
      <c r="DR223" s="143"/>
      <c r="DS223" s="143"/>
      <c r="DT223" s="143"/>
      <c r="DU223" s="143"/>
      <c r="DV223" s="143"/>
      <c r="DW223" s="143"/>
      <c r="DX223" s="143"/>
      <c r="DY223" s="143"/>
      <c r="DZ223" s="143"/>
      <c r="EA223" s="143"/>
      <c r="EB223" s="143"/>
      <c r="EC223" s="143"/>
      <c r="ED223" s="143"/>
      <c r="EE223" s="143"/>
      <c r="EF223" s="143"/>
      <c r="EG223" s="143"/>
      <c r="EH223" s="143"/>
      <c r="EI223" s="143"/>
      <c r="EJ223" s="143"/>
      <c r="EK223" s="143"/>
      <c r="EL223" s="143"/>
      <c r="EM223" s="143"/>
      <c r="EN223" s="143"/>
      <c r="EO223" s="143"/>
      <c r="EP223" s="143"/>
      <c r="EQ223" s="143"/>
      <c r="ER223" s="143"/>
      <c r="ES223" s="143"/>
      <c r="ET223" s="143"/>
      <c r="EU223" s="143"/>
      <c r="EV223" s="143"/>
      <c r="EW223" s="143"/>
      <c r="EX223" s="143"/>
      <c r="EY223" s="143"/>
      <c r="EZ223" s="143"/>
      <c r="FA223" s="143"/>
      <c r="FB223" s="143"/>
      <c r="FC223" s="143"/>
      <c r="FD223" s="143"/>
      <c r="FE223" s="143"/>
      <c r="FF223" s="143"/>
      <c r="FG223" s="143"/>
      <c r="FH223" s="143"/>
      <c r="FI223" s="143"/>
      <c r="FJ223" s="143"/>
      <c r="FK223" s="143"/>
      <c r="FL223" s="143"/>
      <c r="FM223" s="143"/>
      <c r="FN223" s="143"/>
      <c r="FO223" s="143"/>
      <c r="FP223" s="143"/>
      <c r="FQ223" s="143"/>
      <c r="FR223" s="143"/>
      <c r="FS223" s="143"/>
      <c r="FT223" s="143"/>
      <c r="FU223" s="143"/>
      <c r="FV223" s="143"/>
      <c r="FW223" s="143"/>
      <c r="FX223" s="143"/>
      <c r="FY223" s="143"/>
      <c r="FZ223" s="143"/>
      <c r="GA223" s="143"/>
      <c r="GB223" s="143"/>
      <c r="GC223" s="143"/>
      <c r="GD223" s="143"/>
      <c r="GE223" s="143"/>
      <c r="GF223" s="143"/>
      <c r="GG223" s="143"/>
      <c r="GH223" s="143"/>
      <c r="GI223" s="143"/>
      <c r="GJ223" s="143"/>
      <c r="GK223" s="143"/>
      <c r="GL223" s="143"/>
      <c r="GM223" s="143"/>
      <c r="GN223" s="143"/>
      <c r="GO223" s="143"/>
      <c r="GP223" s="143"/>
      <c r="GQ223" s="143"/>
      <c r="GR223" s="143"/>
      <c r="GS223" s="143"/>
      <c r="GT223" s="143"/>
      <c r="GU223" s="143"/>
      <c r="GV223" s="143"/>
      <c r="GW223" s="143"/>
      <c r="GX223" s="143"/>
      <c r="GY223" s="143"/>
      <c r="GZ223" s="143"/>
      <c r="HA223" s="143"/>
      <c r="HB223" s="143"/>
      <c r="HC223" s="143"/>
      <c r="HD223" s="143"/>
      <c r="HE223" s="143"/>
      <c r="HF223" s="143"/>
      <c r="HG223" s="143"/>
      <c r="HH223" s="143"/>
      <c r="HI223" s="143"/>
      <c r="HJ223" s="143"/>
      <c r="HK223" s="143"/>
      <c r="HL223" s="143"/>
      <c r="HM223" s="143"/>
      <c r="HN223" s="143"/>
      <c r="HO223" s="143"/>
      <c r="HP223" s="143"/>
      <c r="HQ223" s="143"/>
      <c r="HR223" s="143"/>
      <c r="HS223" s="143"/>
      <c r="HT223" s="143"/>
      <c r="HU223" s="143"/>
      <c r="HV223" s="143"/>
      <c r="HW223" s="143"/>
      <c r="HX223" s="143"/>
      <c r="HY223" s="143"/>
      <c r="HZ223" s="143"/>
      <c r="IA223" s="143"/>
      <c r="IB223" s="143"/>
      <c r="IC223" s="143"/>
      <c r="ID223" s="143"/>
      <c r="IE223" s="143"/>
      <c r="IF223" s="143"/>
      <c r="IG223" s="143"/>
      <c r="IH223" s="143"/>
      <c r="II223" s="143"/>
      <c r="IJ223" s="143"/>
      <c r="IK223" s="143"/>
      <c r="IL223" s="143"/>
      <c r="IM223" s="143"/>
      <c r="IN223" s="143"/>
      <c r="IO223" s="143"/>
      <c r="IP223" s="143"/>
      <c r="IQ223" s="143"/>
      <c r="IR223" s="143"/>
      <c r="IS223" s="143"/>
      <c r="IT223" s="143"/>
      <c r="IU223" s="143"/>
      <c r="IV223" s="143"/>
      <c r="IW223" s="143"/>
      <c r="IX223" s="143"/>
      <c r="IY223" s="143"/>
      <c r="IZ223" s="143"/>
      <c r="JA223" s="143"/>
      <c r="JB223" s="143"/>
      <c r="JC223" s="143"/>
      <c r="JD223" s="143"/>
      <c r="JE223" s="143"/>
      <c r="JF223" s="143"/>
      <c r="JG223" s="143"/>
      <c r="JH223" s="143"/>
      <c r="JI223" s="143"/>
      <c r="JJ223" s="143"/>
      <c r="JK223" s="143"/>
      <c r="JL223" s="143"/>
      <c r="JM223" s="143"/>
      <c r="JN223" s="143"/>
      <c r="JO223" s="143"/>
      <c r="JP223" s="143"/>
      <c r="JQ223" s="143"/>
      <c r="JR223" s="143"/>
      <c r="JS223" s="143"/>
      <c r="JT223" s="143"/>
      <c r="JU223" s="143"/>
      <c r="JV223" s="143"/>
      <c r="JW223" s="143"/>
      <c r="JX223" s="143"/>
      <c r="JY223" s="143"/>
      <c r="JZ223" s="143"/>
      <c r="KA223" s="143"/>
      <c r="KB223" s="143"/>
      <c r="KC223" s="143"/>
      <c r="KD223" s="143"/>
      <c r="KE223" s="143"/>
      <c r="KF223" s="143"/>
      <c r="KG223" s="143"/>
      <c r="KH223" s="143"/>
      <c r="KI223" s="143"/>
      <c r="KJ223" s="143"/>
      <c r="KK223" s="143"/>
      <c r="KL223" s="143"/>
      <c r="KM223" s="143"/>
      <c r="KN223" s="143"/>
      <c r="KO223" s="143"/>
      <c r="KP223" s="143"/>
      <c r="KQ223" s="143"/>
      <c r="KR223" s="143"/>
      <c r="KS223" s="143"/>
      <c r="KT223" s="143"/>
      <c r="KU223" s="143"/>
      <c r="KV223" s="143"/>
      <c r="KW223" s="143"/>
      <c r="KX223" s="143"/>
      <c r="KY223" s="143"/>
      <c r="KZ223" s="143"/>
      <c r="LA223" s="143"/>
      <c r="LB223" s="143"/>
      <c r="LC223" s="143"/>
      <c r="LD223" s="143"/>
      <c r="LE223" s="143"/>
      <c r="LF223" s="143"/>
      <c r="LG223" s="143"/>
      <c r="LH223" s="143"/>
      <c r="LI223" s="143"/>
      <c r="LJ223" s="143"/>
      <c r="LK223" s="143"/>
      <c r="LL223" s="143"/>
      <c r="LM223" s="143"/>
      <c r="LN223" s="143"/>
      <c r="LO223" s="143"/>
      <c r="LP223" s="143"/>
      <c r="LQ223" s="143"/>
      <c r="LR223" s="143"/>
      <c r="LS223" s="143"/>
      <c r="LT223" s="143"/>
      <c r="LU223" s="143"/>
      <c r="LV223" s="143"/>
      <c r="LW223" s="143"/>
      <c r="LX223" s="143"/>
      <c r="LY223" s="143"/>
      <c r="LZ223" s="143"/>
      <c r="MA223" s="143"/>
      <c r="MB223" s="143"/>
      <c r="MC223" s="143"/>
      <c r="MD223" s="143"/>
      <c r="ME223" s="143"/>
      <c r="MF223" s="143"/>
      <c r="MG223" s="143"/>
      <c r="MH223" s="143"/>
      <c r="MI223" s="143"/>
      <c r="MJ223" s="143"/>
      <c r="MK223" s="143"/>
      <c r="ML223" s="143"/>
      <c r="MM223" s="143"/>
      <c r="MN223" s="143"/>
      <c r="MO223" s="143"/>
      <c r="MP223" s="143"/>
      <c r="MQ223" s="143"/>
      <c r="MR223" s="143"/>
      <c r="MS223" s="143"/>
      <c r="MT223" s="143"/>
      <c r="MU223" s="143"/>
      <c r="MV223" s="143"/>
      <c r="MW223" s="143"/>
      <c r="MX223" s="143"/>
      <c r="MY223" s="143"/>
      <c r="MZ223" s="143"/>
      <c r="NA223" s="143"/>
      <c r="NB223" s="143"/>
      <c r="NC223" s="143"/>
      <c r="ND223" s="143"/>
      <c r="NE223" s="143"/>
      <c r="NF223" s="143"/>
      <c r="NG223" s="143"/>
      <c r="NH223" s="143"/>
      <c r="NI223" s="143"/>
      <c r="NJ223" s="143"/>
      <c r="NK223" s="143"/>
      <c r="NL223" s="143"/>
      <c r="NM223" s="143"/>
      <c r="NN223" s="143"/>
      <c r="NO223" s="143"/>
      <c r="NP223" s="143"/>
      <c r="NQ223" s="143"/>
      <c r="NR223" s="143"/>
      <c r="NS223" s="143"/>
      <c r="NT223" s="143"/>
      <c r="NU223" s="143"/>
      <c r="NV223" s="143"/>
      <c r="NW223" s="143"/>
      <c r="NX223" s="143"/>
      <c r="NY223" s="143"/>
      <c r="NZ223" s="143"/>
      <c r="OA223" s="143"/>
      <c r="OB223" s="143"/>
      <c r="OC223" s="143"/>
      <c r="OD223" s="143"/>
      <c r="OE223" s="143"/>
      <c r="OF223" s="143"/>
      <c r="OG223" s="143"/>
      <c r="OH223" s="143"/>
      <c r="OI223" s="143"/>
      <c r="OJ223" s="143"/>
      <c r="OK223" s="143"/>
      <c r="OL223" s="143"/>
      <c r="OM223" s="143"/>
      <c r="ON223" s="143"/>
      <c r="OO223" s="143"/>
      <c r="OP223" s="143"/>
      <c r="OQ223" s="143"/>
      <c r="OR223" s="143"/>
      <c r="OS223" s="143"/>
      <c r="OT223" s="143"/>
      <c r="OU223" s="143"/>
      <c r="OV223" s="143"/>
      <c r="OW223" s="143"/>
      <c r="OX223" s="143"/>
      <c r="OY223" s="143"/>
      <c r="OZ223" s="143"/>
      <c r="PA223" s="143"/>
      <c r="PB223" s="143"/>
      <c r="PC223" s="143"/>
      <c r="PD223" s="143"/>
      <c r="PE223" s="143"/>
      <c r="PF223" s="143"/>
      <c r="PG223" s="143"/>
      <c r="PH223" s="143"/>
      <c r="PI223" s="143"/>
      <c r="PJ223" s="143"/>
      <c r="PK223" s="143"/>
      <c r="PL223" s="143"/>
      <c r="PM223" s="143"/>
      <c r="PN223" s="143"/>
      <c r="PO223" s="143"/>
      <c r="PP223" s="143"/>
      <c r="PQ223" s="143"/>
      <c r="PR223" s="143"/>
      <c r="PS223" s="143"/>
      <c r="PT223" s="143"/>
      <c r="PU223" s="143"/>
      <c r="PV223" s="143"/>
      <c r="PW223" s="143"/>
      <c r="PX223" s="143"/>
      <c r="PY223" s="143"/>
      <c r="PZ223" s="143"/>
      <c r="QA223" s="143"/>
      <c r="QB223" s="143"/>
      <c r="QC223" s="143"/>
      <c r="QD223" s="143"/>
      <c r="QE223" s="143"/>
      <c r="QF223" s="143"/>
      <c r="QG223" s="143"/>
      <c r="QH223" s="143"/>
      <c r="QI223" s="143"/>
      <c r="QJ223" s="143"/>
      <c r="QK223" s="143"/>
      <c r="QL223" s="143"/>
      <c r="QM223" s="143"/>
      <c r="QN223" s="143"/>
      <c r="QO223" s="143"/>
      <c r="QP223" s="143"/>
      <c r="QQ223" s="143"/>
      <c r="QR223" s="143"/>
      <c r="QS223" s="143"/>
      <c r="QT223" s="143"/>
      <c r="QU223" s="143"/>
      <c r="QV223" s="143"/>
      <c r="QW223" s="143"/>
      <c r="QX223" s="143"/>
      <c r="QY223" s="143"/>
      <c r="QZ223" s="143"/>
      <c r="RA223" s="143"/>
      <c r="RB223" s="143"/>
      <c r="RC223" s="143"/>
      <c r="RD223" s="143"/>
      <c r="RE223" s="143"/>
      <c r="RF223" s="143"/>
      <c r="RG223" s="143"/>
      <c r="RH223" s="143"/>
      <c r="RI223" s="143"/>
      <c r="RJ223" s="143"/>
      <c r="RK223" s="143"/>
      <c r="RL223" s="143"/>
      <c r="RM223" s="143"/>
      <c r="RN223" s="143"/>
      <c r="RO223" s="143"/>
      <c r="RP223" s="143"/>
      <c r="RQ223" s="143"/>
      <c r="RR223" s="143"/>
      <c r="RS223" s="143"/>
      <c r="RT223" s="143"/>
      <c r="RU223" s="143"/>
      <c r="RV223" s="143"/>
      <c r="RW223" s="143"/>
      <c r="RX223" s="143"/>
      <c r="RY223" s="143"/>
      <c r="RZ223" s="143"/>
      <c r="SA223" s="143"/>
      <c r="SB223" s="143"/>
      <c r="SC223" s="143"/>
      <c r="SD223" s="143"/>
      <c r="SE223" s="143"/>
      <c r="SF223" s="143"/>
      <c r="SG223" s="143"/>
      <c r="SH223" s="143"/>
      <c r="SI223" s="143"/>
      <c r="SJ223" s="143"/>
      <c r="SK223" s="143"/>
      <c r="SL223" s="143"/>
      <c r="SM223" s="143"/>
      <c r="SN223" s="143"/>
      <c r="SO223" s="143"/>
      <c r="SP223" s="143"/>
      <c r="SQ223" s="143"/>
      <c r="SR223" s="143"/>
      <c r="SS223" s="143"/>
      <c r="ST223" s="143"/>
      <c r="SU223" s="143"/>
      <c r="SV223" s="143"/>
      <c r="SW223" s="143"/>
      <c r="SX223" s="143"/>
      <c r="SY223" s="143"/>
      <c r="SZ223" s="143"/>
      <c r="TA223" s="143"/>
      <c r="TB223" s="143"/>
      <c r="TC223" s="143"/>
      <c r="TD223" s="143"/>
      <c r="TE223" s="143"/>
      <c r="TF223" s="143"/>
      <c r="TG223" s="143"/>
      <c r="TH223" s="143"/>
      <c r="TI223" s="143"/>
      <c r="TJ223" s="143"/>
      <c r="TK223" s="143"/>
      <c r="TL223" s="143"/>
      <c r="TM223" s="143"/>
      <c r="TN223" s="143"/>
      <c r="TO223" s="143"/>
      <c r="TP223" s="143"/>
      <c r="TQ223" s="143"/>
      <c r="TR223" s="143"/>
      <c r="TS223" s="143"/>
      <c r="TT223" s="143"/>
      <c r="TU223" s="143"/>
      <c r="TV223" s="143"/>
      <c r="TW223" s="143"/>
      <c r="TX223" s="143"/>
      <c r="TY223" s="143"/>
      <c r="TZ223" s="143"/>
      <c r="UA223" s="143"/>
      <c r="UB223" s="143"/>
      <c r="UC223" s="143"/>
      <c r="UD223" s="143"/>
      <c r="UE223" s="143"/>
      <c r="UF223" s="143"/>
      <c r="UG223" s="143"/>
      <c r="UH223" s="143"/>
      <c r="UI223" s="143"/>
      <c r="UJ223" s="143"/>
      <c r="UK223" s="143"/>
      <c r="UL223" s="143"/>
      <c r="UM223" s="143"/>
      <c r="UN223" s="143"/>
      <c r="UO223" s="143"/>
      <c r="UP223" s="143"/>
      <c r="UQ223" s="143"/>
      <c r="UR223" s="143"/>
      <c r="US223" s="143"/>
      <c r="UT223" s="143"/>
      <c r="UU223" s="143"/>
      <c r="UV223" s="143"/>
      <c r="UW223" s="143"/>
      <c r="UX223" s="143"/>
      <c r="UY223" s="143"/>
      <c r="UZ223" s="143"/>
      <c r="VA223" s="143"/>
      <c r="VB223" s="143"/>
      <c r="VC223" s="143"/>
      <c r="VD223" s="143"/>
      <c r="VE223" s="143"/>
      <c r="VF223" s="143"/>
      <c r="VG223" s="143"/>
      <c r="VH223" s="143"/>
      <c r="VI223" s="143"/>
      <c r="VJ223" s="143"/>
      <c r="VK223" s="143"/>
      <c r="VL223" s="143"/>
      <c r="VM223" s="143"/>
      <c r="VN223" s="143"/>
      <c r="VO223" s="143"/>
      <c r="VP223" s="143"/>
      <c r="VQ223" s="143"/>
      <c r="VR223" s="143"/>
      <c r="VS223" s="143"/>
      <c r="VT223" s="143"/>
      <c r="VU223" s="143"/>
      <c r="VV223" s="143"/>
      <c r="VW223" s="143"/>
      <c r="VX223" s="143"/>
      <c r="VY223" s="143"/>
      <c r="VZ223" s="143"/>
      <c r="WA223" s="143"/>
      <c r="WB223" s="143"/>
      <c r="WC223" s="143"/>
      <c r="WD223" s="143"/>
      <c r="WE223" s="143"/>
      <c r="WF223" s="143"/>
      <c r="WG223" s="143"/>
      <c r="WH223" s="143"/>
      <c r="WI223" s="143"/>
      <c r="WJ223" s="143"/>
      <c r="WK223" s="143"/>
      <c r="WL223" s="143"/>
      <c r="WM223" s="143"/>
      <c r="WN223" s="143"/>
      <c r="WO223" s="143"/>
      <c r="WP223" s="143"/>
      <c r="WQ223" s="143"/>
      <c r="WR223" s="143"/>
      <c r="WS223" s="143"/>
      <c r="WT223" s="143"/>
      <c r="WU223" s="143"/>
      <c r="WV223" s="143"/>
      <c r="WW223" s="143"/>
      <c r="WX223" s="143"/>
      <c r="WY223" s="143"/>
      <c r="WZ223" s="143"/>
      <c r="XA223" s="143"/>
      <c r="XB223" s="143"/>
      <c r="XC223" s="143"/>
      <c r="XD223" s="143"/>
      <c r="XE223" s="143"/>
      <c r="XF223" s="143"/>
      <c r="XG223" s="143"/>
      <c r="XH223" s="143"/>
      <c r="XI223" s="143"/>
      <c r="XJ223" s="143"/>
      <c r="XK223" s="143"/>
      <c r="XL223" s="143"/>
      <c r="XM223" s="143"/>
      <c r="XN223" s="143"/>
      <c r="XO223" s="143"/>
      <c r="XP223" s="143"/>
      <c r="XQ223" s="143"/>
      <c r="XR223" s="143"/>
      <c r="XS223" s="143"/>
      <c r="XT223" s="143"/>
      <c r="XU223" s="143"/>
      <c r="XV223" s="143"/>
      <c r="XW223" s="143"/>
      <c r="XX223" s="143"/>
      <c r="XY223" s="143"/>
      <c r="XZ223" s="143"/>
      <c r="YA223" s="143"/>
      <c r="YB223" s="143"/>
      <c r="YC223" s="143"/>
      <c r="YD223" s="143"/>
      <c r="YE223" s="143"/>
      <c r="YF223" s="143"/>
      <c r="YG223" s="143"/>
      <c r="YH223" s="143"/>
      <c r="YI223" s="143"/>
      <c r="YJ223" s="143"/>
      <c r="YK223" s="143"/>
      <c r="YL223" s="143"/>
      <c r="YM223" s="143"/>
      <c r="YN223" s="143"/>
      <c r="YO223" s="143"/>
      <c r="YP223" s="143"/>
      <c r="YQ223" s="143"/>
      <c r="YR223" s="143"/>
      <c r="YS223" s="143"/>
      <c r="YT223" s="143"/>
      <c r="YU223" s="143"/>
      <c r="YV223" s="143"/>
      <c r="YW223" s="143"/>
      <c r="YX223" s="143"/>
      <c r="YY223" s="143"/>
      <c r="YZ223" s="143"/>
      <c r="ZA223" s="143"/>
      <c r="ZB223" s="143"/>
      <c r="ZC223" s="143"/>
      <c r="ZD223" s="143"/>
      <c r="ZE223" s="143"/>
      <c r="ZF223" s="143"/>
      <c r="ZG223" s="143"/>
      <c r="ZH223" s="143"/>
      <c r="ZI223" s="143"/>
      <c r="ZJ223" s="143"/>
      <c r="ZK223" s="143"/>
      <c r="ZL223" s="143"/>
      <c r="ZM223" s="143"/>
      <c r="ZN223" s="143"/>
      <c r="ZO223" s="143"/>
      <c r="ZP223" s="143"/>
      <c r="ZQ223" s="143"/>
      <c r="ZR223" s="143"/>
      <c r="ZS223" s="143"/>
      <c r="ZT223" s="143"/>
      <c r="ZU223" s="143"/>
      <c r="ZV223" s="143"/>
      <c r="ZW223" s="143"/>
      <c r="ZX223" s="143"/>
      <c r="ZY223" s="143"/>
      <c r="ZZ223" s="143"/>
      <c r="AAA223" s="143"/>
      <c r="AAB223" s="143"/>
      <c r="AAC223" s="143"/>
      <c r="AAD223" s="143"/>
      <c r="AAE223" s="143"/>
      <c r="AAF223" s="143"/>
      <c r="AAG223" s="143"/>
      <c r="AAH223" s="143"/>
      <c r="AAI223" s="143"/>
      <c r="AAJ223" s="143"/>
      <c r="AAK223" s="143"/>
      <c r="AAL223" s="143"/>
      <c r="AAM223" s="143"/>
      <c r="AAN223" s="143"/>
      <c r="AAO223" s="143"/>
      <c r="AAP223" s="143"/>
      <c r="AAQ223" s="143"/>
      <c r="AAR223" s="143"/>
      <c r="AAS223" s="143"/>
      <c r="AAT223" s="143"/>
      <c r="AAU223" s="143"/>
      <c r="AAV223" s="143"/>
      <c r="AAW223" s="143"/>
      <c r="AAX223" s="143"/>
      <c r="AAY223" s="143"/>
      <c r="AAZ223" s="143"/>
      <c r="ABA223" s="143"/>
      <c r="ABB223" s="143"/>
      <c r="ABC223" s="143"/>
      <c r="ABD223" s="143"/>
      <c r="ABE223" s="143"/>
      <c r="ABF223" s="143"/>
      <c r="ABG223" s="143"/>
      <c r="ABH223" s="143"/>
      <c r="ABI223" s="143"/>
      <c r="ABJ223" s="143"/>
      <c r="ABK223" s="143"/>
      <c r="ABL223" s="143"/>
      <c r="ABM223" s="143"/>
      <c r="ABN223" s="143"/>
      <c r="ABO223" s="143"/>
      <c r="ABP223" s="143"/>
      <c r="ABQ223" s="143"/>
      <c r="ABR223" s="143"/>
      <c r="ABS223" s="143"/>
      <c r="ABT223" s="143"/>
      <c r="ABU223" s="143"/>
      <c r="ABV223" s="143"/>
      <c r="ABW223" s="143"/>
      <c r="ABX223" s="143"/>
      <c r="ABY223" s="143"/>
      <c r="ABZ223" s="143"/>
      <c r="ACA223" s="143"/>
      <c r="ACB223" s="143"/>
      <c r="ACC223" s="143"/>
      <c r="ACD223" s="143"/>
      <c r="ACE223" s="143"/>
      <c r="ACF223" s="143"/>
      <c r="ACG223" s="143"/>
      <c r="ACH223" s="143"/>
      <c r="ACI223" s="143"/>
      <c r="ACJ223" s="143"/>
      <c r="ACK223" s="143"/>
      <c r="ACL223" s="143"/>
      <c r="ACM223" s="143"/>
      <c r="ACN223" s="143"/>
      <c r="ACO223" s="143"/>
      <c r="ACP223" s="143"/>
      <c r="ACQ223" s="143"/>
      <c r="ACR223" s="143"/>
      <c r="ACS223" s="143"/>
      <c r="ACT223" s="143"/>
      <c r="ACU223" s="143"/>
      <c r="ACV223" s="143"/>
      <c r="ACW223" s="143"/>
      <c r="ACX223" s="143"/>
      <c r="ACY223" s="143"/>
      <c r="ACZ223" s="143"/>
      <c r="ADA223" s="143"/>
      <c r="ADB223" s="143"/>
      <c r="ADC223" s="143"/>
      <c r="ADD223" s="143"/>
      <c r="ADE223" s="143"/>
      <c r="ADF223" s="143"/>
      <c r="ADG223" s="143"/>
      <c r="ADH223" s="143"/>
      <c r="ADI223" s="143"/>
      <c r="ADJ223" s="143"/>
      <c r="ADK223" s="143"/>
      <c r="ADL223" s="143"/>
      <c r="ADM223" s="143"/>
      <c r="ADN223" s="143"/>
      <c r="ADO223" s="143"/>
      <c r="ADP223" s="143"/>
      <c r="ADQ223" s="143"/>
      <c r="ADR223" s="143"/>
      <c r="ADS223" s="143"/>
      <c r="ADT223" s="143"/>
      <c r="ADU223" s="143"/>
      <c r="ADV223" s="143"/>
      <c r="ADW223" s="143"/>
      <c r="ADX223" s="143"/>
      <c r="ADY223" s="143"/>
      <c r="ADZ223" s="143"/>
      <c r="AEA223" s="143"/>
      <c r="AEB223" s="143"/>
      <c r="AEC223" s="143"/>
      <c r="AED223" s="143"/>
      <c r="AEE223" s="143"/>
      <c r="AEF223" s="143"/>
      <c r="AEG223" s="143"/>
      <c r="AEH223" s="143"/>
      <c r="AEI223" s="143"/>
      <c r="AEJ223" s="143"/>
      <c r="AEK223" s="143"/>
      <c r="AEL223" s="143"/>
      <c r="AEM223" s="143"/>
      <c r="AEN223" s="143"/>
      <c r="AEO223" s="143"/>
      <c r="AEP223" s="143"/>
      <c r="AEQ223" s="143"/>
      <c r="AER223" s="143"/>
      <c r="AES223" s="143"/>
      <c r="AET223" s="143"/>
      <c r="AEU223" s="143"/>
      <c r="AEV223" s="143"/>
      <c r="AEW223" s="143"/>
      <c r="AEX223" s="143"/>
      <c r="AEY223" s="143"/>
      <c r="AEZ223" s="143"/>
      <c r="AFA223" s="143"/>
      <c r="AFB223" s="143"/>
      <c r="AFC223" s="143"/>
      <c r="AFD223" s="143"/>
      <c r="AFE223" s="143"/>
      <c r="AFF223" s="143"/>
      <c r="AFG223" s="143"/>
      <c r="AFH223" s="143"/>
      <c r="AFI223" s="143"/>
      <c r="AFJ223" s="143"/>
      <c r="AFK223" s="143"/>
      <c r="AFL223" s="143"/>
      <c r="AFM223" s="143"/>
      <c r="AFN223" s="143"/>
      <c r="AFO223" s="143"/>
      <c r="AFP223" s="143"/>
      <c r="AFQ223" s="143"/>
      <c r="AFR223" s="143"/>
      <c r="AFS223" s="143"/>
      <c r="AFT223" s="143"/>
      <c r="AFU223" s="143"/>
      <c r="AFV223" s="143"/>
      <c r="AFW223" s="143"/>
      <c r="AFX223" s="143"/>
      <c r="AFY223" s="143"/>
      <c r="AFZ223" s="143"/>
      <c r="AGA223" s="143"/>
      <c r="AGB223" s="143"/>
      <c r="AGC223" s="143"/>
      <c r="AGD223" s="143"/>
      <c r="AGE223" s="143"/>
      <c r="AGF223" s="143"/>
      <c r="AGG223" s="143"/>
      <c r="AGH223" s="143"/>
      <c r="AGI223" s="143"/>
      <c r="AGJ223" s="143"/>
      <c r="AGK223" s="143"/>
      <c r="AGL223" s="143"/>
      <c r="AGM223" s="143"/>
      <c r="AGN223" s="143"/>
      <c r="AGO223" s="143"/>
      <c r="AGP223" s="143"/>
      <c r="AGQ223" s="143"/>
      <c r="AGR223" s="143"/>
      <c r="AGS223" s="143"/>
      <c r="AGT223" s="143"/>
      <c r="AGU223" s="143"/>
      <c r="AGV223" s="143"/>
      <c r="AGW223" s="143"/>
      <c r="AGX223" s="143"/>
      <c r="AGY223" s="143"/>
      <c r="AGZ223" s="143"/>
      <c r="AHA223" s="143"/>
      <c r="AHB223" s="143"/>
      <c r="AHC223" s="143"/>
      <c r="AHD223" s="143"/>
      <c r="AHE223" s="143"/>
      <c r="AHF223" s="143"/>
      <c r="AHG223" s="143"/>
      <c r="AHH223" s="143"/>
      <c r="AHI223" s="143"/>
      <c r="AHJ223" s="143"/>
      <c r="AHK223" s="143"/>
      <c r="AHL223" s="143"/>
      <c r="AHM223" s="143"/>
      <c r="AHN223" s="143"/>
      <c r="AHO223" s="143"/>
      <c r="AHP223" s="143"/>
      <c r="AHQ223" s="143"/>
      <c r="AHR223" s="143"/>
      <c r="AHS223" s="143"/>
      <c r="AHT223" s="143"/>
      <c r="AHU223" s="143"/>
      <c r="AHV223" s="143"/>
      <c r="AHW223" s="143"/>
      <c r="AHX223" s="143"/>
      <c r="AHY223" s="143"/>
      <c r="AHZ223" s="143"/>
      <c r="AIA223" s="143"/>
      <c r="AIB223" s="143"/>
      <c r="AIC223" s="143"/>
      <c r="AID223" s="143"/>
      <c r="AIE223" s="143"/>
      <c r="AIF223" s="143"/>
      <c r="AIG223" s="143"/>
      <c r="AIH223" s="143"/>
      <c r="AII223" s="143"/>
      <c r="AIJ223" s="143"/>
      <c r="AIK223" s="143"/>
      <c r="AIL223" s="143"/>
      <c r="AIM223" s="143"/>
      <c r="AIN223" s="143"/>
      <c r="AIO223" s="143"/>
      <c r="AIP223" s="143"/>
      <c r="AIQ223" s="143"/>
      <c r="AIR223" s="143"/>
      <c r="AIS223" s="143"/>
      <c r="AIT223" s="143"/>
      <c r="AIU223" s="143"/>
      <c r="AIV223" s="143"/>
      <c r="AIW223" s="143"/>
      <c r="AIX223" s="143"/>
      <c r="AIY223" s="143"/>
      <c r="AIZ223" s="143"/>
      <c r="AJA223" s="143"/>
      <c r="AJB223" s="143"/>
      <c r="AJC223" s="143"/>
      <c r="AJD223" s="143"/>
      <c r="AJE223" s="143"/>
      <c r="AJF223" s="143"/>
      <c r="AJG223" s="143"/>
      <c r="AJH223" s="143"/>
      <c r="AJI223" s="143"/>
    </row>
    <row r="224" spans="1:945" s="106" customFormat="1" ht="13.55" customHeight="1">
      <c r="A224" s="400"/>
      <c r="B224" s="62" t="s">
        <v>9</v>
      </c>
      <c r="C224" s="251">
        <f>Asia!C224</f>
        <v>315945</v>
      </c>
      <c r="D224" s="358">
        <f t="shared" ref="D224" si="106">IFERROR(IF((C224/C212-1)=-100%,"",(C224/C212-1)),"")</f>
        <v>3.1893629998939215</v>
      </c>
      <c r="E224" s="421"/>
      <c r="F224" s="406"/>
      <c r="G224" s="356">
        <v>9929</v>
      </c>
      <c r="H224" s="358">
        <f t="shared" si="90"/>
        <v>6.968699839486356</v>
      </c>
      <c r="I224" s="138">
        <v>3149</v>
      </c>
      <c r="J224" s="358">
        <f t="shared" si="104"/>
        <v>28.70754716981132</v>
      </c>
      <c r="K224" s="453"/>
      <c r="L224" s="455"/>
      <c r="M224" s="138">
        <v>811</v>
      </c>
      <c r="N224" s="358">
        <f t="shared" si="93"/>
        <v>49.6875</v>
      </c>
      <c r="O224" s="138"/>
      <c r="P224" s="358" t="str">
        <f t="shared" si="94"/>
        <v/>
      </c>
      <c r="Q224" s="138">
        <v>77</v>
      </c>
      <c r="R224" s="358">
        <f t="shared" si="80"/>
        <v>6</v>
      </c>
      <c r="S224" s="138">
        <v>492</v>
      </c>
      <c r="T224" s="358">
        <f t="shared" si="95"/>
        <v>7.4827586206896548</v>
      </c>
      <c r="U224" s="250"/>
      <c r="V224" s="358" t="str">
        <f t="shared" si="96"/>
        <v/>
      </c>
      <c r="W224" s="356">
        <v>27</v>
      </c>
      <c r="X224" s="358">
        <f t="shared" si="97"/>
        <v>8</v>
      </c>
      <c r="Y224" s="250">
        <v>2</v>
      </c>
      <c r="Z224" s="358">
        <f t="shared" si="88"/>
        <v>-0.7142857142857143</v>
      </c>
      <c r="AA224" s="138"/>
      <c r="AB224" s="358" t="str">
        <f t="shared" si="98"/>
        <v/>
      </c>
      <c r="AC224" s="138"/>
      <c r="AD224" s="358" t="str">
        <f t="shared" si="99"/>
        <v/>
      </c>
      <c r="AE224" s="138"/>
      <c r="AF224" s="358" t="str">
        <f t="shared" si="100"/>
        <v/>
      </c>
      <c r="AG224" s="138"/>
      <c r="AH224" s="358" t="str">
        <f t="shared" si="101"/>
        <v/>
      </c>
      <c r="AI224" s="143"/>
      <c r="AJ224" s="143"/>
      <c r="AK224" s="143"/>
      <c r="AL224" s="143"/>
      <c r="AM224" s="143"/>
      <c r="AN224" s="143"/>
      <c r="AO224" s="143"/>
      <c r="AP224" s="143"/>
      <c r="AQ224" s="143"/>
      <c r="AR224" s="143"/>
      <c r="AS224" s="143"/>
      <c r="AT224" s="143"/>
      <c r="AU224" s="143"/>
      <c r="AV224" s="144"/>
      <c r="AW224" s="143"/>
      <c r="AX224" s="143"/>
      <c r="AY224" s="143"/>
      <c r="AZ224" s="143"/>
      <c r="BA224" s="143"/>
      <c r="BB224" s="143"/>
      <c r="BC224" s="143"/>
      <c r="BD224" s="143"/>
      <c r="BE224" s="143"/>
      <c r="BF224" s="143"/>
      <c r="BG224" s="143"/>
      <c r="BH224" s="143"/>
      <c r="BI224" s="143"/>
      <c r="BJ224" s="143"/>
      <c r="BK224" s="143"/>
      <c r="BL224" s="143"/>
      <c r="BM224" s="143"/>
      <c r="BN224" s="143"/>
      <c r="BO224" s="143"/>
      <c r="BP224" s="143"/>
      <c r="BQ224" s="143"/>
      <c r="BR224" s="143"/>
      <c r="BS224" s="143"/>
      <c r="BT224" s="143"/>
      <c r="BU224" s="143"/>
      <c r="BV224" s="143"/>
      <c r="BW224" s="143"/>
      <c r="BX224" s="143"/>
      <c r="BY224" s="143"/>
      <c r="BZ224" s="143"/>
      <c r="CA224" s="143"/>
      <c r="CB224" s="143"/>
      <c r="CC224" s="143"/>
      <c r="CD224" s="143"/>
      <c r="CE224" s="143"/>
      <c r="CF224" s="143"/>
      <c r="CG224" s="143"/>
      <c r="CH224" s="143"/>
      <c r="CI224" s="143"/>
      <c r="CJ224" s="143"/>
      <c r="CK224" s="143"/>
      <c r="CL224" s="143"/>
      <c r="CM224" s="143"/>
      <c r="CN224" s="143"/>
      <c r="CO224" s="143"/>
      <c r="CP224" s="143"/>
      <c r="CQ224" s="143"/>
      <c r="CR224" s="143"/>
      <c r="CS224" s="143"/>
      <c r="CT224" s="143"/>
      <c r="CU224" s="143"/>
      <c r="CV224" s="143"/>
      <c r="CW224" s="143"/>
      <c r="CX224" s="143"/>
      <c r="CY224" s="143"/>
      <c r="CZ224" s="143"/>
      <c r="DA224" s="143"/>
      <c r="DB224" s="143"/>
      <c r="DC224" s="143"/>
      <c r="DD224" s="143"/>
      <c r="DE224" s="143"/>
      <c r="DF224" s="143"/>
      <c r="DG224" s="143"/>
      <c r="DH224" s="143"/>
      <c r="DI224" s="143"/>
      <c r="DJ224" s="143"/>
      <c r="DK224" s="143"/>
      <c r="DL224" s="143"/>
      <c r="DM224" s="143"/>
      <c r="DN224" s="143"/>
      <c r="DO224" s="143"/>
      <c r="DP224" s="143"/>
      <c r="DQ224" s="143"/>
      <c r="DR224" s="143"/>
      <c r="DS224" s="143"/>
      <c r="DT224" s="143"/>
      <c r="DU224" s="143"/>
      <c r="DV224" s="143"/>
      <c r="DW224" s="143"/>
      <c r="DX224" s="143"/>
      <c r="DY224" s="143"/>
      <c r="DZ224" s="143"/>
      <c r="EA224" s="143"/>
      <c r="EB224" s="143"/>
      <c r="EC224" s="143"/>
      <c r="ED224" s="143"/>
      <c r="EE224" s="143"/>
      <c r="EF224" s="143"/>
      <c r="EG224" s="143"/>
      <c r="EH224" s="143"/>
      <c r="EI224" s="143"/>
      <c r="EJ224" s="143"/>
      <c r="EK224" s="143"/>
      <c r="EL224" s="143"/>
      <c r="EM224" s="143"/>
      <c r="EN224" s="143"/>
      <c r="EO224" s="143"/>
      <c r="EP224" s="143"/>
      <c r="EQ224" s="143"/>
      <c r="ER224" s="143"/>
      <c r="ES224" s="143"/>
      <c r="ET224" s="143"/>
      <c r="EU224" s="143"/>
      <c r="EV224" s="143"/>
      <c r="EW224" s="143"/>
      <c r="EX224" s="143"/>
      <c r="EY224" s="143"/>
      <c r="EZ224" s="143"/>
      <c r="FA224" s="143"/>
      <c r="FB224" s="143"/>
      <c r="FC224" s="143"/>
      <c r="FD224" s="143"/>
      <c r="FE224" s="143"/>
      <c r="FF224" s="143"/>
      <c r="FG224" s="143"/>
      <c r="FH224" s="143"/>
      <c r="FI224" s="143"/>
      <c r="FJ224" s="143"/>
      <c r="FK224" s="143"/>
      <c r="FL224" s="143"/>
      <c r="FM224" s="143"/>
      <c r="FN224" s="143"/>
      <c r="FO224" s="143"/>
      <c r="FP224" s="143"/>
      <c r="FQ224" s="143"/>
      <c r="FR224" s="143"/>
      <c r="FS224" s="143"/>
      <c r="FT224" s="143"/>
      <c r="FU224" s="143"/>
      <c r="FV224" s="143"/>
      <c r="FW224" s="143"/>
      <c r="FX224" s="143"/>
      <c r="FY224" s="143"/>
      <c r="FZ224" s="143"/>
      <c r="GA224" s="143"/>
      <c r="GB224" s="143"/>
      <c r="GC224" s="143"/>
      <c r="GD224" s="143"/>
      <c r="GE224" s="143"/>
      <c r="GF224" s="143"/>
      <c r="GG224" s="143"/>
      <c r="GH224" s="143"/>
      <c r="GI224" s="143"/>
      <c r="GJ224" s="143"/>
      <c r="GK224" s="143"/>
      <c r="GL224" s="143"/>
      <c r="GM224" s="143"/>
      <c r="GN224" s="143"/>
      <c r="GO224" s="143"/>
      <c r="GP224" s="143"/>
      <c r="GQ224" s="143"/>
      <c r="GR224" s="143"/>
      <c r="GS224" s="143"/>
      <c r="GT224" s="143"/>
      <c r="GU224" s="143"/>
      <c r="GV224" s="143"/>
      <c r="GW224" s="143"/>
      <c r="GX224" s="143"/>
      <c r="GY224" s="143"/>
      <c r="GZ224" s="143"/>
      <c r="HA224" s="143"/>
      <c r="HB224" s="143"/>
      <c r="HC224" s="143"/>
      <c r="HD224" s="143"/>
      <c r="HE224" s="143"/>
      <c r="HF224" s="143"/>
      <c r="HG224" s="143"/>
      <c r="HH224" s="143"/>
      <c r="HI224" s="143"/>
      <c r="HJ224" s="143"/>
      <c r="HK224" s="143"/>
      <c r="HL224" s="143"/>
      <c r="HM224" s="143"/>
      <c r="HN224" s="143"/>
      <c r="HO224" s="143"/>
      <c r="HP224" s="143"/>
      <c r="HQ224" s="143"/>
      <c r="HR224" s="143"/>
      <c r="HS224" s="143"/>
      <c r="HT224" s="143"/>
      <c r="HU224" s="143"/>
      <c r="HV224" s="143"/>
      <c r="HW224" s="143"/>
      <c r="HX224" s="143"/>
      <c r="HY224" s="143"/>
      <c r="HZ224" s="143"/>
      <c r="IA224" s="143"/>
      <c r="IB224" s="143"/>
      <c r="IC224" s="143"/>
      <c r="ID224" s="143"/>
      <c r="IE224" s="143"/>
      <c r="IF224" s="143"/>
      <c r="IG224" s="143"/>
      <c r="IH224" s="143"/>
      <c r="II224" s="143"/>
      <c r="IJ224" s="143"/>
      <c r="IK224" s="143"/>
      <c r="IL224" s="143"/>
      <c r="IM224" s="143"/>
      <c r="IN224" s="143"/>
      <c r="IO224" s="143"/>
      <c r="IP224" s="143"/>
      <c r="IQ224" s="143"/>
      <c r="IR224" s="143"/>
      <c r="IS224" s="143"/>
      <c r="IT224" s="143"/>
      <c r="IU224" s="143"/>
      <c r="IV224" s="143"/>
      <c r="IW224" s="143"/>
      <c r="IX224" s="143"/>
      <c r="IY224" s="143"/>
      <c r="IZ224" s="143"/>
      <c r="JA224" s="143"/>
      <c r="JB224" s="143"/>
      <c r="JC224" s="143"/>
      <c r="JD224" s="143"/>
      <c r="JE224" s="143"/>
      <c r="JF224" s="143"/>
      <c r="JG224" s="143"/>
      <c r="JH224" s="143"/>
      <c r="JI224" s="143"/>
      <c r="JJ224" s="143"/>
      <c r="JK224" s="143"/>
      <c r="JL224" s="143"/>
      <c r="JM224" s="143"/>
      <c r="JN224" s="143"/>
      <c r="JO224" s="143"/>
      <c r="JP224" s="143"/>
      <c r="JQ224" s="143"/>
      <c r="JR224" s="143"/>
      <c r="JS224" s="143"/>
      <c r="JT224" s="143"/>
      <c r="JU224" s="143"/>
      <c r="JV224" s="143"/>
      <c r="JW224" s="143"/>
      <c r="JX224" s="143"/>
      <c r="JY224" s="143"/>
      <c r="JZ224" s="143"/>
      <c r="KA224" s="143"/>
      <c r="KB224" s="143"/>
      <c r="KC224" s="143"/>
      <c r="KD224" s="143"/>
      <c r="KE224" s="143"/>
      <c r="KF224" s="143"/>
      <c r="KG224" s="143"/>
      <c r="KH224" s="143"/>
      <c r="KI224" s="143"/>
      <c r="KJ224" s="143"/>
      <c r="KK224" s="143"/>
      <c r="KL224" s="143"/>
      <c r="KM224" s="143"/>
      <c r="KN224" s="143"/>
      <c r="KO224" s="143"/>
      <c r="KP224" s="143"/>
      <c r="KQ224" s="143"/>
      <c r="KR224" s="143"/>
      <c r="KS224" s="143"/>
      <c r="KT224" s="143"/>
      <c r="KU224" s="143"/>
      <c r="KV224" s="143"/>
      <c r="KW224" s="143"/>
      <c r="KX224" s="143"/>
      <c r="KY224" s="143"/>
      <c r="KZ224" s="143"/>
      <c r="LA224" s="143"/>
      <c r="LB224" s="143"/>
      <c r="LC224" s="143"/>
      <c r="LD224" s="143"/>
      <c r="LE224" s="143"/>
      <c r="LF224" s="143"/>
      <c r="LG224" s="143"/>
      <c r="LH224" s="143"/>
      <c r="LI224" s="143"/>
      <c r="LJ224" s="143"/>
      <c r="LK224" s="143"/>
      <c r="LL224" s="143"/>
      <c r="LM224" s="143"/>
      <c r="LN224" s="143"/>
      <c r="LO224" s="143"/>
      <c r="LP224" s="143"/>
      <c r="LQ224" s="143"/>
      <c r="LR224" s="143"/>
      <c r="LS224" s="143"/>
      <c r="LT224" s="143"/>
      <c r="LU224" s="143"/>
      <c r="LV224" s="143"/>
      <c r="LW224" s="143"/>
      <c r="LX224" s="143"/>
      <c r="LY224" s="143"/>
      <c r="LZ224" s="143"/>
      <c r="MA224" s="143"/>
      <c r="MB224" s="143"/>
      <c r="MC224" s="143"/>
      <c r="MD224" s="143"/>
      <c r="ME224" s="143"/>
      <c r="MF224" s="143"/>
      <c r="MG224" s="143"/>
      <c r="MH224" s="143"/>
      <c r="MI224" s="143"/>
      <c r="MJ224" s="143"/>
      <c r="MK224" s="143"/>
      <c r="ML224" s="143"/>
      <c r="MM224" s="143"/>
      <c r="MN224" s="143"/>
      <c r="MO224" s="143"/>
      <c r="MP224" s="143"/>
      <c r="MQ224" s="143"/>
      <c r="MR224" s="143"/>
      <c r="MS224" s="143"/>
      <c r="MT224" s="143"/>
      <c r="MU224" s="143"/>
      <c r="MV224" s="143"/>
      <c r="MW224" s="143"/>
      <c r="MX224" s="143"/>
      <c r="MY224" s="143"/>
      <c r="MZ224" s="143"/>
      <c r="NA224" s="143"/>
      <c r="NB224" s="143"/>
      <c r="NC224" s="143"/>
      <c r="ND224" s="143"/>
      <c r="NE224" s="143"/>
      <c r="NF224" s="143"/>
      <c r="NG224" s="143"/>
      <c r="NH224" s="143"/>
      <c r="NI224" s="143"/>
      <c r="NJ224" s="143"/>
      <c r="NK224" s="143"/>
      <c r="NL224" s="143"/>
      <c r="NM224" s="143"/>
      <c r="NN224" s="143"/>
      <c r="NO224" s="143"/>
      <c r="NP224" s="143"/>
      <c r="NQ224" s="143"/>
      <c r="NR224" s="143"/>
      <c r="NS224" s="143"/>
      <c r="NT224" s="143"/>
      <c r="NU224" s="143"/>
      <c r="NV224" s="143"/>
      <c r="NW224" s="143"/>
      <c r="NX224" s="143"/>
      <c r="NY224" s="143"/>
      <c r="NZ224" s="143"/>
      <c r="OA224" s="143"/>
      <c r="OB224" s="143"/>
      <c r="OC224" s="143"/>
      <c r="OD224" s="143"/>
      <c r="OE224" s="143"/>
      <c r="OF224" s="143"/>
      <c r="OG224" s="143"/>
      <c r="OH224" s="143"/>
      <c r="OI224" s="143"/>
      <c r="OJ224" s="143"/>
      <c r="OK224" s="143"/>
      <c r="OL224" s="143"/>
      <c r="OM224" s="143"/>
      <c r="ON224" s="143"/>
      <c r="OO224" s="143"/>
      <c r="OP224" s="143"/>
      <c r="OQ224" s="143"/>
      <c r="OR224" s="143"/>
      <c r="OS224" s="143"/>
      <c r="OT224" s="143"/>
      <c r="OU224" s="143"/>
      <c r="OV224" s="143"/>
      <c r="OW224" s="143"/>
      <c r="OX224" s="143"/>
      <c r="OY224" s="143"/>
      <c r="OZ224" s="143"/>
      <c r="PA224" s="143"/>
      <c r="PB224" s="143"/>
      <c r="PC224" s="143"/>
      <c r="PD224" s="143"/>
      <c r="PE224" s="143"/>
      <c r="PF224" s="143"/>
      <c r="PG224" s="143"/>
      <c r="PH224" s="143"/>
      <c r="PI224" s="143"/>
      <c r="PJ224" s="143"/>
      <c r="PK224" s="143"/>
      <c r="PL224" s="143"/>
      <c r="PM224" s="143"/>
      <c r="PN224" s="143"/>
      <c r="PO224" s="143"/>
      <c r="PP224" s="143"/>
      <c r="PQ224" s="143"/>
      <c r="PR224" s="143"/>
      <c r="PS224" s="143"/>
      <c r="PT224" s="143"/>
      <c r="PU224" s="143"/>
      <c r="PV224" s="143"/>
      <c r="PW224" s="143"/>
      <c r="PX224" s="143"/>
      <c r="PY224" s="143"/>
      <c r="PZ224" s="143"/>
      <c r="QA224" s="143"/>
      <c r="QB224" s="143"/>
      <c r="QC224" s="143"/>
      <c r="QD224" s="143"/>
      <c r="QE224" s="143"/>
      <c r="QF224" s="143"/>
      <c r="QG224" s="143"/>
      <c r="QH224" s="143"/>
      <c r="QI224" s="143"/>
      <c r="QJ224" s="143"/>
      <c r="QK224" s="143"/>
      <c r="QL224" s="143"/>
      <c r="QM224" s="143"/>
      <c r="QN224" s="143"/>
      <c r="QO224" s="143"/>
      <c r="QP224" s="143"/>
      <c r="QQ224" s="143"/>
      <c r="QR224" s="143"/>
      <c r="QS224" s="143"/>
      <c r="QT224" s="143"/>
      <c r="QU224" s="143"/>
      <c r="QV224" s="143"/>
      <c r="QW224" s="143"/>
      <c r="QX224" s="143"/>
      <c r="QY224" s="143"/>
      <c r="QZ224" s="143"/>
      <c r="RA224" s="143"/>
      <c r="RB224" s="143"/>
      <c r="RC224" s="143"/>
      <c r="RD224" s="143"/>
      <c r="RE224" s="143"/>
      <c r="RF224" s="143"/>
      <c r="RG224" s="143"/>
      <c r="RH224" s="143"/>
      <c r="RI224" s="143"/>
      <c r="RJ224" s="143"/>
      <c r="RK224" s="143"/>
      <c r="RL224" s="143"/>
      <c r="RM224" s="143"/>
      <c r="RN224" s="143"/>
      <c r="RO224" s="143"/>
      <c r="RP224" s="143"/>
      <c r="RQ224" s="143"/>
      <c r="RR224" s="143"/>
      <c r="RS224" s="143"/>
      <c r="RT224" s="143"/>
      <c r="RU224" s="143"/>
      <c r="RV224" s="143"/>
      <c r="RW224" s="143"/>
      <c r="RX224" s="143"/>
      <c r="RY224" s="143"/>
      <c r="RZ224" s="143"/>
      <c r="SA224" s="143"/>
      <c r="SB224" s="143"/>
      <c r="SC224" s="143"/>
      <c r="SD224" s="143"/>
      <c r="SE224" s="143"/>
      <c r="SF224" s="143"/>
      <c r="SG224" s="143"/>
      <c r="SH224" s="143"/>
      <c r="SI224" s="143"/>
      <c r="SJ224" s="143"/>
      <c r="SK224" s="143"/>
      <c r="SL224" s="143"/>
      <c r="SM224" s="143"/>
      <c r="SN224" s="143"/>
      <c r="SO224" s="143"/>
      <c r="SP224" s="143"/>
      <c r="SQ224" s="143"/>
      <c r="SR224" s="143"/>
      <c r="SS224" s="143"/>
      <c r="ST224" s="143"/>
      <c r="SU224" s="143"/>
      <c r="SV224" s="143"/>
      <c r="SW224" s="143"/>
      <c r="SX224" s="143"/>
      <c r="SY224" s="143"/>
      <c r="SZ224" s="143"/>
      <c r="TA224" s="143"/>
      <c r="TB224" s="143"/>
      <c r="TC224" s="143"/>
      <c r="TD224" s="143"/>
      <c r="TE224" s="143"/>
      <c r="TF224" s="143"/>
      <c r="TG224" s="143"/>
      <c r="TH224" s="143"/>
      <c r="TI224" s="143"/>
      <c r="TJ224" s="143"/>
      <c r="TK224" s="143"/>
      <c r="TL224" s="143"/>
      <c r="TM224" s="143"/>
      <c r="TN224" s="143"/>
      <c r="TO224" s="143"/>
      <c r="TP224" s="143"/>
      <c r="TQ224" s="143"/>
      <c r="TR224" s="143"/>
      <c r="TS224" s="143"/>
      <c r="TT224" s="143"/>
      <c r="TU224" s="143"/>
      <c r="TV224" s="143"/>
      <c r="TW224" s="143"/>
      <c r="TX224" s="143"/>
      <c r="TY224" s="143"/>
      <c r="TZ224" s="143"/>
      <c r="UA224" s="143"/>
      <c r="UB224" s="143"/>
      <c r="UC224" s="143"/>
      <c r="UD224" s="143"/>
      <c r="UE224" s="143"/>
      <c r="UF224" s="143"/>
      <c r="UG224" s="143"/>
      <c r="UH224" s="143"/>
      <c r="UI224" s="143"/>
      <c r="UJ224" s="143"/>
      <c r="UK224" s="143"/>
      <c r="UL224" s="143"/>
      <c r="UM224" s="143"/>
      <c r="UN224" s="143"/>
      <c r="UO224" s="143"/>
      <c r="UP224" s="143"/>
      <c r="UQ224" s="143"/>
      <c r="UR224" s="143"/>
      <c r="US224" s="143"/>
      <c r="UT224" s="143"/>
      <c r="UU224" s="143"/>
      <c r="UV224" s="143"/>
      <c r="UW224" s="143"/>
      <c r="UX224" s="143"/>
      <c r="UY224" s="143"/>
      <c r="UZ224" s="143"/>
      <c r="VA224" s="143"/>
      <c r="VB224" s="143"/>
      <c r="VC224" s="143"/>
      <c r="VD224" s="143"/>
      <c r="VE224" s="143"/>
      <c r="VF224" s="143"/>
      <c r="VG224" s="143"/>
      <c r="VH224" s="143"/>
      <c r="VI224" s="143"/>
      <c r="VJ224" s="143"/>
      <c r="VK224" s="143"/>
      <c r="VL224" s="143"/>
      <c r="VM224" s="143"/>
      <c r="VN224" s="143"/>
      <c r="VO224" s="143"/>
      <c r="VP224" s="143"/>
      <c r="VQ224" s="143"/>
      <c r="VR224" s="143"/>
      <c r="VS224" s="143"/>
      <c r="VT224" s="143"/>
      <c r="VU224" s="143"/>
      <c r="VV224" s="143"/>
      <c r="VW224" s="143"/>
      <c r="VX224" s="143"/>
      <c r="VY224" s="143"/>
      <c r="VZ224" s="143"/>
      <c r="WA224" s="143"/>
      <c r="WB224" s="143"/>
      <c r="WC224" s="143"/>
      <c r="WD224" s="143"/>
      <c r="WE224" s="143"/>
      <c r="WF224" s="143"/>
      <c r="WG224" s="143"/>
      <c r="WH224" s="143"/>
      <c r="WI224" s="143"/>
      <c r="WJ224" s="143"/>
      <c r="WK224" s="143"/>
      <c r="WL224" s="143"/>
      <c r="WM224" s="143"/>
      <c r="WN224" s="143"/>
      <c r="WO224" s="143"/>
      <c r="WP224" s="143"/>
      <c r="WQ224" s="143"/>
      <c r="WR224" s="143"/>
      <c r="WS224" s="143"/>
      <c r="WT224" s="143"/>
      <c r="WU224" s="143"/>
      <c r="WV224" s="143"/>
      <c r="WW224" s="143"/>
      <c r="WX224" s="143"/>
      <c r="WY224" s="143"/>
      <c r="WZ224" s="143"/>
      <c r="XA224" s="143"/>
      <c r="XB224" s="143"/>
      <c r="XC224" s="143"/>
      <c r="XD224" s="143"/>
      <c r="XE224" s="143"/>
      <c r="XF224" s="143"/>
      <c r="XG224" s="143"/>
      <c r="XH224" s="143"/>
      <c r="XI224" s="143"/>
      <c r="XJ224" s="143"/>
      <c r="XK224" s="143"/>
      <c r="XL224" s="143"/>
      <c r="XM224" s="143"/>
      <c r="XN224" s="143"/>
      <c r="XO224" s="143"/>
      <c r="XP224" s="143"/>
      <c r="XQ224" s="143"/>
      <c r="XR224" s="143"/>
      <c r="XS224" s="143"/>
      <c r="XT224" s="143"/>
      <c r="XU224" s="143"/>
      <c r="XV224" s="143"/>
      <c r="XW224" s="143"/>
      <c r="XX224" s="143"/>
      <c r="XY224" s="143"/>
      <c r="XZ224" s="143"/>
      <c r="YA224" s="143"/>
      <c r="YB224" s="143"/>
      <c r="YC224" s="143"/>
      <c r="YD224" s="143"/>
      <c r="YE224" s="143"/>
      <c r="YF224" s="143"/>
      <c r="YG224" s="143"/>
      <c r="YH224" s="143"/>
      <c r="YI224" s="143"/>
      <c r="YJ224" s="143"/>
      <c r="YK224" s="143"/>
      <c r="YL224" s="143"/>
      <c r="YM224" s="143"/>
      <c r="YN224" s="143"/>
      <c r="YO224" s="143"/>
      <c r="YP224" s="143"/>
      <c r="YQ224" s="143"/>
      <c r="YR224" s="143"/>
      <c r="YS224" s="143"/>
      <c r="YT224" s="143"/>
      <c r="YU224" s="143"/>
      <c r="YV224" s="143"/>
      <c r="YW224" s="143"/>
      <c r="YX224" s="143"/>
      <c r="YY224" s="143"/>
      <c r="YZ224" s="143"/>
      <c r="ZA224" s="143"/>
      <c r="ZB224" s="143"/>
      <c r="ZC224" s="143"/>
      <c r="ZD224" s="143"/>
      <c r="ZE224" s="143"/>
      <c r="ZF224" s="143"/>
      <c r="ZG224" s="143"/>
      <c r="ZH224" s="143"/>
      <c r="ZI224" s="143"/>
      <c r="ZJ224" s="143"/>
      <c r="ZK224" s="143"/>
      <c r="ZL224" s="143"/>
      <c r="ZM224" s="143"/>
      <c r="ZN224" s="143"/>
      <c r="ZO224" s="143"/>
      <c r="ZP224" s="143"/>
      <c r="ZQ224" s="143"/>
      <c r="ZR224" s="143"/>
      <c r="ZS224" s="143"/>
      <c r="ZT224" s="143"/>
      <c r="ZU224" s="143"/>
      <c r="ZV224" s="143"/>
      <c r="ZW224" s="143"/>
      <c r="ZX224" s="143"/>
      <c r="ZY224" s="143"/>
      <c r="ZZ224" s="143"/>
      <c r="AAA224" s="143"/>
      <c r="AAB224" s="143"/>
      <c r="AAC224" s="143"/>
      <c r="AAD224" s="143"/>
      <c r="AAE224" s="143"/>
      <c r="AAF224" s="143"/>
      <c r="AAG224" s="143"/>
      <c r="AAH224" s="143"/>
      <c r="AAI224" s="143"/>
      <c r="AAJ224" s="143"/>
      <c r="AAK224" s="143"/>
      <c r="AAL224" s="143"/>
      <c r="AAM224" s="143"/>
      <c r="AAN224" s="143"/>
      <c r="AAO224" s="143"/>
      <c r="AAP224" s="143"/>
      <c r="AAQ224" s="143"/>
      <c r="AAR224" s="143"/>
      <c r="AAS224" s="143"/>
      <c r="AAT224" s="143"/>
      <c r="AAU224" s="143"/>
      <c r="AAV224" s="143"/>
      <c r="AAW224" s="143"/>
      <c r="AAX224" s="143"/>
      <c r="AAY224" s="143"/>
      <c r="AAZ224" s="143"/>
      <c r="ABA224" s="143"/>
      <c r="ABB224" s="143"/>
      <c r="ABC224" s="143"/>
      <c r="ABD224" s="143"/>
      <c r="ABE224" s="143"/>
      <c r="ABF224" s="143"/>
      <c r="ABG224" s="143"/>
      <c r="ABH224" s="143"/>
      <c r="ABI224" s="143"/>
      <c r="ABJ224" s="143"/>
      <c r="ABK224" s="143"/>
      <c r="ABL224" s="143"/>
      <c r="ABM224" s="143"/>
      <c r="ABN224" s="143"/>
      <c r="ABO224" s="143"/>
      <c r="ABP224" s="143"/>
      <c r="ABQ224" s="143"/>
      <c r="ABR224" s="143"/>
      <c r="ABS224" s="143"/>
      <c r="ABT224" s="143"/>
      <c r="ABU224" s="143"/>
      <c r="ABV224" s="143"/>
      <c r="ABW224" s="143"/>
      <c r="ABX224" s="143"/>
      <c r="ABY224" s="143"/>
      <c r="ABZ224" s="143"/>
      <c r="ACA224" s="143"/>
      <c r="ACB224" s="143"/>
      <c r="ACC224" s="143"/>
      <c r="ACD224" s="143"/>
      <c r="ACE224" s="143"/>
      <c r="ACF224" s="143"/>
      <c r="ACG224" s="143"/>
      <c r="ACH224" s="143"/>
      <c r="ACI224" s="143"/>
      <c r="ACJ224" s="143"/>
      <c r="ACK224" s="143"/>
      <c r="ACL224" s="143"/>
      <c r="ACM224" s="143"/>
      <c r="ACN224" s="143"/>
      <c r="ACO224" s="143"/>
      <c r="ACP224" s="143"/>
      <c r="ACQ224" s="143"/>
      <c r="ACR224" s="143"/>
      <c r="ACS224" s="143"/>
      <c r="ACT224" s="143"/>
      <c r="ACU224" s="143"/>
      <c r="ACV224" s="143"/>
      <c r="ACW224" s="143"/>
      <c r="ACX224" s="143"/>
      <c r="ACY224" s="143"/>
      <c r="ACZ224" s="143"/>
      <c r="ADA224" s="143"/>
      <c r="ADB224" s="143"/>
      <c r="ADC224" s="143"/>
      <c r="ADD224" s="143"/>
      <c r="ADE224" s="143"/>
      <c r="ADF224" s="143"/>
      <c r="ADG224" s="143"/>
      <c r="ADH224" s="143"/>
      <c r="ADI224" s="143"/>
      <c r="ADJ224" s="143"/>
      <c r="ADK224" s="143"/>
      <c r="ADL224" s="143"/>
      <c r="ADM224" s="143"/>
      <c r="ADN224" s="143"/>
      <c r="ADO224" s="143"/>
      <c r="ADP224" s="143"/>
      <c r="ADQ224" s="143"/>
      <c r="ADR224" s="143"/>
      <c r="ADS224" s="143"/>
      <c r="ADT224" s="143"/>
      <c r="ADU224" s="143"/>
      <c r="ADV224" s="143"/>
      <c r="ADW224" s="143"/>
      <c r="ADX224" s="143"/>
      <c r="ADY224" s="143"/>
      <c r="ADZ224" s="143"/>
      <c r="AEA224" s="143"/>
      <c r="AEB224" s="143"/>
      <c r="AEC224" s="143"/>
      <c r="AED224" s="143"/>
      <c r="AEE224" s="143"/>
      <c r="AEF224" s="143"/>
      <c r="AEG224" s="143"/>
      <c r="AEH224" s="143"/>
      <c r="AEI224" s="143"/>
      <c r="AEJ224" s="143"/>
      <c r="AEK224" s="143"/>
      <c r="AEL224" s="143"/>
      <c r="AEM224" s="143"/>
      <c r="AEN224" s="143"/>
      <c r="AEO224" s="143"/>
      <c r="AEP224" s="143"/>
      <c r="AEQ224" s="143"/>
      <c r="AER224" s="143"/>
      <c r="AES224" s="143"/>
      <c r="AET224" s="143"/>
      <c r="AEU224" s="143"/>
      <c r="AEV224" s="143"/>
      <c r="AEW224" s="143"/>
      <c r="AEX224" s="143"/>
      <c r="AEY224" s="143"/>
      <c r="AEZ224" s="143"/>
      <c r="AFA224" s="143"/>
      <c r="AFB224" s="143"/>
      <c r="AFC224" s="143"/>
      <c r="AFD224" s="143"/>
      <c r="AFE224" s="143"/>
      <c r="AFF224" s="143"/>
      <c r="AFG224" s="143"/>
      <c r="AFH224" s="143"/>
      <c r="AFI224" s="143"/>
      <c r="AFJ224" s="143"/>
      <c r="AFK224" s="143"/>
      <c r="AFL224" s="143"/>
      <c r="AFM224" s="143"/>
      <c r="AFN224" s="143"/>
      <c r="AFO224" s="143"/>
      <c r="AFP224" s="143"/>
      <c r="AFQ224" s="143"/>
      <c r="AFR224" s="143"/>
      <c r="AFS224" s="143"/>
      <c r="AFT224" s="143"/>
      <c r="AFU224" s="143"/>
      <c r="AFV224" s="143"/>
      <c r="AFW224" s="143"/>
      <c r="AFX224" s="143"/>
      <c r="AFY224" s="143"/>
      <c r="AFZ224" s="143"/>
      <c r="AGA224" s="143"/>
      <c r="AGB224" s="143"/>
      <c r="AGC224" s="143"/>
      <c r="AGD224" s="143"/>
      <c r="AGE224" s="143"/>
      <c r="AGF224" s="143"/>
      <c r="AGG224" s="143"/>
      <c r="AGH224" s="143"/>
      <c r="AGI224" s="143"/>
      <c r="AGJ224" s="143"/>
      <c r="AGK224" s="143"/>
      <c r="AGL224" s="143"/>
      <c r="AGM224" s="143"/>
      <c r="AGN224" s="143"/>
      <c r="AGO224" s="143"/>
      <c r="AGP224" s="143"/>
      <c r="AGQ224" s="143"/>
      <c r="AGR224" s="143"/>
      <c r="AGS224" s="143"/>
      <c r="AGT224" s="143"/>
      <c r="AGU224" s="143"/>
      <c r="AGV224" s="143"/>
      <c r="AGW224" s="143"/>
      <c r="AGX224" s="143"/>
      <c r="AGY224" s="143"/>
      <c r="AGZ224" s="143"/>
      <c r="AHA224" s="143"/>
      <c r="AHB224" s="143"/>
      <c r="AHC224" s="143"/>
      <c r="AHD224" s="143"/>
      <c r="AHE224" s="143"/>
      <c r="AHF224" s="143"/>
      <c r="AHG224" s="143"/>
      <c r="AHH224" s="143"/>
      <c r="AHI224" s="143"/>
      <c r="AHJ224" s="143"/>
      <c r="AHK224" s="143"/>
      <c r="AHL224" s="143"/>
      <c r="AHM224" s="143"/>
      <c r="AHN224" s="143"/>
      <c r="AHO224" s="143"/>
      <c r="AHP224" s="143"/>
      <c r="AHQ224" s="143"/>
      <c r="AHR224" s="143"/>
      <c r="AHS224" s="143"/>
      <c r="AHT224" s="143"/>
      <c r="AHU224" s="143"/>
      <c r="AHV224" s="143"/>
      <c r="AHW224" s="143"/>
      <c r="AHX224" s="143"/>
      <c r="AHY224" s="143"/>
      <c r="AHZ224" s="143"/>
      <c r="AIA224" s="143"/>
      <c r="AIB224" s="143"/>
      <c r="AIC224" s="143"/>
      <c r="AID224" s="143"/>
      <c r="AIE224" s="143"/>
      <c r="AIF224" s="143"/>
      <c r="AIG224" s="143"/>
      <c r="AIH224" s="143"/>
      <c r="AII224" s="143"/>
      <c r="AIJ224" s="143"/>
      <c r="AIK224" s="143"/>
      <c r="AIL224" s="143"/>
      <c r="AIM224" s="143"/>
      <c r="AIN224" s="143"/>
      <c r="AIO224" s="143"/>
      <c r="AIP224" s="143"/>
      <c r="AIQ224" s="143"/>
      <c r="AIR224" s="143"/>
      <c r="AIS224" s="143"/>
      <c r="AIT224" s="143"/>
      <c r="AIU224" s="143"/>
      <c r="AIV224" s="143"/>
      <c r="AIW224" s="143"/>
      <c r="AIX224" s="143"/>
      <c r="AIY224" s="143"/>
      <c r="AIZ224" s="143"/>
      <c r="AJA224" s="143"/>
      <c r="AJB224" s="143"/>
      <c r="AJC224" s="143"/>
      <c r="AJD224" s="143"/>
      <c r="AJE224" s="143"/>
      <c r="AJF224" s="143"/>
      <c r="AJG224" s="143"/>
      <c r="AJH224" s="143"/>
      <c r="AJI224" s="143"/>
    </row>
    <row r="225" spans="1:945" s="106" customFormat="1" ht="13.55" customHeight="1">
      <c r="A225" s="400"/>
      <c r="B225" s="62" t="s">
        <v>226</v>
      </c>
      <c r="C225" s="251">
        <f>Asia!C225</f>
        <v>412798</v>
      </c>
      <c r="D225" s="358">
        <f t="shared" ref="D225" si="107">IFERROR(IF((C225/C213-1)=-100%,"",(C225/C213-1)),"")</f>
        <v>4.1959570022405153</v>
      </c>
      <c r="E225" s="421"/>
      <c r="F225" s="406"/>
      <c r="G225" s="356">
        <v>12811</v>
      </c>
      <c r="H225" s="358">
        <f t="shared" si="90"/>
        <v>6.2914058053500286</v>
      </c>
      <c r="I225" s="138">
        <v>4877</v>
      </c>
      <c r="J225" s="358">
        <f t="shared" si="104"/>
        <v>16.480286738351253</v>
      </c>
      <c r="K225" s="453"/>
      <c r="L225" s="455"/>
      <c r="M225" s="138">
        <v>1349</v>
      </c>
      <c r="N225" s="358">
        <f t="shared" si="93"/>
        <v>19.753846153846155</v>
      </c>
      <c r="O225" s="138"/>
      <c r="P225" s="358" t="str">
        <f t="shared" si="94"/>
        <v/>
      </c>
      <c r="Q225" s="138">
        <v>94</v>
      </c>
      <c r="R225" s="358">
        <f t="shared" si="80"/>
        <v>9.4444444444444446</v>
      </c>
      <c r="S225" s="138">
        <v>965</v>
      </c>
      <c r="T225" s="358">
        <f t="shared" si="95"/>
        <v>11.532467532467532</v>
      </c>
      <c r="U225" s="250"/>
      <c r="V225" s="358" t="str">
        <f t="shared" si="96"/>
        <v/>
      </c>
      <c r="W225" s="356">
        <v>26</v>
      </c>
      <c r="X225" s="358">
        <f t="shared" ref="X225:X230" si="108">IFERROR(IF((W225/W213-1)=-100%,"",(W225/W213-1)),"")</f>
        <v>25</v>
      </c>
      <c r="Y225" s="250">
        <v>6</v>
      </c>
      <c r="Z225" s="358">
        <f t="shared" si="88"/>
        <v>0.19999999999999996</v>
      </c>
      <c r="AA225" s="138"/>
      <c r="AB225" s="358" t="str">
        <f t="shared" si="98"/>
        <v/>
      </c>
      <c r="AC225" s="138"/>
      <c r="AD225" s="358" t="str">
        <f t="shared" si="99"/>
        <v/>
      </c>
      <c r="AE225" s="138"/>
      <c r="AF225" s="358" t="str">
        <f t="shared" si="100"/>
        <v/>
      </c>
      <c r="AG225" s="138"/>
      <c r="AH225" s="358" t="str">
        <f t="shared" si="101"/>
        <v/>
      </c>
      <c r="AI225" s="143"/>
      <c r="AJ225" s="143"/>
      <c r="AK225" s="143"/>
      <c r="AL225" s="143"/>
      <c r="AM225" s="143"/>
      <c r="AN225" s="143"/>
      <c r="AO225" s="143"/>
      <c r="AP225" s="143"/>
      <c r="AQ225" s="143"/>
      <c r="AR225" s="143"/>
      <c r="AS225" s="143"/>
      <c r="AT225" s="143"/>
      <c r="AU225" s="143"/>
      <c r="AV225" s="144"/>
      <c r="AW225" s="143"/>
      <c r="AX225" s="143"/>
      <c r="AY225" s="143"/>
      <c r="AZ225" s="143"/>
      <c r="BA225" s="143"/>
      <c r="BB225" s="143"/>
      <c r="BC225" s="143"/>
      <c r="BD225" s="143"/>
      <c r="BE225" s="143"/>
      <c r="BF225" s="143"/>
      <c r="BG225" s="143"/>
      <c r="BH225" s="143"/>
      <c r="BI225" s="143"/>
      <c r="BJ225" s="143"/>
      <c r="BK225" s="143"/>
      <c r="BL225" s="143"/>
      <c r="BM225" s="143"/>
      <c r="BN225" s="143"/>
      <c r="BO225" s="143"/>
      <c r="BP225" s="143"/>
      <c r="BQ225" s="143"/>
      <c r="BR225" s="143"/>
      <c r="BS225" s="143"/>
      <c r="BT225" s="143"/>
      <c r="BU225" s="143"/>
      <c r="BV225" s="143"/>
      <c r="BW225" s="143"/>
      <c r="BX225" s="143"/>
      <c r="BY225" s="143"/>
      <c r="BZ225" s="143"/>
      <c r="CA225" s="143"/>
      <c r="CB225" s="143"/>
      <c r="CC225" s="143"/>
      <c r="CD225" s="143"/>
      <c r="CE225" s="143"/>
      <c r="CF225" s="143"/>
      <c r="CG225" s="143"/>
      <c r="CH225" s="143"/>
      <c r="CI225" s="143"/>
      <c r="CJ225" s="143"/>
      <c r="CK225" s="143"/>
      <c r="CL225" s="143"/>
      <c r="CM225" s="143"/>
      <c r="CN225" s="143"/>
      <c r="CO225" s="143"/>
      <c r="CP225" s="143"/>
      <c r="CQ225" s="143"/>
      <c r="CR225" s="143"/>
      <c r="CS225" s="143"/>
      <c r="CT225" s="143"/>
      <c r="CU225" s="143"/>
      <c r="CV225" s="143"/>
      <c r="CW225" s="143"/>
      <c r="CX225" s="143"/>
      <c r="CY225" s="143"/>
      <c r="CZ225" s="143"/>
      <c r="DA225" s="143"/>
      <c r="DB225" s="143"/>
      <c r="DC225" s="143"/>
      <c r="DD225" s="143"/>
      <c r="DE225" s="143"/>
      <c r="DF225" s="143"/>
      <c r="DG225" s="143"/>
      <c r="DH225" s="143"/>
      <c r="DI225" s="143"/>
      <c r="DJ225" s="143"/>
      <c r="DK225" s="143"/>
      <c r="DL225" s="143"/>
      <c r="DM225" s="143"/>
      <c r="DN225" s="143"/>
      <c r="DO225" s="143"/>
      <c r="DP225" s="143"/>
      <c r="DQ225" s="143"/>
      <c r="DR225" s="143"/>
      <c r="DS225" s="143"/>
      <c r="DT225" s="143"/>
      <c r="DU225" s="143"/>
      <c r="DV225" s="143"/>
      <c r="DW225" s="143"/>
      <c r="DX225" s="143"/>
      <c r="DY225" s="143"/>
      <c r="DZ225" s="143"/>
      <c r="EA225" s="143"/>
      <c r="EB225" s="143"/>
      <c r="EC225" s="143"/>
      <c r="ED225" s="143"/>
      <c r="EE225" s="143"/>
      <c r="EF225" s="143"/>
      <c r="EG225" s="143"/>
      <c r="EH225" s="143"/>
      <c r="EI225" s="143"/>
      <c r="EJ225" s="143"/>
      <c r="EK225" s="143"/>
      <c r="EL225" s="143"/>
      <c r="EM225" s="143"/>
      <c r="EN225" s="143"/>
      <c r="EO225" s="143"/>
      <c r="EP225" s="143"/>
      <c r="EQ225" s="143"/>
      <c r="ER225" s="143"/>
      <c r="ES225" s="143"/>
      <c r="ET225" s="143"/>
      <c r="EU225" s="143"/>
      <c r="EV225" s="143"/>
      <c r="EW225" s="143"/>
      <c r="EX225" s="143"/>
      <c r="EY225" s="143"/>
      <c r="EZ225" s="143"/>
      <c r="FA225" s="143"/>
      <c r="FB225" s="143"/>
      <c r="FC225" s="143"/>
      <c r="FD225" s="143"/>
      <c r="FE225" s="143"/>
      <c r="FF225" s="143"/>
      <c r="FG225" s="143"/>
      <c r="FH225" s="143"/>
      <c r="FI225" s="143"/>
      <c r="FJ225" s="143"/>
      <c r="FK225" s="143"/>
      <c r="FL225" s="143"/>
      <c r="FM225" s="143"/>
      <c r="FN225" s="143"/>
      <c r="FO225" s="143"/>
      <c r="FP225" s="143"/>
      <c r="FQ225" s="143"/>
      <c r="FR225" s="143"/>
      <c r="FS225" s="143"/>
      <c r="FT225" s="143"/>
      <c r="FU225" s="143"/>
      <c r="FV225" s="143"/>
      <c r="FW225" s="143"/>
      <c r="FX225" s="143"/>
      <c r="FY225" s="143"/>
      <c r="FZ225" s="143"/>
      <c r="GA225" s="143"/>
      <c r="GB225" s="143"/>
      <c r="GC225" s="143"/>
      <c r="GD225" s="143"/>
      <c r="GE225" s="143"/>
      <c r="GF225" s="143"/>
      <c r="GG225" s="143"/>
      <c r="GH225" s="143"/>
      <c r="GI225" s="143"/>
      <c r="GJ225" s="143"/>
      <c r="GK225" s="143"/>
      <c r="GL225" s="143"/>
      <c r="GM225" s="143"/>
      <c r="GN225" s="143"/>
      <c r="GO225" s="143"/>
      <c r="GP225" s="143"/>
      <c r="GQ225" s="143"/>
      <c r="GR225" s="143"/>
      <c r="GS225" s="143"/>
      <c r="GT225" s="143"/>
      <c r="GU225" s="143"/>
      <c r="GV225" s="143"/>
      <c r="GW225" s="143"/>
      <c r="GX225" s="143"/>
      <c r="GY225" s="143"/>
      <c r="GZ225" s="143"/>
      <c r="HA225" s="143"/>
      <c r="HB225" s="143"/>
      <c r="HC225" s="143"/>
      <c r="HD225" s="143"/>
      <c r="HE225" s="143"/>
      <c r="HF225" s="143"/>
      <c r="HG225" s="143"/>
      <c r="HH225" s="143"/>
      <c r="HI225" s="143"/>
      <c r="HJ225" s="143"/>
      <c r="HK225" s="143"/>
      <c r="HL225" s="143"/>
      <c r="HM225" s="143"/>
      <c r="HN225" s="143"/>
      <c r="HO225" s="143"/>
      <c r="HP225" s="143"/>
      <c r="HQ225" s="143"/>
      <c r="HR225" s="143"/>
      <c r="HS225" s="143"/>
      <c r="HT225" s="143"/>
      <c r="HU225" s="143"/>
      <c r="HV225" s="143"/>
      <c r="HW225" s="143"/>
      <c r="HX225" s="143"/>
      <c r="HY225" s="143"/>
      <c r="HZ225" s="143"/>
      <c r="IA225" s="143"/>
      <c r="IB225" s="143"/>
      <c r="IC225" s="143"/>
      <c r="ID225" s="143"/>
      <c r="IE225" s="143"/>
      <c r="IF225" s="143"/>
      <c r="IG225" s="143"/>
      <c r="IH225" s="143"/>
      <c r="II225" s="143"/>
      <c r="IJ225" s="143"/>
      <c r="IK225" s="143"/>
      <c r="IL225" s="143"/>
      <c r="IM225" s="143"/>
      <c r="IN225" s="143"/>
      <c r="IO225" s="143"/>
      <c r="IP225" s="143"/>
      <c r="IQ225" s="143"/>
      <c r="IR225" s="143"/>
      <c r="IS225" s="143"/>
      <c r="IT225" s="143"/>
      <c r="IU225" s="143"/>
      <c r="IV225" s="143"/>
      <c r="IW225" s="143"/>
      <c r="IX225" s="143"/>
      <c r="IY225" s="143"/>
      <c r="IZ225" s="143"/>
      <c r="JA225" s="143"/>
      <c r="JB225" s="143"/>
      <c r="JC225" s="143"/>
      <c r="JD225" s="143"/>
      <c r="JE225" s="143"/>
      <c r="JF225" s="143"/>
      <c r="JG225" s="143"/>
      <c r="JH225" s="143"/>
      <c r="JI225" s="143"/>
      <c r="JJ225" s="143"/>
      <c r="JK225" s="143"/>
      <c r="JL225" s="143"/>
      <c r="JM225" s="143"/>
      <c r="JN225" s="143"/>
      <c r="JO225" s="143"/>
      <c r="JP225" s="143"/>
      <c r="JQ225" s="143"/>
      <c r="JR225" s="143"/>
      <c r="JS225" s="143"/>
      <c r="JT225" s="143"/>
      <c r="JU225" s="143"/>
      <c r="JV225" s="143"/>
      <c r="JW225" s="143"/>
      <c r="JX225" s="143"/>
      <c r="JY225" s="143"/>
      <c r="JZ225" s="143"/>
      <c r="KA225" s="143"/>
      <c r="KB225" s="143"/>
      <c r="KC225" s="143"/>
      <c r="KD225" s="143"/>
      <c r="KE225" s="143"/>
      <c r="KF225" s="143"/>
      <c r="KG225" s="143"/>
      <c r="KH225" s="143"/>
      <c r="KI225" s="143"/>
      <c r="KJ225" s="143"/>
      <c r="KK225" s="143"/>
      <c r="KL225" s="143"/>
      <c r="KM225" s="143"/>
      <c r="KN225" s="143"/>
      <c r="KO225" s="143"/>
      <c r="KP225" s="143"/>
      <c r="KQ225" s="143"/>
      <c r="KR225" s="143"/>
      <c r="KS225" s="143"/>
      <c r="KT225" s="143"/>
      <c r="KU225" s="143"/>
      <c r="KV225" s="143"/>
      <c r="KW225" s="143"/>
      <c r="KX225" s="143"/>
      <c r="KY225" s="143"/>
      <c r="KZ225" s="143"/>
      <c r="LA225" s="143"/>
      <c r="LB225" s="143"/>
      <c r="LC225" s="143"/>
      <c r="LD225" s="143"/>
      <c r="LE225" s="143"/>
      <c r="LF225" s="143"/>
      <c r="LG225" s="143"/>
      <c r="LH225" s="143"/>
      <c r="LI225" s="143"/>
      <c r="LJ225" s="143"/>
      <c r="LK225" s="143"/>
      <c r="LL225" s="143"/>
      <c r="LM225" s="143"/>
      <c r="LN225" s="143"/>
      <c r="LO225" s="143"/>
      <c r="LP225" s="143"/>
      <c r="LQ225" s="143"/>
      <c r="LR225" s="143"/>
      <c r="LS225" s="143"/>
      <c r="LT225" s="143"/>
      <c r="LU225" s="143"/>
      <c r="LV225" s="143"/>
      <c r="LW225" s="143"/>
      <c r="LX225" s="143"/>
      <c r="LY225" s="143"/>
      <c r="LZ225" s="143"/>
      <c r="MA225" s="143"/>
      <c r="MB225" s="143"/>
      <c r="MC225" s="143"/>
      <c r="MD225" s="143"/>
      <c r="ME225" s="143"/>
      <c r="MF225" s="143"/>
      <c r="MG225" s="143"/>
      <c r="MH225" s="143"/>
      <c r="MI225" s="143"/>
      <c r="MJ225" s="143"/>
      <c r="MK225" s="143"/>
      <c r="ML225" s="143"/>
      <c r="MM225" s="143"/>
      <c r="MN225" s="143"/>
      <c r="MO225" s="143"/>
      <c r="MP225" s="143"/>
      <c r="MQ225" s="143"/>
      <c r="MR225" s="143"/>
      <c r="MS225" s="143"/>
      <c r="MT225" s="143"/>
      <c r="MU225" s="143"/>
      <c r="MV225" s="143"/>
      <c r="MW225" s="143"/>
      <c r="MX225" s="143"/>
      <c r="MY225" s="143"/>
      <c r="MZ225" s="143"/>
      <c r="NA225" s="143"/>
      <c r="NB225" s="143"/>
      <c r="NC225" s="143"/>
      <c r="ND225" s="143"/>
      <c r="NE225" s="143"/>
      <c r="NF225" s="143"/>
      <c r="NG225" s="143"/>
      <c r="NH225" s="143"/>
      <c r="NI225" s="143"/>
      <c r="NJ225" s="143"/>
      <c r="NK225" s="143"/>
      <c r="NL225" s="143"/>
      <c r="NM225" s="143"/>
      <c r="NN225" s="143"/>
      <c r="NO225" s="143"/>
      <c r="NP225" s="143"/>
      <c r="NQ225" s="143"/>
      <c r="NR225" s="143"/>
      <c r="NS225" s="143"/>
      <c r="NT225" s="143"/>
      <c r="NU225" s="143"/>
      <c r="NV225" s="143"/>
      <c r="NW225" s="143"/>
      <c r="NX225" s="143"/>
      <c r="NY225" s="143"/>
      <c r="NZ225" s="143"/>
      <c r="OA225" s="143"/>
      <c r="OB225" s="143"/>
      <c r="OC225" s="143"/>
      <c r="OD225" s="143"/>
      <c r="OE225" s="143"/>
      <c r="OF225" s="143"/>
      <c r="OG225" s="143"/>
      <c r="OH225" s="143"/>
      <c r="OI225" s="143"/>
      <c r="OJ225" s="143"/>
      <c r="OK225" s="143"/>
      <c r="OL225" s="143"/>
      <c r="OM225" s="143"/>
      <c r="ON225" s="143"/>
      <c r="OO225" s="143"/>
      <c r="OP225" s="143"/>
      <c r="OQ225" s="143"/>
      <c r="OR225" s="143"/>
      <c r="OS225" s="143"/>
      <c r="OT225" s="143"/>
      <c r="OU225" s="143"/>
      <c r="OV225" s="143"/>
      <c r="OW225" s="143"/>
      <c r="OX225" s="143"/>
      <c r="OY225" s="143"/>
      <c r="OZ225" s="143"/>
      <c r="PA225" s="143"/>
      <c r="PB225" s="143"/>
      <c r="PC225" s="143"/>
      <c r="PD225" s="143"/>
      <c r="PE225" s="143"/>
      <c r="PF225" s="143"/>
      <c r="PG225" s="143"/>
      <c r="PH225" s="143"/>
      <c r="PI225" s="143"/>
      <c r="PJ225" s="143"/>
      <c r="PK225" s="143"/>
      <c r="PL225" s="143"/>
      <c r="PM225" s="143"/>
      <c r="PN225" s="143"/>
      <c r="PO225" s="143"/>
      <c r="PP225" s="143"/>
      <c r="PQ225" s="143"/>
      <c r="PR225" s="143"/>
      <c r="PS225" s="143"/>
      <c r="PT225" s="143"/>
      <c r="PU225" s="143"/>
      <c r="PV225" s="143"/>
      <c r="PW225" s="143"/>
      <c r="PX225" s="143"/>
      <c r="PY225" s="143"/>
      <c r="PZ225" s="143"/>
      <c r="QA225" s="143"/>
      <c r="QB225" s="143"/>
      <c r="QC225" s="143"/>
      <c r="QD225" s="143"/>
      <c r="QE225" s="143"/>
      <c r="QF225" s="143"/>
      <c r="QG225" s="143"/>
      <c r="QH225" s="143"/>
      <c r="QI225" s="143"/>
      <c r="QJ225" s="143"/>
      <c r="QK225" s="143"/>
      <c r="QL225" s="143"/>
      <c r="QM225" s="143"/>
      <c r="QN225" s="143"/>
      <c r="QO225" s="143"/>
      <c r="QP225" s="143"/>
      <c r="QQ225" s="143"/>
      <c r="QR225" s="143"/>
      <c r="QS225" s="143"/>
      <c r="QT225" s="143"/>
      <c r="QU225" s="143"/>
      <c r="QV225" s="143"/>
      <c r="QW225" s="143"/>
      <c r="QX225" s="143"/>
      <c r="QY225" s="143"/>
      <c r="QZ225" s="143"/>
      <c r="RA225" s="143"/>
      <c r="RB225" s="143"/>
      <c r="RC225" s="143"/>
      <c r="RD225" s="143"/>
      <c r="RE225" s="143"/>
      <c r="RF225" s="143"/>
      <c r="RG225" s="143"/>
      <c r="RH225" s="143"/>
      <c r="RI225" s="143"/>
      <c r="RJ225" s="143"/>
      <c r="RK225" s="143"/>
      <c r="RL225" s="143"/>
      <c r="RM225" s="143"/>
      <c r="RN225" s="143"/>
      <c r="RO225" s="143"/>
      <c r="RP225" s="143"/>
      <c r="RQ225" s="143"/>
      <c r="RR225" s="143"/>
      <c r="RS225" s="143"/>
      <c r="RT225" s="143"/>
      <c r="RU225" s="143"/>
      <c r="RV225" s="143"/>
      <c r="RW225" s="143"/>
      <c r="RX225" s="143"/>
      <c r="RY225" s="143"/>
      <c r="RZ225" s="143"/>
      <c r="SA225" s="143"/>
      <c r="SB225" s="143"/>
      <c r="SC225" s="143"/>
      <c r="SD225" s="143"/>
      <c r="SE225" s="143"/>
      <c r="SF225" s="143"/>
      <c r="SG225" s="143"/>
      <c r="SH225" s="143"/>
      <c r="SI225" s="143"/>
      <c r="SJ225" s="143"/>
      <c r="SK225" s="143"/>
      <c r="SL225" s="143"/>
      <c r="SM225" s="143"/>
      <c r="SN225" s="143"/>
      <c r="SO225" s="143"/>
      <c r="SP225" s="143"/>
      <c r="SQ225" s="143"/>
      <c r="SR225" s="143"/>
      <c r="SS225" s="143"/>
      <c r="ST225" s="143"/>
      <c r="SU225" s="143"/>
      <c r="SV225" s="143"/>
      <c r="SW225" s="143"/>
      <c r="SX225" s="143"/>
      <c r="SY225" s="143"/>
      <c r="SZ225" s="143"/>
      <c r="TA225" s="143"/>
      <c r="TB225" s="143"/>
      <c r="TC225" s="143"/>
      <c r="TD225" s="143"/>
      <c r="TE225" s="143"/>
      <c r="TF225" s="143"/>
      <c r="TG225" s="143"/>
      <c r="TH225" s="143"/>
      <c r="TI225" s="143"/>
      <c r="TJ225" s="143"/>
      <c r="TK225" s="143"/>
      <c r="TL225" s="143"/>
      <c r="TM225" s="143"/>
      <c r="TN225" s="143"/>
      <c r="TO225" s="143"/>
      <c r="TP225" s="143"/>
      <c r="TQ225" s="143"/>
      <c r="TR225" s="143"/>
      <c r="TS225" s="143"/>
      <c r="TT225" s="143"/>
      <c r="TU225" s="143"/>
      <c r="TV225" s="143"/>
      <c r="TW225" s="143"/>
      <c r="TX225" s="143"/>
      <c r="TY225" s="143"/>
      <c r="TZ225" s="143"/>
      <c r="UA225" s="143"/>
      <c r="UB225" s="143"/>
      <c r="UC225" s="143"/>
      <c r="UD225" s="143"/>
      <c r="UE225" s="143"/>
      <c r="UF225" s="143"/>
      <c r="UG225" s="143"/>
      <c r="UH225" s="143"/>
      <c r="UI225" s="143"/>
      <c r="UJ225" s="143"/>
      <c r="UK225" s="143"/>
      <c r="UL225" s="143"/>
      <c r="UM225" s="143"/>
      <c r="UN225" s="143"/>
      <c r="UO225" s="143"/>
      <c r="UP225" s="143"/>
      <c r="UQ225" s="143"/>
      <c r="UR225" s="143"/>
      <c r="US225" s="143"/>
      <c r="UT225" s="143"/>
      <c r="UU225" s="143"/>
      <c r="UV225" s="143"/>
      <c r="UW225" s="143"/>
      <c r="UX225" s="143"/>
      <c r="UY225" s="143"/>
      <c r="UZ225" s="143"/>
      <c r="VA225" s="143"/>
      <c r="VB225" s="143"/>
      <c r="VC225" s="143"/>
      <c r="VD225" s="143"/>
      <c r="VE225" s="143"/>
      <c r="VF225" s="143"/>
      <c r="VG225" s="143"/>
      <c r="VH225" s="143"/>
      <c r="VI225" s="143"/>
      <c r="VJ225" s="143"/>
      <c r="VK225" s="143"/>
      <c r="VL225" s="143"/>
      <c r="VM225" s="143"/>
      <c r="VN225" s="143"/>
      <c r="VO225" s="143"/>
      <c r="VP225" s="143"/>
      <c r="VQ225" s="143"/>
      <c r="VR225" s="143"/>
      <c r="VS225" s="143"/>
      <c r="VT225" s="143"/>
      <c r="VU225" s="143"/>
      <c r="VV225" s="143"/>
      <c r="VW225" s="143"/>
      <c r="VX225" s="143"/>
      <c r="VY225" s="143"/>
      <c r="VZ225" s="143"/>
      <c r="WA225" s="143"/>
      <c r="WB225" s="143"/>
      <c r="WC225" s="143"/>
      <c r="WD225" s="143"/>
      <c r="WE225" s="143"/>
      <c r="WF225" s="143"/>
      <c r="WG225" s="143"/>
      <c r="WH225" s="143"/>
      <c r="WI225" s="143"/>
      <c r="WJ225" s="143"/>
      <c r="WK225" s="143"/>
      <c r="WL225" s="143"/>
      <c r="WM225" s="143"/>
      <c r="WN225" s="143"/>
      <c r="WO225" s="143"/>
      <c r="WP225" s="143"/>
      <c r="WQ225" s="143"/>
      <c r="WR225" s="143"/>
      <c r="WS225" s="143"/>
      <c r="WT225" s="143"/>
      <c r="WU225" s="143"/>
      <c r="WV225" s="143"/>
      <c r="WW225" s="143"/>
      <c r="WX225" s="143"/>
      <c r="WY225" s="143"/>
      <c r="WZ225" s="143"/>
      <c r="XA225" s="143"/>
      <c r="XB225" s="143"/>
      <c r="XC225" s="143"/>
      <c r="XD225" s="143"/>
      <c r="XE225" s="143"/>
      <c r="XF225" s="143"/>
      <c r="XG225" s="143"/>
      <c r="XH225" s="143"/>
      <c r="XI225" s="143"/>
      <c r="XJ225" s="143"/>
      <c r="XK225" s="143"/>
      <c r="XL225" s="143"/>
      <c r="XM225" s="143"/>
      <c r="XN225" s="143"/>
      <c r="XO225" s="143"/>
      <c r="XP225" s="143"/>
      <c r="XQ225" s="143"/>
      <c r="XR225" s="143"/>
      <c r="XS225" s="143"/>
      <c r="XT225" s="143"/>
      <c r="XU225" s="143"/>
      <c r="XV225" s="143"/>
      <c r="XW225" s="143"/>
      <c r="XX225" s="143"/>
      <c r="XY225" s="143"/>
      <c r="XZ225" s="143"/>
      <c r="YA225" s="143"/>
      <c r="YB225" s="143"/>
      <c r="YC225" s="143"/>
      <c r="YD225" s="143"/>
      <c r="YE225" s="143"/>
      <c r="YF225" s="143"/>
      <c r="YG225" s="143"/>
      <c r="YH225" s="143"/>
      <c r="YI225" s="143"/>
      <c r="YJ225" s="143"/>
      <c r="YK225" s="143"/>
      <c r="YL225" s="143"/>
      <c r="YM225" s="143"/>
      <c r="YN225" s="143"/>
      <c r="YO225" s="143"/>
      <c r="YP225" s="143"/>
      <c r="YQ225" s="143"/>
      <c r="YR225" s="143"/>
      <c r="YS225" s="143"/>
      <c r="YT225" s="143"/>
      <c r="YU225" s="143"/>
      <c r="YV225" s="143"/>
      <c r="YW225" s="143"/>
      <c r="YX225" s="143"/>
      <c r="YY225" s="143"/>
      <c r="YZ225" s="143"/>
      <c r="ZA225" s="143"/>
      <c r="ZB225" s="143"/>
      <c r="ZC225" s="143"/>
      <c r="ZD225" s="143"/>
      <c r="ZE225" s="143"/>
      <c r="ZF225" s="143"/>
      <c r="ZG225" s="143"/>
      <c r="ZH225" s="143"/>
      <c r="ZI225" s="143"/>
      <c r="ZJ225" s="143"/>
      <c r="ZK225" s="143"/>
      <c r="ZL225" s="143"/>
      <c r="ZM225" s="143"/>
      <c r="ZN225" s="143"/>
      <c r="ZO225" s="143"/>
      <c r="ZP225" s="143"/>
      <c r="ZQ225" s="143"/>
      <c r="ZR225" s="143"/>
      <c r="ZS225" s="143"/>
      <c r="ZT225" s="143"/>
      <c r="ZU225" s="143"/>
      <c r="ZV225" s="143"/>
      <c r="ZW225" s="143"/>
      <c r="ZX225" s="143"/>
      <c r="ZY225" s="143"/>
      <c r="ZZ225" s="143"/>
      <c r="AAA225" s="143"/>
      <c r="AAB225" s="143"/>
      <c r="AAC225" s="143"/>
      <c r="AAD225" s="143"/>
      <c r="AAE225" s="143"/>
      <c r="AAF225" s="143"/>
      <c r="AAG225" s="143"/>
      <c r="AAH225" s="143"/>
      <c r="AAI225" s="143"/>
      <c r="AAJ225" s="143"/>
      <c r="AAK225" s="143"/>
      <c r="AAL225" s="143"/>
      <c r="AAM225" s="143"/>
      <c r="AAN225" s="143"/>
      <c r="AAO225" s="143"/>
      <c r="AAP225" s="143"/>
      <c r="AAQ225" s="143"/>
      <c r="AAR225" s="143"/>
      <c r="AAS225" s="143"/>
      <c r="AAT225" s="143"/>
      <c r="AAU225" s="143"/>
      <c r="AAV225" s="143"/>
      <c r="AAW225" s="143"/>
      <c r="AAX225" s="143"/>
      <c r="AAY225" s="143"/>
      <c r="AAZ225" s="143"/>
      <c r="ABA225" s="143"/>
      <c r="ABB225" s="143"/>
      <c r="ABC225" s="143"/>
      <c r="ABD225" s="143"/>
      <c r="ABE225" s="143"/>
      <c r="ABF225" s="143"/>
      <c r="ABG225" s="143"/>
      <c r="ABH225" s="143"/>
      <c r="ABI225" s="143"/>
      <c r="ABJ225" s="143"/>
      <c r="ABK225" s="143"/>
      <c r="ABL225" s="143"/>
      <c r="ABM225" s="143"/>
      <c r="ABN225" s="143"/>
      <c r="ABO225" s="143"/>
      <c r="ABP225" s="143"/>
      <c r="ABQ225" s="143"/>
      <c r="ABR225" s="143"/>
      <c r="ABS225" s="143"/>
      <c r="ABT225" s="143"/>
      <c r="ABU225" s="143"/>
      <c r="ABV225" s="143"/>
      <c r="ABW225" s="143"/>
      <c r="ABX225" s="143"/>
      <c r="ABY225" s="143"/>
      <c r="ABZ225" s="143"/>
      <c r="ACA225" s="143"/>
      <c r="ACB225" s="143"/>
      <c r="ACC225" s="143"/>
      <c r="ACD225" s="143"/>
      <c r="ACE225" s="143"/>
      <c r="ACF225" s="143"/>
      <c r="ACG225" s="143"/>
      <c r="ACH225" s="143"/>
      <c r="ACI225" s="143"/>
      <c r="ACJ225" s="143"/>
      <c r="ACK225" s="143"/>
      <c r="ACL225" s="143"/>
      <c r="ACM225" s="143"/>
      <c r="ACN225" s="143"/>
      <c r="ACO225" s="143"/>
      <c r="ACP225" s="143"/>
      <c r="ACQ225" s="143"/>
      <c r="ACR225" s="143"/>
      <c r="ACS225" s="143"/>
      <c r="ACT225" s="143"/>
      <c r="ACU225" s="143"/>
      <c r="ACV225" s="143"/>
      <c r="ACW225" s="143"/>
      <c r="ACX225" s="143"/>
      <c r="ACY225" s="143"/>
      <c r="ACZ225" s="143"/>
      <c r="ADA225" s="143"/>
      <c r="ADB225" s="143"/>
      <c r="ADC225" s="143"/>
      <c r="ADD225" s="143"/>
      <c r="ADE225" s="143"/>
      <c r="ADF225" s="143"/>
      <c r="ADG225" s="143"/>
      <c r="ADH225" s="143"/>
      <c r="ADI225" s="143"/>
      <c r="ADJ225" s="143"/>
      <c r="ADK225" s="143"/>
      <c r="ADL225" s="143"/>
      <c r="ADM225" s="143"/>
      <c r="ADN225" s="143"/>
      <c r="ADO225" s="143"/>
      <c r="ADP225" s="143"/>
      <c r="ADQ225" s="143"/>
      <c r="ADR225" s="143"/>
      <c r="ADS225" s="143"/>
      <c r="ADT225" s="143"/>
      <c r="ADU225" s="143"/>
      <c r="ADV225" s="143"/>
      <c r="ADW225" s="143"/>
      <c r="ADX225" s="143"/>
      <c r="ADY225" s="143"/>
      <c r="ADZ225" s="143"/>
      <c r="AEA225" s="143"/>
      <c r="AEB225" s="143"/>
      <c r="AEC225" s="143"/>
      <c r="AED225" s="143"/>
      <c r="AEE225" s="143"/>
      <c r="AEF225" s="143"/>
      <c r="AEG225" s="143"/>
      <c r="AEH225" s="143"/>
      <c r="AEI225" s="143"/>
      <c r="AEJ225" s="143"/>
      <c r="AEK225" s="143"/>
      <c r="AEL225" s="143"/>
      <c r="AEM225" s="143"/>
      <c r="AEN225" s="143"/>
      <c r="AEO225" s="143"/>
      <c r="AEP225" s="143"/>
      <c r="AEQ225" s="143"/>
      <c r="AER225" s="143"/>
      <c r="AES225" s="143"/>
      <c r="AET225" s="143"/>
      <c r="AEU225" s="143"/>
      <c r="AEV225" s="143"/>
      <c r="AEW225" s="143"/>
      <c r="AEX225" s="143"/>
      <c r="AEY225" s="143"/>
      <c r="AEZ225" s="143"/>
      <c r="AFA225" s="143"/>
      <c r="AFB225" s="143"/>
      <c r="AFC225" s="143"/>
      <c r="AFD225" s="143"/>
      <c r="AFE225" s="143"/>
      <c r="AFF225" s="143"/>
      <c r="AFG225" s="143"/>
      <c r="AFH225" s="143"/>
      <c r="AFI225" s="143"/>
      <c r="AFJ225" s="143"/>
      <c r="AFK225" s="143"/>
      <c r="AFL225" s="143"/>
      <c r="AFM225" s="143"/>
      <c r="AFN225" s="143"/>
      <c r="AFO225" s="143"/>
      <c r="AFP225" s="143"/>
      <c r="AFQ225" s="143"/>
      <c r="AFR225" s="143"/>
      <c r="AFS225" s="143"/>
      <c r="AFT225" s="143"/>
      <c r="AFU225" s="143"/>
      <c r="AFV225" s="143"/>
      <c r="AFW225" s="143"/>
      <c r="AFX225" s="143"/>
      <c r="AFY225" s="143"/>
      <c r="AFZ225" s="143"/>
      <c r="AGA225" s="143"/>
      <c r="AGB225" s="143"/>
      <c r="AGC225" s="143"/>
      <c r="AGD225" s="143"/>
      <c r="AGE225" s="143"/>
      <c r="AGF225" s="143"/>
      <c r="AGG225" s="143"/>
      <c r="AGH225" s="143"/>
      <c r="AGI225" s="143"/>
      <c r="AGJ225" s="143"/>
      <c r="AGK225" s="143"/>
      <c r="AGL225" s="143"/>
      <c r="AGM225" s="143"/>
      <c r="AGN225" s="143"/>
      <c r="AGO225" s="143"/>
      <c r="AGP225" s="143"/>
      <c r="AGQ225" s="143"/>
      <c r="AGR225" s="143"/>
      <c r="AGS225" s="143"/>
      <c r="AGT225" s="143"/>
      <c r="AGU225" s="143"/>
      <c r="AGV225" s="143"/>
      <c r="AGW225" s="143"/>
      <c r="AGX225" s="143"/>
      <c r="AGY225" s="143"/>
      <c r="AGZ225" s="143"/>
      <c r="AHA225" s="143"/>
      <c r="AHB225" s="143"/>
      <c r="AHC225" s="143"/>
      <c r="AHD225" s="143"/>
      <c r="AHE225" s="143"/>
      <c r="AHF225" s="143"/>
      <c r="AHG225" s="143"/>
      <c r="AHH225" s="143"/>
      <c r="AHI225" s="143"/>
      <c r="AHJ225" s="143"/>
      <c r="AHK225" s="143"/>
      <c r="AHL225" s="143"/>
      <c r="AHM225" s="143"/>
      <c r="AHN225" s="143"/>
      <c r="AHO225" s="143"/>
      <c r="AHP225" s="143"/>
      <c r="AHQ225" s="143"/>
      <c r="AHR225" s="143"/>
      <c r="AHS225" s="143"/>
      <c r="AHT225" s="143"/>
      <c r="AHU225" s="143"/>
      <c r="AHV225" s="143"/>
      <c r="AHW225" s="143"/>
      <c r="AHX225" s="143"/>
      <c r="AHY225" s="143"/>
      <c r="AHZ225" s="143"/>
      <c r="AIA225" s="143"/>
      <c r="AIB225" s="143"/>
      <c r="AIC225" s="143"/>
      <c r="AID225" s="143"/>
      <c r="AIE225" s="143"/>
      <c r="AIF225" s="143"/>
      <c r="AIG225" s="143"/>
      <c r="AIH225" s="143"/>
      <c r="AII225" s="143"/>
      <c r="AIJ225" s="143"/>
      <c r="AIK225" s="143"/>
      <c r="AIL225" s="143"/>
      <c r="AIM225" s="143"/>
      <c r="AIN225" s="143"/>
      <c r="AIO225" s="143"/>
      <c r="AIP225" s="143"/>
      <c r="AIQ225" s="143"/>
      <c r="AIR225" s="143"/>
      <c r="AIS225" s="143"/>
      <c r="AIT225" s="143"/>
      <c r="AIU225" s="143"/>
      <c r="AIV225" s="143"/>
      <c r="AIW225" s="143"/>
      <c r="AIX225" s="143"/>
      <c r="AIY225" s="143"/>
      <c r="AIZ225" s="143"/>
      <c r="AJA225" s="143"/>
      <c r="AJB225" s="143"/>
      <c r="AJC225" s="143"/>
      <c r="AJD225" s="143"/>
      <c r="AJE225" s="143"/>
      <c r="AJF225" s="143"/>
      <c r="AJG225" s="143"/>
      <c r="AJH225" s="143"/>
      <c r="AJI225" s="143"/>
    </row>
    <row r="226" spans="1:945" s="106" customFormat="1" ht="13.55" customHeight="1">
      <c r="A226" s="400"/>
      <c r="B226" s="62" t="s">
        <v>227</v>
      </c>
      <c r="C226" s="251">
        <f>Asia!C226</f>
        <v>674022</v>
      </c>
      <c r="D226" s="358">
        <f t="shared" ref="D226" si="109">IFERROR(IF((C226/C214-1)=-100%,"",(C226/C214-1)),"")</f>
        <v>5.6104567343055818</v>
      </c>
      <c r="E226" s="421"/>
      <c r="F226" s="406"/>
      <c r="G226" s="356">
        <v>13196</v>
      </c>
      <c r="H226" s="358">
        <f t="shared" si="90"/>
        <v>5.9746300211416488</v>
      </c>
      <c r="I226" s="138">
        <v>9004</v>
      </c>
      <c r="J226" s="358">
        <f t="shared" si="104"/>
        <v>18.116772823779193</v>
      </c>
      <c r="K226" s="453">
        <v>28381</v>
      </c>
      <c r="L226" s="455">
        <f t="shared" si="105"/>
        <v>14.193254817987151</v>
      </c>
      <c r="M226" s="138">
        <v>2218</v>
      </c>
      <c r="N226" s="358">
        <f t="shared" si="93"/>
        <v>5.0271739130434785</v>
      </c>
      <c r="O226" s="138"/>
      <c r="P226" s="358" t="str">
        <f t="shared" si="94"/>
        <v/>
      </c>
      <c r="Q226" s="138">
        <v>629</v>
      </c>
      <c r="R226" s="358">
        <f t="shared" si="80"/>
        <v>51.416666666666664</v>
      </c>
      <c r="S226" s="138">
        <v>1608</v>
      </c>
      <c r="T226" s="358">
        <f t="shared" si="95"/>
        <v>17.067415730337078</v>
      </c>
      <c r="U226" s="250"/>
      <c r="V226" s="358" t="str">
        <f t="shared" si="96"/>
        <v/>
      </c>
      <c r="W226" s="356">
        <v>38</v>
      </c>
      <c r="X226" s="358">
        <f t="shared" si="108"/>
        <v>0.58333333333333326</v>
      </c>
      <c r="Y226" s="250">
        <v>1</v>
      </c>
      <c r="Z226" s="358" t="str">
        <f t="shared" ref="Z226:Z243" si="110">IFERROR(IF((Y226/Y214-1)=-100%,"",(Y226/Y214-1)),"")</f>
        <v/>
      </c>
      <c r="AA226" s="138"/>
      <c r="AB226" s="358" t="str">
        <f t="shared" si="98"/>
        <v/>
      </c>
      <c r="AC226" s="138"/>
      <c r="AD226" s="358" t="str">
        <f t="shared" si="99"/>
        <v/>
      </c>
      <c r="AE226" s="138"/>
      <c r="AF226" s="358" t="str">
        <f t="shared" si="100"/>
        <v/>
      </c>
      <c r="AG226" s="138"/>
      <c r="AH226" s="358" t="str">
        <f t="shared" si="101"/>
        <v/>
      </c>
      <c r="AI226" s="143"/>
      <c r="AJ226" s="143"/>
      <c r="AK226" s="143"/>
      <c r="AL226" s="143"/>
      <c r="AM226" s="143"/>
      <c r="AN226" s="143"/>
      <c r="AO226" s="143"/>
      <c r="AP226" s="143"/>
      <c r="AQ226" s="143"/>
      <c r="AR226" s="143"/>
      <c r="AS226" s="143"/>
      <c r="AT226" s="143"/>
      <c r="AU226" s="143"/>
      <c r="AV226" s="144"/>
      <c r="AW226" s="143"/>
      <c r="AX226" s="143"/>
      <c r="AY226" s="143"/>
      <c r="AZ226" s="143"/>
      <c r="BA226" s="143"/>
      <c r="BB226" s="143"/>
      <c r="BC226" s="143"/>
      <c r="BD226" s="143"/>
      <c r="BE226" s="143"/>
      <c r="BF226" s="143"/>
      <c r="BG226" s="143"/>
      <c r="BH226" s="143"/>
      <c r="BI226" s="143"/>
      <c r="BJ226" s="143"/>
      <c r="BK226" s="143"/>
      <c r="BL226" s="143"/>
      <c r="BM226" s="143"/>
      <c r="BN226" s="143"/>
      <c r="BO226" s="143"/>
      <c r="BP226" s="143"/>
      <c r="BQ226" s="143"/>
      <c r="BR226" s="143"/>
      <c r="BS226" s="143"/>
      <c r="BT226" s="143"/>
      <c r="BU226" s="143"/>
      <c r="BV226" s="143"/>
      <c r="BW226" s="143"/>
      <c r="BX226" s="143"/>
      <c r="BY226" s="143"/>
      <c r="BZ226" s="143"/>
      <c r="CA226" s="143"/>
      <c r="CB226" s="143"/>
      <c r="CC226" s="143"/>
      <c r="CD226" s="143"/>
      <c r="CE226" s="143"/>
      <c r="CF226" s="143"/>
      <c r="CG226" s="143"/>
      <c r="CH226" s="143"/>
      <c r="CI226" s="143"/>
      <c r="CJ226" s="143"/>
      <c r="CK226" s="143"/>
      <c r="CL226" s="143"/>
      <c r="CM226" s="143"/>
      <c r="CN226" s="143"/>
      <c r="CO226" s="143"/>
      <c r="CP226" s="143"/>
      <c r="CQ226" s="143"/>
      <c r="CR226" s="143"/>
      <c r="CS226" s="143"/>
      <c r="CT226" s="143"/>
      <c r="CU226" s="143"/>
      <c r="CV226" s="143"/>
      <c r="CW226" s="143"/>
      <c r="CX226" s="143"/>
      <c r="CY226" s="143"/>
      <c r="CZ226" s="143"/>
      <c r="DA226" s="143"/>
      <c r="DB226" s="143"/>
      <c r="DC226" s="143"/>
      <c r="DD226" s="143"/>
      <c r="DE226" s="143"/>
      <c r="DF226" s="143"/>
      <c r="DG226" s="143"/>
      <c r="DH226" s="143"/>
      <c r="DI226" s="143"/>
      <c r="DJ226" s="143"/>
      <c r="DK226" s="143"/>
      <c r="DL226" s="143"/>
      <c r="DM226" s="143"/>
      <c r="DN226" s="143"/>
      <c r="DO226" s="143"/>
      <c r="DP226" s="143"/>
      <c r="DQ226" s="143"/>
      <c r="DR226" s="143"/>
      <c r="DS226" s="143"/>
      <c r="DT226" s="143"/>
      <c r="DU226" s="143"/>
      <c r="DV226" s="143"/>
      <c r="DW226" s="143"/>
      <c r="DX226" s="143"/>
      <c r="DY226" s="143"/>
      <c r="DZ226" s="143"/>
      <c r="EA226" s="143"/>
      <c r="EB226" s="143"/>
      <c r="EC226" s="143"/>
      <c r="ED226" s="143"/>
      <c r="EE226" s="143"/>
      <c r="EF226" s="143"/>
      <c r="EG226" s="143"/>
      <c r="EH226" s="143"/>
      <c r="EI226" s="143"/>
      <c r="EJ226" s="143"/>
      <c r="EK226" s="143"/>
      <c r="EL226" s="143"/>
      <c r="EM226" s="143"/>
      <c r="EN226" s="143"/>
      <c r="EO226" s="143"/>
      <c r="EP226" s="143"/>
      <c r="EQ226" s="143"/>
      <c r="ER226" s="143"/>
      <c r="ES226" s="143"/>
      <c r="ET226" s="143"/>
      <c r="EU226" s="143"/>
      <c r="EV226" s="143"/>
      <c r="EW226" s="143"/>
      <c r="EX226" s="143"/>
      <c r="EY226" s="143"/>
      <c r="EZ226" s="143"/>
      <c r="FA226" s="143"/>
      <c r="FB226" s="143"/>
      <c r="FC226" s="143"/>
      <c r="FD226" s="143"/>
      <c r="FE226" s="143"/>
      <c r="FF226" s="143"/>
      <c r="FG226" s="143"/>
      <c r="FH226" s="143"/>
      <c r="FI226" s="143"/>
      <c r="FJ226" s="143"/>
      <c r="FK226" s="143"/>
      <c r="FL226" s="143"/>
      <c r="FM226" s="143"/>
      <c r="FN226" s="143"/>
      <c r="FO226" s="143"/>
      <c r="FP226" s="143"/>
      <c r="FQ226" s="143"/>
      <c r="FR226" s="143"/>
      <c r="FS226" s="143"/>
      <c r="FT226" s="143"/>
      <c r="FU226" s="143"/>
      <c r="FV226" s="143"/>
      <c r="FW226" s="143"/>
      <c r="FX226" s="143"/>
      <c r="FY226" s="143"/>
      <c r="FZ226" s="143"/>
      <c r="GA226" s="143"/>
      <c r="GB226" s="143"/>
      <c r="GC226" s="143"/>
      <c r="GD226" s="143"/>
      <c r="GE226" s="143"/>
      <c r="GF226" s="143"/>
      <c r="GG226" s="143"/>
      <c r="GH226" s="143"/>
      <c r="GI226" s="143"/>
      <c r="GJ226" s="143"/>
      <c r="GK226" s="143"/>
      <c r="GL226" s="143"/>
      <c r="GM226" s="143"/>
      <c r="GN226" s="143"/>
      <c r="GO226" s="143"/>
      <c r="GP226" s="143"/>
      <c r="GQ226" s="143"/>
      <c r="GR226" s="143"/>
      <c r="GS226" s="143"/>
      <c r="GT226" s="143"/>
      <c r="GU226" s="143"/>
      <c r="GV226" s="143"/>
      <c r="GW226" s="143"/>
      <c r="GX226" s="143"/>
      <c r="GY226" s="143"/>
      <c r="GZ226" s="143"/>
      <c r="HA226" s="143"/>
      <c r="HB226" s="143"/>
      <c r="HC226" s="143"/>
      <c r="HD226" s="143"/>
      <c r="HE226" s="143"/>
      <c r="HF226" s="143"/>
      <c r="HG226" s="143"/>
      <c r="HH226" s="143"/>
      <c r="HI226" s="143"/>
      <c r="HJ226" s="143"/>
      <c r="HK226" s="143"/>
      <c r="HL226" s="143"/>
      <c r="HM226" s="143"/>
      <c r="HN226" s="143"/>
      <c r="HO226" s="143"/>
      <c r="HP226" s="143"/>
      <c r="HQ226" s="143"/>
      <c r="HR226" s="143"/>
      <c r="HS226" s="143"/>
      <c r="HT226" s="143"/>
      <c r="HU226" s="143"/>
      <c r="HV226" s="143"/>
      <c r="HW226" s="143"/>
      <c r="HX226" s="143"/>
      <c r="HY226" s="143"/>
      <c r="HZ226" s="143"/>
      <c r="IA226" s="143"/>
      <c r="IB226" s="143"/>
      <c r="IC226" s="143"/>
      <c r="ID226" s="143"/>
      <c r="IE226" s="143"/>
      <c r="IF226" s="143"/>
      <c r="IG226" s="143"/>
      <c r="IH226" s="143"/>
      <c r="II226" s="143"/>
      <c r="IJ226" s="143"/>
      <c r="IK226" s="143"/>
      <c r="IL226" s="143"/>
      <c r="IM226" s="143"/>
      <c r="IN226" s="143"/>
      <c r="IO226" s="143"/>
      <c r="IP226" s="143"/>
      <c r="IQ226" s="143"/>
      <c r="IR226" s="143"/>
      <c r="IS226" s="143"/>
      <c r="IT226" s="143"/>
      <c r="IU226" s="143"/>
      <c r="IV226" s="143"/>
      <c r="IW226" s="143"/>
      <c r="IX226" s="143"/>
      <c r="IY226" s="143"/>
      <c r="IZ226" s="143"/>
      <c r="JA226" s="143"/>
      <c r="JB226" s="143"/>
      <c r="JC226" s="143"/>
      <c r="JD226" s="143"/>
      <c r="JE226" s="143"/>
      <c r="JF226" s="143"/>
      <c r="JG226" s="143"/>
      <c r="JH226" s="143"/>
      <c r="JI226" s="143"/>
      <c r="JJ226" s="143"/>
      <c r="JK226" s="143"/>
      <c r="JL226" s="143"/>
      <c r="JM226" s="143"/>
      <c r="JN226" s="143"/>
      <c r="JO226" s="143"/>
      <c r="JP226" s="143"/>
      <c r="JQ226" s="143"/>
      <c r="JR226" s="143"/>
      <c r="JS226" s="143"/>
      <c r="JT226" s="143"/>
      <c r="JU226" s="143"/>
      <c r="JV226" s="143"/>
      <c r="JW226" s="143"/>
      <c r="JX226" s="143"/>
      <c r="JY226" s="143"/>
      <c r="JZ226" s="143"/>
      <c r="KA226" s="143"/>
      <c r="KB226" s="143"/>
      <c r="KC226" s="143"/>
      <c r="KD226" s="143"/>
      <c r="KE226" s="143"/>
      <c r="KF226" s="143"/>
      <c r="KG226" s="143"/>
      <c r="KH226" s="143"/>
      <c r="KI226" s="143"/>
      <c r="KJ226" s="143"/>
      <c r="KK226" s="143"/>
      <c r="KL226" s="143"/>
      <c r="KM226" s="143"/>
      <c r="KN226" s="143"/>
      <c r="KO226" s="143"/>
      <c r="KP226" s="143"/>
      <c r="KQ226" s="143"/>
      <c r="KR226" s="143"/>
      <c r="KS226" s="143"/>
      <c r="KT226" s="143"/>
      <c r="KU226" s="143"/>
      <c r="KV226" s="143"/>
      <c r="KW226" s="143"/>
      <c r="KX226" s="143"/>
      <c r="KY226" s="143"/>
      <c r="KZ226" s="143"/>
      <c r="LA226" s="143"/>
      <c r="LB226" s="143"/>
      <c r="LC226" s="143"/>
      <c r="LD226" s="143"/>
      <c r="LE226" s="143"/>
      <c r="LF226" s="143"/>
      <c r="LG226" s="143"/>
      <c r="LH226" s="143"/>
      <c r="LI226" s="143"/>
      <c r="LJ226" s="143"/>
      <c r="LK226" s="143"/>
      <c r="LL226" s="143"/>
      <c r="LM226" s="143"/>
      <c r="LN226" s="143"/>
      <c r="LO226" s="143"/>
      <c r="LP226" s="143"/>
      <c r="LQ226" s="143"/>
      <c r="LR226" s="143"/>
      <c r="LS226" s="143"/>
      <c r="LT226" s="143"/>
      <c r="LU226" s="143"/>
      <c r="LV226" s="143"/>
      <c r="LW226" s="143"/>
      <c r="LX226" s="143"/>
      <c r="LY226" s="143"/>
      <c r="LZ226" s="143"/>
      <c r="MA226" s="143"/>
      <c r="MB226" s="143"/>
      <c r="MC226" s="143"/>
      <c r="MD226" s="143"/>
      <c r="ME226" s="143"/>
      <c r="MF226" s="143"/>
      <c r="MG226" s="143"/>
      <c r="MH226" s="143"/>
      <c r="MI226" s="143"/>
      <c r="MJ226" s="143"/>
      <c r="MK226" s="143"/>
      <c r="ML226" s="143"/>
      <c r="MM226" s="143"/>
      <c r="MN226" s="143"/>
      <c r="MO226" s="143"/>
      <c r="MP226" s="143"/>
      <c r="MQ226" s="143"/>
      <c r="MR226" s="143"/>
      <c r="MS226" s="143"/>
      <c r="MT226" s="143"/>
      <c r="MU226" s="143"/>
      <c r="MV226" s="143"/>
      <c r="MW226" s="143"/>
      <c r="MX226" s="143"/>
      <c r="MY226" s="143"/>
      <c r="MZ226" s="143"/>
      <c r="NA226" s="143"/>
      <c r="NB226" s="143"/>
      <c r="NC226" s="143"/>
      <c r="ND226" s="143"/>
      <c r="NE226" s="143"/>
      <c r="NF226" s="143"/>
      <c r="NG226" s="143"/>
      <c r="NH226" s="143"/>
      <c r="NI226" s="143"/>
      <c r="NJ226" s="143"/>
      <c r="NK226" s="143"/>
      <c r="NL226" s="143"/>
      <c r="NM226" s="143"/>
      <c r="NN226" s="143"/>
      <c r="NO226" s="143"/>
      <c r="NP226" s="143"/>
      <c r="NQ226" s="143"/>
      <c r="NR226" s="143"/>
      <c r="NS226" s="143"/>
      <c r="NT226" s="143"/>
      <c r="NU226" s="143"/>
      <c r="NV226" s="143"/>
      <c r="NW226" s="143"/>
      <c r="NX226" s="143"/>
      <c r="NY226" s="143"/>
      <c r="NZ226" s="143"/>
      <c r="OA226" s="143"/>
      <c r="OB226" s="143"/>
      <c r="OC226" s="143"/>
      <c r="OD226" s="143"/>
      <c r="OE226" s="143"/>
      <c r="OF226" s="143"/>
      <c r="OG226" s="143"/>
      <c r="OH226" s="143"/>
      <c r="OI226" s="143"/>
      <c r="OJ226" s="143"/>
      <c r="OK226" s="143"/>
      <c r="OL226" s="143"/>
      <c r="OM226" s="143"/>
      <c r="ON226" s="143"/>
      <c r="OO226" s="143"/>
      <c r="OP226" s="143"/>
      <c r="OQ226" s="143"/>
      <c r="OR226" s="143"/>
      <c r="OS226" s="143"/>
      <c r="OT226" s="143"/>
      <c r="OU226" s="143"/>
      <c r="OV226" s="143"/>
      <c r="OW226" s="143"/>
      <c r="OX226" s="143"/>
      <c r="OY226" s="143"/>
      <c r="OZ226" s="143"/>
      <c r="PA226" s="143"/>
      <c r="PB226" s="143"/>
      <c r="PC226" s="143"/>
      <c r="PD226" s="143"/>
      <c r="PE226" s="143"/>
      <c r="PF226" s="143"/>
      <c r="PG226" s="143"/>
      <c r="PH226" s="143"/>
      <c r="PI226" s="143"/>
      <c r="PJ226" s="143"/>
      <c r="PK226" s="143"/>
      <c r="PL226" s="143"/>
      <c r="PM226" s="143"/>
      <c r="PN226" s="143"/>
      <c r="PO226" s="143"/>
      <c r="PP226" s="143"/>
      <c r="PQ226" s="143"/>
      <c r="PR226" s="143"/>
      <c r="PS226" s="143"/>
      <c r="PT226" s="143"/>
      <c r="PU226" s="143"/>
      <c r="PV226" s="143"/>
      <c r="PW226" s="143"/>
      <c r="PX226" s="143"/>
      <c r="PY226" s="143"/>
      <c r="PZ226" s="143"/>
      <c r="QA226" s="143"/>
      <c r="QB226" s="143"/>
      <c r="QC226" s="143"/>
      <c r="QD226" s="143"/>
      <c r="QE226" s="143"/>
      <c r="QF226" s="143"/>
      <c r="QG226" s="143"/>
      <c r="QH226" s="143"/>
      <c r="QI226" s="143"/>
      <c r="QJ226" s="143"/>
      <c r="QK226" s="143"/>
      <c r="QL226" s="143"/>
      <c r="QM226" s="143"/>
      <c r="QN226" s="143"/>
      <c r="QO226" s="143"/>
      <c r="QP226" s="143"/>
      <c r="QQ226" s="143"/>
      <c r="QR226" s="143"/>
      <c r="QS226" s="143"/>
      <c r="QT226" s="143"/>
      <c r="QU226" s="143"/>
      <c r="QV226" s="143"/>
      <c r="QW226" s="143"/>
      <c r="QX226" s="143"/>
      <c r="QY226" s="143"/>
      <c r="QZ226" s="143"/>
      <c r="RA226" s="143"/>
      <c r="RB226" s="143"/>
      <c r="RC226" s="143"/>
      <c r="RD226" s="143"/>
      <c r="RE226" s="143"/>
      <c r="RF226" s="143"/>
      <c r="RG226" s="143"/>
      <c r="RH226" s="143"/>
      <c r="RI226" s="143"/>
      <c r="RJ226" s="143"/>
      <c r="RK226" s="143"/>
      <c r="RL226" s="143"/>
      <c r="RM226" s="143"/>
      <c r="RN226" s="143"/>
      <c r="RO226" s="143"/>
      <c r="RP226" s="143"/>
      <c r="RQ226" s="143"/>
      <c r="RR226" s="143"/>
      <c r="RS226" s="143"/>
      <c r="RT226" s="143"/>
      <c r="RU226" s="143"/>
      <c r="RV226" s="143"/>
      <c r="RW226" s="143"/>
      <c r="RX226" s="143"/>
      <c r="RY226" s="143"/>
      <c r="RZ226" s="143"/>
      <c r="SA226" s="143"/>
      <c r="SB226" s="143"/>
      <c r="SC226" s="143"/>
      <c r="SD226" s="143"/>
      <c r="SE226" s="143"/>
      <c r="SF226" s="143"/>
      <c r="SG226" s="143"/>
      <c r="SH226" s="143"/>
      <c r="SI226" s="143"/>
      <c r="SJ226" s="143"/>
      <c r="SK226" s="143"/>
      <c r="SL226" s="143"/>
      <c r="SM226" s="143"/>
      <c r="SN226" s="143"/>
      <c r="SO226" s="143"/>
      <c r="SP226" s="143"/>
      <c r="SQ226" s="143"/>
      <c r="SR226" s="143"/>
      <c r="SS226" s="143"/>
      <c r="ST226" s="143"/>
      <c r="SU226" s="143"/>
      <c r="SV226" s="143"/>
      <c r="SW226" s="143"/>
      <c r="SX226" s="143"/>
      <c r="SY226" s="143"/>
      <c r="SZ226" s="143"/>
      <c r="TA226" s="143"/>
      <c r="TB226" s="143"/>
      <c r="TC226" s="143"/>
      <c r="TD226" s="143"/>
      <c r="TE226" s="143"/>
      <c r="TF226" s="143"/>
      <c r="TG226" s="143"/>
      <c r="TH226" s="143"/>
      <c r="TI226" s="143"/>
      <c r="TJ226" s="143"/>
      <c r="TK226" s="143"/>
      <c r="TL226" s="143"/>
      <c r="TM226" s="143"/>
      <c r="TN226" s="143"/>
      <c r="TO226" s="143"/>
      <c r="TP226" s="143"/>
      <c r="TQ226" s="143"/>
      <c r="TR226" s="143"/>
      <c r="TS226" s="143"/>
      <c r="TT226" s="143"/>
      <c r="TU226" s="143"/>
      <c r="TV226" s="143"/>
      <c r="TW226" s="143"/>
      <c r="TX226" s="143"/>
      <c r="TY226" s="143"/>
      <c r="TZ226" s="143"/>
      <c r="UA226" s="143"/>
      <c r="UB226" s="143"/>
      <c r="UC226" s="143"/>
      <c r="UD226" s="143"/>
      <c r="UE226" s="143"/>
      <c r="UF226" s="143"/>
      <c r="UG226" s="143"/>
      <c r="UH226" s="143"/>
      <c r="UI226" s="143"/>
      <c r="UJ226" s="143"/>
      <c r="UK226" s="143"/>
      <c r="UL226" s="143"/>
      <c r="UM226" s="143"/>
      <c r="UN226" s="143"/>
      <c r="UO226" s="143"/>
      <c r="UP226" s="143"/>
      <c r="UQ226" s="143"/>
      <c r="UR226" s="143"/>
      <c r="US226" s="143"/>
      <c r="UT226" s="143"/>
      <c r="UU226" s="143"/>
      <c r="UV226" s="143"/>
      <c r="UW226" s="143"/>
      <c r="UX226" s="143"/>
      <c r="UY226" s="143"/>
      <c r="UZ226" s="143"/>
      <c r="VA226" s="143"/>
      <c r="VB226" s="143"/>
      <c r="VC226" s="143"/>
      <c r="VD226" s="143"/>
      <c r="VE226" s="143"/>
      <c r="VF226" s="143"/>
      <c r="VG226" s="143"/>
      <c r="VH226" s="143"/>
      <c r="VI226" s="143"/>
      <c r="VJ226" s="143"/>
      <c r="VK226" s="143"/>
      <c r="VL226" s="143"/>
      <c r="VM226" s="143"/>
      <c r="VN226" s="143"/>
      <c r="VO226" s="143"/>
      <c r="VP226" s="143"/>
      <c r="VQ226" s="143"/>
      <c r="VR226" s="143"/>
      <c r="VS226" s="143"/>
      <c r="VT226" s="143"/>
      <c r="VU226" s="143"/>
      <c r="VV226" s="143"/>
      <c r="VW226" s="143"/>
      <c r="VX226" s="143"/>
      <c r="VY226" s="143"/>
      <c r="VZ226" s="143"/>
      <c r="WA226" s="143"/>
      <c r="WB226" s="143"/>
      <c r="WC226" s="143"/>
      <c r="WD226" s="143"/>
      <c r="WE226" s="143"/>
      <c r="WF226" s="143"/>
      <c r="WG226" s="143"/>
      <c r="WH226" s="143"/>
      <c r="WI226" s="143"/>
      <c r="WJ226" s="143"/>
      <c r="WK226" s="143"/>
      <c r="WL226" s="143"/>
      <c r="WM226" s="143"/>
      <c r="WN226" s="143"/>
      <c r="WO226" s="143"/>
      <c r="WP226" s="143"/>
      <c r="WQ226" s="143"/>
      <c r="WR226" s="143"/>
      <c r="WS226" s="143"/>
      <c r="WT226" s="143"/>
      <c r="WU226" s="143"/>
      <c r="WV226" s="143"/>
      <c r="WW226" s="143"/>
      <c r="WX226" s="143"/>
      <c r="WY226" s="143"/>
      <c r="WZ226" s="143"/>
      <c r="XA226" s="143"/>
      <c r="XB226" s="143"/>
      <c r="XC226" s="143"/>
      <c r="XD226" s="143"/>
      <c r="XE226" s="143"/>
      <c r="XF226" s="143"/>
      <c r="XG226" s="143"/>
      <c r="XH226" s="143"/>
      <c r="XI226" s="143"/>
      <c r="XJ226" s="143"/>
      <c r="XK226" s="143"/>
      <c r="XL226" s="143"/>
      <c r="XM226" s="143"/>
      <c r="XN226" s="143"/>
      <c r="XO226" s="143"/>
      <c r="XP226" s="143"/>
      <c r="XQ226" s="143"/>
      <c r="XR226" s="143"/>
      <c r="XS226" s="143"/>
      <c r="XT226" s="143"/>
      <c r="XU226" s="143"/>
      <c r="XV226" s="143"/>
      <c r="XW226" s="143"/>
      <c r="XX226" s="143"/>
      <c r="XY226" s="143"/>
      <c r="XZ226" s="143"/>
      <c r="YA226" s="143"/>
      <c r="YB226" s="143"/>
      <c r="YC226" s="143"/>
      <c r="YD226" s="143"/>
      <c r="YE226" s="143"/>
      <c r="YF226" s="143"/>
      <c r="YG226" s="143"/>
      <c r="YH226" s="143"/>
      <c r="YI226" s="143"/>
      <c r="YJ226" s="143"/>
      <c r="YK226" s="143"/>
      <c r="YL226" s="143"/>
      <c r="YM226" s="143"/>
      <c r="YN226" s="143"/>
      <c r="YO226" s="143"/>
      <c r="YP226" s="143"/>
      <c r="YQ226" s="143"/>
      <c r="YR226" s="143"/>
      <c r="YS226" s="143"/>
      <c r="YT226" s="143"/>
      <c r="YU226" s="143"/>
      <c r="YV226" s="143"/>
      <c r="YW226" s="143"/>
      <c r="YX226" s="143"/>
      <c r="YY226" s="143"/>
      <c r="YZ226" s="143"/>
      <c r="ZA226" s="143"/>
      <c r="ZB226" s="143"/>
      <c r="ZC226" s="143"/>
      <c r="ZD226" s="143"/>
      <c r="ZE226" s="143"/>
      <c r="ZF226" s="143"/>
      <c r="ZG226" s="143"/>
      <c r="ZH226" s="143"/>
      <c r="ZI226" s="143"/>
      <c r="ZJ226" s="143"/>
      <c r="ZK226" s="143"/>
      <c r="ZL226" s="143"/>
      <c r="ZM226" s="143"/>
      <c r="ZN226" s="143"/>
      <c r="ZO226" s="143"/>
      <c r="ZP226" s="143"/>
      <c r="ZQ226" s="143"/>
      <c r="ZR226" s="143"/>
      <c r="ZS226" s="143"/>
      <c r="ZT226" s="143"/>
      <c r="ZU226" s="143"/>
      <c r="ZV226" s="143"/>
      <c r="ZW226" s="143"/>
      <c r="ZX226" s="143"/>
      <c r="ZY226" s="143"/>
      <c r="ZZ226" s="143"/>
      <c r="AAA226" s="143"/>
      <c r="AAB226" s="143"/>
      <c r="AAC226" s="143"/>
      <c r="AAD226" s="143"/>
      <c r="AAE226" s="143"/>
      <c r="AAF226" s="143"/>
      <c r="AAG226" s="143"/>
      <c r="AAH226" s="143"/>
      <c r="AAI226" s="143"/>
      <c r="AAJ226" s="143"/>
      <c r="AAK226" s="143"/>
      <c r="AAL226" s="143"/>
      <c r="AAM226" s="143"/>
      <c r="AAN226" s="143"/>
      <c r="AAO226" s="143"/>
      <c r="AAP226" s="143"/>
      <c r="AAQ226" s="143"/>
      <c r="AAR226" s="143"/>
      <c r="AAS226" s="143"/>
      <c r="AAT226" s="143"/>
      <c r="AAU226" s="143"/>
      <c r="AAV226" s="143"/>
      <c r="AAW226" s="143"/>
      <c r="AAX226" s="143"/>
      <c r="AAY226" s="143"/>
      <c r="AAZ226" s="143"/>
      <c r="ABA226" s="143"/>
      <c r="ABB226" s="143"/>
      <c r="ABC226" s="143"/>
      <c r="ABD226" s="143"/>
      <c r="ABE226" s="143"/>
      <c r="ABF226" s="143"/>
      <c r="ABG226" s="143"/>
      <c r="ABH226" s="143"/>
      <c r="ABI226" s="143"/>
      <c r="ABJ226" s="143"/>
      <c r="ABK226" s="143"/>
      <c r="ABL226" s="143"/>
      <c r="ABM226" s="143"/>
      <c r="ABN226" s="143"/>
      <c r="ABO226" s="143"/>
      <c r="ABP226" s="143"/>
      <c r="ABQ226" s="143"/>
      <c r="ABR226" s="143"/>
      <c r="ABS226" s="143"/>
      <c r="ABT226" s="143"/>
      <c r="ABU226" s="143"/>
      <c r="ABV226" s="143"/>
      <c r="ABW226" s="143"/>
      <c r="ABX226" s="143"/>
      <c r="ABY226" s="143"/>
      <c r="ABZ226" s="143"/>
      <c r="ACA226" s="143"/>
      <c r="ACB226" s="143"/>
      <c r="ACC226" s="143"/>
      <c r="ACD226" s="143"/>
      <c r="ACE226" s="143"/>
      <c r="ACF226" s="143"/>
      <c r="ACG226" s="143"/>
      <c r="ACH226" s="143"/>
      <c r="ACI226" s="143"/>
      <c r="ACJ226" s="143"/>
      <c r="ACK226" s="143"/>
      <c r="ACL226" s="143"/>
      <c r="ACM226" s="143"/>
      <c r="ACN226" s="143"/>
      <c r="ACO226" s="143"/>
      <c r="ACP226" s="143"/>
      <c r="ACQ226" s="143"/>
      <c r="ACR226" s="143"/>
      <c r="ACS226" s="143"/>
      <c r="ACT226" s="143"/>
      <c r="ACU226" s="143"/>
      <c r="ACV226" s="143"/>
      <c r="ACW226" s="143"/>
      <c r="ACX226" s="143"/>
      <c r="ACY226" s="143"/>
      <c r="ACZ226" s="143"/>
      <c r="ADA226" s="143"/>
      <c r="ADB226" s="143"/>
      <c r="ADC226" s="143"/>
      <c r="ADD226" s="143"/>
      <c r="ADE226" s="143"/>
      <c r="ADF226" s="143"/>
      <c r="ADG226" s="143"/>
      <c r="ADH226" s="143"/>
      <c r="ADI226" s="143"/>
      <c r="ADJ226" s="143"/>
      <c r="ADK226" s="143"/>
      <c r="ADL226" s="143"/>
      <c r="ADM226" s="143"/>
      <c r="ADN226" s="143"/>
      <c r="ADO226" s="143"/>
      <c r="ADP226" s="143"/>
      <c r="ADQ226" s="143"/>
      <c r="ADR226" s="143"/>
      <c r="ADS226" s="143"/>
      <c r="ADT226" s="143"/>
      <c r="ADU226" s="143"/>
      <c r="ADV226" s="143"/>
      <c r="ADW226" s="143"/>
      <c r="ADX226" s="143"/>
      <c r="ADY226" s="143"/>
      <c r="ADZ226" s="143"/>
      <c r="AEA226" s="143"/>
      <c r="AEB226" s="143"/>
      <c r="AEC226" s="143"/>
      <c r="AED226" s="143"/>
      <c r="AEE226" s="143"/>
      <c r="AEF226" s="143"/>
      <c r="AEG226" s="143"/>
      <c r="AEH226" s="143"/>
      <c r="AEI226" s="143"/>
      <c r="AEJ226" s="143"/>
      <c r="AEK226" s="143"/>
      <c r="AEL226" s="143"/>
      <c r="AEM226" s="143"/>
      <c r="AEN226" s="143"/>
      <c r="AEO226" s="143"/>
      <c r="AEP226" s="143"/>
      <c r="AEQ226" s="143"/>
      <c r="AER226" s="143"/>
      <c r="AES226" s="143"/>
      <c r="AET226" s="143"/>
      <c r="AEU226" s="143"/>
      <c r="AEV226" s="143"/>
      <c r="AEW226" s="143"/>
      <c r="AEX226" s="143"/>
      <c r="AEY226" s="143"/>
      <c r="AEZ226" s="143"/>
      <c r="AFA226" s="143"/>
      <c r="AFB226" s="143"/>
      <c r="AFC226" s="143"/>
      <c r="AFD226" s="143"/>
      <c r="AFE226" s="143"/>
      <c r="AFF226" s="143"/>
      <c r="AFG226" s="143"/>
      <c r="AFH226" s="143"/>
      <c r="AFI226" s="143"/>
      <c r="AFJ226" s="143"/>
      <c r="AFK226" s="143"/>
      <c r="AFL226" s="143"/>
      <c r="AFM226" s="143"/>
      <c r="AFN226" s="143"/>
      <c r="AFO226" s="143"/>
      <c r="AFP226" s="143"/>
      <c r="AFQ226" s="143"/>
      <c r="AFR226" s="143"/>
      <c r="AFS226" s="143"/>
      <c r="AFT226" s="143"/>
      <c r="AFU226" s="143"/>
      <c r="AFV226" s="143"/>
      <c r="AFW226" s="143"/>
      <c r="AFX226" s="143"/>
      <c r="AFY226" s="143"/>
      <c r="AFZ226" s="143"/>
      <c r="AGA226" s="143"/>
      <c r="AGB226" s="143"/>
      <c r="AGC226" s="143"/>
      <c r="AGD226" s="143"/>
      <c r="AGE226" s="143"/>
      <c r="AGF226" s="143"/>
      <c r="AGG226" s="143"/>
      <c r="AGH226" s="143"/>
      <c r="AGI226" s="143"/>
      <c r="AGJ226" s="143"/>
      <c r="AGK226" s="143"/>
      <c r="AGL226" s="143"/>
      <c r="AGM226" s="143"/>
      <c r="AGN226" s="143"/>
      <c r="AGO226" s="143"/>
      <c r="AGP226" s="143"/>
      <c r="AGQ226" s="143"/>
      <c r="AGR226" s="143"/>
      <c r="AGS226" s="143"/>
      <c r="AGT226" s="143"/>
      <c r="AGU226" s="143"/>
      <c r="AGV226" s="143"/>
      <c r="AGW226" s="143"/>
      <c r="AGX226" s="143"/>
      <c r="AGY226" s="143"/>
      <c r="AGZ226" s="143"/>
      <c r="AHA226" s="143"/>
      <c r="AHB226" s="143"/>
      <c r="AHC226" s="143"/>
      <c r="AHD226" s="143"/>
      <c r="AHE226" s="143"/>
      <c r="AHF226" s="143"/>
      <c r="AHG226" s="143"/>
      <c r="AHH226" s="143"/>
      <c r="AHI226" s="143"/>
      <c r="AHJ226" s="143"/>
      <c r="AHK226" s="143"/>
      <c r="AHL226" s="143"/>
      <c r="AHM226" s="143"/>
      <c r="AHN226" s="143"/>
      <c r="AHO226" s="143"/>
      <c r="AHP226" s="143"/>
      <c r="AHQ226" s="143"/>
      <c r="AHR226" s="143"/>
      <c r="AHS226" s="143"/>
      <c r="AHT226" s="143"/>
      <c r="AHU226" s="143"/>
      <c r="AHV226" s="143"/>
      <c r="AHW226" s="143"/>
      <c r="AHX226" s="143"/>
      <c r="AHY226" s="143"/>
      <c r="AHZ226" s="143"/>
      <c r="AIA226" s="143"/>
      <c r="AIB226" s="143"/>
      <c r="AIC226" s="143"/>
      <c r="AID226" s="143"/>
      <c r="AIE226" s="143"/>
      <c r="AIF226" s="143"/>
      <c r="AIG226" s="143"/>
      <c r="AIH226" s="143"/>
      <c r="AII226" s="143"/>
      <c r="AIJ226" s="143"/>
      <c r="AIK226" s="143"/>
      <c r="AIL226" s="143"/>
      <c r="AIM226" s="143"/>
      <c r="AIN226" s="143"/>
      <c r="AIO226" s="143"/>
      <c r="AIP226" s="143"/>
      <c r="AIQ226" s="143"/>
      <c r="AIR226" s="143"/>
      <c r="AIS226" s="143"/>
      <c r="AIT226" s="143"/>
      <c r="AIU226" s="143"/>
      <c r="AIV226" s="143"/>
      <c r="AIW226" s="143"/>
      <c r="AIX226" s="143"/>
      <c r="AIY226" s="143"/>
      <c r="AIZ226" s="143"/>
      <c r="AJA226" s="143"/>
      <c r="AJB226" s="143"/>
      <c r="AJC226" s="143"/>
      <c r="AJD226" s="143"/>
      <c r="AJE226" s="143"/>
      <c r="AJF226" s="143"/>
      <c r="AJG226" s="143"/>
      <c r="AJH226" s="143"/>
      <c r="AJI226" s="143"/>
    </row>
    <row r="227" spans="1:945" s="106" customFormat="1" ht="13.55" customHeight="1">
      <c r="A227" s="400"/>
      <c r="B227" s="62" t="s">
        <v>228</v>
      </c>
      <c r="C227" s="251">
        <f>Asia!C227</f>
        <v>702153</v>
      </c>
      <c r="D227" s="358">
        <f t="shared" ref="D227" si="111">IFERROR(IF((C227/C215-1)=-100%,"",(C227/C215-1)),"")</f>
        <v>4.0987059951202509</v>
      </c>
      <c r="E227" s="421"/>
      <c r="F227" s="406"/>
      <c r="G227" s="356">
        <v>12947</v>
      </c>
      <c r="H227" s="358">
        <f t="shared" si="90"/>
        <v>4.9037847697218426</v>
      </c>
      <c r="I227" s="138">
        <v>10014</v>
      </c>
      <c r="J227" s="358">
        <f t="shared" si="104"/>
        <v>15.470394736842106</v>
      </c>
      <c r="K227" s="453"/>
      <c r="L227" s="455"/>
      <c r="M227" s="138">
        <v>1833</v>
      </c>
      <c r="N227" s="358">
        <f t="shared" si="93"/>
        <v>2.925053533190578</v>
      </c>
      <c r="O227" s="138"/>
      <c r="P227" s="358" t="str">
        <f t="shared" si="94"/>
        <v/>
      </c>
      <c r="Q227" s="138">
        <v>304</v>
      </c>
      <c r="R227" s="358">
        <f>IFERROR(IF((Q227/Q215-1)=-100%,"",(Q227/Q215-1)),"")</f>
        <v>9.4827586206896548</v>
      </c>
      <c r="S227" s="138">
        <v>2491</v>
      </c>
      <c r="T227" s="358">
        <f t="shared" si="95"/>
        <v>17.05072463768116</v>
      </c>
      <c r="U227" s="250"/>
      <c r="V227" s="358" t="str">
        <f t="shared" si="96"/>
        <v/>
      </c>
      <c r="W227" s="356">
        <v>54</v>
      </c>
      <c r="X227" s="358">
        <f t="shared" si="108"/>
        <v>2.375</v>
      </c>
      <c r="Y227" s="250">
        <v>6</v>
      </c>
      <c r="Z227" s="358" t="str">
        <f t="shared" si="110"/>
        <v/>
      </c>
      <c r="AA227" s="138"/>
      <c r="AB227" s="358" t="str">
        <f t="shared" si="98"/>
        <v/>
      </c>
      <c r="AC227" s="138"/>
      <c r="AD227" s="358" t="str">
        <f t="shared" si="99"/>
        <v/>
      </c>
      <c r="AE227" s="138"/>
      <c r="AF227" s="358" t="str">
        <f t="shared" si="100"/>
        <v/>
      </c>
      <c r="AG227" s="138"/>
      <c r="AH227" s="358" t="str">
        <f t="shared" si="101"/>
        <v/>
      </c>
      <c r="AI227" s="143"/>
      <c r="AJ227" s="143"/>
      <c r="AK227" s="143"/>
      <c r="AL227" s="143"/>
      <c r="AM227" s="143"/>
      <c r="AN227" s="143"/>
      <c r="AO227" s="143"/>
      <c r="AP227" s="143"/>
      <c r="AQ227" s="143"/>
      <c r="AR227" s="143"/>
      <c r="AS227" s="143"/>
      <c r="AT227" s="143"/>
      <c r="AU227" s="143"/>
      <c r="AV227" s="144"/>
      <c r="AW227" s="143"/>
      <c r="AX227" s="143"/>
      <c r="AY227" s="143"/>
      <c r="AZ227" s="143"/>
      <c r="BA227" s="143"/>
      <c r="BB227" s="143"/>
      <c r="BC227" s="143"/>
      <c r="BD227" s="143"/>
      <c r="BE227" s="143"/>
      <c r="BF227" s="143"/>
      <c r="BG227" s="143"/>
      <c r="BH227" s="143"/>
      <c r="BI227" s="143"/>
      <c r="BJ227" s="143"/>
      <c r="BK227" s="143"/>
      <c r="BL227" s="143"/>
      <c r="BM227" s="143"/>
      <c r="BN227" s="143"/>
      <c r="BO227" s="143"/>
      <c r="BP227" s="143"/>
      <c r="BQ227" s="143"/>
      <c r="BR227" s="143"/>
      <c r="BS227" s="143"/>
      <c r="BT227" s="143"/>
      <c r="BU227" s="143"/>
      <c r="BV227" s="143"/>
      <c r="BW227" s="143"/>
      <c r="BX227" s="143"/>
      <c r="BY227" s="143"/>
      <c r="BZ227" s="143"/>
      <c r="CA227" s="143"/>
      <c r="CB227" s="143"/>
      <c r="CC227" s="143"/>
      <c r="CD227" s="143"/>
      <c r="CE227" s="143"/>
      <c r="CF227" s="143"/>
      <c r="CG227" s="143"/>
      <c r="CH227" s="143"/>
      <c r="CI227" s="143"/>
      <c r="CJ227" s="143"/>
      <c r="CK227" s="143"/>
      <c r="CL227" s="143"/>
      <c r="CM227" s="143"/>
      <c r="CN227" s="143"/>
      <c r="CO227" s="143"/>
      <c r="CP227" s="143"/>
      <c r="CQ227" s="143"/>
      <c r="CR227" s="143"/>
      <c r="CS227" s="143"/>
      <c r="CT227" s="143"/>
      <c r="CU227" s="143"/>
      <c r="CV227" s="143"/>
      <c r="CW227" s="143"/>
      <c r="CX227" s="143"/>
      <c r="CY227" s="143"/>
      <c r="CZ227" s="143"/>
      <c r="DA227" s="143"/>
      <c r="DB227" s="143"/>
      <c r="DC227" s="143"/>
      <c r="DD227" s="143"/>
      <c r="DE227" s="143"/>
      <c r="DF227" s="143"/>
      <c r="DG227" s="143"/>
      <c r="DH227" s="143"/>
      <c r="DI227" s="143"/>
      <c r="DJ227" s="143"/>
      <c r="DK227" s="143"/>
      <c r="DL227" s="143"/>
      <c r="DM227" s="143"/>
      <c r="DN227" s="143"/>
      <c r="DO227" s="143"/>
      <c r="DP227" s="143"/>
      <c r="DQ227" s="143"/>
      <c r="DR227" s="143"/>
      <c r="DS227" s="143"/>
      <c r="DT227" s="143"/>
      <c r="DU227" s="143"/>
      <c r="DV227" s="143"/>
      <c r="DW227" s="143"/>
      <c r="DX227" s="143"/>
      <c r="DY227" s="143"/>
      <c r="DZ227" s="143"/>
      <c r="EA227" s="143"/>
      <c r="EB227" s="143"/>
      <c r="EC227" s="143"/>
      <c r="ED227" s="143"/>
      <c r="EE227" s="143"/>
      <c r="EF227" s="143"/>
      <c r="EG227" s="143"/>
      <c r="EH227" s="143"/>
      <c r="EI227" s="143"/>
      <c r="EJ227" s="143"/>
      <c r="EK227" s="143"/>
      <c r="EL227" s="143"/>
      <c r="EM227" s="143"/>
      <c r="EN227" s="143"/>
      <c r="EO227" s="143"/>
      <c r="EP227" s="143"/>
      <c r="EQ227" s="143"/>
      <c r="ER227" s="143"/>
      <c r="ES227" s="143"/>
      <c r="ET227" s="143"/>
      <c r="EU227" s="143"/>
      <c r="EV227" s="143"/>
      <c r="EW227" s="143"/>
      <c r="EX227" s="143"/>
      <c r="EY227" s="143"/>
      <c r="EZ227" s="143"/>
      <c r="FA227" s="143"/>
      <c r="FB227" s="143"/>
      <c r="FC227" s="143"/>
      <c r="FD227" s="143"/>
      <c r="FE227" s="143"/>
      <c r="FF227" s="143"/>
      <c r="FG227" s="143"/>
      <c r="FH227" s="143"/>
      <c r="FI227" s="143"/>
      <c r="FJ227" s="143"/>
      <c r="FK227" s="143"/>
      <c r="FL227" s="143"/>
      <c r="FM227" s="143"/>
      <c r="FN227" s="143"/>
      <c r="FO227" s="143"/>
      <c r="FP227" s="143"/>
      <c r="FQ227" s="143"/>
      <c r="FR227" s="143"/>
      <c r="FS227" s="143"/>
      <c r="FT227" s="143"/>
      <c r="FU227" s="143"/>
      <c r="FV227" s="143"/>
      <c r="FW227" s="143"/>
      <c r="FX227" s="143"/>
      <c r="FY227" s="143"/>
      <c r="FZ227" s="143"/>
      <c r="GA227" s="143"/>
      <c r="GB227" s="143"/>
      <c r="GC227" s="143"/>
      <c r="GD227" s="143"/>
      <c r="GE227" s="143"/>
      <c r="GF227" s="143"/>
      <c r="GG227" s="143"/>
      <c r="GH227" s="143"/>
      <c r="GI227" s="143"/>
      <c r="GJ227" s="143"/>
      <c r="GK227" s="143"/>
      <c r="GL227" s="143"/>
      <c r="GM227" s="143"/>
      <c r="GN227" s="143"/>
      <c r="GO227" s="143"/>
      <c r="GP227" s="143"/>
      <c r="GQ227" s="143"/>
      <c r="GR227" s="143"/>
      <c r="GS227" s="143"/>
      <c r="GT227" s="143"/>
      <c r="GU227" s="143"/>
      <c r="GV227" s="143"/>
      <c r="GW227" s="143"/>
      <c r="GX227" s="143"/>
      <c r="GY227" s="143"/>
      <c r="GZ227" s="143"/>
      <c r="HA227" s="143"/>
      <c r="HB227" s="143"/>
      <c r="HC227" s="143"/>
      <c r="HD227" s="143"/>
      <c r="HE227" s="143"/>
      <c r="HF227" s="143"/>
      <c r="HG227" s="143"/>
      <c r="HH227" s="143"/>
      <c r="HI227" s="143"/>
      <c r="HJ227" s="143"/>
      <c r="HK227" s="143"/>
      <c r="HL227" s="143"/>
      <c r="HM227" s="143"/>
      <c r="HN227" s="143"/>
      <c r="HO227" s="143"/>
      <c r="HP227" s="143"/>
      <c r="HQ227" s="143"/>
      <c r="HR227" s="143"/>
      <c r="HS227" s="143"/>
      <c r="HT227" s="143"/>
      <c r="HU227" s="143"/>
      <c r="HV227" s="143"/>
      <c r="HW227" s="143"/>
      <c r="HX227" s="143"/>
      <c r="HY227" s="143"/>
      <c r="HZ227" s="143"/>
      <c r="IA227" s="143"/>
      <c r="IB227" s="143"/>
      <c r="IC227" s="143"/>
      <c r="ID227" s="143"/>
      <c r="IE227" s="143"/>
      <c r="IF227" s="143"/>
      <c r="IG227" s="143"/>
      <c r="IH227" s="143"/>
      <c r="II227" s="143"/>
      <c r="IJ227" s="143"/>
      <c r="IK227" s="143"/>
      <c r="IL227" s="143"/>
      <c r="IM227" s="143"/>
      <c r="IN227" s="143"/>
      <c r="IO227" s="143"/>
      <c r="IP227" s="143"/>
      <c r="IQ227" s="143"/>
      <c r="IR227" s="143"/>
      <c r="IS227" s="143"/>
      <c r="IT227" s="143"/>
      <c r="IU227" s="143"/>
      <c r="IV227" s="143"/>
      <c r="IW227" s="143"/>
      <c r="IX227" s="143"/>
      <c r="IY227" s="143"/>
      <c r="IZ227" s="143"/>
      <c r="JA227" s="143"/>
      <c r="JB227" s="143"/>
      <c r="JC227" s="143"/>
      <c r="JD227" s="143"/>
      <c r="JE227" s="143"/>
      <c r="JF227" s="143"/>
      <c r="JG227" s="143"/>
      <c r="JH227" s="143"/>
      <c r="JI227" s="143"/>
      <c r="JJ227" s="143"/>
      <c r="JK227" s="143"/>
      <c r="JL227" s="143"/>
      <c r="JM227" s="143"/>
      <c r="JN227" s="143"/>
      <c r="JO227" s="143"/>
      <c r="JP227" s="143"/>
      <c r="JQ227" s="143"/>
      <c r="JR227" s="143"/>
      <c r="JS227" s="143"/>
      <c r="JT227" s="143"/>
      <c r="JU227" s="143"/>
      <c r="JV227" s="143"/>
      <c r="JW227" s="143"/>
      <c r="JX227" s="143"/>
      <c r="JY227" s="143"/>
      <c r="JZ227" s="143"/>
      <c r="KA227" s="143"/>
      <c r="KB227" s="143"/>
      <c r="KC227" s="143"/>
      <c r="KD227" s="143"/>
      <c r="KE227" s="143"/>
      <c r="KF227" s="143"/>
      <c r="KG227" s="143"/>
      <c r="KH227" s="143"/>
      <c r="KI227" s="143"/>
      <c r="KJ227" s="143"/>
      <c r="KK227" s="143"/>
      <c r="KL227" s="143"/>
      <c r="KM227" s="143"/>
      <c r="KN227" s="143"/>
      <c r="KO227" s="143"/>
      <c r="KP227" s="143"/>
      <c r="KQ227" s="143"/>
      <c r="KR227" s="143"/>
      <c r="KS227" s="143"/>
      <c r="KT227" s="143"/>
      <c r="KU227" s="143"/>
      <c r="KV227" s="143"/>
      <c r="KW227" s="143"/>
      <c r="KX227" s="143"/>
      <c r="KY227" s="143"/>
      <c r="KZ227" s="143"/>
      <c r="LA227" s="143"/>
      <c r="LB227" s="143"/>
      <c r="LC227" s="143"/>
      <c r="LD227" s="143"/>
      <c r="LE227" s="143"/>
      <c r="LF227" s="143"/>
      <c r="LG227" s="143"/>
      <c r="LH227" s="143"/>
      <c r="LI227" s="143"/>
      <c r="LJ227" s="143"/>
      <c r="LK227" s="143"/>
      <c r="LL227" s="143"/>
      <c r="LM227" s="143"/>
      <c r="LN227" s="143"/>
      <c r="LO227" s="143"/>
      <c r="LP227" s="143"/>
      <c r="LQ227" s="143"/>
      <c r="LR227" s="143"/>
      <c r="LS227" s="143"/>
      <c r="LT227" s="143"/>
      <c r="LU227" s="143"/>
      <c r="LV227" s="143"/>
      <c r="LW227" s="143"/>
      <c r="LX227" s="143"/>
      <c r="LY227" s="143"/>
      <c r="LZ227" s="143"/>
      <c r="MA227" s="143"/>
      <c r="MB227" s="143"/>
      <c r="MC227" s="143"/>
      <c r="MD227" s="143"/>
      <c r="ME227" s="143"/>
      <c r="MF227" s="143"/>
      <c r="MG227" s="143"/>
      <c r="MH227" s="143"/>
      <c r="MI227" s="143"/>
      <c r="MJ227" s="143"/>
      <c r="MK227" s="143"/>
      <c r="ML227" s="143"/>
      <c r="MM227" s="143"/>
      <c r="MN227" s="143"/>
      <c r="MO227" s="143"/>
      <c r="MP227" s="143"/>
      <c r="MQ227" s="143"/>
      <c r="MR227" s="143"/>
      <c r="MS227" s="143"/>
      <c r="MT227" s="143"/>
      <c r="MU227" s="143"/>
      <c r="MV227" s="143"/>
      <c r="MW227" s="143"/>
      <c r="MX227" s="143"/>
      <c r="MY227" s="143"/>
      <c r="MZ227" s="143"/>
      <c r="NA227" s="143"/>
      <c r="NB227" s="143"/>
      <c r="NC227" s="143"/>
      <c r="ND227" s="143"/>
      <c r="NE227" s="143"/>
      <c r="NF227" s="143"/>
      <c r="NG227" s="143"/>
      <c r="NH227" s="143"/>
      <c r="NI227" s="143"/>
      <c r="NJ227" s="143"/>
      <c r="NK227" s="143"/>
      <c r="NL227" s="143"/>
      <c r="NM227" s="143"/>
      <c r="NN227" s="143"/>
      <c r="NO227" s="143"/>
      <c r="NP227" s="143"/>
      <c r="NQ227" s="143"/>
      <c r="NR227" s="143"/>
      <c r="NS227" s="143"/>
      <c r="NT227" s="143"/>
      <c r="NU227" s="143"/>
      <c r="NV227" s="143"/>
      <c r="NW227" s="143"/>
      <c r="NX227" s="143"/>
      <c r="NY227" s="143"/>
      <c r="NZ227" s="143"/>
      <c r="OA227" s="143"/>
      <c r="OB227" s="143"/>
      <c r="OC227" s="143"/>
      <c r="OD227" s="143"/>
      <c r="OE227" s="143"/>
      <c r="OF227" s="143"/>
      <c r="OG227" s="143"/>
      <c r="OH227" s="143"/>
      <c r="OI227" s="143"/>
      <c r="OJ227" s="143"/>
      <c r="OK227" s="143"/>
      <c r="OL227" s="143"/>
      <c r="OM227" s="143"/>
      <c r="ON227" s="143"/>
      <c r="OO227" s="143"/>
      <c r="OP227" s="143"/>
      <c r="OQ227" s="143"/>
      <c r="OR227" s="143"/>
      <c r="OS227" s="143"/>
      <c r="OT227" s="143"/>
      <c r="OU227" s="143"/>
      <c r="OV227" s="143"/>
      <c r="OW227" s="143"/>
      <c r="OX227" s="143"/>
      <c r="OY227" s="143"/>
      <c r="OZ227" s="143"/>
      <c r="PA227" s="143"/>
      <c r="PB227" s="143"/>
      <c r="PC227" s="143"/>
      <c r="PD227" s="143"/>
      <c r="PE227" s="143"/>
      <c r="PF227" s="143"/>
      <c r="PG227" s="143"/>
      <c r="PH227" s="143"/>
      <c r="PI227" s="143"/>
      <c r="PJ227" s="143"/>
      <c r="PK227" s="143"/>
      <c r="PL227" s="143"/>
      <c r="PM227" s="143"/>
      <c r="PN227" s="143"/>
      <c r="PO227" s="143"/>
      <c r="PP227" s="143"/>
      <c r="PQ227" s="143"/>
      <c r="PR227" s="143"/>
      <c r="PS227" s="143"/>
      <c r="PT227" s="143"/>
      <c r="PU227" s="143"/>
      <c r="PV227" s="143"/>
      <c r="PW227" s="143"/>
      <c r="PX227" s="143"/>
      <c r="PY227" s="143"/>
      <c r="PZ227" s="143"/>
      <c r="QA227" s="143"/>
      <c r="QB227" s="143"/>
      <c r="QC227" s="143"/>
      <c r="QD227" s="143"/>
      <c r="QE227" s="143"/>
      <c r="QF227" s="143"/>
      <c r="QG227" s="143"/>
      <c r="QH227" s="143"/>
      <c r="QI227" s="143"/>
      <c r="QJ227" s="143"/>
      <c r="QK227" s="143"/>
      <c r="QL227" s="143"/>
      <c r="QM227" s="143"/>
      <c r="QN227" s="143"/>
      <c r="QO227" s="143"/>
      <c r="QP227" s="143"/>
      <c r="QQ227" s="143"/>
      <c r="QR227" s="143"/>
      <c r="QS227" s="143"/>
      <c r="QT227" s="143"/>
      <c r="QU227" s="143"/>
      <c r="QV227" s="143"/>
      <c r="QW227" s="143"/>
      <c r="QX227" s="143"/>
      <c r="QY227" s="143"/>
      <c r="QZ227" s="143"/>
      <c r="RA227" s="143"/>
      <c r="RB227" s="143"/>
      <c r="RC227" s="143"/>
      <c r="RD227" s="143"/>
      <c r="RE227" s="143"/>
      <c r="RF227" s="143"/>
      <c r="RG227" s="143"/>
      <c r="RH227" s="143"/>
      <c r="RI227" s="143"/>
      <c r="RJ227" s="143"/>
      <c r="RK227" s="143"/>
      <c r="RL227" s="143"/>
      <c r="RM227" s="143"/>
      <c r="RN227" s="143"/>
      <c r="RO227" s="143"/>
      <c r="RP227" s="143"/>
      <c r="RQ227" s="143"/>
      <c r="RR227" s="143"/>
      <c r="RS227" s="143"/>
      <c r="RT227" s="143"/>
      <c r="RU227" s="143"/>
      <c r="RV227" s="143"/>
      <c r="RW227" s="143"/>
      <c r="RX227" s="143"/>
      <c r="RY227" s="143"/>
      <c r="RZ227" s="143"/>
      <c r="SA227" s="143"/>
      <c r="SB227" s="143"/>
      <c r="SC227" s="143"/>
      <c r="SD227" s="143"/>
      <c r="SE227" s="143"/>
      <c r="SF227" s="143"/>
      <c r="SG227" s="143"/>
      <c r="SH227" s="143"/>
      <c r="SI227" s="143"/>
      <c r="SJ227" s="143"/>
      <c r="SK227" s="143"/>
      <c r="SL227" s="143"/>
      <c r="SM227" s="143"/>
      <c r="SN227" s="143"/>
      <c r="SO227" s="143"/>
      <c r="SP227" s="143"/>
      <c r="SQ227" s="143"/>
      <c r="SR227" s="143"/>
      <c r="SS227" s="143"/>
      <c r="ST227" s="143"/>
      <c r="SU227" s="143"/>
      <c r="SV227" s="143"/>
      <c r="SW227" s="143"/>
      <c r="SX227" s="143"/>
      <c r="SY227" s="143"/>
      <c r="SZ227" s="143"/>
      <c r="TA227" s="143"/>
      <c r="TB227" s="143"/>
      <c r="TC227" s="143"/>
      <c r="TD227" s="143"/>
      <c r="TE227" s="143"/>
      <c r="TF227" s="143"/>
      <c r="TG227" s="143"/>
      <c r="TH227" s="143"/>
      <c r="TI227" s="143"/>
      <c r="TJ227" s="143"/>
      <c r="TK227" s="143"/>
      <c r="TL227" s="143"/>
      <c r="TM227" s="143"/>
      <c r="TN227" s="143"/>
      <c r="TO227" s="143"/>
      <c r="TP227" s="143"/>
      <c r="TQ227" s="143"/>
      <c r="TR227" s="143"/>
      <c r="TS227" s="143"/>
      <c r="TT227" s="143"/>
      <c r="TU227" s="143"/>
      <c r="TV227" s="143"/>
      <c r="TW227" s="143"/>
      <c r="TX227" s="143"/>
      <c r="TY227" s="143"/>
      <c r="TZ227" s="143"/>
      <c r="UA227" s="143"/>
      <c r="UB227" s="143"/>
      <c r="UC227" s="143"/>
      <c r="UD227" s="143"/>
      <c r="UE227" s="143"/>
      <c r="UF227" s="143"/>
      <c r="UG227" s="143"/>
      <c r="UH227" s="143"/>
      <c r="UI227" s="143"/>
      <c r="UJ227" s="143"/>
      <c r="UK227" s="143"/>
      <c r="UL227" s="143"/>
      <c r="UM227" s="143"/>
      <c r="UN227" s="143"/>
      <c r="UO227" s="143"/>
      <c r="UP227" s="143"/>
      <c r="UQ227" s="143"/>
      <c r="UR227" s="143"/>
      <c r="US227" s="143"/>
      <c r="UT227" s="143"/>
      <c r="UU227" s="143"/>
      <c r="UV227" s="143"/>
      <c r="UW227" s="143"/>
      <c r="UX227" s="143"/>
      <c r="UY227" s="143"/>
      <c r="UZ227" s="143"/>
      <c r="VA227" s="143"/>
      <c r="VB227" s="143"/>
      <c r="VC227" s="143"/>
      <c r="VD227" s="143"/>
      <c r="VE227" s="143"/>
      <c r="VF227" s="143"/>
      <c r="VG227" s="143"/>
      <c r="VH227" s="143"/>
      <c r="VI227" s="143"/>
      <c r="VJ227" s="143"/>
      <c r="VK227" s="143"/>
      <c r="VL227" s="143"/>
      <c r="VM227" s="143"/>
      <c r="VN227" s="143"/>
      <c r="VO227" s="143"/>
      <c r="VP227" s="143"/>
      <c r="VQ227" s="143"/>
      <c r="VR227" s="143"/>
      <c r="VS227" s="143"/>
      <c r="VT227" s="143"/>
      <c r="VU227" s="143"/>
      <c r="VV227" s="143"/>
      <c r="VW227" s="143"/>
      <c r="VX227" s="143"/>
      <c r="VY227" s="143"/>
      <c r="VZ227" s="143"/>
      <c r="WA227" s="143"/>
      <c r="WB227" s="143"/>
      <c r="WC227" s="143"/>
      <c r="WD227" s="143"/>
      <c r="WE227" s="143"/>
      <c r="WF227" s="143"/>
      <c r="WG227" s="143"/>
      <c r="WH227" s="143"/>
      <c r="WI227" s="143"/>
      <c r="WJ227" s="143"/>
      <c r="WK227" s="143"/>
      <c r="WL227" s="143"/>
      <c r="WM227" s="143"/>
      <c r="WN227" s="143"/>
      <c r="WO227" s="143"/>
      <c r="WP227" s="143"/>
      <c r="WQ227" s="143"/>
      <c r="WR227" s="143"/>
      <c r="WS227" s="143"/>
      <c r="WT227" s="143"/>
      <c r="WU227" s="143"/>
      <c r="WV227" s="143"/>
      <c r="WW227" s="143"/>
      <c r="WX227" s="143"/>
      <c r="WY227" s="143"/>
      <c r="WZ227" s="143"/>
      <c r="XA227" s="143"/>
      <c r="XB227" s="143"/>
      <c r="XC227" s="143"/>
      <c r="XD227" s="143"/>
      <c r="XE227" s="143"/>
      <c r="XF227" s="143"/>
      <c r="XG227" s="143"/>
      <c r="XH227" s="143"/>
      <c r="XI227" s="143"/>
      <c r="XJ227" s="143"/>
      <c r="XK227" s="143"/>
      <c r="XL227" s="143"/>
      <c r="XM227" s="143"/>
      <c r="XN227" s="143"/>
      <c r="XO227" s="143"/>
      <c r="XP227" s="143"/>
      <c r="XQ227" s="143"/>
      <c r="XR227" s="143"/>
      <c r="XS227" s="143"/>
      <c r="XT227" s="143"/>
      <c r="XU227" s="143"/>
      <c r="XV227" s="143"/>
      <c r="XW227" s="143"/>
      <c r="XX227" s="143"/>
      <c r="XY227" s="143"/>
      <c r="XZ227" s="143"/>
      <c r="YA227" s="143"/>
      <c r="YB227" s="143"/>
      <c r="YC227" s="143"/>
      <c r="YD227" s="143"/>
      <c r="YE227" s="143"/>
      <c r="YF227" s="143"/>
      <c r="YG227" s="143"/>
      <c r="YH227" s="143"/>
      <c r="YI227" s="143"/>
      <c r="YJ227" s="143"/>
      <c r="YK227" s="143"/>
      <c r="YL227" s="143"/>
      <c r="YM227" s="143"/>
      <c r="YN227" s="143"/>
      <c r="YO227" s="143"/>
      <c r="YP227" s="143"/>
      <c r="YQ227" s="143"/>
      <c r="YR227" s="143"/>
      <c r="YS227" s="143"/>
      <c r="YT227" s="143"/>
      <c r="YU227" s="143"/>
      <c r="YV227" s="143"/>
      <c r="YW227" s="143"/>
      <c r="YX227" s="143"/>
      <c r="YY227" s="143"/>
      <c r="YZ227" s="143"/>
      <c r="ZA227" s="143"/>
      <c r="ZB227" s="143"/>
      <c r="ZC227" s="143"/>
      <c r="ZD227" s="143"/>
      <c r="ZE227" s="143"/>
      <c r="ZF227" s="143"/>
      <c r="ZG227" s="143"/>
      <c r="ZH227" s="143"/>
      <c r="ZI227" s="143"/>
      <c r="ZJ227" s="143"/>
      <c r="ZK227" s="143"/>
      <c r="ZL227" s="143"/>
      <c r="ZM227" s="143"/>
      <c r="ZN227" s="143"/>
      <c r="ZO227" s="143"/>
      <c r="ZP227" s="143"/>
      <c r="ZQ227" s="143"/>
      <c r="ZR227" s="143"/>
      <c r="ZS227" s="143"/>
      <c r="ZT227" s="143"/>
      <c r="ZU227" s="143"/>
      <c r="ZV227" s="143"/>
      <c r="ZW227" s="143"/>
      <c r="ZX227" s="143"/>
      <c r="ZY227" s="143"/>
      <c r="ZZ227" s="143"/>
      <c r="AAA227" s="143"/>
      <c r="AAB227" s="143"/>
      <c r="AAC227" s="143"/>
      <c r="AAD227" s="143"/>
      <c r="AAE227" s="143"/>
      <c r="AAF227" s="143"/>
      <c r="AAG227" s="143"/>
      <c r="AAH227" s="143"/>
      <c r="AAI227" s="143"/>
      <c r="AAJ227" s="143"/>
      <c r="AAK227" s="143"/>
      <c r="AAL227" s="143"/>
      <c r="AAM227" s="143"/>
      <c r="AAN227" s="143"/>
      <c r="AAO227" s="143"/>
      <c r="AAP227" s="143"/>
      <c r="AAQ227" s="143"/>
      <c r="AAR227" s="143"/>
      <c r="AAS227" s="143"/>
      <c r="AAT227" s="143"/>
      <c r="AAU227" s="143"/>
      <c r="AAV227" s="143"/>
      <c r="AAW227" s="143"/>
      <c r="AAX227" s="143"/>
      <c r="AAY227" s="143"/>
      <c r="AAZ227" s="143"/>
      <c r="ABA227" s="143"/>
      <c r="ABB227" s="143"/>
      <c r="ABC227" s="143"/>
      <c r="ABD227" s="143"/>
      <c r="ABE227" s="143"/>
      <c r="ABF227" s="143"/>
      <c r="ABG227" s="143"/>
      <c r="ABH227" s="143"/>
      <c r="ABI227" s="143"/>
      <c r="ABJ227" s="143"/>
      <c r="ABK227" s="143"/>
      <c r="ABL227" s="143"/>
      <c r="ABM227" s="143"/>
      <c r="ABN227" s="143"/>
      <c r="ABO227" s="143"/>
      <c r="ABP227" s="143"/>
      <c r="ABQ227" s="143"/>
      <c r="ABR227" s="143"/>
      <c r="ABS227" s="143"/>
      <c r="ABT227" s="143"/>
      <c r="ABU227" s="143"/>
      <c r="ABV227" s="143"/>
      <c r="ABW227" s="143"/>
      <c r="ABX227" s="143"/>
      <c r="ABY227" s="143"/>
      <c r="ABZ227" s="143"/>
      <c r="ACA227" s="143"/>
      <c r="ACB227" s="143"/>
      <c r="ACC227" s="143"/>
      <c r="ACD227" s="143"/>
      <c r="ACE227" s="143"/>
      <c r="ACF227" s="143"/>
      <c r="ACG227" s="143"/>
      <c r="ACH227" s="143"/>
      <c r="ACI227" s="143"/>
      <c r="ACJ227" s="143"/>
      <c r="ACK227" s="143"/>
      <c r="ACL227" s="143"/>
      <c r="ACM227" s="143"/>
      <c r="ACN227" s="143"/>
      <c r="ACO227" s="143"/>
      <c r="ACP227" s="143"/>
      <c r="ACQ227" s="143"/>
      <c r="ACR227" s="143"/>
      <c r="ACS227" s="143"/>
      <c r="ACT227" s="143"/>
      <c r="ACU227" s="143"/>
      <c r="ACV227" s="143"/>
      <c r="ACW227" s="143"/>
      <c r="ACX227" s="143"/>
      <c r="ACY227" s="143"/>
      <c r="ACZ227" s="143"/>
      <c r="ADA227" s="143"/>
      <c r="ADB227" s="143"/>
      <c r="ADC227" s="143"/>
      <c r="ADD227" s="143"/>
      <c r="ADE227" s="143"/>
      <c r="ADF227" s="143"/>
      <c r="ADG227" s="143"/>
      <c r="ADH227" s="143"/>
      <c r="ADI227" s="143"/>
      <c r="ADJ227" s="143"/>
      <c r="ADK227" s="143"/>
      <c r="ADL227" s="143"/>
      <c r="ADM227" s="143"/>
      <c r="ADN227" s="143"/>
      <c r="ADO227" s="143"/>
      <c r="ADP227" s="143"/>
      <c r="ADQ227" s="143"/>
      <c r="ADR227" s="143"/>
      <c r="ADS227" s="143"/>
      <c r="ADT227" s="143"/>
      <c r="ADU227" s="143"/>
      <c r="ADV227" s="143"/>
      <c r="ADW227" s="143"/>
      <c r="ADX227" s="143"/>
      <c r="ADY227" s="143"/>
      <c r="ADZ227" s="143"/>
      <c r="AEA227" s="143"/>
      <c r="AEB227" s="143"/>
      <c r="AEC227" s="143"/>
      <c r="AED227" s="143"/>
      <c r="AEE227" s="143"/>
      <c r="AEF227" s="143"/>
      <c r="AEG227" s="143"/>
      <c r="AEH227" s="143"/>
      <c r="AEI227" s="143"/>
      <c r="AEJ227" s="143"/>
      <c r="AEK227" s="143"/>
      <c r="AEL227" s="143"/>
      <c r="AEM227" s="143"/>
      <c r="AEN227" s="143"/>
      <c r="AEO227" s="143"/>
      <c r="AEP227" s="143"/>
      <c r="AEQ227" s="143"/>
      <c r="AER227" s="143"/>
      <c r="AES227" s="143"/>
      <c r="AET227" s="143"/>
      <c r="AEU227" s="143"/>
      <c r="AEV227" s="143"/>
      <c r="AEW227" s="143"/>
      <c r="AEX227" s="143"/>
      <c r="AEY227" s="143"/>
      <c r="AEZ227" s="143"/>
      <c r="AFA227" s="143"/>
      <c r="AFB227" s="143"/>
      <c r="AFC227" s="143"/>
      <c r="AFD227" s="143"/>
      <c r="AFE227" s="143"/>
      <c r="AFF227" s="143"/>
      <c r="AFG227" s="143"/>
      <c r="AFH227" s="143"/>
      <c r="AFI227" s="143"/>
      <c r="AFJ227" s="143"/>
      <c r="AFK227" s="143"/>
      <c r="AFL227" s="143"/>
      <c r="AFM227" s="143"/>
      <c r="AFN227" s="143"/>
      <c r="AFO227" s="143"/>
      <c r="AFP227" s="143"/>
      <c r="AFQ227" s="143"/>
      <c r="AFR227" s="143"/>
      <c r="AFS227" s="143"/>
      <c r="AFT227" s="143"/>
      <c r="AFU227" s="143"/>
      <c r="AFV227" s="143"/>
      <c r="AFW227" s="143"/>
      <c r="AFX227" s="143"/>
      <c r="AFY227" s="143"/>
      <c r="AFZ227" s="143"/>
      <c r="AGA227" s="143"/>
      <c r="AGB227" s="143"/>
      <c r="AGC227" s="143"/>
      <c r="AGD227" s="143"/>
      <c r="AGE227" s="143"/>
      <c r="AGF227" s="143"/>
      <c r="AGG227" s="143"/>
      <c r="AGH227" s="143"/>
      <c r="AGI227" s="143"/>
      <c r="AGJ227" s="143"/>
      <c r="AGK227" s="143"/>
      <c r="AGL227" s="143"/>
      <c r="AGM227" s="143"/>
      <c r="AGN227" s="143"/>
      <c r="AGO227" s="143"/>
      <c r="AGP227" s="143"/>
      <c r="AGQ227" s="143"/>
      <c r="AGR227" s="143"/>
      <c r="AGS227" s="143"/>
      <c r="AGT227" s="143"/>
      <c r="AGU227" s="143"/>
      <c r="AGV227" s="143"/>
      <c r="AGW227" s="143"/>
      <c r="AGX227" s="143"/>
      <c r="AGY227" s="143"/>
      <c r="AGZ227" s="143"/>
      <c r="AHA227" s="143"/>
      <c r="AHB227" s="143"/>
      <c r="AHC227" s="143"/>
      <c r="AHD227" s="143"/>
      <c r="AHE227" s="143"/>
      <c r="AHF227" s="143"/>
      <c r="AHG227" s="143"/>
      <c r="AHH227" s="143"/>
      <c r="AHI227" s="143"/>
      <c r="AHJ227" s="143"/>
      <c r="AHK227" s="143"/>
      <c r="AHL227" s="143"/>
      <c r="AHM227" s="143"/>
      <c r="AHN227" s="143"/>
      <c r="AHO227" s="143"/>
      <c r="AHP227" s="143"/>
      <c r="AHQ227" s="143"/>
      <c r="AHR227" s="143"/>
      <c r="AHS227" s="143"/>
      <c r="AHT227" s="143"/>
      <c r="AHU227" s="143"/>
      <c r="AHV227" s="143"/>
      <c r="AHW227" s="143"/>
      <c r="AHX227" s="143"/>
      <c r="AHY227" s="143"/>
      <c r="AHZ227" s="143"/>
      <c r="AIA227" s="143"/>
      <c r="AIB227" s="143"/>
      <c r="AIC227" s="143"/>
      <c r="AID227" s="143"/>
      <c r="AIE227" s="143"/>
      <c r="AIF227" s="143"/>
      <c r="AIG227" s="143"/>
      <c r="AIH227" s="143"/>
      <c r="AII227" s="143"/>
      <c r="AIJ227" s="143"/>
      <c r="AIK227" s="143"/>
      <c r="AIL227" s="143"/>
      <c r="AIM227" s="143"/>
      <c r="AIN227" s="143"/>
      <c r="AIO227" s="143"/>
      <c r="AIP227" s="143"/>
      <c r="AIQ227" s="143"/>
      <c r="AIR227" s="143"/>
      <c r="AIS227" s="143"/>
      <c r="AIT227" s="143"/>
      <c r="AIU227" s="143"/>
      <c r="AIV227" s="143"/>
      <c r="AIW227" s="143"/>
      <c r="AIX227" s="143"/>
      <c r="AIY227" s="143"/>
      <c r="AIZ227" s="143"/>
      <c r="AJA227" s="143"/>
      <c r="AJB227" s="143"/>
      <c r="AJC227" s="143"/>
      <c r="AJD227" s="143"/>
      <c r="AJE227" s="143"/>
      <c r="AJF227" s="143"/>
      <c r="AJG227" s="143"/>
      <c r="AJH227" s="143"/>
      <c r="AJI227" s="143"/>
    </row>
    <row r="228" spans="1:945" s="106" customFormat="1" ht="13.55" customHeight="1">
      <c r="A228" s="400"/>
      <c r="B228" s="62" t="s">
        <v>229</v>
      </c>
      <c r="C228" s="251">
        <f>Asia!C228</f>
        <v>619954</v>
      </c>
      <c r="D228" s="358">
        <f t="shared" ref="D228" si="112">IFERROR(IF((C228/C216-1)=-100%,"",(C228/C216-1)),"")</f>
        <v>4.3162457659820781</v>
      </c>
      <c r="E228" s="421"/>
      <c r="F228" s="406"/>
      <c r="G228" s="356">
        <v>14951</v>
      </c>
      <c r="H228" s="358">
        <f t="shared" si="90"/>
        <v>3.9490235021516051</v>
      </c>
      <c r="I228" s="138">
        <v>6709</v>
      </c>
      <c r="J228" s="358">
        <f t="shared" si="104"/>
        <v>7.6456185567010309</v>
      </c>
      <c r="K228" s="453"/>
      <c r="L228" s="455"/>
      <c r="M228" s="138">
        <v>1586</v>
      </c>
      <c r="N228" s="358">
        <f t="shared" si="93"/>
        <v>5.9257641921397379</v>
      </c>
      <c r="O228" s="138"/>
      <c r="P228" s="358" t="str">
        <f t="shared" si="94"/>
        <v/>
      </c>
      <c r="Q228" s="138">
        <v>483</v>
      </c>
      <c r="R228" s="358">
        <f t="shared" ref="R228:R243" si="113">IFERROR(IF((Q228/Q216-1)=-100%,"",(Q228/Q216-1)),"")</f>
        <v>31.200000000000003</v>
      </c>
      <c r="S228" s="138">
        <v>1120</v>
      </c>
      <c r="T228" s="358">
        <f t="shared" si="95"/>
        <v>5.706586826347305</v>
      </c>
      <c r="U228" s="250"/>
      <c r="V228" s="358" t="str">
        <f t="shared" si="96"/>
        <v/>
      </c>
      <c r="W228" s="356">
        <v>64</v>
      </c>
      <c r="X228" s="358">
        <f t="shared" si="108"/>
        <v>3.5714285714285712</v>
      </c>
      <c r="Y228" s="250">
        <v>0</v>
      </c>
      <c r="Z228" s="358" t="str">
        <f t="shared" si="110"/>
        <v/>
      </c>
      <c r="AA228" s="138"/>
      <c r="AB228" s="358" t="str">
        <f t="shared" si="98"/>
        <v/>
      </c>
      <c r="AC228" s="138"/>
      <c r="AD228" s="358" t="str">
        <f t="shared" si="99"/>
        <v/>
      </c>
      <c r="AE228" s="138"/>
      <c r="AF228" s="358" t="str">
        <f t="shared" si="100"/>
        <v/>
      </c>
      <c r="AG228" s="138"/>
      <c r="AH228" s="358" t="str">
        <f t="shared" si="101"/>
        <v/>
      </c>
      <c r="AI228" s="143"/>
      <c r="AJ228" s="143"/>
      <c r="AK228" s="143"/>
      <c r="AL228" s="143"/>
      <c r="AM228" s="143"/>
      <c r="AN228" s="143"/>
      <c r="AO228" s="143"/>
      <c r="AP228" s="143"/>
      <c r="AQ228" s="143"/>
      <c r="AR228" s="143"/>
      <c r="AS228" s="143"/>
      <c r="AT228" s="143"/>
      <c r="AU228" s="143"/>
      <c r="AV228" s="144"/>
      <c r="AW228" s="143"/>
      <c r="AX228" s="143"/>
      <c r="AY228" s="143"/>
      <c r="AZ228" s="143"/>
      <c r="BA228" s="143"/>
      <c r="BB228" s="143"/>
      <c r="BC228" s="143"/>
      <c r="BD228" s="143"/>
      <c r="BE228" s="143"/>
      <c r="BF228" s="143"/>
      <c r="BG228" s="143"/>
      <c r="BH228" s="143"/>
      <c r="BI228" s="143"/>
      <c r="BJ228" s="143"/>
      <c r="BK228" s="143"/>
      <c r="BL228" s="143"/>
      <c r="BM228" s="143"/>
      <c r="BN228" s="143"/>
      <c r="BO228" s="143"/>
      <c r="BP228" s="143"/>
      <c r="BQ228" s="143"/>
      <c r="BR228" s="143"/>
      <c r="BS228" s="143"/>
      <c r="BT228" s="143"/>
      <c r="BU228" s="143"/>
      <c r="BV228" s="143"/>
      <c r="BW228" s="143"/>
      <c r="BX228" s="143"/>
      <c r="BY228" s="143"/>
      <c r="BZ228" s="143"/>
      <c r="CA228" s="143"/>
      <c r="CB228" s="143"/>
      <c r="CC228" s="143"/>
      <c r="CD228" s="143"/>
      <c r="CE228" s="143"/>
      <c r="CF228" s="143"/>
      <c r="CG228" s="143"/>
      <c r="CH228" s="143"/>
      <c r="CI228" s="143"/>
      <c r="CJ228" s="143"/>
      <c r="CK228" s="143"/>
      <c r="CL228" s="143"/>
      <c r="CM228" s="143"/>
      <c r="CN228" s="143"/>
      <c r="CO228" s="143"/>
      <c r="CP228" s="143"/>
      <c r="CQ228" s="143"/>
      <c r="CR228" s="143"/>
      <c r="CS228" s="143"/>
      <c r="CT228" s="143"/>
      <c r="CU228" s="143"/>
      <c r="CV228" s="143"/>
      <c r="CW228" s="143"/>
      <c r="CX228" s="143"/>
      <c r="CY228" s="143"/>
      <c r="CZ228" s="143"/>
      <c r="DA228" s="143"/>
      <c r="DB228" s="143"/>
      <c r="DC228" s="143"/>
      <c r="DD228" s="143"/>
      <c r="DE228" s="143"/>
      <c r="DF228" s="143"/>
      <c r="DG228" s="143"/>
      <c r="DH228" s="143"/>
      <c r="DI228" s="143"/>
      <c r="DJ228" s="143"/>
      <c r="DK228" s="143"/>
      <c r="DL228" s="143"/>
      <c r="DM228" s="143"/>
      <c r="DN228" s="143"/>
      <c r="DO228" s="143"/>
      <c r="DP228" s="143"/>
      <c r="DQ228" s="143"/>
      <c r="DR228" s="143"/>
      <c r="DS228" s="143"/>
      <c r="DT228" s="143"/>
      <c r="DU228" s="143"/>
      <c r="DV228" s="143"/>
      <c r="DW228" s="143"/>
      <c r="DX228" s="143"/>
      <c r="DY228" s="143"/>
      <c r="DZ228" s="143"/>
      <c r="EA228" s="143"/>
      <c r="EB228" s="143"/>
      <c r="EC228" s="143"/>
      <c r="ED228" s="143"/>
      <c r="EE228" s="143"/>
      <c r="EF228" s="143"/>
      <c r="EG228" s="143"/>
      <c r="EH228" s="143"/>
      <c r="EI228" s="143"/>
      <c r="EJ228" s="143"/>
      <c r="EK228" s="143"/>
      <c r="EL228" s="143"/>
      <c r="EM228" s="143"/>
      <c r="EN228" s="143"/>
      <c r="EO228" s="143"/>
      <c r="EP228" s="143"/>
      <c r="EQ228" s="143"/>
      <c r="ER228" s="143"/>
      <c r="ES228" s="143"/>
      <c r="ET228" s="143"/>
      <c r="EU228" s="143"/>
      <c r="EV228" s="143"/>
      <c r="EW228" s="143"/>
      <c r="EX228" s="143"/>
      <c r="EY228" s="143"/>
      <c r="EZ228" s="143"/>
      <c r="FA228" s="143"/>
      <c r="FB228" s="143"/>
      <c r="FC228" s="143"/>
      <c r="FD228" s="143"/>
      <c r="FE228" s="143"/>
      <c r="FF228" s="143"/>
      <c r="FG228" s="143"/>
      <c r="FH228" s="143"/>
      <c r="FI228" s="143"/>
      <c r="FJ228" s="143"/>
      <c r="FK228" s="143"/>
      <c r="FL228" s="143"/>
      <c r="FM228" s="143"/>
      <c r="FN228" s="143"/>
      <c r="FO228" s="143"/>
      <c r="FP228" s="143"/>
      <c r="FQ228" s="143"/>
      <c r="FR228" s="143"/>
      <c r="FS228" s="143"/>
      <c r="FT228" s="143"/>
      <c r="FU228" s="143"/>
      <c r="FV228" s="143"/>
      <c r="FW228" s="143"/>
      <c r="FX228" s="143"/>
      <c r="FY228" s="143"/>
      <c r="FZ228" s="143"/>
      <c r="GA228" s="143"/>
      <c r="GB228" s="143"/>
      <c r="GC228" s="143"/>
      <c r="GD228" s="143"/>
      <c r="GE228" s="143"/>
      <c r="GF228" s="143"/>
      <c r="GG228" s="143"/>
      <c r="GH228" s="143"/>
      <c r="GI228" s="143"/>
      <c r="GJ228" s="143"/>
      <c r="GK228" s="143"/>
      <c r="GL228" s="143"/>
      <c r="GM228" s="143"/>
      <c r="GN228" s="143"/>
      <c r="GO228" s="143"/>
      <c r="GP228" s="143"/>
      <c r="GQ228" s="143"/>
      <c r="GR228" s="143"/>
      <c r="GS228" s="143"/>
      <c r="GT228" s="143"/>
      <c r="GU228" s="143"/>
      <c r="GV228" s="143"/>
      <c r="GW228" s="143"/>
      <c r="GX228" s="143"/>
      <c r="GY228" s="143"/>
      <c r="GZ228" s="143"/>
      <c r="HA228" s="143"/>
      <c r="HB228" s="143"/>
      <c r="HC228" s="143"/>
      <c r="HD228" s="143"/>
      <c r="HE228" s="143"/>
      <c r="HF228" s="143"/>
      <c r="HG228" s="143"/>
      <c r="HH228" s="143"/>
      <c r="HI228" s="143"/>
      <c r="HJ228" s="143"/>
      <c r="HK228" s="143"/>
      <c r="HL228" s="143"/>
      <c r="HM228" s="143"/>
      <c r="HN228" s="143"/>
      <c r="HO228" s="143"/>
      <c r="HP228" s="143"/>
      <c r="HQ228" s="143"/>
      <c r="HR228" s="143"/>
      <c r="HS228" s="143"/>
      <c r="HT228" s="143"/>
      <c r="HU228" s="143"/>
      <c r="HV228" s="143"/>
      <c r="HW228" s="143"/>
      <c r="HX228" s="143"/>
      <c r="HY228" s="143"/>
      <c r="HZ228" s="143"/>
      <c r="IA228" s="143"/>
      <c r="IB228" s="143"/>
      <c r="IC228" s="143"/>
      <c r="ID228" s="143"/>
      <c r="IE228" s="143"/>
      <c r="IF228" s="143"/>
      <c r="IG228" s="143"/>
      <c r="IH228" s="143"/>
      <c r="II228" s="143"/>
      <c r="IJ228" s="143"/>
      <c r="IK228" s="143"/>
      <c r="IL228" s="143"/>
      <c r="IM228" s="143"/>
      <c r="IN228" s="143"/>
      <c r="IO228" s="143"/>
      <c r="IP228" s="143"/>
      <c r="IQ228" s="143"/>
      <c r="IR228" s="143"/>
      <c r="IS228" s="143"/>
      <c r="IT228" s="143"/>
      <c r="IU228" s="143"/>
      <c r="IV228" s="143"/>
      <c r="IW228" s="143"/>
      <c r="IX228" s="143"/>
      <c r="IY228" s="143"/>
      <c r="IZ228" s="143"/>
      <c r="JA228" s="143"/>
      <c r="JB228" s="143"/>
      <c r="JC228" s="143"/>
      <c r="JD228" s="143"/>
      <c r="JE228" s="143"/>
      <c r="JF228" s="143"/>
      <c r="JG228" s="143"/>
      <c r="JH228" s="143"/>
      <c r="JI228" s="143"/>
      <c r="JJ228" s="143"/>
      <c r="JK228" s="143"/>
      <c r="JL228" s="143"/>
      <c r="JM228" s="143"/>
      <c r="JN228" s="143"/>
      <c r="JO228" s="143"/>
      <c r="JP228" s="143"/>
      <c r="JQ228" s="143"/>
      <c r="JR228" s="143"/>
      <c r="JS228" s="143"/>
      <c r="JT228" s="143"/>
      <c r="JU228" s="143"/>
      <c r="JV228" s="143"/>
      <c r="JW228" s="143"/>
      <c r="JX228" s="143"/>
      <c r="JY228" s="143"/>
      <c r="JZ228" s="143"/>
      <c r="KA228" s="143"/>
      <c r="KB228" s="143"/>
      <c r="KC228" s="143"/>
      <c r="KD228" s="143"/>
      <c r="KE228" s="143"/>
      <c r="KF228" s="143"/>
      <c r="KG228" s="143"/>
      <c r="KH228" s="143"/>
      <c r="KI228" s="143"/>
      <c r="KJ228" s="143"/>
      <c r="KK228" s="143"/>
      <c r="KL228" s="143"/>
      <c r="KM228" s="143"/>
      <c r="KN228" s="143"/>
      <c r="KO228" s="143"/>
      <c r="KP228" s="143"/>
      <c r="KQ228" s="143"/>
      <c r="KR228" s="143"/>
      <c r="KS228" s="143"/>
      <c r="KT228" s="143"/>
      <c r="KU228" s="143"/>
      <c r="KV228" s="143"/>
      <c r="KW228" s="143"/>
      <c r="KX228" s="143"/>
      <c r="KY228" s="143"/>
      <c r="KZ228" s="143"/>
      <c r="LA228" s="143"/>
      <c r="LB228" s="143"/>
      <c r="LC228" s="143"/>
      <c r="LD228" s="143"/>
      <c r="LE228" s="143"/>
      <c r="LF228" s="143"/>
      <c r="LG228" s="143"/>
      <c r="LH228" s="143"/>
      <c r="LI228" s="143"/>
      <c r="LJ228" s="143"/>
      <c r="LK228" s="143"/>
      <c r="LL228" s="143"/>
      <c r="LM228" s="143"/>
      <c r="LN228" s="143"/>
      <c r="LO228" s="143"/>
      <c r="LP228" s="143"/>
      <c r="LQ228" s="143"/>
      <c r="LR228" s="143"/>
      <c r="LS228" s="143"/>
      <c r="LT228" s="143"/>
      <c r="LU228" s="143"/>
      <c r="LV228" s="143"/>
      <c r="LW228" s="143"/>
      <c r="LX228" s="143"/>
      <c r="LY228" s="143"/>
      <c r="LZ228" s="143"/>
      <c r="MA228" s="143"/>
      <c r="MB228" s="143"/>
      <c r="MC228" s="143"/>
      <c r="MD228" s="143"/>
      <c r="ME228" s="143"/>
      <c r="MF228" s="143"/>
      <c r="MG228" s="143"/>
      <c r="MH228" s="143"/>
      <c r="MI228" s="143"/>
      <c r="MJ228" s="143"/>
      <c r="MK228" s="143"/>
      <c r="ML228" s="143"/>
      <c r="MM228" s="143"/>
      <c r="MN228" s="143"/>
      <c r="MO228" s="143"/>
      <c r="MP228" s="143"/>
      <c r="MQ228" s="143"/>
      <c r="MR228" s="143"/>
      <c r="MS228" s="143"/>
      <c r="MT228" s="143"/>
      <c r="MU228" s="143"/>
      <c r="MV228" s="143"/>
      <c r="MW228" s="143"/>
      <c r="MX228" s="143"/>
      <c r="MY228" s="143"/>
      <c r="MZ228" s="143"/>
      <c r="NA228" s="143"/>
      <c r="NB228" s="143"/>
      <c r="NC228" s="143"/>
      <c r="ND228" s="143"/>
      <c r="NE228" s="143"/>
      <c r="NF228" s="143"/>
      <c r="NG228" s="143"/>
      <c r="NH228" s="143"/>
      <c r="NI228" s="143"/>
      <c r="NJ228" s="143"/>
      <c r="NK228" s="143"/>
      <c r="NL228" s="143"/>
      <c r="NM228" s="143"/>
      <c r="NN228" s="143"/>
      <c r="NO228" s="143"/>
      <c r="NP228" s="143"/>
      <c r="NQ228" s="143"/>
      <c r="NR228" s="143"/>
      <c r="NS228" s="143"/>
      <c r="NT228" s="143"/>
      <c r="NU228" s="143"/>
      <c r="NV228" s="143"/>
      <c r="NW228" s="143"/>
      <c r="NX228" s="143"/>
      <c r="NY228" s="143"/>
      <c r="NZ228" s="143"/>
      <c r="OA228" s="143"/>
      <c r="OB228" s="143"/>
      <c r="OC228" s="143"/>
      <c r="OD228" s="143"/>
      <c r="OE228" s="143"/>
      <c r="OF228" s="143"/>
      <c r="OG228" s="143"/>
      <c r="OH228" s="143"/>
      <c r="OI228" s="143"/>
      <c r="OJ228" s="143"/>
      <c r="OK228" s="143"/>
      <c r="OL228" s="143"/>
      <c r="OM228" s="143"/>
      <c r="ON228" s="143"/>
      <c r="OO228" s="143"/>
      <c r="OP228" s="143"/>
      <c r="OQ228" s="143"/>
      <c r="OR228" s="143"/>
      <c r="OS228" s="143"/>
      <c r="OT228" s="143"/>
      <c r="OU228" s="143"/>
      <c r="OV228" s="143"/>
      <c r="OW228" s="143"/>
      <c r="OX228" s="143"/>
      <c r="OY228" s="143"/>
      <c r="OZ228" s="143"/>
      <c r="PA228" s="143"/>
      <c r="PB228" s="143"/>
      <c r="PC228" s="143"/>
      <c r="PD228" s="143"/>
      <c r="PE228" s="143"/>
      <c r="PF228" s="143"/>
      <c r="PG228" s="143"/>
      <c r="PH228" s="143"/>
      <c r="PI228" s="143"/>
      <c r="PJ228" s="143"/>
      <c r="PK228" s="143"/>
      <c r="PL228" s="143"/>
      <c r="PM228" s="143"/>
      <c r="PN228" s="143"/>
      <c r="PO228" s="143"/>
      <c r="PP228" s="143"/>
      <c r="PQ228" s="143"/>
      <c r="PR228" s="143"/>
      <c r="PS228" s="143"/>
      <c r="PT228" s="143"/>
      <c r="PU228" s="143"/>
      <c r="PV228" s="143"/>
      <c r="PW228" s="143"/>
      <c r="PX228" s="143"/>
      <c r="PY228" s="143"/>
      <c r="PZ228" s="143"/>
      <c r="QA228" s="143"/>
      <c r="QB228" s="143"/>
      <c r="QC228" s="143"/>
      <c r="QD228" s="143"/>
      <c r="QE228" s="143"/>
      <c r="QF228" s="143"/>
      <c r="QG228" s="143"/>
      <c r="QH228" s="143"/>
      <c r="QI228" s="143"/>
      <c r="QJ228" s="143"/>
      <c r="QK228" s="143"/>
      <c r="QL228" s="143"/>
      <c r="QM228" s="143"/>
      <c r="QN228" s="143"/>
      <c r="QO228" s="143"/>
      <c r="QP228" s="143"/>
      <c r="QQ228" s="143"/>
      <c r="QR228" s="143"/>
      <c r="QS228" s="143"/>
      <c r="QT228" s="143"/>
      <c r="QU228" s="143"/>
      <c r="QV228" s="143"/>
      <c r="QW228" s="143"/>
      <c r="QX228" s="143"/>
      <c r="QY228" s="143"/>
      <c r="QZ228" s="143"/>
      <c r="RA228" s="143"/>
      <c r="RB228" s="143"/>
      <c r="RC228" s="143"/>
      <c r="RD228" s="143"/>
      <c r="RE228" s="143"/>
      <c r="RF228" s="143"/>
      <c r="RG228" s="143"/>
      <c r="RH228" s="143"/>
      <c r="RI228" s="143"/>
      <c r="RJ228" s="143"/>
      <c r="RK228" s="143"/>
      <c r="RL228" s="143"/>
      <c r="RM228" s="143"/>
      <c r="RN228" s="143"/>
      <c r="RO228" s="143"/>
      <c r="RP228" s="143"/>
      <c r="RQ228" s="143"/>
      <c r="RR228" s="143"/>
      <c r="RS228" s="143"/>
      <c r="RT228" s="143"/>
      <c r="RU228" s="143"/>
      <c r="RV228" s="143"/>
      <c r="RW228" s="143"/>
      <c r="RX228" s="143"/>
      <c r="RY228" s="143"/>
      <c r="RZ228" s="143"/>
      <c r="SA228" s="143"/>
      <c r="SB228" s="143"/>
      <c r="SC228" s="143"/>
      <c r="SD228" s="143"/>
      <c r="SE228" s="143"/>
      <c r="SF228" s="143"/>
      <c r="SG228" s="143"/>
      <c r="SH228" s="143"/>
      <c r="SI228" s="143"/>
      <c r="SJ228" s="143"/>
      <c r="SK228" s="143"/>
      <c r="SL228" s="143"/>
      <c r="SM228" s="143"/>
      <c r="SN228" s="143"/>
      <c r="SO228" s="143"/>
      <c r="SP228" s="143"/>
      <c r="SQ228" s="143"/>
      <c r="SR228" s="143"/>
      <c r="SS228" s="143"/>
      <c r="ST228" s="143"/>
      <c r="SU228" s="143"/>
      <c r="SV228" s="143"/>
      <c r="SW228" s="143"/>
      <c r="SX228" s="143"/>
      <c r="SY228" s="143"/>
      <c r="SZ228" s="143"/>
      <c r="TA228" s="143"/>
      <c r="TB228" s="143"/>
      <c r="TC228" s="143"/>
      <c r="TD228" s="143"/>
      <c r="TE228" s="143"/>
      <c r="TF228" s="143"/>
      <c r="TG228" s="143"/>
      <c r="TH228" s="143"/>
      <c r="TI228" s="143"/>
      <c r="TJ228" s="143"/>
      <c r="TK228" s="143"/>
      <c r="TL228" s="143"/>
      <c r="TM228" s="143"/>
      <c r="TN228" s="143"/>
      <c r="TO228" s="143"/>
      <c r="TP228" s="143"/>
      <c r="TQ228" s="143"/>
      <c r="TR228" s="143"/>
      <c r="TS228" s="143"/>
      <c r="TT228" s="143"/>
      <c r="TU228" s="143"/>
      <c r="TV228" s="143"/>
      <c r="TW228" s="143"/>
      <c r="TX228" s="143"/>
      <c r="TY228" s="143"/>
      <c r="TZ228" s="143"/>
      <c r="UA228" s="143"/>
      <c r="UB228" s="143"/>
      <c r="UC228" s="143"/>
      <c r="UD228" s="143"/>
      <c r="UE228" s="143"/>
      <c r="UF228" s="143"/>
      <c r="UG228" s="143"/>
      <c r="UH228" s="143"/>
      <c r="UI228" s="143"/>
      <c r="UJ228" s="143"/>
      <c r="UK228" s="143"/>
      <c r="UL228" s="143"/>
      <c r="UM228" s="143"/>
      <c r="UN228" s="143"/>
      <c r="UO228" s="143"/>
      <c r="UP228" s="143"/>
      <c r="UQ228" s="143"/>
      <c r="UR228" s="143"/>
      <c r="US228" s="143"/>
      <c r="UT228" s="143"/>
      <c r="UU228" s="143"/>
      <c r="UV228" s="143"/>
      <c r="UW228" s="143"/>
      <c r="UX228" s="143"/>
      <c r="UY228" s="143"/>
      <c r="UZ228" s="143"/>
      <c r="VA228" s="143"/>
      <c r="VB228" s="143"/>
      <c r="VC228" s="143"/>
      <c r="VD228" s="143"/>
      <c r="VE228" s="143"/>
      <c r="VF228" s="143"/>
      <c r="VG228" s="143"/>
      <c r="VH228" s="143"/>
      <c r="VI228" s="143"/>
      <c r="VJ228" s="143"/>
      <c r="VK228" s="143"/>
      <c r="VL228" s="143"/>
      <c r="VM228" s="143"/>
      <c r="VN228" s="143"/>
      <c r="VO228" s="143"/>
      <c r="VP228" s="143"/>
      <c r="VQ228" s="143"/>
      <c r="VR228" s="143"/>
      <c r="VS228" s="143"/>
      <c r="VT228" s="143"/>
      <c r="VU228" s="143"/>
      <c r="VV228" s="143"/>
      <c r="VW228" s="143"/>
      <c r="VX228" s="143"/>
      <c r="VY228" s="143"/>
      <c r="VZ228" s="143"/>
      <c r="WA228" s="143"/>
      <c r="WB228" s="143"/>
      <c r="WC228" s="143"/>
      <c r="WD228" s="143"/>
      <c r="WE228" s="143"/>
      <c r="WF228" s="143"/>
      <c r="WG228" s="143"/>
      <c r="WH228" s="143"/>
      <c r="WI228" s="143"/>
      <c r="WJ228" s="143"/>
      <c r="WK228" s="143"/>
      <c r="WL228" s="143"/>
      <c r="WM228" s="143"/>
      <c r="WN228" s="143"/>
      <c r="WO228" s="143"/>
      <c r="WP228" s="143"/>
      <c r="WQ228" s="143"/>
      <c r="WR228" s="143"/>
      <c r="WS228" s="143"/>
      <c r="WT228" s="143"/>
      <c r="WU228" s="143"/>
      <c r="WV228" s="143"/>
      <c r="WW228" s="143"/>
      <c r="WX228" s="143"/>
      <c r="WY228" s="143"/>
      <c r="WZ228" s="143"/>
      <c r="XA228" s="143"/>
      <c r="XB228" s="143"/>
      <c r="XC228" s="143"/>
      <c r="XD228" s="143"/>
      <c r="XE228" s="143"/>
      <c r="XF228" s="143"/>
      <c r="XG228" s="143"/>
      <c r="XH228" s="143"/>
      <c r="XI228" s="143"/>
      <c r="XJ228" s="143"/>
      <c r="XK228" s="143"/>
      <c r="XL228" s="143"/>
      <c r="XM228" s="143"/>
      <c r="XN228" s="143"/>
      <c r="XO228" s="143"/>
      <c r="XP228" s="143"/>
      <c r="XQ228" s="143"/>
      <c r="XR228" s="143"/>
      <c r="XS228" s="143"/>
      <c r="XT228" s="143"/>
      <c r="XU228" s="143"/>
      <c r="XV228" s="143"/>
      <c r="XW228" s="143"/>
      <c r="XX228" s="143"/>
      <c r="XY228" s="143"/>
      <c r="XZ228" s="143"/>
      <c r="YA228" s="143"/>
      <c r="YB228" s="143"/>
      <c r="YC228" s="143"/>
      <c r="YD228" s="143"/>
      <c r="YE228" s="143"/>
      <c r="YF228" s="143"/>
      <c r="YG228" s="143"/>
      <c r="YH228" s="143"/>
      <c r="YI228" s="143"/>
      <c r="YJ228" s="143"/>
      <c r="YK228" s="143"/>
      <c r="YL228" s="143"/>
      <c r="YM228" s="143"/>
      <c r="YN228" s="143"/>
      <c r="YO228" s="143"/>
      <c r="YP228" s="143"/>
      <c r="YQ228" s="143"/>
      <c r="YR228" s="143"/>
      <c r="YS228" s="143"/>
      <c r="YT228" s="143"/>
      <c r="YU228" s="143"/>
      <c r="YV228" s="143"/>
      <c r="YW228" s="143"/>
      <c r="YX228" s="143"/>
      <c r="YY228" s="143"/>
      <c r="YZ228" s="143"/>
      <c r="ZA228" s="143"/>
      <c r="ZB228" s="143"/>
      <c r="ZC228" s="143"/>
      <c r="ZD228" s="143"/>
      <c r="ZE228" s="143"/>
      <c r="ZF228" s="143"/>
      <c r="ZG228" s="143"/>
      <c r="ZH228" s="143"/>
      <c r="ZI228" s="143"/>
      <c r="ZJ228" s="143"/>
      <c r="ZK228" s="143"/>
      <c r="ZL228" s="143"/>
      <c r="ZM228" s="143"/>
      <c r="ZN228" s="143"/>
      <c r="ZO228" s="143"/>
      <c r="ZP228" s="143"/>
      <c r="ZQ228" s="143"/>
      <c r="ZR228" s="143"/>
      <c r="ZS228" s="143"/>
      <c r="ZT228" s="143"/>
      <c r="ZU228" s="143"/>
      <c r="ZV228" s="143"/>
      <c r="ZW228" s="143"/>
      <c r="ZX228" s="143"/>
      <c r="ZY228" s="143"/>
      <c r="ZZ228" s="143"/>
      <c r="AAA228" s="143"/>
      <c r="AAB228" s="143"/>
      <c r="AAC228" s="143"/>
      <c r="AAD228" s="143"/>
      <c r="AAE228" s="143"/>
      <c r="AAF228" s="143"/>
      <c r="AAG228" s="143"/>
      <c r="AAH228" s="143"/>
      <c r="AAI228" s="143"/>
      <c r="AAJ228" s="143"/>
      <c r="AAK228" s="143"/>
      <c r="AAL228" s="143"/>
      <c r="AAM228" s="143"/>
      <c r="AAN228" s="143"/>
      <c r="AAO228" s="143"/>
      <c r="AAP228" s="143"/>
      <c r="AAQ228" s="143"/>
      <c r="AAR228" s="143"/>
      <c r="AAS228" s="143"/>
      <c r="AAT228" s="143"/>
      <c r="AAU228" s="143"/>
      <c r="AAV228" s="143"/>
      <c r="AAW228" s="143"/>
      <c r="AAX228" s="143"/>
      <c r="AAY228" s="143"/>
      <c r="AAZ228" s="143"/>
      <c r="ABA228" s="143"/>
      <c r="ABB228" s="143"/>
      <c r="ABC228" s="143"/>
      <c r="ABD228" s="143"/>
      <c r="ABE228" s="143"/>
      <c r="ABF228" s="143"/>
      <c r="ABG228" s="143"/>
      <c r="ABH228" s="143"/>
      <c r="ABI228" s="143"/>
      <c r="ABJ228" s="143"/>
      <c r="ABK228" s="143"/>
      <c r="ABL228" s="143"/>
      <c r="ABM228" s="143"/>
      <c r="ABN228" s="143"/>
      <c r="ABO228" s="143"/>
      <c r="ABP228" s="143"/>
      <c r="ABQ228" s="143"/>
      <c r="ABR228" s="143"/>
      <c r="ABS228" s="143"/>
      <c r="ABT228" s="143"/>
      <c r="ABU228" s="143"/>
      <c r="ABV228" s="143"/>
      <c r="ABW228" s="143"/>
      <c r="ABX228" s="143"/>
      <c r="ABY228" s="143"/>
      <c r="ABZ228" s="143"/>
      <c r="ACA228" s="143"/>
      <c r="ACB228" s="143"/>
      <c r="ACC228" s="143"/>
      <c r="ACD228" s="143"/>
      <c r="ACE228" s="143"/>
      <c r="ACF228" s="143"/>
      <c r="ACG228" s="143"/>
      <c r="ACH228" s="143"/>
      <c r="ACI228" s="143"/>
      <c r="ACJ228" s="143"/>
      <c r="ACK228" s="143"/>
      <c r="ACL228" s="143"/>
      <c r="ACM228" s="143"/>
      <c r="ACN228" s="143"/>
      <c r="ACO228" s="143"/>
      <c r="ACP228" s="143"/>
      <c r="ACQ228" s="143"/>
      <c r="ACR228" s="143"/>
      <c r="ACS228" s="143"/>
      <c r="ACT228" s="143"/>
      <c r="ACU228" s="143"/>
      <c r="ACV228" s="143"/>
      <c r="ACW228" s="143"/>
      <c r="ACX228" s="143"/>
      <c r="ACY228" s="143"/>
      <c r="ACZ228" s="143"/>
      <c r="ADA228" s="143"/>
      <c r="ADB228" s="143"/>
      <c r="ADC228" s="143"/>
      <c r="ADD228" s="143"/>
      <c r="ADE228" s="143"/>
      <c r="ADF228" s="143"/>
      <c r="ADG228" s="143"/>
      <c r="ADH228" s="143"/>
      <c r="ADI228" s="143"/>
      <c r="ADJ228" s="143"/>
      <c r="ADK228" s="143"/>
      <c r="ADL228" s="143"/>
      <c r="ADM228" s="143"/>
      <c r="ADN228" s="143"/>
      <c r="ADO228" s="143"/>
      <c r="ADP228" s="143"/>
      <c r="ADQ228" s="143"/>
      <c r="ADR228" s="143"/>
      <c r="ADS228" s="143"/>
      <c r="ADT228" s="143"/>
      <c r="ADU228" s="143"/>
      <c r="ADV228" s="143"/>
      <c r="ADW228" s="143"/>
      <c r="ADX228" s="143"/>
      <c r="ADY228" s="143"/>
      <c r="ADZ228" s="143"/>
      <c r="AEA228" s="143"/>
      <c r="AEB228" s="143"/>
      <c r="AEC228" s="143"/>
      <c r="AED228" s="143"/>
      <c r="AEE228" s="143"/>
      <c r="AEF228" s="143"/>
      <c r="AEG228" s="143"/>
      <c r="AEH228" s="143"/>
      <c r="AEI228" s="143"/>
      <c r="AEJ228" s="143"/>
      <c r="AEK228" s="143"/>
      <c r="AEL228" s="143"/>
      <c r="AEM228" s="143"/>
      <c r="AEN228" s="143"/>
      <c r="AEO228" s="143"/>
      <c r="AEP228" s="143"/>
      <c r="AEQ228" s="143"/>
      <c r="AER228" s="143"/>
      <c r="AES228" s="143"/>
      <c r="AET228" s="143"/>
      <c r="AEU228" s="143"/>
      <c r="AEV228" s="143"/>
      <c r="AEW228" s="143"/>
      <c r="AEX228" s="143"/>
      <c r="AEY228" s="143"/>
      <c r="AEZ228" s="143"/>
      <c r="AFA228" s="143"/>
      <c r="AFB228" s="143"/>
      <c r="AFC228" s="143"/>
      <c r="AFD228" s="143"/>
      <c r="AFE228" s="143"/>
      <c r="AFF228" s="143"/>
      <c r="AFG228" s="143"/>
      <c r="AFH228" s="143"/>
      <c r="AFI228" s="143"/>
      <c r="AFJ228" s="143"/>
      <c r="AFK228" s="143"/>
      <c r="AFL228" s="143"/>
      <c r="AFM228" s="143"/>
      <c r="AFN228" s="143"/>
      <c r="AFO228" s="143"/>
      <c r="AFP228" s="143"/>
      <c r="AFQ228" s="143"/>
      <c r="AFR228" s="143"/>
      <c r="AFS228" s="143"/>
      <c r="AFT228" s="143"/>
      <c r="AFU228" s="143"/>
      <c r="AFV228" s="143"/>
      <c r="AFW228" s="143"/>
      <c r="AFX228" s="143"/>
      <c r="AFY228" s="143"/>
      <c r="AFZ228" s="143"/>
      <c r="AGA228" s="143"/>
      <c r="AGB228" s="143"/>
      <c r="AGC228" s="143"/>
      <c r="AGD228" s="143"/>
      <c r="AGE228" s="143"/>
      <c r="AGF228" s="143"/>
      <c r="AGG228" s="143"/>
      <c r="AGH228" s="143"/>
      <c r="AGI228" s="143"/>
      <c r="AGJ228" s="143"/>
      <c r="AGK228" s="143"/>
      <c r="AGL228" s="143"/>
      <c r="AGM228" s="143"/>
      <c r="AGN228" s="143"/>
      <c r="AGO228" s="143"/>
      <c r="AGP228" s="143"/>
      <c r="AGQ228" s="143"/>
      <c r="AGR228" s="143"/>
      <c r="AGS228" s="143"/>
      <c r="AGT228" s="143"/>
      <c r="AGU228" s="143"/>
      <c r="AGV228" s="143"/>
      <c r="AGW228" s="143"/>
      <c r="AGX228" s="143"/>
      <c r="AGY228" s="143"/>
      <c r="AGZ228" s="143"/>
      <c r="AHA228" s="143"/>
      <c r="AHB228" s="143"/>
      <c r="AHC228" s="143"/>
      <c r="AHD228" s="143"/>
      <c r="AHE228" s="143"/>
      <c r="AHF228" s="143"/>
      <c r="AHG228" s="143"/>
      <c r="AHH228" s="143"/>
      <c r="AHI228" s="143"/>
      <c r="AHJ228" s="143"/>
      <c r="AHK228" s="143"/>
      <c r="AHL228" s="143"/>
      <c r="AHM228" s="143"/>
      <c r="AHN228" s="143"/>
      <c r="AHO228" s="143"/>
      <c r="AHP228" s="143"/>
      <c r="AHQ228" s="143"/>
      <c r="AHR228" s="143"/>
      <c r="AHS228" s="143"/>
      <c r="AHT228" s="143"/>
      <c r="AHU228" s="143"/>
      <c r="AHV228" s="143"/>
      <c r="AHW228" s="143"/>
      <c r="AHX228" s="143"/>
      <c r="AHY228" s="143"/>
      <c r="AHZ228" s="143"/>
      <c r="AIA228" s="143"/>
      <c r="AIB228" s="143"/>
      <c r="AIC228" s="143"/>
      <c r="AID228" s="143"/>
      <c r="AIE228" s="143"/>
      <c r="AIF228" s="143"/>
      <c r="AIG228" s="143"/>
      <c r="AIH228" s="143"/>
      <c r="AII228" s="143"/>
      <c r="AIJ228" s="143"/>
      <c r="AIK228" s="143"/>
      <c r="AIL228" s="143"/>
      <c r="AIM228" s="143"/>
      <c r="AIN228" s="143"/>
      <c r="AIO228" s="143"/>
      <c r="AIP228" s="143"/>
      <c r="AIQ228" s="143"/>
      <c r="AIR228" s="143"/>
      <c r="AIS228" s="143"/>
      <c r="AIT228" s="143"/>
      <c r="AIU228" s="143"/>
      <c r="AIV228" s="143"/>
      <c r="AIW228" s="143"/>
      <c r="AIX228" s="143"/>
      <c r="AIY228" s="143"/>
      <c r="AIZ228" s="143"/>
      <c r="AJA228" s="143"/>
      <c r="AJB228" s="143"/>
      <c r="AJC228" s="143"/>
      <c r="AJD228" s="143"/>
      <c r="AJE228" s="143"/>
      <c r="AJF228" s="143"/>
      <c r="AJG228" s="143"/>
      <c r="AJH228" s="143"/>
      <c r="AJI228" s="143"/>
    </row>
    <row r="229" spans="1:945" s="106" customFormat="1" ht="13.55" customHeight="1">
      <c r="A229" s="400"/>
      <c r="B229" s="62" t="s">
        <v>21</v>
      </c>
      <c r="C229" s="251">
        <f>Asia!C229</f>
        <v>773480</v>
      </c>
      <c r="D229" s="358">
        <f t="shared" ref="D229" si="114">IFERROR(IF((C229/C217-1)=-100%,"",(C229/C217-1)),"")</f>
        <v>5.2177348692513608</v>
      </c>
      <c r="E229" s="421"/>
      <c r="F229" s="406"/>
      <c r="G229" s="356">
        <v>15664</v>
      </c>
      <c r="H229" s="358">
        <f t="shared" si="90"/>
        <v>2.3802330599913684</v>
      </c>
      <c r="I229" s="138">
        <v>9197</v>
      </c>
      <c r="J229" s="358">
        <f t="shared" si="104"/>
        <v>7.6275797373358341</v>
      </c>
      <c r="K229" s="453">
        <v>34429</v>
      </c>
      <c r="L229" s="455">
        <f t="shared" si="105"/>
        <v>9.7456304619225964</v>
      </c>
      <c r="M229" s="138">
        <v>2596</v>
      </c>
      <c r="N229" s="358">
        <f t="shared" si="93"/>
        <v>7.9826989619377162</v>
      </c>
      <c r="O229" s="138"/>
      <c r="P229" s="358" t="str">
        <f t="shared" si="94"/>
        <v/>
      </c>
      <c r="Q229" s="138">
        <v>775</v>
      </c>
      <c r="R229" s="358">
        <f t="shared" si="113"/>
        <v>47.4375</v>
      </c>
      <c r="S229" s="138">
        <v>908</v>
      </c>
      <c r="T229" s="358">
        <f t="shared" si="95"/>
        <v>1.4876712328767123</v>
      </c>
      <c r="U229" s="250"/>
      <c r="V229" s="358" t="str">
        <f t="shared" si="96"/>
        <v/>
      </c>
      <c r="W229" s="356">
        <v>60</v>
      </c>
      <c r="X229" s="358">
        <f t="shared" si="108"/>
        <v>1.5</v>
      </c>
      <c r="Y229" s="250">
        <v>9</v>
      </c>
      <c r="Z229" s="358" t="str">
        <f t="shared" si="110"/>
        <v/>
      </c>
      <c r="AA229" s="138"/>
      <c r="AB229" s="358" t="str">
        <f t="shared" si="98"/>
        <v/>
      </c>
      <c r="AC229" s="138"/>
      <c r="AD229" s="358" t="str">
        <f t="shared" si="99"/>
        <v/>
      </c>
      <c r="AE229" s="138"/>
      <c r="AF229" s="358" t="str">
        <f t="shared" si="100"/>
        <v/>
      </c>
      <c r="AG229" s="138"/>
      <c r="AH229" s="358" t="str">
        <f t="shared" si="101"/>
        <v/>
      </c>
      <c r="AI229" s="143"/>
      <c r="AJ229" s="143"/>
      <c r="AK229" s="143"/>
      <c r="AL229" s="143"/>
      <c r="AM229" s="143"/>
      <c r="AN229" s="143"/>
      <c r="AO229" s="143"/>
      <c r="AP229" s="143"/>
      <c r="AQ229" s="143"/>
      <c r="AR229" s="143"/>
      <c r="AS229" s="143"/>
      <c r="AT229" s="143"/>
      <c r="AU229" s="143"/>
      <c r="AV229" s="144"/>
      <c r="AW229" s="143"/>
      <c r="AX229" s="143"/>
      <c r="AY229" s="143"/>
      <c r="AZ229" s="143"/>
      <c r="BA229" s="143"/>
      <c r="BB229" s="143"/>
      <c r="BC229" s="143"/>
      <c r="BD229" s="143"/>
      <c r="BE229" s="143"/>
      <c r="BF229" s="143"/>
      <c r="BG229" s="143"/>
      <c r="BH229" s="143"/>
      <c r="BI229" s="143"/>
      <c r="BJ229" s="143"/>
      <c r="BK229" s="143"/>
      <c r="BL229" s="143"/>
      <c r="BM229" s="143"/>
      <c r="BN229" s="143"/>
      <c r="BO229" s="143"/>
      <c r="BP229" s="143"/>
      <c r="BQ229" s="143"/>
      <c r="BR229" s="143"/>
      <c r="BS229" s="143"/>
      <c r="BT229" s="143"/>
      <c r="BU229" s="143"/>
      <c r="BV229" s="143"/>
      <c r="BW229" s="143"/>
      <c r="BX229" s="143"/>
      <c r="BY229" s="143"/>
      <c r="BZ229" s="143"/>
      <c r="CA229" s="143"/>
      <c r="CB229" s="143"/>
      <c r="CC229" s="143"/>
      <c r="CD229" s="143"/>
      <c r="CE229" s="143"/>
      <c r="CF229" s="143"/>
      <c r="CG229" s="143"/>
      <c r="CH229" s="143"/>
      <c r="CI229" s="143"/>
      <c r="CJ229" s="143"/>
      <c r="CK229" s="143"/>
      <c r="CL229" s="143"/>
      <c r="CM229" s="143"/>
      <c r="CN229" s="143"/>
      <c r="CO229" s="143"/>
      <c r="CP229" s="143"/>
      <c r="CQ229" s="143"/>
      <c r="CR229" s="143"/>
      <c r="CS229" s="143"/>
      <c r="CT229" s="143"/>
      <c r="CU229" s="143"/>
      <c r="CV229" s="143"/>
      <c r="CW229" s="143"/>
      <c r="CX229" s="143"/>
      <c r="CY229" s="143"/>
      <c r="CZ229" s="143"/>
      <c r="DA229" s="143"/>
      <c r="DB229" s="143"/>
      <c r="DC229" s="143"/>
      <c r="DD229" s="143"/>
      <c r="DE229" s="143"/>
      <c r="DF229" s="143"/>
      <c r="DG229" s="143"/>
      <c r="DH229" s="143"/>
      <c r="DI229" s="143"/>
      <c r="DJ229" s="143"/>
      <c r="DK229" s="143"/>
      <c r="DL229" s="143"/>
      <c r="DM229" s="143"/>
      <c r="DN229" s="143"/>
      <c r="DO229" s="143"/>
      <c r="DP229" s="143"/>
      <c r="DQ229" s="143"/>
      <c r="DR229" s="143"/>
      <c r="DS229" s="143"/>
      <c r="DT229" s="143"/>
      <c r="DU229" s="143"/>
      <c r="DV229" s="143"/>
      <c r="DW229" s="143"/>
      <c r="DX229" s="143"/>
      <c r="DY229" s="143"/>
      <c r="DZ229" s="143"/>
      <c r="EA229" s="143"/>
      <c r="EB229" s="143"/>
      <c r="EC229" s="143"/>
      <c r="ED229" s="143"/>
      <c r="EE229" s="143"/>
      <c r="EF229" s="143"/>
      <c r="EG229" s="143"/>
      <c r="EH229" s="143"/>
      <c r="EI229" s="143"/>
      <c r="EJ229" s="143"/>
      <c r="EK229" s="143"/>
      <c r="EL229" s="143"/>
      <c r="EM229" s="143"/>
      <c r="EN229" s="143"/>
      <c r="EO229" s="143"/>
      <c r="EP229" s="143"/>
      <c r="EQ229" s="143"/>
      <c r="ER229" s="143"/>
      <c r="ES229" s="143"/>
      <c r="ET229" s="143"/>
      <c r="EU229" s="143"/>
      <c r="EV229" s="143"/>
      <c r="EW229" s="143"/>
      <c r="EX229" s="143"/>
      <c r="EY229" s="143"/>
      <c r="EZ229" s="143"/>
      <c r="FA229" s="143"/>
      <c r="FB229" s="143"/>
      <c r="FC229" s="143"/>
      <c r="FD229" s="143"/>
      <c r="FE229" s="143"/>
      <c r="FF229" s="143"/>
      <c r="FG229" s="143"/>
      <c r="FH229" s="143"/>
      <c r="FI229" s="143"/>
      <c r="FJ229" s="143"/>
      <c r="FK229" s="143"/>
      <c r="FL229" s="143"/>
      <c r="FM229" s="143"/>
      <c r="FN229" s="143"/>
      <c r="FO229" s="143"/>
      <c r="FP229" s="143"/>
      <c r="FQ229" s="143"/>
      <c r="FR229" s="143"/>
      <c r="FS229" s="143"/>
      <c r="FT229" s="143"/>
      <c r="FU229" s="143"/>
      <c r="FV229" s="143"/>
      <c r="FW229" s="143"/>
      <c r="FX229" s="143"/>
      <c r="FY229" s="143"/>
      <c r="FZ229" s="143"/>
      <c r="GA229" s="143"/>
      <c r="GB229" s="143"/>
      <c r="GC229" s="143"/>
      <c r="GD229" s="143"/>
      <c r="GE229" s="143"/>
      <c r="GF229" s="143"/>
      <c r="GG229" s="143"/>
      <c r="GH229" s="143"/>
      <c r="GI229" s="143"/>
      <c r="GJ229" s="143"/>
      <c r="GK229" s="143"/>
      <c r="GL229" s="143"/>
      <c r="GM229" s="143"/>
      <c r="GN229" s="143"/>
      <c r="GO229" s="143"/>
      <c r="GP229" s="143"/>
      <c r="GQ229" s="143"/>
      <c r="GR229" s="143"/>
      <c r="GS229" s="143"/>
      <c r="GT229" s="143"/>
      <c r="GU229" s="143"/>
      <c r="GV229" s="143"/>
      <c r="GW229" s="143"/>
      <c r="GX229" s="143"/>
      <c r="GY229" s="143"/>
      <c r="GZ229" s="143"/>
      <c r="HA229" s="143"/>
      <c r="HB229" s="143"/>
      <c r="HC229" s="143"/>
      <c r="HD229" s="143"/>
      <c r="HE229" s="143"/>
      <c r="HF229" s="143"/>
      <c r="HG229" s="143"/>
      <c r="HH229" s="143"/>
      <c r="HI229" s="143"/>
      <c r="HJ229" s="143"/>
      <c r="HK229" s="143"/>
      <c r="HL229" s="143"/>
      <c r="HM229" s="143"/>
      <c r="HN229" s="143"/>
      <c r="HO229" s="143"/>
      <c r="HP229" s="143"/>
      <c r="HQ229" s="143"/>
      <c r="HR229" s="143"/>
      <c r="HS229" s="143"/>
      <c r="HT229" s="143"/>
      <c r="HU229" s="143"/>
      <c r="HV229" s="143"/>
      <c r="HW229" s="143"/>
      <c r="HX229" s="143"/>
      <c r="HY229" s="143"/>
      <c r="HZ229" s="143"/>
      <c r="IA229" s="143"/>
      <c r="IB229" s="143"/>
      <c r="IC229" s="143"/>
      <c r="ID229" s="143"/>
      <c r="IE229" s="143"/>
      <c r="IF229" s="143"/>
      <c r="IG229" s="143"/>
      <c r="IH229" s="143"/>
      <c r="II229" s="143"/>
      <c r="IJ229" s="143"/>
      <c r="IK229" s="143"/>
      <c r="IL229" s="143"/>
      <c r="IM229" s="143"/>
      <c r="IN229" s="143"/>
      <c r="IO229" s="143"/>
      <c r="IP229" s="143"/>
      <c r="IQ229" s="143"/>
      <c r="IR229" s="143"/>
      <c r="IS229" s="143"/>
      <c r="IT229" s="143"/>
      <c r="IU229" s="143"/>
      <c r="IV229" s="143"/>
      <c r="IW229" s="143"/>
      <c r="IX229" s="143"/>
      <c r="IY229" s="143"/>
      <c r="IZ229" s="143"/>
      <c r="JA229" s="143"/>
      <c r="JB229" s="143"/>
      <c r="JC229" s="143"/>
      <c r="JD229" s="143"/>
      <c r="JE229" s="143"/>
      <c r="JF229" s="143"/>
      <c r="JG229" s="143"/>
      <c r="JH229" s="143"/>
      <c r="JI229" s="143"/>
      <c r="JJ229" s="143"/>
      <c r="JK229" s="143"/>
      <c r="JL229" s="143"/>
      <c r="JM229" s="143"/>
      <c r="JN229" s="143"/>
      <c r="JO229" s="143"/>
      <c r="JP229" s="143"/>
      <c r="JQ229" s="143"/>
      <c r="JR229" s="143"/>
      <c r="JS229" s="143"/>
      <c r="JT229" s="143"/>
      <c r="JU229" s="143"/>
      <c r="JV229" s="143"/>
      <c r="JW229" s="143"/>
      <c r="JX229" s="143"/>
      <c r="JY229" s="143"/>
      <c r="JZ229" s="143"/>
      <c r="KA229" s="143"/>
      <c r="KB229" s="143"/>
      <c r="KC229" s="143"/>
      <c r="KD229" s="143"/>
      <c r="KE229" s="143"/>
      <c r="KF229" s="143"/>
      <c r="KG229" s="143"/>
      <c r="KH229" s="143"/>
      <c r="KI229" s="143"/>
      <c r="KJ229" s="143"/>
      <c r="KK229" s="143"/>
      <c r="KL229" s="143"/>
      <c r="KM229" s="143"/>
      <c r="KN229" s="143"/>
      <c r="KO229" s="143"/>
      <c r="KP229" s="143"/>
      <c r="KQ229" s="143"/>
      <c r="KR229" s="143"/>
      <c r="KS229" s="143"/>
      <c r="KT229" s="143"/>
      <c r="KU229" s="143"/>
      <c r="KV229" s="143"/>
      <c r="KW229" s="143"/>
      <c r="KX229" s="143"/>
      <c r="KY229" s="143"/>
      <c r="KZ229" s="143"/>
      <c r="LA229" s="143"/>
      <c r="LB229" s="143"/>
      <c r="LC229" s="143"/>
      <c r="LD229" s="143"/>
      <c r="LE229" s="143"/>
      <c r="LF229" s="143"/>
      <c r="LG229" s="143"/>
      <c r="LH229" s="143"/>
      <c r="LI229" s="143"/>
      <c r="LJ229" s="143"/>
      <c r="LK229" s="143"/>
      <c r="LL229" s="143"/>
      <c r="LM229" s="143"/>
      <c r="LN229" s="143"/>
      <c r="LO229" s="143"/>
      <c r="LP229" s="143"/>
      <c r="LQ229" s="143"/>
      <c r="LR229" s="143"/>
      <c r="LS229" s="143"/>
      <c r="LT229" s="143"/>
      <c r="LU229" s="143"/>
      <c r="LV229" s="143"/>
      <c r="LW229" s="143"/>
      <c r="LX229" s="143"/>
      <c r="LY229" s="143"/>
      <c r="LZ229" s="143"/>
      <c r="MA229" s="143"/>
      <c r="MB229" s="143"/>
      <c r="MC229" s="143"/>
      <c r="MD229" s="143"/>
      <c r="ME229" s="143"/>
      <c r="MF229" s="143"/>
      <c r="MG229" s="143"/>
      <c r="MH229" s="143"/>
      <c r="MI229" s="143"/>
      <c r="MJ229" s="143"/>
      <c r="MK229" s="143"/>
      <c r="ML229" s="143"/>
      <c r="MM229" s="143"/>
      <c r="MN229" s="143"/>
      <c r="MO229" s="143"/>
      <c r="MP229" s="143"/>
      <c r="MQ229" s="143"/>
      <c r="MR229" s="143"/>
      <c r="MS229" s="143"/>
      <c r="MT229" s="143"/>
      <c r="MU229" s="143"/>
      <c r="MV229" s="143"/>
      <c r="MW229" s="143"/>
      <c r="MX229" s="143"/>
      <c r="MY229" s="143"/>
      <c r="MZ229" s="143"/>
      <c r="NA229" s="143"/>
      <c r="NB229" s="143"/>
      <c r="NC229" s="143"/>
      <c r="ND229" s="143"/>
      <c r="NE229" s="143"/>
      <c r="NF229" s="143"/>
      <c r="NG229" s="143"/>
      <c r="NH229" s="143"/>
      <c r="NI229" s="143"/>
      <c r="NJ229" s="143"/>
      <c r="NK229" s="143"/>
      <c r="NL229" s="143"/>
      <c r="NM229" s="143"/>
      <c r="NN229" s="143"/>
      <c r="NO229" s="143"/>
      <c r="NP229" s="143"/>
      <c r="NQ229" s="143"/>
      <c r="NR229" s="143"/>
      <c r="NS229" s="143"/>
      <c r="NT229" s="143"/>
      <c r="NU229" s="143"/>
      <c r="NV229" s="143"/>
      <c r="NW229" s="143"/>
      <c r="NX229" s="143"/>
      <c r="NY229" s="143"/>
      <c r="NZ229" s="143"/>
      <c r="OA229" s="143"/>
      <c r="OB229" s="143"/>
      <c r="OC229" s="143"/>
      <c r="OD229" s="143"/>
      <c r="OE229" s="143"/>
      <c r="OF229" s="143"/>
      <c r="OG229" s="143"/>
      <c r="OH229" s="143"/>
      <c r="OI229" s="143"/>
      <c r="OJ229" s="143"/>
      <c r="OK229" s="143"/>
      <c r="OL229" s="143"/>
      <c r="OM229" s="143"/>
      <c r="ON229" s="143"/>
      <c r="OO229" s="143"/>
      <c r="OP229" s="143"/>
      <c r="OQ229" s="143"/>
      <c r="OR229" s="143"/>
      <c r="OS229" s="143"/>
      <c r="OT229" s="143"/>
      <c r="OU229" s="143"/>
      <c r="OV229" s="143"/>
      <c r="OW229" s="143"/>
      <c r="OX229" s="143"/>
      <c r="OY229" s="143"/>
      <c r="OZ229" s="143"/>
      <c r="PA229" s="143"/>
      <c r="PB229" s="143"/>
      <c r="PC229" s="143"/>
      <c r="PD229" s="143"/>
      <c r="PE229" s="143"/>
      <c r="PF229" s="143"/>
      <c r="PG229" s="143"/>
      <c r="PH229" s="143"/>
      <c r="PI229" s="143"/>
      <c r="PJ229" s="143"/>
      <c r="PK229" s="143"/>
      <c r="PL229" s="143"/>
      <c r="PM229" s="143"/>
      <c r="PN229" s="143"/>
      <c r="PO229" s="143"/>
      <c r="PP229" s="143"/>
      <c r="PQ229" s="143"/>
      <c r="PR229" s="143"/>
      <c r="PS229" s="143"/>
      <c r="PT229" s="143"/>
      <c r="PU229" s="143"/>
      <c r="PV229" s="143"/>
      <c r="PW229" s="143"/>
      <c r="PX229" s="143"/>
      <c r="PY229" s="143"/>
      <c r="PZ229" s="143"/>
      <c r="QA229" s="143"/>
      <c r="QB229" s="143"/>
      <c r="QC229" s="143"/>
      <c r="QD229" s="143"/>
      <c r="QE229" s="143"/>
      <c r="QF229" s="143"/>
      <c r="QG229" s="143"/>
      <c r="QH229" s="143"/>
      <c r="QI229" s="143"/>
      <c r="QJ229" s="143"/>
      <c r="QK229" s="143"/>
      <c r="QL229" s="143"/>
      <c r="QM229" s="143"/>
      <c r="QN229" s="143"/>
      <c r="QO229" s="143"/>
      <c r="QP229" s="143"/>
      <c r="QQ229" s="143"/>
      <c r="QR229" s="143"/>
      <c r="QS229" s="143"/>
      <c r="QT229" s="143"/>
      <c r="QU229" s="143"/>
      <c r="QV229" s="143"/>
      <c r="QW229" s="143"/>
      <c r="QX229" s="143"/>
      <c r="QY229" s="143"/>
      <c r="QZ229" s="143"/>
      <c r="RA229" s="143"/>
      <c r="RB229" s="143"/>
      <c r="RC229" s="143"/>
      <c r="RD229" s="143"/>
      <c r="RE229" s="143"/>
      <c r="RF229" s="143"/>
      <c r="RG229" s="143"/>
      <c r="RH229" s="143"/>
      <c r="RI229" s="143"/>
      <c r="RJ229" s="143"/>
      <c r="RK229" s="143"/>
      <c r="RL229" s="143"/>
      <c r="RM229" s="143"/>
      <c r="RN229" s="143"/>
      <c r="RO229" s="143"/>
      <c r="RP229" s="143"/>
      <c r="RQ229" s="143"/>
      <c r="RR229" s="143"/>
      <c r="RS229" s="143"/>
      <c r="RT229" s="143"/>
      <c r="RU229" s="143"/>
      <c r="RV229" s="143"/>
      <c r="RW229" s="143"/>
      <c r="RX229" s="143"/>
      <c r="RY229" s="143"/>
      <c r="RZ229" s="143"/>
      <c r="SA229" s="143"/>
      <c r="SB229" s="143"/>
      <c r="SC229" s="143"/>
      <c r="SD229" s="143"/>
      <c r="SE229" s="143"/>
      <c r="SF229" s="143"/>
      <c r="SG229" s="143"/>
      <c r="SH229" s="143"/>
      <c r="SI229" s="143"/>
      <c r="SJ229" s="143"/>
      <c r="SK229" s="143"/>
      <c r="SL229" s="143"/>
      <c r="SM229" s="143"/>
      <c r="SN229" s="143"/>
      <c r="SO229" s="143"/>
      <c r="SP229" s="143"/>
      <c r="SQ229" s="143"/>
      <c r="SR229" s="143"/>
      <c r="SS229" s="143"/>
      <c r="ST229" s="143"/>
      <c r="SU229" s="143"/>
      <c r="SV229" s="143"/>
      <c r="SW229" s="143"/>
      <c r="SX229" s="143"/>
      <c r="SY229" s="143"/>
      <c r="SZ229" s="143"/>
      <c r="TA229" s="143"/>
      <c r="TB229" s="143"/>
      <c r="TC229" s="143"/>
      <c r="TD229" s="143"/>
      <c r="TE229" s="143"/>
      <c r="TF229" s="143"/>
      <c r="TG229" s="143"/>
      <c r="TH229" s="143"/>
      <c r="TI229" s="143"/>
      <c r="TJ229" s="143"/>
      <c r="TK229" s="143"/>
      <c r="TL229" s="143"/>
      <c r="TM229" s="143"/>
      <c r="TN229" s="143"/>
      <c r="TO229" s="143"/>
      <c r="TP229" s="143"/>
      <c r="TQ229" s="143"/>
      <c r="TR229" s="143"/>
      <c r="TS229" s="143"/>
      <c r="TT229" s="143"/>
      <c r="TU229" s="143"/>
      <c r="TV229" s="143"/>
      <c r="TW229" s="143"/>
      <c r="TX229" s="143"/>
      <c r="TY229" s="143"/>
      <c r="TZ229" s="143"/>
      <c r="UA229" s="143"/>
      <c r="UB229" s="143"/>
      <c r="UC229" s="143"/>
      <c r="UD229" s="143"/>
      <c r="UE229" s="143"/>
      <c r="UF229" s="143"/>
      <c r="UG229" s="143"/>
      <c r="UH229" s="143"/>
      <c r="UI229" s="143"/>
      <c r="UJ229" s="143"/>
      <c r="UK229" s="143"/>
      <c r="UL229" s="143"/>
      <c r="UM229" s="143"/>
      <c r="UN229" s="143"/>
      <c r="UO229" s="143"/>
      <c r="UP229" s="143"/>
      <c r="UQ229" s="143"/>
      <c r="UR229" s="143"/>
      <c r="US229" s="143"/>
      <c r="UT229" s="143"/>
      <c r="UU229" s="143"/>
      <c r="UV229" s="143"/>
      <c r="UW229" s="143"/>
      <c r="UX229" s="143"/>
      <c r="UY229" s="143"/>
      <c r="UZ229" s="143"/>
      <c r="VA229" s="143"/>
      <c r="VB229" s="143"/>
      <c r="VC229" s="143"/>
      <c r="VD229" s="143"/>
      <c r="VE229" s="143"/>
      <c r="VF229" s="143"/>
      <c r="VG229" s="143"/>
      <c r="VH229" s="143"/>
      <c r="VI229" s="143"/>
      <c r="VJ229" s="143"/>
      <c r="VK229" s="143"/>
      <c r="VL229" s="143"/>
      <c r="VM229" s="143"/>
      <c r="VN229" s="143"/>
      <c r="VO229" s="143"/>
      <c r="VP229" s="143"/>
      <c r="VQ229" s="143"/>
      <c r="VR229" s="143"/>
      <c r="VS229" s="143"/>
      <c r="VT229" s="143"/>
      <c r="VU229" s="143"/>
      <c r="VV229" s="143"/>
      <c r="VW229" s="143"/>
      <c r="VX229" s="143"/>
      <c r="VY229" s="143"/>
      <c r="VZ229" s="143"/>
      <c r="WA229" s="143"/>
      <c r="WB229" s="143"/>
      <c r="WC229" s="143"/>
      <c r="WD229" s="143"/>
      <c r="WE229" s="143"/>
      <c r="WF229" s="143"/>
      <c r="WG229" s="143"/>
      <c r="WH229" s="143"/>
      <c r="WI229" s="143"/>
      <c r="WJ229" s="143"/>
      <c r="WK229" s="143"/>
      <c r="WL229" s="143"/>
      <c r="WM229" s="143"/>
      <c r="WN229" s="143"/>
      <c r="WO229" s="143"/>
      <c r="WP229" s="143"/>
      <c r="WQ229" s="143"/>
      <c r="WR229" s="143"/>
      <c r="WS229" s="143"/>
      <c r="WT229" s="143"/>
      <c r="WU229" s="143"/>
      <c r="WV229" s="143"/>
      <c r="WW229" s="143"/>
      <c r="WX229" s="143"/>
      <c r="WY229" s="143"/>
      <c r="WZ229" s="143"/>
      <c r="XA229" s="143"/>
      <c r="XB229" s="143"/>
      <c r="XC229" s="143"/>
      <c r="XD229" s="143"/>
      <c r="XE229" s="143"/>
      <c r="XF229" s="143"/>
      <c r="XG229" s="143"/>
      <c r="XH229" s="143"/>
      <c r="XI229" s="143"/>
      <c r="XJ229" s="143"/>
      <c r="XK229" s="143"/>
      <c r="XL229" s="143"/>
      <c r="XM229" s="143"/>
      <c r="XN229" s="143"/>
      <c r="XO229" s="143"/>
      <c r="XP229" s="143"/>
      <c r="XQ229" s="143"/>
      <c r="XR229" s="143"/>
      <c r="XS229" s="143"/>
      <c r="XT229" s="143"/>
      <c r="XU229" s="143"/>
      <c r="XV229" s="143"/>
      <c r="XW229" s="143"/>
      <c r="XX229" s="143"/>
      <c r="XY229" s="143"/>
      <c r="XZ229" s="143"/>
      <c r="YA229" s="143"/>
      <c r="YB229" s="143"/>
      <c r="YC229" s="143"/>
      <c r="YD229" s="143"/>
      <c r="YE229" s="143"/>
      <c r="YF229" s="143"/>
      <c r="YG229" s="143"/>
      <c r="YH229" s="143"/>
      <c r="YI229" s="143"/>
      <c r="YJ229" s="143"/>
      <c r="YK229" s="143"/>
      <c r="YL229" s="143"/>
      <c r="YM229" s="143"/>
      <c r="YN229" s="143"/>
      <c r="YO229" s="143"/>
      <c r="YP229" s="143"/>
      <c r="YQ229" s="143"/>
      <c r="YR229" s="143"/>
      <c r="YS229" s="143"/>
      <c r="YT229" s="143"/>
      <c r="YU229" s="143"/>
      <c r="YV229" s="143"/>
      <c r="YW229" s="143"/>
      <c r="YX229" s="143"/>
      <c r="YY229" s="143"/>
      <c r="YZ229" s="143"/>
      <c r="ZA229" s="143"/>
      <c r="ZB229" s="143"/>
      <c r="ZC229" s="143"/>
      <c r="ZD229" s="143"/>
      <c r="ZE229" s="143"/>
      <c r="ZF229" s="143"/>
      <c r="ZG229" s="143"/>
      <c r="ZH229" s="143"/>
      <c r="ZI229" s="143"/>
      <c r="ZJ229" s="143"/>
      <c r="ZK229" s="143"/>
      <c r="ZL229" s="143"/>
      <c r="ZM229" s="143"/>
      <c r="ZN229" s="143"/>
      <c r="ZO229" s="143"/>
      <c r="ZP229" s="143"/>
      <c r="ZQ229" s="143"/>
      <c r="ZR229" s="143"/>
      <c r="ZS229" s="143"/>
      <c r="ZT229" s="143"/>
      <c r="ZU229" s="143"/>
      <c r="ZV229" s="143"/>
      <c r="ZW229" s="143"/>
      <c r="ZX229" s="143"/>
      <c r="ZY229" s="143"/>
      <c r="ZZ229" s="143"/>
      <c r="AAA229" s="143"/>
      <c r="AAB229" s="143"/>
      <c r="AAC229" s="143"/>
      <c r="AAD229" s="143"/>
      <c r="AAE229" s="143"/>
      <c r="AAF229" s="143"/>
      <c r="AAG229" s="143"/>
      <c r="AAH229" s="143"/>
      <c r="AAI229" s="143"/>
      <c r="AAJ229" s="143"/>
      <c r="AAK229" s="143"/>
      <c r="AAL229" s="143"/>
      <c r="AAM229" s="143"/>
      <c r="AAN229" s="143"/>
      <c r="AAO229" s="143"/>
      <c r="AAP229" s="143"/>
      <c r="AAQ229" s="143"/>
      <c r="AAR229" s="143"/>
      <c r="AAS229" s="143"/>
      <c r="AAT229" s="143"/>
      <c r="AAU229" s="143"/>
      <c r="AAV229" s="143"/>
      <c r="AAW229" s="143"/>
      <c r="AAX229" s="143"/>
      <c r="AAY229" s="143"/>
      <c r="AAZ229" s="143"/>
      <c r="ABA229" s="143"/>
      <c r="ABB229" s="143"/>
      <c r="ABC229" s="143"/>
      <c r="ABD229" s="143"/>
      <c r="ABE229" s="143"/>
      <c r="ABF229" s="143"/>
      <c r="ABG229" s="143"/>
      <c r="ABH229" s="143"/>
      <c r="ABI229" s="143"/>
      <c r="ABJ229" s="143"/>
      <c r="ABK229" s="143"/>
      <c r="ABL229" s="143"/>
      <c r="ABM229" s="143"/>
      <c r="ABN229" s="143"/>
      <c r="ABO229" s="143"/>
      <c r="ABP229" s="143"/>
      <c r="ABQ229" s="143"/>
      <c r="ABR229" s="143"/>
      <c r="ABS229" s="143"/>
      <c r="ABT229" s="143"/>
      <c r="ABU229" s="143"/>
      <c r="ABV229" s="143"/>
      <c r="ABW229" s="143"/>
      <c r="ABX229" s="143"/>
      <c r="ABY229" s="143"/>
      <c r="ABZ229" s="143"/>
      <c r="ACA229" s="143"/>
      <c r="ACB229" s="143"/>
      <c r="ACC229" s="143"/>
      <c r="ACD229" s="143"/>
      <c r="ACE229" s="143"/>
      <c r="ACF229" s="143"/>
      <c r="ACG229" s="143"/>
      <c r="ACH229" s="143"/>
      <c r="ACI229" s="143"/>
      <c r="ACJ229" s="143"/>
      <c r="ACK229" s="143"/>
      <c r="ACL229" s="143"/>
      <c r="ACM229" s="143"/>
      <c r="ACN229" s="143"/>
      <c r="ACO229" s="143"/>
      <c r="ACP229" s="143"/>
      <c r="ACQ229" s="143"/>
      <c r="ACR229" s="143"/>
      <c r="ACS229" s="143"/>
      <c r="ACT229" s="143"/>
      <c r="ACU229" s="143"/>
      <c r="ACV229" s="143"/>
      <c r="ACW229" s="143"/>
      <c r="ACX229" s="143"/>
      <c r="ACY229" s="143"/>
      <c r="ACZ229" s="143"/>
      <c r="ADA229" s="143"/>
      <c r="ADB229" s="143"/>
      <c r="ADC229" s="143"/>
      <c r="ADD229" s="143"/>
      <c r="ADE229" s="143"/>
      <c r="ADF229" s="143"/>
      <c r="ADG229" s="143"/>
      <c r="ADH229" s="143"/>
      <c r="ADI229" s="143"/>
      <c r="ADJ229" s="143"/>
      <c r="ADK229" s="143"/>
      <c r="ADL229" s="143"/>
      <c r="ADM229" s="143"/>
      <c r="ADN229" s="143"/>
      <c r="ADO229" s="143"/>
      <c r="ADP229" s="143"/>
      <c r="ADQ229" s="143"/>
      <c r="ADR229" s="143"/>
      <c r="ADS229" s="143"/>
      <c r="ADT229" s="143"/>
      <c r="ADU229" s="143"/>
      <c r="ADV229" s="143"/>
      <c r="ADW229" s="143"/>
      <c r="ADX229" s="143"/>
      <c r="ADY229" s="143"/>
      <c r="ADZ229" s="143"/>
      <c r="AEA229" s="143"/>
      <c r="AEB229" s="143"/>
      <c r="AEC229" s="143"/>
      <c r="AED229" s="143"/>
      <c r="AEE229" s="143"/>
      <c r="AEF229" s="143"/>
      <c r="AEG229" s="143"/>
      <c r="AEH229" s="143"/>
      <c r="AEI229" s="143"/>
      <c r="AEJ229" s="143"/>
      <c r="AEK229" s="143"/>
      <c r="AEL229" s="143"/>
      <c r="AEM229" s="143"/>
      <c r="AEN229" s="143"/>
      <c r="AEO229" s="143"/>
      <c r="AEP229" s="143"/>
      <c r="AEQ229" s="143"/>
      <c r="AER229" s="143"/>
      <c r="AES229" s="143"/>
      <c r="AET229" s="143"/>
      <c r="AEU229" s="143"/>
      <c r="AEV229" s="143"/>
      <c r="AEW229" s="143"/>
      <c r="AEX229" s="143"/>
      <c r="AEY229" s="143"/>
      <c r="AEZ229" s="143"/>
      <c r="AFA229" s="143"/>
      <c r="AFB229" s="143"/>
      <c r="AFC229" s="143"/>
      <c r="AFD229" s="143"/>
      <c r="AFE229" s="143"/>
      <c r="AFF229" s="143"/>
      <c r="AFG229" s="143"/>
      <c r="AFH229" s="143"/>
      <c r="AFI229" s="143"/>
      <c r="AFJ229" s="143"/>
      <c r="AFK229" s="143"/>
      <c r="AFL229" s="143"/>
      <c r="AFM229" s="143"/>
      <c r="AFN229" s="143"/>
      <c r="AFO229" s="143"/>
      <c r="AFP229" s="143"/>
      <c r="AFQ229" s="143"/>
      <c r="AFR229" s="143"/>
      <c r="AFS229" s="143"/>
      <c r="AFT229" s="143"/>
      <c r="AFU229" s="143"/>
      <c r="AFV229" s="143"/>
      <c r="AFW229" s="143"/>
      <c r="AFX229" s="143"/>
      <c r="AFY229" s="143"/>
      <c r="AFZ229" s="143"/>
      <c r="AGA229" s="143"/>
      <c r="AGB229" s="143"/>
      <c r="AGC229" s="143"/>
      <c r="AGD229" s="143"/>
      <c r="AGE229" s="143"/>
      <c r="AGF229" s="143"/>
      <c r="AGG229" s="143"/>
      <c r="AGH229" s="143"/>
      <c r="AGI229" s="143"/>
      <c r="AGJ229" s="143"/>
      <c r="AGK229" s="143"/>
      <c r="AGL229" s="143"/>
      <c r="AGM229" s="143"/>
      <c r="AGN229" s="143"/>
      <c r="AGO229" s="143"/>
      <c r="AGP229" s="143"/>
      <c r="AGQ229" s="143"/>
      <c r="AGR229" s="143"/>
      <c r="AGS229" s="143"/>
      <c r="AGT229" s="143"/>
      <c r="AGU229" s="143"/>
      <c r="AGV229" s="143"/>
      <c r="AGW229" s="143"/>
      <c r="AGX229" s="143"/>
      <c r="AGY229" s="143"/>
      <c r="AGZ229" s="143"/>
      <c r="AHA229" s="143"/>
      <c r="AHB229" s="143"/>
      <c r="AHC229" s="143"/>
      <c r="AHD229" s="143"/>
      <c r="AHE229" s="143"/>
      <c r="AHF229" s="143"/>
      <c r="AHG229" s="143"/>
      <c r="AHH229" s="143"/>
      <c r="AHI229" s="143"/>
      <c r="AHJ229" s="143"/>
      <c r="AHK229" s="143"/>
      <c r="AHL229" s="143"/>
      <c r="AHM229" s="143"/>
      <c r="AHN229" s="143"/>
      <c r="AHO229" s="143"/>
      <c r="AHP229" s="143"/>
      <c r="AHQ229" s="143"/>
      <c r="AHR229" s="143"/>
      <c r="AHS229" s="143"/>
      <c r="AHT229" s="143"/>
      <c r="AHU229" s="143"/>
      <c r="AHV229" s="143"/>
      <c r="AHW229" s="143"/>
      <c r="AHX229" s="143"/>
      <c r="AHY229" s="143"/>
      <c r="AHZ229" s="143"/>
      <c r="AIA229" s="143"/>
      <c r="AIB229" s="143"/>
      <c r="AIC229" s="143"/>
      <c r="AID229" s="143"/>
      <c r="AIE229" s="143"/>
      <c r="AIF229" s="143"/>
      <c r="AIG229" s="143"/>
      <c r="AIH229" s="143"/>
      <c r="AII229" s="143"/>
      <c r="AIJ229" s="143"/>
      <c r="AIK229" s="143"/>
      <c r="AIL229" s="143"/>
      <c r="AIM229" s="143"/>
      <c r="AIN229" s="143"/>
      <c r="AIO229" s="143"/>
      <c r="AIP229" s="143"/>
      <c r="AIQ229" s="143"/>
      <c r="AIR229" s="143"/>
      <c r="AIS229" s="143"/>
      <c r="AIT229" s="143"/>
      <c r="AIU229" s="143"/>
      <c r="AIV229" s="143"/>
      <c r="AIW229" s="143"/>
      <c r="AIX229" s="143"/>
      <c r="AIY229" s="143"/>
      <c r="AIZ229" s="143"/>
      <c r="AJA229" s="143"/>
      <c r="AJB229" s="143"/>
      <c r="AJC229" s="143"/>
      <c r="AJD229" s="143"/>
      <c r="AJE229" s="143"/>
      <c r="AJF229" s="143"/>
      <c r="AJG229" s="143"/>
      <c r="AJH229" s="143"/>
      <c r="AJI229" s="143"/>
    </row>
    <row r="230" spans="1:945" s="106" customFormat="1" ht="13.55" customHeight="1">
      <c r="A230" s="400"/>
      <c r="B230" s="62" t="s">
        <v>34</v>
      </c>
      <c r="C230" s="251">
        <f>Asia!C230</f>
        <v>1041431</v>
      </c>
      <c r="D230" s="358">
        <f t="shared" ref="D230" si="115">IFERROR(IF((C230/C218-1)=-100%,"",(C230/C218-1)),"")</f>
        <v>6.0411204337860953</v>
      </c>
      <c r="E230" s="421"/>
      <c r="F230" s="406"/>
      <c r="G230" s="356">
        <v>13508</v>
      </c>
      <c r="H230" s="358">
        <f t="shared" si="90"/>
        <v>1.5253318377266778</v>
      </c>
      <c r="I230" s="138">
        <v>6288</v>
      </c>
      <c r="J230" s="358">
        <f t="shared" si="104"/>
        <v>6.909433962264151</v>
      </c>
      <c r="K230" s="453"/>
      <c r="L230" s="455"/>
      <c r="M230" s="138">
        <v>1523</v>
      </c>
      <c r="N230" s="358">
        <f t="shared" si="93"/>
        <v>5.2674897119341564</v>
      </c>
      <c r="O230" s="138"/>
      <c r="P230" s="358" t="str">
        <f t="shared" si="94"/>
        <v/>
      </c>
      <c r="Q230" s="138">
        <v>277</v>
      </c>
      <c r="R230" s="358">
        <f t="shared" si="113"/>
        <v>5.7560975609756095</v>
      </c>
      <c r="S230" s="138">
        <v>1137</v>
      </c>
      <c r="T230" s="358">
        <f t="shared" si="95"/>
        <v>1.5210643015521064</v>
      </c>
      <c r="U230" s="250"/>
      <c r="V230" s="358" t="str">
        <f t="shared" si="96"/>
        <v/>
      </c>
      <c r="W230" s="356">
        <v>20</v>
      </c>
      <c r="X230" s="358">
        <f t="shared" si="108"/>
        <v>3</v>
      </c>
      <c r="Y230" s="250">
        <v>30</v>
      </c>
      <c r="Z230" s="358">
        <f t="shared" si="110"/>
        <v>0.875</v>
      </c>
      <c r="AA230" s="138"/>
      <c r="AB230" s="358" t="str">
        <f t="shared" si="98"/>
        <v/>
      </c>
      <c r="AC230" s="138"/>
      <c r="AD230" s="358" t="str">
        <f t="shared" si="99"/>
        <v/>
      </c>
      <c r="AE230" s="138"/>
      <c r="AF230" s="358" t="str">
        <f t="shared" si="100"/>
        <v/>
      </c>
      <c r="AG230" s="138"/>
      <c r="AH230" s="358" t="str">
        <f t="shared" si="101"/>
        <v/>
      </c>
      <c r="AI230" s="143"/>
      <c r="AJ230" s="143"/>
      <c r="AK230" s="143"/>
      <c r="AL230" s="143"/>
      <c r="AM230" s="143"/>
      <c r="AN230" s="143"/>
      <c r="AO230" s="143"/>
      <c r="AP230" s="143"/>
      <c r="AQ230" s="143"/>
      <c r="AR230" s="143"/>
      <c r="AS230" s="143"/>
      <c r="AT230" s="143"/>
      <c r="AU230" s="143"/>
      <c r="AV230" s="144"/>
      <c r="AW230" s="143"/>
      <c r="AX230" s="143"/>
      <c r="AY230" s="143"/>
      <c r="AZ230" s="143"/>
      <c r="BA230" s="143"/>
      <c r="BB230" s="143"/>
      <c r="BC230" s="143"/>
      <c r="BD230" s="143"/>
      <c r="BE230" s="143"/>
      <c r="BF230" s="143"/>
      <c r="BG230" s="143"/>
      <c r="BH230" s="143"/>
      <c r="BI230" s="143"/>
      <c r="BJ230" s="143"/>
      <c r="BK230" s="143"/>
      <c r="BL230" s="143"/>
      <c r="BM230" s="143"/>
      <c r="BN230" s="143"/>
      <c r="BO230" s="143"/>
      <c r="BP230" s="143"/>
      <c r="BQ230" s="143"/>
      <c r="BR230" s="143"/>
      <c r="BS230" s="143"/>
      <c r="BT230" s="143"/>
      <c r="BU230" s="143"/>
      <c r="BV230" s="143"/>
      <c r="BW230" s="143"/>
      <c r="BX230" s="143"/>
      <c r="BY230" s="143"/>
      <c r="BZ230" s="143"/>
      <c r="CA230" s="143"/>
      <c r="CB230" s="143"/>
      <c r="CC230" s="143"/>
      <c r="CD230" s="143"/>
      <c r="CE230" s="143"/>
      <c r="CF230" s="143"/>
      <c r="CG230" s="143"/>
      <c r="CH230" s="143"/>
      <c r="CI230" s="143"/>
      <c r="CJ230" s="143"/>
      <c r="CK230" s="143"/>
      <c r="CL230" s="143"/>
      <c r="CM230" s="143"/>
      <c r="CN230" s="143"/>
      <c r="CO230" s="143"/>
      <c r="CP230" s="143"/>
      <c r="CQ230" s="143"/>
      <c r="CR230" s="143"/>
      <c r="CS230" s="143"/>
      <c r="CT230" s="143"/>
      <c r="CU230" s="143"/>
      <c r="CV230" s="143"/>
      <c r="CW230" s="143"/>
      <c r="CX230" s="143"/>
      <c r="CY230" s="143"/>
      <c r="CZ230" s="143"/>
      <c r="DA230" s="143"/>
      <c r="DB230" s="143"/>
      <c r="DC230" s="143"/>
      <c r="DD230" s="143"/>
      <c r="DE230" s="143"/>
      <c r="DF230" s="143"/>
      <c r="DG230" s="143"/>
      <c r="DH230" s="143"/>
      <c r="DI230" s="143"/>
      <c r="DJ230" s="143"/>
      <c r="DK230" s="143"/>
      <c r="DL230" s="143"/>
      <c r="DM230" s="143"/>
      <c r="DN230" s="143"/>
      <c r="DO230" s="143"/>
      <c r="DP230" s="143"/>
      <c r="DQ230" s="143"/>
      <c r="DR230" s="143"/>
      <c r="DS230" s="143"/>
      <c r="DT230" s="143"/>
      <c r="DU230" s="143"/>
      <c r="DV230" s="143"/>
      <c r="DW230" s="143"/>
      <c r="DX230" s="143"/>
      <c r="DY230" s="143"/>
      <c r="DZ230" s="143"/>
      <c r="EA230" s="143"/>
      <c r="EB230" s="143"/>
      <c r="EC230" s="143"/>
      <c r="ED230" s="143"/>
      <c r="EE230" s="143"/>
      <c r="EF230" s="143"/>
      <c r="EG230" s="143"/>
      <c r="EH230" s="143"/>
      <c r="EI230" s="143"/>
      <c r="EJ230" s="143"/>
      <c r="EK230" s="143"/>
      <c r="EL230" s="143"/>
      <c r="EM230" s="143"/>
      <c r="EN230" s="143"/>
      <c r="EO230" s="143"/>
      <c r="EP230" s="143"/>
      <c r="EQ230" s="143"/>
      <c r="ER230" s="143"/>
      <c r="ES230" s="143"/>
      <c r="ET230" s="143"/>
      <c r="EU230" s="143"/>
      <c r="EV230" s="143"/>
      <c r="EW230" s="143"/>
      <c r="EX230" s="143"/>
      <c r="EY230" s="143"/>
      <c r="EZ230" s="143"/>
      <c r="FA230" s="143"/>
      <c r="FB230" s="143"/>
      <c r="FC230" s="143"/>
      <c r="FD230" s="143"/>
      <c r="FE230" s="143"/>
      <c r="FF230" s="143"/>
      <c r="FG230" s="143"/>
      <c r="FH230" s="143"/>
      <c r="FI230" s="143"/>
      <c r="FJ230" s="143"/>
      <c r="FK230" s="143"/>
      <c r="FL230" s="143"/>
      <c r="FM230" s="143"/>
      <c r="FN230" s="143"/>
      <c r="FO230" s="143"/>
      <c r="FP230" s="143"/>
      <c r="FQ230" s="143"/>
      <c r="FR230" s="143"/>
      <c r="FS230" s="143"/>
      <c r="FT230" s="143"/>
      <c r="FU230" s="143"/>
      <c r="FV230" s="143"/>
      <c r="FW230" s="143"/>
      <c r="FX230" s="143"/>
      <c r="FY230" s="143"/>
      <c r="FZ230" s="143"/>
      <c r="GA230" s="143"/>
      <c r="GB230" s="143"/>
      <c r="GC230" s="143"/>
      <c r="GD230" s="143"/>
      <c r="GE230" s="143"/>
      <c r="GF230" s="143"/>
      <c r="GG230" s="143"/>
      <c r="GH230" s="143"/>
      <c r="GI230" s="143"/>
      <c r="GJ230" s="143"/>
      <c r="GK230" s="143"/>
      <c r="GL230" s="143"/>
      <c r="GM230" s="143"/>
      <c r="GN230" s="143"/>
      <c r="GO230" s="143"/>
      <c r="GP230" s="143"/>
      <c r="GQ230" s="143"/>
      <c r="GR230" s="143"/>
      <c r="GS230" s="143"/>
      <c r="GT230" s="143"/>
      <c r="GU230" s="143"/>
      <c r="GV230" s="143"/>
      <c r="GW230" s="143"/>
      <c r="GX230" s="143"/>
      <c r="GY230" s="143"/>
      <c r="GZ230" s="143"/>
      <c r="HA230" s="143"/>
      <c r="HB230" s="143"/>
      <c r="HC230" s="143"/>
      <c r="HD230" s="143"/>
      <c r="HE230" s="143"/>
      <c r="HF230" s="143"/>
      <c r="HG230" s="143"/>
      <c r="HH230" s="143"/>
      <c r="HI230" s="143"/>
      <c r="HJ230" s="143"/>
      <c r="HK230" s="143"/>
      <c r="HL230" s="143"/>
      <c r="HM230" s="143"/>
      <c r="HN230" s="143"/>
      <c r="HO230" s="143"/>
      <c r="HP230" s="143"/>
      <c r="HQ230" s="143"/>
      <c r="HR230" s="143"/>
      <c r="HS230" s="143"/>
      <c r="HT230" s="143"/>
      <c r="HU230" s="143"/>
      <c r="HV230" s="143"/>
      <c r="HW230" s="143"/>
      <c r="HX230" s="143"/>
      <c r="HY230" s="143"/>
      <c r="HZ230" s="143"/>
      <c r="IA230" s="143"/>
      <c r="IB230" s="143"/>
      <c r="IC230" s="143"/>
      <c r="ID230" s="143"/>
      <c r="IE230" s="143"/>
      <c r="IF230" s="143"/>
      <c r="IG230" s="143"/>
      <c r="IH230" s="143"/>
      <c r="II230" s="143"/>
      <c r="IJ230" s="143"/>
      <c r="IK230" s="143"/>
      <c r="IL230" s="143"/>
      <c r="IM230" s="143"/>
      <c r="IN230" s="143"/>
      <c r="IO230" s="143"/>
      <c r="IP230" s="143"/>
      <c r="IQ230" s="143"/>
      <c r="IR230" s="143"/>
      <c r="IS230" s="143"/>
      <c r="IT230" s="143"/>
      <c r="IU230" s="143"/>
      <c r="IV230" s="143"/>
      <c r="IW230" s="143"/>
      <c r="IX230" s="143"/>
      <c r="IY230" s="143"/>
      <c r="IZ230" s="143"/>
      <c r="JA230" s="143"/>
      <c r="JB230" s="143"/>
      <c r="JC230" s="143"/>
      <c r="JD230" s="143"/>
      <c r="JE230" s="143"/>
      <c r="JF230" s="143"/>
      <c r="JG230" s="143"/>
      <c r="JH230" s="143"/>
      <c r="JI230" s="143"/>
      <c r="JJ230" s="143"/>
      <c r="JK230" s="143"/>
      <c r="JL230" s="143"/>
      <c r="JM230" s="143"/>
      <c r="JN230" s="143"/>
      <c r="JO230" s="143"/>
      <c r="JP230" s="143"/>
      <c r="JQ230" s="143"/>
      <c r="JR230" s="143"/>
      <c r="JS230" s="143"/>
      <c r="JT230" s="143"/>
      <c r="JU230" s="143"/>
      <c r="JV230" s="143"/>
      <c r="JW230" s="143"/>
      <c r="JX230" s="143"/>
      <c r="JY230" s="143"/>
      <c r="JZ230" s="143"/>
      <c r="KA230" s="143"/>
      <c r="KB230" s="143"/>
      <c r="KC230" s="143"/>
      <c r="KD230" s="143"/>
      <c r="KE230" s="143"/>
      <c r="KF230" s="143"/>
      <c r="KG230" s="143"/>
      <c r="KH230" s="143"/>
      <c r="KI230" s="143"/>
      <c r="KJ230" s="143"/>
      <c r="KK230" s="143"/>
      <c r="KL230" s="143"/>
      <c r="KM230" s="143"/>
      <c r="KN230" s="143"/>
      <c r="KO230" s="143"/>
      <c r="KP230" s="143"/>
      <c r="KQ230" s="143"/>
      <c r="KR230" s="143"/>
      <c r="KS230" s="143"/>
      <c r="KT230" s="143"/>
      <c r="KU230" s="143"/>
      <c r="KV230" s="143"/>
      <c r="KW230" s="143"/>
      <c r="KX230" s="143"/>
      <c r="KY230" s="143"/>
      <c r="KZ230" s="143"/>
      <c r="LA230" s="143"/>
      <c r="LB230" s="143"/>
      <c r="LC230" s="143"/>
      <c r="LD230" s="143"/>
      <c r="LE230" s="143"/>
      <c r="LF230" s="143"/>
      <c r="LG230" s="143"/>
      <c r="LH230" s="143"/>
      <c r="LI230" s="143"/>
      <c r="LJ230" s="143"/>
      <c r="LK230" s="143"/>
      <c r="LL230" s="143"/>
      <c r="LM230" s="143"/>
      <c r="LN230" s="143"/>
      <c r="LO230" s="143"/>
      <c r="LP230" s="143"/>
      <c r="LQ230" s="143"/>
      <c r="LR230" s="143"/>
      <c r="LS230" s="143"/>
      <c r="LT230" s="143"/>
      <c r="LU230" s="143"/>
      <c r="LV230" s="143"/>
      <c r="LW230" s="143"/>
      <c r="LX230" s="143"/>
      <c r="LY230" s="143"/>
      <c r="LZ230" s="143"/>
      <c r="MA230" s="143"/>
      <c r="MB230" s="143"/>
      <c r="MC230" s="143"/>
      <c r="MD230" s="143"/>
      <c r="ME230" s="143"/>
      <c r="MF230" s="143"/>
      <c r="MG230" s="143"/>
      <c r="MH230" s="143"/>
      <c r="MI230" s="143"/>
      <c r="MJ230" s="143"/>
      <c r="MK230" s="143"/>
      <c r="ML230" s="143"/>
      <c r="MM230" s="143"/>
      <c r="MN230" s="143"/>
      <c r="MO230" s="143"/>
      <c r="MP230" s="143"/>
      <c r="MQ230" s="143"/>
      <c r="MR230" s="143"/>
      <c r="MS230" s="143"/>
      <c r="MT230" s="143"/>
      <c r="MU230" s="143"/>
      <c r="MV230" s="143"/>
      <c r="MW230" s="143"/>
      <c r="MX230" s="143"/>
      <c r="MY230" s="143"/>
      <c r="MZ230" s="143"/>
      <c r="NA230" s="143"/>
      <c r="NB230" s="143"/>
      <c r="NC230" s="143"/>
      <c r="ND230" s="143"/>
      <c r="NE230" s="143"/>
      <c r="NF230" s="143"/>
      <c r="NG230" s="143"/>
      <c r="NH230" s="143"/>
      <c r="NI230" s="143"/>
      <c r="NJ230" s="143"/>
      <c r="NK230" s="143"/>
      <c r="NL230" s="143"/>
      <c r="NM230" s="143"/>
      <c r="NN230" s="143"/>
      <c r="NO230" s="143"/>
      <c r="NP230" s="143"/>
      <c r="NQ230" s="143"/>
      <c r="NR230" s="143"/>
      <c r="NS230" s="143"/>
      <c r="NT230" s="143"/>
      <c r="NU230" s="143"/>
      <c r="NV230" s="143"/>
      <c r="NW230" s="143"/>
      <c r="NX230" s="143"/>
      <c r="NY230" s="143"/>
      <c r="NZ230" s="143"/>
      <c r="OA230" s="143"/>
      <c r="OB230" s="143"/>
      <c r="OC230" s="143"/>
      <c r="OD230" s="143"/>
      <c r="OE230" s="143"/>
      <c r="OF230" s="143"/>
      <c r="OG230" s="143"/>
      <c r="OH230" s="143"/>
      <c r="OI230" s="143"/>
      <c r="OJ230" s="143"/>
      <c r="OK230" s="143"/>
      <c r="OL230" s="143"/>
      <c r="OM230" s="143"/>
      <c r="ON230" s="143"/>
      <c r="OO230" s="143"/>
      <c r="OP230" s="143"/>
      <c r="OQ230" s="143"/>
      <c r="OR230" s="143"/>
      <c r="OS230" s="143"/>
      <c r="OT230" s="143"/>
      <c r="OU230" s="143"/>
      <c r="OV230" s="143"/>
      <c r="OW230" s="143"/>
      <c r="OX230" s="143"/>
      <c r="OY230" s="143"/>
      <c r="OZ230" s="143"/>
      <c r="PA230" s="143"/>
      <c r="PB230" s="143"/>
      <c r="PC230" s="143"/>
      <c r="PD230" s="143"/>
      <c r="PE230" s="143"/>
      <c r="PF230" s="143"/>
      <c r="PG230" s="143"/>
      <c r="PH230" s="143"/>
      <c r="PI230" s="143"/>
      <c r="PJ230" s="143"/>
      <c r="PK230" s="143"/>
      <c r="PL230" s="143"/>
      <c r="PM230" s="143"/>
      <c r="PN230" s="143"/>
      <c r="PO230" s="143"/>
      <c r="PP230" s="143"/>
      <c r="PQ230" s="143"/>
      <c r="PR230" s="143"/>
      <c r="PS230" s="143"/>
      <c r="PT230" s="143"/>
      <c r="PU230" s="143"/>
      <c r="PV230" s="143"/>
      <c r="PW230" s="143"/>
      <c r="PX230" s="143"/>
      <c r="PY230" s="143"/>
      <c r="PZ230" s="143"/>
      <c r="QA230" s="143"/>
      <c r="QB230" s="143"/>
      <c r="QC230" s="143"/>
      <c r="QD230" s="143"/>
      <c r="QE230" s="143"/>
      <c r="QF230" s="143"/>
      <c r="QG230" s="143"/>
      <c r="QH230" s="143"/>
      <c r="QI230" s="143"/>
      <c r="QJ230" s="143"/>
      <c r="QK230" s="143"/>
      <c r="QL230" s="143"/>
      <c r="QM230" s="143"/>
      <c r="QN230" s="143"/>
      <c r="QO230" s="143"/>
      <c r="QP230" s="143"/>
      <c r="QQ230" s="143"/>
      <c r="QR230" s="143"/>
      <c r="QS230" s="143"/>
      <c r="QT230" s="143"/>
      <c r="QU230" s="143"/>
      <c r="QV230" s="143"/>
      <c r="QW230" s="143"/>
      <c r="QX230" s="143"/>
      <c r="QY230" s="143"/>
      <c r="QZ230" s="143"/>
      <c r="RA230" s="143"/>
      <c r="RB230" s="143"/>
      <c r="RC230" s="143"/>
      <c r="RD230" s="143"/>
      <c r="RE230" s="143"/>
      <c r="RF230" s="143"/>
      <c r="RG230" s="143"/>
      <c r="RH230" s="143"/>
      <c r="RI230" s="143"/>
      <c r="RJ230" s="143"/>
      <c r="RK230" s="143"/>
      <c r="RL230" s="143"/>
      <c r="RM230" s="143"/>
      <c r="RN230" s="143"/>
      <c r="RO230" s="143"/>
      <c r="RP230" s="143"/>
      <c r="RQ230" s="143"/>
      <c r="RR230" s="143"/>
      <c r="RS230" s="143"/>
      <c r="RT230" s="143"/>
      <c r="RU230" s="143"/>
      <c r="RV230" s="143"/>
      <c r="RW230" s="143"/>
      <c r="RX230" s="143"/>
      <c r="RY230" s="143"/>
      <c r="RZ230" s="143"/>
      <c r="SA230" s="143"/>
      <c r="SB230" s="143"/>
      <c r="SC230" s="143"/>
      <c r="SD230" s="143"/>
      <c r="SE230" s="143"/>
      <c r="SF230" s="143"/>
      <c r="SG230" s="143"/>
      <c r="SH230" s="143"/>
      <c r="SI230" s="143"/>
      <c r="SJ230" s="143"/>
      <c r="SK230" s="143"/>
      <c r="SL230" s="143"/>
      <c r="SM230" s="143"/>
      <c r="SN230" s="143"/>
      <c r="SO230" s="143"/>
      <c r="SP230" s="143"/>
      <c r="SQ230" s="143"/>
      <c r="SR230" s="143"/>
      <c r="SS230" s="143"/>
      <c r="ST230" s="143"/>
      <c r="SU230" s="143"/>
      <c r="SV230" s="143"/>
      <c r="SW230" s="143"/>
      <c r="SX230" s="143"/>
      <c r="SY230" s="143"/>
      <c r="SZ230" s="143"/>
      <c r="TA230" s="143"/>
      <c r="TB230" s="143"/>
      <c r="TC230" s="143"/>
      <c r="TD230" s="143"/>
      <c r="TE230" s="143"/>
      <c r="TF230" s="143"/>
      <c r="TG230" s="143"/>
      <c r="TH230" s="143"/>
      <c r="TI230" s="143"/>
      <c r="TJ230" s="143"/>
      <c r="TK230" s="143"/>
      <c r="TL230" s="143"/>
      <c r="TM230" s="143"/>
      <c r="TN230" s="143"/>
      <c r="TO230" s="143"/>
      <c r="TP230" s="143"/>
      <c r="TQ230" s="143"/>
      <c r="TR230" s="143"/>
      <c r="TS230" s="143"/>
      <c r="TT230" s="143"/>
      <c r="TU230" s="143"/>
      <c r="TV230" s="143"/>
      <c r="TW230" s="143"/>
      <c r="TX230" s="143"/>
      <c r="TY230" s="143"/>
      <c r="TZ230" s="143"/>
      <c r="UA230" s="143"/>
      <c r="UB230" s="143"/>
      <c r="UC230" s="143"/>
      <c r="UD230" s="143"/>
      <c r="UE230" s="143"/>
      <c r="UF230" s="143"/>
      <c r="UG230" s="143"/>
      <c r="UH230" s="143"/>
      <c r="UI230" s="143"/>
      <c r="UJ230" s="143"/>
      <c r="UK230" s="143"/>
      <c r="UL230" s="143"/>
      <c r="UM230" s="143"/>
      <c r="UN230" s="143"/>
      <c r="UO230" s="143"/>
      <c r="UP230" s="143"/>
      <c r="UQ230" s="143"/>
      <c r="UR230" s="143"/>
      <c r="US230" s="143"/>
      <c r="UT230" s="143"/>
      <c r="UU230" s="143"/>
      <c r="UV230" s="143"/>
      <c r="UW230" s="143"/>
      <c r="UX230" s="143"/>
      <c r="UY230" s="143"/>
      <c r="UZ230" s="143"/>
      <c r="VA230" s="143"/>
      <c r="VB230" s="143"/>
      <c r="VC230" s="143"/>
      <c r="VD230" s="143"/>
      <c r="VE230" s="143"/>
      <c r="VF230" s="143"/>
      <c r="VG230" s="143"/>
      <c r="VH230" s="143"/>
      <c r="VI230" s="143"/>
      <c r="VJ230" s="143"/>
      <c r="VK230" s="143"/>
      <c r="VL230" s="143"/>
      <c r="VM230" s="143"/>
      <c r="VN230" s="143"/>
      <c r="VO230" s="143"/>
      <c r="VP230" s="143"/>
      <c r="VQ230" s="143"/>
      <c r="VR230" s="143"/>
      <c r="VS230" s="143"/>
      <c r="VT230" s="143"/>
      <c r="VU230" s="143"/>
      <c r="VV230" s="143"/>
      <c r="VW230" s="143"/>
      <c r="VX230" s="143"/>
      <c r="VY230" s="143"/>
      <c r="VZ230" s="143"/>
      <c r="WA230" s="143"/>
      <c r="WB230" s="143"/>
      <c r="WC230" s="143"/>
      <c r="WD230" s="143"/>
      <c r="WE230" s="143"/>
      <c r="WF230" s="143"/>
      <c r="WG230" s="143"/>
      <c r="WH230" s="143"/>
      <c r="WI230" s="143"/>
      <c r="WJ230" s="143"/>
      <c r="WK230" s="143"/>
      <c r="WL230" s="143"/>
      <c r="WM230" s="143"/>
      <c r="WN230" s="143"/>
      <c r="WO230" s="143"/>
      <c r="WP230" s="143"/>
      <c r="WQ230" s="143"/>
      <c r="WR230" s="143"/>
      <c r="WS230" s="143"/>
      <c r="WT230" s="143"/>
      <c r="WU230" s="143"/>
      <c r="WV230" s="143"/>
      <c r="WW230" s="143"/>
      <c r="WX230" s="143"/>
      <c r="WY230" s="143"/>
      <c r="WZ230" s="143"/>
      <c r="XA230" s="143"/>
      <c r="XB230" s="143"/>
      <c r="XC230" s="143"/>
      <c r="XD230" s="143"/>
      <c r="XE230" s="143"/>
      <c r="XF230" s="143"/>
      <c r="XG230" s="143"/>
      <c r="XH230" s="143"/>
      <c r="XI230" s="143"/>
      <c r="XJ230" s="143"/>
      <c r="XK230" s="143"/>
      <c r="XL230" s="143"/>
      <c r="XM230" s="143"/>
      <c r="XN230" s="143"/>
      <c r="XO230" s="143"/>
      <c r="XP230" s="143"/>
      <c r="XQ230" s="143"/>
      <c r="XR230" s="143"/>
      <c r="XS230" s="143"/>
      <c r="XT230" s="143"/>
      <c r="XU230" s="143"/>
      <c r="XV230" s="143"/>
      <c r="XW230" s="143"/>
      <c r="XX230" s="143"/>
      <c r="XY230" s="143"/>
      <c r="XZ230" s="143"/>
      <c r="YA230" s="143"/>
      <c r="YB230" s="143"/>
      <c r="YC230" s="143"/>
      <c r="YD230" s="143"/>
      <c r="YE230" s="143"/>
      <c r="YF230" s="143"/>
      <c r="YG230" s="143"/>
      <c r="YH230" s="143"/>
      <c r="YI230" s="143"/>
      <c r="YJ230" s="143"/>
      <c r="YK230" s="143"/>
      <c r="YL230" s="143"/>
      <c r="YM230" s="143"/>
      <c r="YN230" s="143"/>
      <c r="YO230" s="143"/>
      <c r="YP230" s="143"/>
      <c r="YQ230" s="143"/>
      <c r="YR230" s="143"/>
      <c r="YS230" s="143"/>
      <c r="YT230" s="143"/>
      <c r="YU230" s="143"/>
      <c r="YV230" s="143"/>
      <c r="YW230" s="143"/>
      <c r="YX230" s="143"/>
      <c r="YY230" s="143"/>
      <c r="YZ230" s="143"/>
      <c r="ZA230" s="143"/>
      <c r="ZB230" s="143"/>
      <c r="ZC230" s="143"/>
      <c r="ZD230" s="143"/>
      <c r="ZE230" s="143"/>
      <c r="ZF230" s="143"/>
      <c r="ZG230" s="143"/>
      <c r="ZH230" s="143"/>
      <c r="ZI230" s="143"/>
      <c r="ZJ230" s="143"/>
      <c r="ZK230" s="143"/>
      <c r="ZL230" s="143"/>
      <c r="ZM230" s="143"/>
      <c r="ZN230" s="143"/>
      <c r="ZO230" s="143"/>
      <c r="ZP230" s="143"/>
      <c r="ZQ230" s="143"/>
      <c r="ZR230" s="143"/>
      <c r="ZS230" s="143"/>
      <c r="ZT230" s="143"/>
      <c r="ZU230" s="143"/>
      <c r="ZV230" s="143"/>
      <c r="ZW230" s="143"/>
      <c r="ZX230" s="143"/>
      <c r="ZY230" s="143"/>
      <c r="ZZ230" s="143"/>
      <c r="AAA230" s="143"/>
      <c r="AAB230" s="143"/>
      <c r="AAC230" s="143"/>
      <c r="AAD230" s="143"/>
      <c r="AAE230" s="143"/>
      <c r="AAF230" s="143"/>
      <c r="AAG230" s="143"/>
      <c r="AAH230" s="143"/>
      <c r="AAI230" s="143"/>
      <c r="AAJ230" s="143"/>
      <c r="AAK230" s="143"/>
      <c r="AAL230" s="143"/>
      <c r="AAM230" s="143"/>
      <c r="AAN230" s="143"/>
      <c r="AAO230" s="143"/>
      <c r="AAP230" s="143"/>
      <c r="AAQ230" s="143"/>
      <c r="AAR230" s="143"/>
      <c r="AAS230" s="143"/>
      <c r="AAT230" s="143"/>
      <c r="AAU230" s="143"/>
      <c r="AAV230" s="143"/>
      <c r="AAW230" s="143"/>
      <c r="AAX230" s="143"/>
      <c r="AAY230" s="143"/>
      <c r="AAZ230" s="143"/>
      <c r="ABA230" s="143"/>
      <c r="ABB230" s="143"/>
      <c r="ABC230" s="143"/>
      <c r="ABD230" s="143"/>
      <c r="ABE230" s="143"/>
      <c r="ABF230" s="143"/>
      <c r="ABG230" s="143"/>
      <c r="ABH230" s="143"/>
      <c r="ABI230" s="143"/>
      <c r="ABJ230" s="143"/>
      <c r="ABK230" s="143"/>
      <c r="ABL230" s="143"/>
      <c r="ABM230" s="143"/>
      <c r="ABN230" s="143"/>
      <c r="ABO230" s="143"/>
      <c r="ABP230" s="143"/>
      <c r="ABQ230" s="143"/>
      <c r="ABR230" s="143"/>
      <c r="ABS230" s="143"/>
      <c r="ABT230" s="143"/>
      <c r="ABU230" s="143"/>
      <c r="ABV230" s="143"/>
      <c r="ABW230" s="143"/>
      <c r="ABX230" s="143"/>
      <c r="ABY230" s="143"/>
      <c r="ABZ230" s="143"/>
      <c r="ACA230" s="143"/>
      <c r="ACB230" s="143"/>
      <c r="ACC230" s="143"/>
      <c r="ACD230" s="143"/>
      <c r="ACE230" s="143"/>
      <c r="ACF230" s="143"/>
      <c r="ACG230" s="143"/>
      <c r="ACH230" s="143"/>
      <c r="ACI230" s="143"/>
      <c r="ACJ230" s="143"/>
      <c r="ACK230" s="143"/>
      <c r="ACL230" s="143"/>
      <c r="ACM230" s="143"/>
      <c r="ACN230" s="143"/>
      <c r="ACO230" s="143"/>
      <c r="ACP230" s="143"/>
      <c r="ACQ230" s="143"/>
      <c r="ACR230" s="143"/>
      <c r="ACS230" s="143"/>
      <c r="ACT230" s="143"/>
      <c r="ACU230" s="143"/>
      <c r="ACV230" s="143"/>
      <c r="ACW230" s="143"/>
      <c r="ACX230" s="143"/>
      <c r="ACY230" s="143"/>
      <c r="ACZ230" s="143"/>
      <c r="ADA230" s="143"/>
      <c r="ADB230" s="143"/>
      <c r="ADC230" s="143"/>
      <c r="ADD230" s="143"/>
      <c r="ADE230" s="143"/>
      <c r="ADF230" s="143"/>
      <c r="ADG230" s="143"/>
      <c r="ADH230" s="143"/>
      <c r="ADI230" s="143"/>
      <c r="ADJ230" s="143"/>
      <c r="ADK230" s="143"/>
      <c r="ADL230" s="143"/>
      <c r="ADM230" s="143"/>
      <c r="ADN230" s="143"/>
      <c r="ADO230" s="143"/>
      <c r="ADP230" s="143"/>
      <c r="ADQ230" s="143"/>
      <c r="ADR230" s="143"/>
      <c r="ADS230" s="143"/>
      <c r="ADT230" s="143"/>
      <c r="ADU230" s="143"/>
      <c r="ADV230" s="143"/>
      <c r="ADW230" s="143"/>
      <c r="ADX230" s="143"/>
      <c r="ADY230" s="143"/>
      <c r="ADZ230" s="143"/>
      <c r="AEA230" s="143"/>
      <c r="AEB230" s="143"/>
      <c r="AEC230" s="143"/>
      <c r="AED230" s="143"/>
      <c r="AEE230" s="143"/>
      <c r="AEF230" s="143"/>
      <c r="AEG230" s="143"/>
      <c r="AEH230" s="143"/>
      <c r="AEI230" s="143"/>
      <c r="AEJ230" s="143"/>
      <c r="AEK230" s="143"/>
      <c r="AEL230" s="143"/>
      <c r="AEM230" s="143"/>
      <c r="AEN230" s="143"/>
      <c r="AEO230" s="143"/>
      <c r="AEP230" s="143"/>
      <c r="AEQ230" s="143"/>
      <c r="AER230" s="143"/>
      <c r="AES230" s="143"/>
      <c r="AET230" s="143"/>
      <c r="AEU230" s="143"/>
      <c r="AEV230" s="143"/>
      <c r="AEW230" s="143"/>
      <c r="AEX230" s="143"/>
      <c r="AEY230" s="143"/>
      <c r="AEZ230" s="143"/>
      <c r="AFA230" s="143"/>
      <c r="AFB230" s="143"/>
      <c r="AFC230" s="143"/>
      <c r="AFD230" s="143"/>
      <c r="AFE230" s="143"/>
      <c r="AFF230" s="143"/>
      <c r="AFG230" s="143"/>
      <c r="AFH230" s="143"/>
      <c r="AFI230" s="143"/>
      <c r="AFJ230" s="143"/>
      <c r="AFK230" s="143"/>
      <c r="AFL230" s="143"/>
      <c r="AFM230" s="143"/>
      <c r="AFN230" s="143"/>
      <c r="AFO230" s="143"/>
      <c r="AFP230" s="143"/>
      <c r="AFQ230" s="143"/>
      <c r="AFR230" s="143"/>
      <c r="AFS230" s="143"/>
      <c r="AFT230" s="143"/>
      <c r="AFU230" s="143"/>
      <c r="AFV230" s="143"/>
      <c r="AFW230" s="143"/>
      <c r="AFX230" s="143"/>
      <c r="AFY230" s="143"/>
      <c r="AFZ230" s="143"/>
      <c r="AGA230" s="143"/>
      <c r="AGB230" s="143"/>
      <c r="AGC230" s="143"/>
      <c r="AGD230" s="143"/>
      <c r="AGE230" s="143"/>
      <c r="AGF230" s="143"/>
      <c r="AGG230" s="143"/>
      <c r="AGH230" s="143"/>
      <c r="AGI230" s="143"/>
      <c r="AGJ230" s="143"/>
      <c r="AGK230" s="143"/>
      <c r="AGL230" s="143"/>
      <c r="AGM230" s="143"/>
      <c r="AGN230" s="143"/>
      <c r="AGO230" s="143"/>
      <c r="AGP230" s="143"/>
      <c r="AGQ230" s="143"/>
      <c r="AGR230" s="143"/>
      <c r="AGS230" s="143"/>
      <c r="AGT230" s="143"/>
      <c r="AGU230" s="143"/>
      <c r="AGV230" s="143"/>
      <c r="AGW230" s="143"/>
      <c r="AGX230" s="143"/>
      <c r="AGY230" s="143"/>
      <c r="AGZ230" s="143"/>
      <c r="AHA230" s="143"/>
      <c r="AHB230" s="143"/>
      <c r="AHC230" s="143"/>
      <c r="AHD230" s="143"/>
      <c r="AHE230" s="143"/>
      <c r="AHF230" s="143"/>
      <c r="AHG230" s="143"/>
      <c r="AHH230" s="143"/>
      <c r="AHI230" s="143"/>
      <c r="AHJ230" s="143"/>
      <c r="AHK230" s="143"/>
      <c r="AHL230" s="143"/>
      <c r="AHM230" s="143"/>
      <c r="AHN230" s="143"/>
      <c r="AHO230" s="143"/>
      <c r="AHP230" s="143"/>
      <c r="AHQ230" s="143"/>
      <c r="AHR230" s="143"/>
      <c r="AHS230" s="143"/>
      <c r="AHT230" s="143"/>
      <c r="AHU230" s="143"/>
      <c r="AHV230" s="143"/>
      <c r="AHW230" s="143"/>
      <c r="AHX230" s="143"/>
      <c r="AHY230" s="143"/>
      <c r="AHZ230" s="143"/>
      <c r="AIA230" s="143"/>
      <c r="AIB230" s="143"/>
      <c r="AIC230" s="143"/>
      <c r="AID230" s="143"/>
      <c r="AIE230" s="143"/>
      <c r="AIF230" s="143"/>
      <c r="AIG230" s="143"/>
      <c r="AIH230" s="143"/>
      <c r="AII230" s="143"/>
      <c r="AIJ230" s="143"/>
      <c r="AIK230" s="143"/>
      <c r="AIL230" s="143"/>
      <c r="AIM230" s="143"/>
      <c r="AIN230" s="143"/>
      <c r="AIO230" s="143"/>
      <c r="AIP230" s="143"/>
      <c r="AIQ230" s="143"/>
      <c r="AIR230" s="143"/>
      <c r="AIS230" s="143"/>
      <c r="AIT230" s="143"/>
      <c r="AIU230" s="143"/>
      <c r="AIV230" s="143"/>
      <c r="AIW230" s="143"/>
      <c r="AIX230" s="143"/>
      <c r="AIY230" s="143"/>
      <c r="AIZ230" s="143"/>
      <c r="AJA230" s="143"/>
      <c r="AJB230" s="143"/>
      <c r="AJC230" s="143"/>
      <c r="AJD230" s="143"/>
      <c r="AJE230" s="143"/>
      <c r="AJF230" s="143"/>
      <c r="AJG230" s="143"/>
      <c r="AJH230" s="143"/>
      <c r="AJI230" s="143"/>
    </row>
    <row r="231" spans="1:945" s="106" customFormat="1" ht="13.55" customHeight="1" thickBot="1">
      <c r="A231" s="401"/>
      <c r="B231" s="156" t="s">
        <v>32</v>
      </c>
      <c r="C231" s="254">
        <f>Asia!C231</f>
        <v>1393343</v>
      </c>
      <c r="D231" s="359">
        <f t="shared" ref="D231:D232" si="116">IFERROR(IF((C231/C219-1)=-100%,"",(C231/C219-1)),"")</f>
        <v>8.9934230344412089</v>
      </c>
      <c r="E231" s="422"/>
      <c r="F231" s="407"/>
      <c r="G231" s="357">
        <v>14630</v>
      </c>
      <c r="H231" s="359">
        <f t="shared" si="90"/>
        <v>3.2640629554065868</v>
      </c>
      <c r="I231" s="241">
        <v>8782</v>
      </c>
      <c r="J231" s="359">
        <f t="shared" si="104"/>
        <v>12.346504559270517</v>
      </c>
      <c r="K231" s="460"/>
      <c r="L231" s="459"/>
      <c r="M231" s="241">
        <v>1423</v>
      </c>
      <c r="N231" s="359">
        <f t="shared" si="93"/>
        <v>5.0042194092827001</v>
      </c>
      <c r="O231" s="241"/>
      <c r="P231" s="359" t="str">
        <f t="shared" si="94"/>
        <v/>
      </c>
      <c r="Q231" s="241">
        <v>124</v>
      </c>
      <c r="R231" s="359">
        <f t="shared" si="113"/>
        <v>6.75</v>
      </c>
      <c r="S231" s="241">
        <v>1103</v>
      </c>
      <c r="T231" s="359">
        <f t="shared" si="95"/>
        <v>1.7994923857868019</v>
      </c>
      <c r="U231" s="253"/>
      <c r="V231" s="359" t="str">
        <f t="shared" si="96"/>
        <v/>
      </c>
      <c r="W231" s="357">
        <v>57</v>
      </c>
      <c r="X231" s="359">
        <f t="shared" ref="X231:X243" si="117">IFERROR(IF((W231/W219-1)=-100%,"",(W231/W219-1)),"")</f>
        <v>13.25</v>
      </c>
      <c r="Y231" s="253">
        <v>40</v>
      </c>
      <c r="Z231" s="359" t="str">
        <f t="shared" si="110"/>
        <v/>
      </c>
      <c r="AA231" s="255"/>
      <c r="AB231" s="358" t="str">
        <f t="shared" si="98"/>
        <v/>
      </c>
      <c r="AC231" s="255"/>
      <c r="AD231" s="358" t="str">
        <f t="shared" si="99"/>
        <v/>
      </c>
      <c r="AE231" s="255"/>
      <c r="AF231" s="358" t="str">
        <f t="shared" si="100"/>
        <v/>
      </c>
      <c r="AG231" s="255"/>
      <c r="AH231" s="358" t="str">
        <f t="shared" si="101"/>
        <v/>
      </c>
      <c r="AI231" s="143"/>
      <c r="AJ231" s="143"/>
      <c r="AK231" s="143"/>
      <c r="AL231" s="143"/>
      <c r="AM231" s="143"/>
      <c r="AN231" s="143"/>
      <c r="AO231" s="143"/>
      <c r="AP231" s="143"/>
      <c r="AQ231" s="143"/>
      <c r="AR231" s="143"/>
      <c r="AS231" s="143"/>
      <c r="AT231" s="143"/>
      <c r="AU231" s="143"/>
      <c r="AV231" s="144"/>
      <c r="AW231" s="143"/>
      <c r="AX231" s="143"/>
      <c r="AY231" s="143"/>
      <c r="AZ231" s="143"/>
      <c r="BA231" s="143"/>
      <c r="BB231" s="143"/>
      <c r="BC231" s="143"/>
      <c r="BD231" s="143"/>
      <c r="BE231" s="143"/>
      <c r="BF231" s="143"/>
      <c r="BG231" s="143"/>
      <c r="BH231" s="143"/>
      <c r="BI231" s="143"/>
      <c r="BJ231" s="143"/>
      <c r="BK231" s="143"/>
      <c r="BL231" s="143"/>
      <c r="BM231" s="143"/>
      <c r="BN231" s="143"/>
      <c r="BO231" s="143"/>
      <c r="BP231" s="143"/>
      <c r="BQ231" s="143"/>
      <c r="BR231" s="143"/>
      <c r="BS231" s="143"/>
      <c r="BT231" s="143"/>
      <c r="BU231" s="143"/>
      <c r="BV231" s="143"/>
      <c r="BW231" s="143"/>
      <c r="BX231" s="143"/>
      <c r="BY231" s="143"/>
      <c r="BZ231" s="143"/>
      <c r="CA231" s="143"/>
      <c r="CB231" s="143"/>
      <c r="CC231" s="143"/>
      <c r="CD231" s="143"/>
      <c r="CE231" s="143"/>
      <c r="CF231" s="143"/>
      <c r="CG231" s="143"/>
      <c r="CH231" s="143"/>
      <c r="CI231" s="143"/>
      <c r="CJ231" s="143"/>
      <c r="CK231" s="143"/>
      <c r="CL231" s="143"/>
      <c r="CM231" s="143"/>
      <c r="CN231" s="143"/>
      <c r="CO231" s="143"/>
      <c r="CP231" s="143"/>
      <c r="CQ231" s="143"/>
      <c r="CR231" s="143"/>
      <c r="CS231" s="143"/>
      <c r="CT231" s="143"/>
      <c r="CU231" s="143"/>
      <c r="CV231" s="143"/>
      <c r="CW231" s="143"/>
      <c r="CX231" s="143"/>
      <c r="CY231" s="143"/>
      <c r="CZ231" s="143"/>
      <c r="DA231" s="143"/>
      <c r="DB231" s="143"/>
      <c r="DC231" s="143"/>
      <c r="DD231" s="143"/>
      <c r="DE231" s="143"/>
      <c r="DF231" s="143"/>
      <c r="DG231" s="143"/>
      <c r="DH231" s="143"/>
      <c r="DI231" s="143"/>
      <c r="DJ231" s="143"/>
      <c r="DK231" s="143"/>
      <c r="DL231" s="143"/>
      <c r="DM231" s="143"/>
      <c r="DN231" s="143"/>
      <c r="DO231" s="143"/>
      <c r="DP231" s="143"/>
      <c r="DQ231" s="143"/>
      <c r="DR231" s="143"/>
      <c r="DS231" s="143"/>
      <c r="DT231" s="143"/>
      <c r="DU231" s="143"/>
      <c r="DV231" s="143"/>
      <c r="DW231" s="143"/>
      <c r="DX231" s="143"/>
      <c r="DY231" s="143"/>
      <c r="DZ231" s="143"/>
      <c r="EA231" s="143"/>
      <c r="EB231" s="143"/>
      <c r="EC231" s="143"/>
      <c r="ED231" s="143"/>
      <c r="EE231" s="143"/>
      <c r="EF231" s="143"/>
      <c r="EG231" s="143"/>
      <c r="EH231" s="143"/>
      <c r="EI231" s="143"/>
      <c r="EJ231" s="143"/>
      <c r="EK231" s="143"/>
      <c r="EL231" s="143"/>
      <c r="EM231" s="143"/>
      <c r="EN231" s="143"/>
      <c r="EO231" s="143"/>
      <c r="EP231" s="143"/>
      <c r="EQ231" s="143"/>
      <c r="ER231" s="143"/>
      <c r="ES231" s="143"/>
      <c r="ET231" s="143"/>
      <c r="EU231" s="143"/>
      <c r="EV231" s="143"/>
      <c r="EW231" s="143"/>
      <c r="EX231" s="143"/>
      <c r="EY231" s="143"/>
      <c r="EZ231" s="143"/>
      <c r="FA231" s="143"/>
      <c r="FB231" s="143"/>
      <c r="FC231" s="143"/>
      <c r="FD231" s="143"/>
      <c r="FE231" s="143"/>
      <c r="FF231" s="143"/>
      <c r="FG231" s="143"/>
      <c r="FH231" s="143"/>
      <c r="FI231" s="143"/>
      <c r="FJ231" s="143"/>
      <c r="FK231" s="143"/>
      <c r="FL231" s="143"/>
      <c r="FM231" s="143"/>
      <c r="FN231" s="143"/>
      <c r="FO231" s="143"/>
      <c r="FP231" s="143"/>
      <c r="FQ231" s="143"/>
      <c r="FR231" s="143"/>
      <c r="FS231" s="143"/>
      <c r="FT231" s="143"/>
      <c r="FU231" s="143"/>
      <c r="FV231" s="143"/>
      <c r="FW231" s="143"/>
      <c r="FX231" s="143"/>
      <c r="FY231" s="143"/>
      <c r="FZ231" s="143"/>
      <c r="GA231" s="143"/>
      <c r="GB231" s="143"/>
      <c r="GC231" s="143"/>
      <c r="GD231" s="143"/>
      <c r="GE231" s="143"/>
      <c r="GF231" s="143"/>
      <c r="GG231" s="143"/>
      <c r="GH231" s="143"/>
      <c r="GI231" s="143"/>
      <c r="GJ231" s="143"/>
      <c r="GK231" s="143"/>
      <c r="GL231" s="143"/>
      <c r="GM231" s="143"/>
      <c r="GN231" s="143"/>
      <c r="GO231" s="143"/>
      <c r="GP231" s="143"/>
      <c r="GQ231" s="143"/>
      <c r="GR231" s="143"/>
      <c r="GS231" s="143"/>
      <c r="GT231" s="143"/>
      <c r="GU231" s="143"/>
      <c r="GV231" s="143"/>
      <c r="GW231" s="143"/>
      <c r="GX231" s="143"/>
      <c r="GY231" s="143"/>
      <c r="GZ231" s="143"/>
      <c r="HA231" s="143"/>
      <c r="HB231" s="143"/>
      <c r="HC231" s="143"/>
      <c r="HD231" s="143"/>
      <c r="HE231" s="143"/>
      <c r="HF231" s="143"/>
      <c r="HG231" s="143"/>
      <c r="HH231" s="143"/>
      <c r="HI231" s="143"/>
      <c r="HJ231" s="143"/>
      <c r="HK231" s="143"/>
      <c r="HL231" s="143"/>
      <c r="HM231" s="143"/>
      <c r="HN231" s="143"/>
      <c r="HO231" s="143"/>
      <c r="HP231" s="143"/>
      <c r="HQ231" s="143"/>
      <c r="HR231" s="143"/>
      <c r="HS231" s="143"/>
      <c r="HT231" s="143"/>
      <c r="HU231" s="143"/>
      <c r="HV231" s="143"/>
      <c r="HW231" s="143"/>
      <c r="HX231" s="143"/>
      <c r="HY231" s="143"/>
      <c r="HZ231" s="143"/>
      <c r="IA231" s="143"/>
      <c r="IB231" s="143"/>
      <c r="IC231" s="143"/>
      <c r="ID231" s="143"/>
      <c r="IE231" s="143"/>
      <c r="IF231" s="143"/>
      <c r="IG231" s="143"/>
      <c r="IH231" s="143"/>
      <c r="II231" s="143"/>
      <c r="IJ231" s="143"/>
      <c r="IK231" s="143"/>
      <c r="IL231" s="143"/>
      <c r="IM231" s="143"/>
      <c r="IN231" s="143"/>
      <c r="IO231" s="143"/>
      <c r="IP231" s="143"/>
      <c r="IQ231" s="143"/>
      <c r="IR231" s="143"/>
      <c r="IS231" s="143"/>
      <c r="IT231" s="143"/>
      <c r="IU231" s="143"/>
      <c r="IV231" s="143"/>
      <c r="IW231" s="143"/>
      <c r="IX231" s="143"/>
      <c r="IY231" s="143"/>
      <c r="IZ231" s="143"/>
      <c r="JA231" s="143"/>
      <c r="JB231" s="143"/>
      <c r="JC231" s="143"/>
      <c r="JD231" s="143"/>
      <c r="JE231" s="143"/>
      <c r="JF231" s="143"/>
      <c r="JG231" s="143"/>
      <c r="JH231" s="143"/>
      <c r="JI231" s="143"/>
      <c r="JJ231" s="143"/>
      <c r="JK231" s="143"/>
      <c r="JL231" s="143"/>
      <c r="JM231" s="143"/>
      <c r="JN231" s="143"/>
      <c r="JO231" s="143"/>
      <c r="JP231" s="143"/>
      <c r="JQ231" s="143"/>
      <c r="JR231" s="143"/>
      <c r="JS231" s="143"/>
      <c r="JT231" s="143"/>
      <c r="JU231" s="143"/>
      <c r="JV231" s="143"/>
      <c r="JW231" s="143"/>
      <c r="JX231" s="143"/>
      <c r="JY231" s="143"/>
      <c r="JZ231" s="143"/>
      <c r="KA231" s="143"/>
      <c r="KB231" s="143"/>
      <c r="KC231" s="143"/>
      <c r="KD231" s="143"/>
      <c r="KE231" s="143"/>
      <c r="KF231" s="143"/>
      <c r="KG231" s="143"/>
      <c r="KH231" s="143"/>
      <c r="KI231" s="143"/>
      <c r="KJ231" s="143"/>
      <c r="KK231" s="143"/>
      <c r="KL231" s="143"/>
      <c r="KM231" s="143"/>
      <c r="KN231" s="143"/>
      <c r="KO231" s="143"/>
      <c r="KP231" s="143"/>
      <c r="KQ231" s="143"/>
      <c r="KR231" s="143"/>
      <c r="KS231" s="143"/>
      <c r="KT231" s="143"/>
      <c r="KU231" s="143"/>
      <c r="KV231" s="143"/>
      <c r="KW231" s="143"/>
      <c r="KX231" s="143"/>
      <c r="KY231" s="143"/>
      <c r="KZ231" s="143"/>
      <c r="LA231" s="143"/>
      <c r="LB231" s="143"/>
      <c r="LC231" s="143"/>
      <c r="LD231" s="143"/>
      <c r="LE231" s="143"/>
      <c r="LF231" s="143"/>
      <c r="LG231" s="143"/>
      <c r="LH231" s="143"/>
      <c r="LI231" s="143"/>
      <c r="LJ231" s="143"/>
      <c r="LK231" s="143"/>
      <c r="LL231" s="143"/>
      <c r="LM231" s="143"/>
      <c r="LN231" s="143"/>
      <c r="LO231" s="143"/>
      <c r="LP231" s="143"/>
      <c r="LQ231" s="143"/>
      <c r="LR231" s="143"/>
      <c r="LS231" s="143"/>
      <c r="LT231" s="143"/>
      <c r="LU231" s="143"/>
      <c r="LV231" s="143"/>
      <c r="LW231" s="143"/>
      <c r="LX231" s="143"/>
      <c r="LY231" s="143"/>
      <c r="LZ231" s="143"/>
      <c r="MA231" s="143"/>
      <c r="MB231" s="143"/>
      <c r="MC231" s="143"/>
      <c r="MD231" s="143"/>
      <c r="ME231" s="143"/>
      <c r="MF231" s="143"/>
      <c r="MG231" s="143"/>
      <c r="MH231" s="143"/>
      <c r="MI231" s="143"/>
      <c r="MJ231" s="143"/>
      <c r="MK231" s="143"/>
      <c r="ML231" s="143"/>
      <c r="MM231" s="143"/>
      <c r="MN231" s="143"/>
      <c r="MO231" s="143"/>
      <c r="MP231" s="143"/>
      <c r="MQ231" s="143"/>
      <c r="MR231" s="143"/>
      <c r="MS231" s="143"/>
      <c r="MT231" s="143"/>
      <c r="MU231" s="143"/>
      <c r="MV231" s="143"/>
      <c r="MW231" s="143"/>
      <c r="MX231" s="143"/>
      <c r="MY231" s="143"/>
      <c r="MZ231" s="143"/>
      <c r="NA231" s="143"/>
      <c r="NB231" s="143"/>
      <c r="NC231" s="143"/>
      <c r="ND231" s="143"/>
      <c r="NE231" s="143"/>
      <c r="NF231" s="143"/>
      <c r="NG231" s="143"/>
      <c r="NH231" s="143"/>
      <c r="NI231" s="143"/>
      <c r="NJ231" s="143"/>
      <c r="NK231" s="143"/>
      <c r="NL231" s="143"/>
      <c r="NM231" s="143"/>
      <c r="NN231" s="143"/>
      <c r="NO231" s="143"/>
      <c r="NP231" s="143"/>
      <c r="NQ231" s="143"/>
      <c r="NR231" s="143"/>
      <c r="NS231" s="143"/>
      <c r="NT231" s="143"/>
      <c r="NU231" s="143"/>
      <c r="NV231" s="143"/>
      <c r="NW231" s="143"/>
      <c r="NX231" s="143"/>
      <c r="NY231" s="143"/>
      <c r="NZ231" s="143"/>
      <c r="OA231" s="143"/>
      <c r="OB231" s="143"/>
      <c r="OC231" s="143"/>
      <c r="OD231" s="143"/>
      <c r="OE231" s="143"/>
      <c r="OF231" s="143"/>
      <c r="OG231" s="143"/>
      <c r="OH231" s="143"/>
      <c r="OI231" s="143"/>
      <c r="OJ231" s="143"/>
      <c r="OK231" s="143"/>
      <c r="OL231" s="143"/>
      <c r="OM231" s="143"/>
      <c r="ON231" s="143"/>
      <c r="OO231" s="143"/>
      <c r="OP231" s="143"/>
      <c r="OQ231" s="143"/>
      <c r="OR231" s="143"/>
      <c r="OS231" s="143"/>
      <c r="OT231" s="143"/>
      <c r="OU231" s="143"/>
      <c r="OV231" s="143"/>
      <c r="OW231" s="143"/>
      <c r="OX231" s="143"/>
      <c r="OY231" s="143"/>
      <c r="OZ231" s="143"/>
      <c r="PA231" s="143"/>
      <c r="PB231" s="143"/>
      <c r="PC231" s="143"/>
      <c r="PD231" s="143"/>
      <c r="PE231" s="143"/>
      <c r="PF231" s="143"/>
      <c r="PG231" s="143"/>
      <c r="PH231" s="143"/>
      <c r="PI231" s="143"/>
      <c r="PJ231" s="143"/>
      <c r="PK231" s="143"/>
      <c r="PL231" s="143"/>
      <c r="PM231" s="143"/>
      <c r="PN231" s="143"/>
      <c r="PO231" s="143"/>
      <c r="PP231" s="143"/>
      <c r="PQ231" s="143"/>
      <c r="PR231" s="143"/>
      <c r="PS231" s="143"/>
      <c r="PT231" s="143"/>
      <c r="PU231" s="143"/>
      <c r="PV231" s="143"/>
      <c r="PW231" s="143"/>
      <c r="PX231" s="143"/>
      <c r="PY231" s="143"/>
      <c r="PZ231" s="143"/>
      <c r="QA231" s="143"/>
      <c r="QB231" s="143"/>
      <c r="QC231" s="143"/>
      <c r="QD231" s="143"/>
      <c r="QE231" s="143"/>
      <c r="QF231" s="143"/>
      <c r="QG231" s="143"/>
      <c r="QH231" s="143"/>
      <c r="QI231" s="143"/>
      <c r="QJ231" s="143"/>
      <c r="QK231" s="143"/>
      <c r="QL231" s="143"/>
      <c r="QM231" s="143"/>
      <c r="QN231" s="143"/>
      <c r="QO231" s="143"/>
      <c r="QP231" s="143"/>
      <c r="QQ231" s="143"/>
      <c r="QR231" s="143"/>
      <c r="QS231" s="143"/>
      <c r="QT231" s="143"/>
      <c r="QU231" s="143"/>
      <c r="QV231" s="143"/>
      <c r="QW231" s="143"/>
      <c r="QX231" s="143"/>
      <c r="QY231" s="143"/>
      <c r="QZ231" s="143"/>
      <c r="RA231" s="143"/>
      <c r="RB231" s="143"/>
      <c r="RC231" s="143"/>
      <c r="RD231" s="143"/>
      <c r="RE231" s="143"/>
      <c r="RF231" s="143"/>
      <c r="RG231" s="143"/>
      <c r="RH231" s="143"/>
      <c r="RI231" s="143"/>
      <c r="RJ231" s="143"/>
      <c r="RK231" s="143"/>
      <c r="RL231" s="143"/>
      <c r="RM231" s="143"/>
      <c r="RN231" s="143"/>
      <c r="RO231" s="143"/>
      <c r="RP231" s="143"/>
      <c r="RQ231" s="143"/>
      <c r="RR231" s="143"/>
      <c r="RS231" s="143"/>
      <c r="RT231" s="143"/>
      <c r="RU231" s="143"/>
      <c r="RV231" s="143"/>
      <c r="RW231" s="143"/>
      <c r="RX231" s="143"/>
      <c r="RY231" s="143"/>
      <c r="RZ231" s="143"/>
      <c r="SA231" s="143"/>
      <c r="SB231" s="143"/>
      <c r="SC231" s="143"/>
      <c r="SD231" s="143"/>
      <c r="SE231" s="143"/>
      <c r="SF231" s="143"/>
      <c r="SG231" s="143"/>
      <c r="SH231" s="143"/>
      <c r="SI231" s="143"/>
      <c r="SJ231" s="143"/>
      <c r="SK231" s="143"/>
      <c r="SL231" s="143"/>
      <c r="SM231" s="143"/>
      <c r="SN231" s="143"/>
      <c r="SO231" s="143"/>
      <c r="SP231" s="143"/>
      <c r="SQ231" s="143"/>
      <c r="SR231" s="143"/>
      <c r="SS231" s="143"/>
      <c r="ST231" s="143"/>
      <c r="SU231" s="143"/>
      <c r="SV231" s="143"/>
      <c r="SW231" s="143"/>
      <c r="SX231" s="143"/>
      <c r="SY231" s="143"/>
      <c r="SZ231" s="143"/>
      <c r="TA231" s="143"/>
      <c r="TB231" s="143"/>
      <c r="TC231" s="143"/>
      <c r="TD231" s="143"/>
      <c r="TE231" s="143"/>
      <c r="TF231" s="143"/>
      <c r="TG231" s="143"/>
      <c r="TH231" s="143"/>
      <c r="TI231" s="143"/>
      <c r="TJ231" s="143"/>
      <c r="TK231" s="143"/>
      <c r="TL231" s="143"/>
      <c r="TM231" s="143"/>
      <c r="TN231" s="143"/>
      <c r="TO231" s="143"/>
      <c r="TP231" s="143"/>
      <c r="TQ231" s="143"/>
      <c r="TR231" s="143"/>
      <c r="TS231" s="143"/>
      <c r="TT231" s="143"/>
      <c r="TU231" s="143"/>
      <c r="TV231" s="143"/>
      <c r="TW231" s="143"/>
      <c r="TX231" s="143"/>
      <c r="TY231" s="143"/>
      <c r="TZ231" s="143"/>
      <c r="UA231" s="143"/>
      <c r="UB231" s="143"/>
      <c r="UC231" s="143"/>
      <c r="UD231" s="143"/>
      <c r="UE231" s="143"/>
      <c r="UF231" s="143"/>
      <c r="UG231" s="143"/>
      <c r="UH231" s="143"/>
      <c r="UI231" s="143"/>
      <c r="UJ231" s="143"/>
      <c r="UK231" s="143"/>
      <c r="UL231" s="143"/>
      <c r="UM231" s="143"/>
      <c r="UN231" s="143"/>
      <c r="UO231" s="143"/>
      <c r="UP231" s="143"/>
      <c r="UQ231" s="143"/>
      <c r="UR231" s="143"/>
      <c r="US231" s="143"/>
      <c r="UT231" s="143"/>
      <c r="UU231" s="143"/>
      <c r="UV231" s="143"/>
      <c r="UW231" s="143"/>
      <c r="UX231" s="143"/>
      <c r="UY231" s="143"/>
      <c r="UZ231" s="143"/>
      <c r="VA231" s="143"/>
      <c r="VB231" s="143"/>
      <c r="VC231" s="143"/>
      <c r="VD231" s="143"/>
      <c r="VE231" s="143"/>
      <c r="VF231" s="143"/>
      <c r="VG231" s="143"/>
      <c r="VH231" s="143"/>
      <c r="VI231" s="143"/>
      <c r="VJ231" s="143"/>
      <c r="VK231" s="143"/>
      <c r="VL231" s="143"/>
      <c r="VM231" s="143"/>
      <c r="VN231" s="143"/>
      <c r="VO231" s="143"/>
      <c r="VP231" s="143"/>
      <c r="VQ231" s="143"/>
      <c r="VR231" s="143"/>
      <c r="VS231" s="143"/>
      <c r="VT231" s="143"/>
      <c r="VU231" s="143"/>
      <c r="VV231" s="143"/>
      <c r="VW231" s="143"/>
      <c r="VX231" s="143"/>
      <c r="VY231" s="143"/>
      <c r="VZ231" s="143"/>
      <c r="WA231" s="143"/>
      <c r="WB231" s="143"/>
      <c r="WC231" s="143"/>
      <c r="WD231" s="143"/>
      <c r="WE231" s="143"/>
      <c r="WF231" s="143"/>
      <c r="WG231" s="143"/>
      <c r="WH231" s="143"/>
      <c r="WI231" s="143"/>
      <c r="WJ231" s="143"/>
      <c r="WK231" s="143"/>
      <c r="WL231" s="143"/>
      <c r="WM231" s="143"/>
      <c r="WN231" s="143"/>
      <c r="WO231" s="143"/>
      <c r="WP231" s="143"/>
      <c r="WQ231" s="143"/>
      <c r="WR231" s="143"/>
      <c r="WS231" s="143"/>
      <c r="WT231" s="143"/>
      <c r="WU231" s="143"/>
      <c r="WV231" s="143"/>
      <c r="WW231" s="143"/>
      <c r="WX231" s="143"/>
      <c r="WY231" s="143"/>
      <c r="WZ231" s="143"/>
      <c r="XA231" s="143"/>
      <c r="XB231" s="143"/>
      <c r="XC231" s="143"/>
      <c r="XD231" s="143"/>
      <c r="XE231" s="143"/>
      <c r="XF231" s="143"/>
      <c r="XG231" s="143"/>
      <c r="XH231" s="143"/>
      <c r="XI231" s="143"/>
      <c r="XJ231" s="143"/>
      <c r="XK231" s="143"/>
      <c r="XL231" s="143"/>
      <c r="XM231" s="143"/>
      <c r="XN231" s="143"/>
      <c r="XO231" s="143"/>
      <c r="XP231" s="143"/>
      <c r="XQ231" s="143"/>
      <c r="XR231" s="143"/>
      <c r="XS231" s="143"/>
      <c r="XT231" s="143"/>
      <c r="XU231" s="143"/>
      <c r="XV231" s="143"/>
      <c r="XW231" s="143"/>
      <c r="XX231" s="143"/>
      <c r="XY231" s="143"/>
      <c r="XZ231" s="143"/>
      <c r="YA231" s="143"/>
      <c r="YB231" s="143"/>
      <c r="YC231" s="143"/>
      <c r="YD231" s="143"/>
      <c r="YE231" s="143"/>
      <c r="YF231" s="143"/>
      <c r="YG231" s="143"/>
      <c r="YH231" s="143"/>
      <c r="YI231" s="143"/>
      <c r="YJ231" s="143"/>
      <c r="YK231" s="143"/>
      <c r="YL231" s="143"/>
      <c r="YM231" s="143"/>
      <c r="YN231" s="143"/>
      <c r="YO231" s="143"/>
      <c r="YP231" s="143"/>
      <c r="YQ231" s="143"/>
      <c r="YR231" s="143"/>
      <c r="YS231" s="143"/>
      <c r="YT231" s="143"/>
      <c r="YU231" s="143"/>
      <c r="YV231" s="143"/>
      <c r="YW231" s="143"/>
      <c r="YX231" s="143"/>
      <c r="YY231" s="143"/>
      <c r="YZ231" s="143"/>
      <c r="ZA231" s="143"/>
      <c r="ZB231" s="143"/>
      <c r="ZC231" s="143"/>
      <c r="ZD231" s="143"/>
      <c r="ZE231" s="143"/>
      <c r="ZF231" s="143"/>
      <c r="ZG231" s="143"/>
      <c r="ZH231" s="143"/>
      <c r="ZI231" s="143"/>
      <c r="ZJ231" s="143"/>
      <c r="ZK231" s="143"/>
      <c r="ZL231" s="143"/>
      <c r="ZM231" s="143"/>
      <c r="ZN231" s="143"/>
      <c r="ZO231" s="143"/>
      <c r="ZP231" s="143"/>
      <c r="ZQ231" s="143"/>
      <c r="ZR231" s="143"/>
      <c r="ZS231" s="143"/>
      <c r="ZT231" s="143"/>
      <c r="ZU231" s="143"/>
      <c r="ZV231" s="143"/>
      <c r="ZW231" s="143"/>
      <c r="ZX231" s="143"/>
      <c r="ZY231" s="143"/>
      <c r="ZZ231" s="143"/>
      <c r="AAA231" s="143"/>
      <c r="AAB231" s="143"/>
      <c r="AAC231" s="143"/>
      <c r="AAD231" s="143"/>
      <c r="AAE231" s="143"/>
      <c r="AAF231" s="143"/>
      <c r="AAG231" s="143"/>
      <c r="AAH231" s="143"/>
      <c r="AAI231" s="143"/>
      <c r="AAJ231" s="143"/>
      <c r="AAK231" s="143"/>
      <c r="AAL231" s="143"/>
      <c r="AAM231" s="143"/>
      <c r="AAN231" s="143"/>
      <c r="AAO231" s="143"/>
      <c r="AAP231" s="143"/>
      <c r="AAQ231" s="143"/>
      <c r="AAR231" s="143"/>
      <c r="AAS231" s="143"/>
      <c r="AAT231" s="143"/>
      <c r="AAU231" s="143"/>
      <c r="AAV231" s="143"/>
      <c r="AAW231" s="143"/>
      <c r="AAX231" s="143"/>
      <c r="AAY231" s="143"/>
      <c r="AAZ231" s="143"/>
      <c r="ABA231" s="143"/>
      <c r="ABB231" s="143"/>
      <c r="ABC231" s="143"/>
      <c r="ABD231" s="143"/>
      <c r="ABE231" s="143"/>
      <c r="ABF231" s="143"/>
      <c r="ABG231" s="143"/>
      <c r="ABH231" s="143"/>
      <c r="ABI231" s="143"/>
      <c r="ABJ231" s="143"/>
      <c r="ABK231" s="143"/>
      <c r="ABL231" s="143"/>
      <c r="ABM231" s="143"/>
      <c r="ABN231" s="143"/>
      <c r="ABO231" s="143"/>
      <c r="ABP231" s="143"/>
      <c r="ABQ231" s="143"/>
      <c r="ABR231" s="143"/>
      <c r="ABS231" s="143"/>
      <c r="ABT231" s="143"/>
      <c r="ABU231" s="143"/>
      <c r="ABV231" s="143"/>
      <c r="ABW231" s="143"/>
      <c r="ABX231" s="143"/>
      <c r="ABY231" s="143"/>
      <c r="ABZ231" s="143"/>
      <c r="ACA231" s="143"/>
      <c r="ACB231" s="143"/>
      <c r="ACC231" s="143"/>
      <c r="ACD231" s="143"/>
      <c r="ACE231" s="143"/>
      <c r="ACF231" s="143"/>
      <c r="ACG231" s="143"/>
      <c r="ACH231" s="143"/>
      <c r="ACI231" s="143"/>
      <c r="ACJ231" s="143"/>
      <c r="ACK231" s="143"/>
      <c r="ACL231" s="143"/>
      <c r="ACM231" s="143"/>
      <c r="ACN231" s="143"/>
      <c r="ACO231" s="143"/>
      <c r="ACP231" s="143"/>
      <c r="ACQ231" s="143"/>
      <c r="ACR231" s="143"/>
      <c r="ACS231" s="143"/>
      <c r="ACT231" s="143"/>
      <c r="ACU231" s="143"/>
      <c r="ACV231" s="143"/>
      <c r="ACW231" s="143"/>
      <c r="ACX231" s="143"/>
      <c r="ACY231" s="143"/>
      <c r="ACZ231" s="143"/>
      <c r="ADA231" s="143"/>
      <c r="ADB231" s="143"/>
      <c r="ADC231" s="143"/>
      <c r="ADD231" s="143"/>
      <c r="ADE231" s="143"/>
      <c r="ADF231" s="143"/>
      <c r="ADG231" s="143"/>
      <c r="ADH231" s="143"/>
      <c r="ADI231" s="143"/>
      <c r="ADJ231" s="143"/>
      <c r="ADK231" s="143"/>
      <c r="ADL231" s="143"/>
      <c r="ADM231" s="143"/>
      <c r="ADN231" s="143"/>
      <c r="ADO231" s="143"/>
      <c r="ADP231" s="143"/>
      <c r="ADQ231" s="143"/>
      <c r="ADR231" s="143"/>
      <c r="ADS231" s="143"/>
      <c r="ADT231" s="143"/>
      <c r="ADU231" s="143"/>
      <c r="ADV231" s="143"/>
      <c r="ADW231" s="143"/>
      <c r="ADX231" s="143"/>
      <c r="ADY231" s="143"/>
      <c r="ADZ231" s="143"/>
      <c r="AEA231" s="143"/>
      <c r="AEB231" s="143"/>
      <c r="AEC231" s="143"/>
      <c r="AED231" s="143"/>
      <c r="AEE231" s="143"/>
      <c r="AEF231" s="143"/>
      <c r="AEG231" s="143"/>
      <c r="AEH231" s="143"/>
      <c r="AEI231" s="143"/>
      <c r="AEJ231" s="143"/>
      <c r="AEK231" s="143"/>
      <c r="AEL231" s="143"/>
      <c r="AEM231" s="143"/>
      <c r="AEN231" s="143"/>
      <c r="AEO231" s="143"/>
      <c r="AEP231" s="143"/>
      <c r="AEQ231" s="143"/>
      <c r="AER231" s="143"/>
      <c r="AES231" s="143"/>
      <c r="AET231" s="143"/>
      <c r="AEU231" s="143"/>
      <c r="AEV231" s="143"/>
      <c r="AEW231" s="143"/>
      <c r="AEX231" s="143"/>
      <c r="AEY231" s="143"/>
      <c r="AEZ231" s="143"/>
      <c r="AFA231" s="143"/>
      <c r="AFB231" s="143"/>
      <c r="AFC231" s="143"/>
      <c r="AFD231" s="143"/>
      <c r="AFE231" s="143"/>
      <c r="AFF231" s="143"/>
      <c r="AFG231" s="143"/>
      <c r="AFH231" s="143"/>
      <c r="AFI231" s="143"/>
      <c r="AFJ231" s="143"/>
      <c r="AFK231" s="143"/>
      <c r="AFL231" s="143"/>
      <c r="AFM231" s="143"/>
      <c r="AFN231" s="143"/>
      <c r="AFO231" s="143"/>
      <c r="AFP231" s="143"/>
      <c r="AFQ231" s="143"/>
      <c r="AFR231" s="143"/>
      <c r="AFS231" s="143"/>
      <c r="AFT231" s="143"/>
      <c r="AFU231" s="143"/>
      <c r="AFV231" s="143"/>
      <c r="AFW231" s="143"/>
      <c r="AFX231" s="143"/>
      <c r="AFY231" s="143"/>
      <c r="AFZ231" s="143"/>
      <c r="AGA231" s="143"/>
      <c r="AGB231" s="143"/>
      <c r="AGC231" s="143"/>
      <c r="AGD231" s="143"/>
      <c r="AGE231" s="143"/>
      <c r="AGF231" s="143"/>
      <c r="AGG231" s="143"/>
      <c r="AGH231" s="143"/>
      <c r="AGI231" s="143"/>
      <c r="AGJ231" s="143"/>
      <c r="AGK231" s="143"/>
      <c r="AGL231" s="143"/>
      <c r="AGM231" s="143"/>
      <c r="AGN231" s="143"/>
      <c r="AGO231" s="143"/>
      <c r="AGP231" s="143"/>
      <c r="AGQ231" s="143"/>
      <c r="AGR231" s="143"/>
      <c r="AGS231" s="143"/>
      <c r="AGT231" s="143"/>
      <c r="AGU231" s="143"/>
      <c r="AGV231" s="143"/>
      <c r="AGW231" s="143"/>
      <c r="AGX231" s="143"/>
      <c r="AGY231" s="143"/>
      <c r="AGZ231" s="143"/>
      <c r="AHA231" s="143"/>
      <c r="AHB231" s="143"/>
      <c r="AHC231" s="143"/>
      <c r="AHD231" s="143"/>
      <c r="AHE231" s="143"/>
      <c r="AHF231" s="143"/>
      <c r="AHG231" s="143"/>
      <c r="AHH231" s="143"/>
      <c r="AHI231" s="143"/>
      <c r="AHJ231" s="143"/>
      <c r="AHK231" s="143"/>
      <c r="AHL231" s="143"/>
      <c r="AHM231" s="143"/>
      <c r="AHN231" s="143"/>
      <c r="AHO231" s="143"/>
      <c r="AHP231" s="143"/>
      <c r="AHQ231" s="143"/>
      <c r="AHR231" s="143"/>
      <c r="AHS231" s="143"/>
      <c r="AHT231" s="143"/>
      <c r="AHU231" s="143"/>
      <c r="AHV231" s="143"/>
      <c r="AHW231" s="143"/>
      <c r="AHX231" s="143"/>
      <c r="AHY231" s="143"/>
      <c r="AHZ231" s="143"/>
      <c r="AIA231" s="143"/>
      <c r="AIB231" s="143"/>
      <c r="AIC231" s="143"/>
      <c r="AID231" s="143"/>
      <c r="AIE231" s="143"/>
      <c r="AIF231" s="143"/>
      <c r="AIG231" s="143"/>
      <c r="AIH231" s="143"/>
      <c r="AII231" s="143"/>
      <c r="AIJ231" s="143"/>
      <c r="AIK231" s="143"/>
      <c r="AIL231" s="143"/>
      <c r="AIM231" s="143"/>
      <c r="AIN231" s="143"/>
      <c r="AIO231" s="143"/>
      <c r="AIP231" s="143"/>
      <c r="AIQ231" s="143"/>
      <c r="AIR231" s="143"/>
      <c r="AIS231" s="143"/>
      <c r="AIT231" s="143"/>
      <c r="AIU231" s="143"/>
      <c r="AIV231" s="143"/>
      <c r="AIW231" s="143"/>
      <c r="AIX231" s="143"/>
      <c r="AIY231" s="143"/>
      <c r="AIZ231" s="143"/>
      <c r="AJA231" s="143"/>
      <c r="AJB231" s="143"/>
      <c r="AJC231" s="143"/>
      <c r="AJD231" s="143"/>
      <c r="AJE231" s="143"/>
      <c r="AJF231" s="143"/>
      <c r="AJG231" s="143"/>
      <c r="AJH231" s="143"/>
      <c r="AJI231" s="143"/>
    </row>
    <row r="232" spans="1:945" s="106" customFormat="1" ht="13.55" customHeight="1">
      <c r="A232" s="399" t="s">
        <v>490</v>
      </c>
      <c r="B232" s="101" t="s">
        <v>25</v>
      </c>
      <c r="C232" s="245">
        <f>Asia!C232</f>
        <v>1782313</v>
      </c>
      <c r="D232" s="371">
        <f t="shared" si="116"/>
        <v>11.088887230896537</v>
      </c>
      <c r="E232" s="420">
        <v>433876</v>
      </c>
      <c r="F232" s="405">
        <f>IFERROR(IF((E232/E220-1)=-100%,"",(E232/E220-1)),"")</f>
        <v>1.4065450108159077</v>
      </c>
      <c r="G232" s="362">
        <v>12795</v>
      </c>
      <c r="H232" s="371">
        <f t="shared" si="90"/>
        <v>4.1613553852359821</v>
      </c>
      <c r="I232" s="246">
        <v>9602</v>
      </c>
      <c r="J232" s="371">
        <f t="shared" si="104"/>
        <v>15.164983164983166</v>
      </c>
      <c r="K232" s="456">
        <v>34123</v>
      </c>
      <c r="L232" s="458">
        <f t="shared" ref="L232" si="118">IFERROR(IF((K232/K220-1)=-100%,"",(K232/K220-1)),"")</f>
        <v>9.21340915893445</v>
      </c>
      <c r="M232" s="246">
        <v>1511</v>
      </c>
      <c r="N232" s="371">
        <f t="shared" si="93"/>
        <v>8.6858974358974361</v>
      </c>
      <c r="O232" s="246"/>
      <c r="P232" s="371"/>
      <c r="Q232" s="246">
        <v>245</v>
      </c>
      <c r="R232" s="371">
        <f t="shared" si="113"/>
        <v>12.611111111111111</v>
      </c>
      <c r="S232" s="246">
        <v>1296</v>
      </c>
      <c r="T232" s="371">
        <f t="shared" si="95"/>
        <v>3.1012658227848098</v>
      </c>
      <c r="U232" s="248"/>
      <c r="V232" s="247"/>
      <c r="W232" s="362">
        <v>16</v>
      </c>
      <c r="X232" s="371">
        <f t="shared" si="117"/>
        <v>0.77777777777777768</v>
      </c>
      <c r="Y232" s="248">
        <v>22</v>
      </c>
      <c r="Z232" s="371" t="str">
        <f t="shared" si="110"/>
        <v/>
      </c>
      <c r="AA232" s="138"/>
      <c r="AB232" s="358"/>
      <c r="AC232" s="138"/>
      <c r="AD232" s="358"/>
      <c r="AE232" s="138"/>
      <c r="AF232" s="358"/>
      <c r="AG232" s="138"/>
      <c r="AH232" s="358"/>
      <c r="AI232" s="143"/>
      <c r="AJ232" s="143"/>
      <c r="AK232" s="143"/>
      <c r="AL232" s="143"/>
      <c r="AM232" s="143"/>
      <c r="AN232" s="143"/>
      <c r="AO232" s="143"/>
      <c r="AP232" s="143"/>
      <c r="AQ232" s="143"/>
      <c r="AR232" s="143"/>
      <c r="AS232" s="143"/>
      <c r="AT232" s="143"/>
      <c r="AU232" s="143"/>
      <c r="AV232" s="144"/>
      <c r="AW232" s="143"/>
      <c r="AX232" s="143"/>
      <c r="AY232" s="143"/>
      <c r="AZ232" s="143"/>
      <c r="BA232" s="143"/>
      <c r="BB232" s="143"/>
      <c r="BC232" s="143"/>
      <c r="BD232" s="143"/>
      <c r="BE232" s="143"/>
      <c r="BF232" s="143"/>
      <c r="BG232" s="143"/>
      <c r="BH232" s="143"/>
      <c r="BI232" s="143"/>
      <c r="BJ232" s="143"/>
      <c r="BK232" s="143"/>
      <c r="BL232" s="143"/>
      <c r="BM232" s="143"/>
      <c r="BN232" s="143"/>
      <c r="BO232" s="143"/>
      <c r="BP232" s="143"/>
      <c r="BQ232" s="143"/>
      <c r="BR232" s="143"/>
      <c r="BS232" s="143"/>
      <c r="BT232" s="143"/>
      <c r="BU232" s="143"/>
      <c r="BV232" s="143"/>
      <c r="BW232" s="143"/>
      <c r="BX232" s="143"/>
      <c r="BY232" s="143"/>
      <c r="BZ232" s="143"/>
      <c r="CA232" s="143"/>
      <c r="CB232" s="143"/>
      <c r="CC232" s="143"/>
      <c r="CD232" s="143"/>
      <c r="CE232" s="143"/>
      <c r="CF232" s="143"/>
      <c r="CG232" s="143"/>
      <c r="CH232" s="143"/>
      <c r="CI232" s="143"/>
      <c r="CJ232" s="143"/>
      <c r="CK232" s="143"/>
      <c r="CL232" s="143"/>
      <c r="CM232" s="143"/>
      <c r="CN232" s="143"/>
      <c r="CO232" s="143"/>
      <c r="CP232" s="143"/>
      <c r="CQ232" s="143"/>
      <c r="CR232" s="143"/>
      <c r="CS232" s="143"/>
      <c r="CT232" s="143"/>
      <c r="CU232" s="143"/>
      <c r="CV232" s="143"/>
      <c r="CW232" s="143"/>
      <c r="CX232" s="143"/>
      <c r="CY232" s="143"/>
      <c r="CZ232" s="143"/>
      <c r="DA232" s="143"/>
      <c r="DB232" s="143"/>
      <c r="DC232" s="143"/>
      <c r="DD232" s="143"/>
      <c r="DE232" s="143"/>
      <c r="DF232" s="143"/>
      <c r="DG232" s="143"/>
      <c r="DH232" s="143"/>
      <c r="DI232" s="143"/>
      <c r="DJ232" s="143"/>
      <c r="DK232" s="143"/>
      <c r="DL232" s="143"/>
      <c r="DM232" s="143"/>
      <c r="DN232" s="143"/>
      <c r="DO232" s="143"/>
      <c r="DP232" s="143"/>
      <c r="DQ232" s="143"/>
      <c r="DR232" s="143"/>
      <c r="DS232" s="143"/>
      <c r="DT232" s="143"/>
      <c r="DU232" s="143"/>
      <c r="DV232" s="143"/>
      <c r="DW232" s="143"/>
      <c r="DX232" s="143"/>
      <c r="DY232" s="143"/>
      <c r="DZ232" s="143"/>
      <c r="EA232" s="143"/>
      <c r="EB232" s="143"/>
      <c r="EC232" s="143"/>
      <c r="ED232" s="143"/>
      <c r="EE232" s="143"/>
      <c r="EF232" s="143"/>
      <c r="EG232" s="143"/>
      <c r="EH232" s="143"/>
      <c r="EI232" s="143"/>
      <c r="EJ232" s="143"/>
      <c r="EK232" s="143"/>
      <c r="EL232" s="143"/>
      <c r="EM232" s="143"/>
      <c r="EN232" s="143"/>
      <c r="EO232" s="143"/>
      <c r="EP232" s="143"/>
      <c r="EQ232" s="143"/>
      <c r="ER232" s="143"/>
      <c r="ES232" s="143"/>
      <c r="ET232" s="143"/>
      <c r="EU232" s="143"/>
      <c r="EV232" s="143"/>
      <c r="EW232" s="143"/>
      <c r="EX232" s="143"/>
      <c r="EY232" s="143"/>
      <c r="EZ232" s="143"/>
      <c r="FA232" s="143"/>
      <c r="FB232" s="143"/>
      <c r="FC232" s="143"/>
      <c r="FD232" s="143"/>
      <c r="FE232" s="143"/>
      <c r="FF232" s="143"/>
      <c r="FG232" s="143"/>
      <c r="FH232" s="143"/>
      <c r="FI232" s="143"/>
      <c r="FJ232" s="143"/>
      <c r="FK232" s="143"/>
      <c r="FL232" s="143"/>
      <c r="FM232" s="143"/>
      <c r="FN232" s="143"/>
      <c r="FO232" s="143"/>
      <c r="FP232" s="143"/>
      <c r="FQ232" s="143"/>
      <c r="FR232" s="143"/>
      <c r="FS232" s="143"/>
      <c r="FT232" s="143"/>
      <c r="FU232" s="143"/>
      <c r="FV232" s="143"/>
      <c r="FW232" s="143"/>
      <c r="FX232" s="143"/>
      <c r="FY232" s="143"/>
      <c r="FZ232" s="143"/>
      <c r="GA232" s="143"/>
      <c r="GB232" s="143"/>
      <c r="GC232" s="143"/>
      <c r="GD232" s="143"/>
      <c r="GE232" s="143"/>
      <c r="GF232" s="143"/>
      <c r="GG232" s="143"/>
      <c r="GH232" s="143"/>
      <c r="GI232" s="143"/>
      <c r="GJ232" s="143"/>
      <c r="GK232" s="143"/>
      <c r="GL232" s="143"/>
      <c r="GM232" s="143"/>
      <c r="GN232" s="143"/>
      <c r="GO232" s="143"/>
      <c r="GP232" s="143"/>
      <c r="GQ232" s="143"/>
      <c r="GR232" s="143"/>
      <c r="GS232" s="143"/>
      <c r="GT232" s="143"/>
      <c r="GU232" s="143"/>
      <c r="GV232" s="143"/>
      <c r="GW232" s="143"/>
      <c r="GX232" s="143"/>
      <c r="GY232" s="143"/>
      <c r="GZ232" s="143"/>
      <c r="HA232" s="143"/>
      <c r="HB232" s="143"/>
      <c r="HC232" s="143"/>
      <c r="HD232" s="143"/>
      <c r="HE232" s="143"/>
      <c r="HF232" s="143"/>
      <c r="HG232" s="143"/>
      <c r="HH232" s="143"/>
      <c r="HI232" s="143"/>
      <c r="HJ232" s="143"/>
      <c r="HK232" s="143"/>
      <c r="HL232" s="143"/>
      <c r="HM232" s="143"/>
      <c r="HN232" s="143"/>
      <c r="HO232" s="143"/>
      <c r="HP232" s="143"/>
      <c r="HQ232" s="143"/>
      <c r="HR232" s="143"/>
      <c r="HS232" s="143"/>
      <c r="HT232" s="143"/>
      <c r="HU232" s="143"/>
      <c r="HV232" s="143"/>
      <c r="HW232" s="143"/>
      <c r="HX232" s="143"/>
      <c r="HY232" s="143"/>
      <c r="HZ232" s="143"/>
      <c r="IA232" s="143"/>
      <c r="IB232" s="143"/>
      <c r="IC232" s="143"/>
      <c r="ID232" s="143"/>
      <c r="IE232" s="143"/>
      <c r="IF232" s="143"/>
      <c r="IG232" s="143"/>
      <c r="IH232" s="143"/>
      <c r="II232" s="143"/>
      <c r="IJ232" s="143"/>
      <c r="IK232" s="143"/>
      <c r="IL232" s="143"/>
      <c r="IM232" s="143"/>
      <c r="IN232" s="143"/>
      <c r="IO232" s="143"/>
      <c r="IP232" s="143"/>
      <c r="IQ232" s="143"/>
      <c r="IR232" s="143"/>
      <c r="IS232" s="143"/>
      <c r="IT232" s="143"/>
      <c r="IU232" s="143"/>
      <c r="IV232" s="143"/>
      <c r="IW232" s="143"/>
      <c r="IX232" s="143"/>
      <c r="IY232" s="143"/>
      <c r="IZ232" s="143"/>
      <c r="JA232" s="143"/>
      <c r="JB232" s="143"/>
      <c r="JC232" s="143"/>
      <c r="JD232" s="143"/>
      <c r="JE232" s="143"/>
      <c r="JF232" s="143"/>
      <c r="JG232" s="143"/>
      <c r="JH232" s="143"/>
      <c r="JI232" s="143"/>
      <c r="JJ232" s="143"/>
      <c r="JK232" s="143"/>
      <c r="JL232" s="143"/>
      <c r="JM232" s="143"/>
      <c r="JN232" s="143"/>
      <c r="JO232" s="143"/>
      <c r="JP232" s="143"/>
      <c r="JQ232" s="143"/>
      <c r="JR232" s="143"/>
      <c r="JS232" s="143"/>
      <c r="JT232" s="143"/>
      <c r="JU232" s="143"/>
      <c r="JV232" s="143"/>
      <c r="JW232" s="143"/>
      <c r="JX232" s="143"/>
      <c r="JY232" s="143"/>
      <c r="JZ232" s="143"/>
      <c r="KA232" s="143"/>
      <c r="KB232" s="143"/>
      <c r="KC232" s="143"/>
      <c r="KD232" s="143"/>
      <c r="KE232" s="143"/>
      <c r="KF232" s="143"/>
      <c r="KG232" s="143"/>
      <c r="KH232" s="143"/>
      <c r="KI232" s="143"/>
      <c r="KJ232" s="143"/>
      <c r="KK232" s="143"/>
      <c r="KL232" s="143"/>
      <c r="KM232" s="143"/>
      <c r="KN232" s="143"/>
      <c r="KO232" s="143"/>
      <c r="KP232" s="143"/>
      <c r="KQ232" s="143"/>
      <c r="KR232" s="143"/>
      <c r="KS232" s="143"/>
      <c r="KT232" s="143"/>
      <c r="KU232" s="143"/>
      <c r="KV232" s="143"/>
      <c r="KW232" s="143"/>
      <c r="KX232" s="143"/>
      <c r="KY232" s="143"/>
      <c r="KZ232" s="143"/>
      <c r="LA232" s="143"/>
      <c r="LB232" s="143"/>
      <c r="LC232" s="143"/>
      <c r="LD232" s="143"/>
      <c r="LE232" s="143"/>
      <c r="LF232" s="143"/>
      <c r="LG232" s="143"/>
      <c r="LH232" s="143"/>
      <c r="LI232" s="143"/>
      <c r="LJ232" s="143"/>
      <c r="LK232" s="143"/>
      <c r="LL232" s="143"/>
      <c r="LM232" s="143"/>
      <c r="LN232" s="143"/>
      <c r="LO232" s="143"/>
      <c r="LP232" s="143"/>
      <c r="LQ232" s="143"/>
      <c r="LR232" s="143"/>
      <c r="LS232" s="143"/>
      <c r="LT232" s="143"/>
      <c r="LU232" s="143"/>
      <c r="LV232" s="143"/>
      <c r="LW232" s="143"/>
      <c r="LX232" s="143"/>
      <c r="LY232" s="143"/>
      <c r="LZ232" s="143"/>
      <c r="MA232" s="143"/>
      <c r="MB232" s="143"/>
      <c r="MC232" s="143"/>
      <c r="MD232" s="143"/>
      <c r="ME232" s="143"/>
      <c r="MF232" s="143"/>
      <c r="MG232" s="143"/>
      <c r="MH232" s="143"/>
      <c r="MI232" s="143"/>
      <c r="MJ232" s="143"/>
      <c r="MK232" s="143"/>
      <c r="ML232" s="143"/>
      <c r="MM232" s="143"/>
      <c r="MN232" s="143"/>
      <c r="MO232" s="143"/>
      <c r="MP232" s="143"/>
      <c r="MQ232" s="143"/>
      <c r="MR232" s="143"/>
      <c r="MS232" s="143"/>
      <c r="MT232" s="143"/>
      <c r="MU232" s="143"/>
      <c r="MV232" s="143"/>
      <c r="MW232" s="143"/>
      <c r="MX232" s="143"/>
      <c r="MY232" s="143"/>
      <c r="MZ232" s="143"/>
      <c r="NA232" s="143"/>
      <c r="NB232" s="143"/>
      <c r="NC232" s="143"/>
      <c r="ND232" s="143"/>
      <c r="NE232" s="143"/>
      <c r="NF232" s="143"/>
      <c r="NG232" s="143"/>
      <c r="NH232" s="143"/>
      <c r="NI232" s="143"/>
      <c r="NJ232" s="143"/>
      <c r="NK232" s="143"/>
      <c r="NL232" s="143"/>
      <c r="NM232" s="143"/>
      <c r="NN232" s="143"/>
      <c r="NO232" s="143"/>
      <c r="NP232" s="143"/>
      <c r="NQ232" s="143"/>
      <c r="NR232" s="143"/>
      <c r="NS232" s="143"/>
      <c r="NT232" s="143"/>
      <c r="NU232" s="143"/>
      <c r="NV232" s="143"/>
      <c r="NW232" s="143"/>
      <c r="NX232" s="143"/>
      <c r="NY232" s="143"/>
      <c r="NZ232" s="143"/>
      <c r="OA232" s="143"/>
      <c r="OB232" s="143"/>
      <c r="OC232" s="143"/>
      <c r="OD232" s="143"/>
      <c r="OE232" s="143"/>
      <c r="OF232" s="143"/>
      <c r="OG232" s="143"/>
      <c r="OH232" s="143"/>
      <c r="OI232" s="143"/>
      <c r="OJ232" s="143"/>
      <c r="OK232" s="143"/>
      <c r="OL232" s="143"/>
      <c r="OM232" s="143"/>
      <c r="ON232" s="143"/>
      <c r="OO232" s="143"/>
      <c r="OP232" s="143"/>
      <c r="OQ232" s="143"/>
      <c r="OR232" s="143"/>
      <c r="OS232" s="143"/>
      <c r="OT232" s="143"/>
      <c r="OU232" s="143"/>
      <c r="OV232" s="143"/>
      <c r="OW232" s="143"/>
      <c r="OX232" s="143"/>
      <c r="OY232" s="143"/>
      <c r="OZ232" s="143"/>
      <c r="PA232" s="143"/>
      <c r="PB232" s="143"/>
      <c r="PC232" s="143"/>
      <c r="PD232" s="143"/>
      <c r="PE232" s="143"/>
      <c r="PF232" s="143"/>
      <c r="PG232" s="143"/>
      <c r="PH232" s="143"/>
      <c r="PI232" s="143"/>
      <c r="PJ232" s="143"/>
      <c r="PK232" s="143"/>
      <c r="PL232" s="143"/>
      <c r="PM232" s="143"/>
      <c r="PN232" s="143"/>
      <c r="PO232" s="143"/>
      <c r="PP232" s="143"/>
      <c r="PQ232" s="143"/>
      <c r="PR232" s="143"/>
      <c r="PS232" s="143"/>
      <c r="PT232" s="143"/>
      <c r="PU232" s="143"/>
      <c r="PV232" s="143"/>
      <c r="PW232" s="143"/>
      <c r="PX232" s="143"/>
      <c r="PY232" s="143"/>
      <c r="PZ232" s="143"/>
      <c r="QA232" s="143"/>
      <c r="QB232" s="143"/>
      <c r="QC232" s="143"/>
      <c r="QD232" s="143"/>
      <c r="QE232" s="143"/>
      <c r="QF232" s="143"/>
      <c r="QG232" s="143"/>
      <c r="QH232" s="143"/>
      <c r="QI232" s="143"/>
      <c r="QJ232" s="143"/>
      <c r="QK232" s="143"/>
      <c r="QL232" s="143"/>
      <c r="QM232" s="143"/>
      <c r="QN232" s="143"/>
      <c r="QO232" s="143"/>
      <c r="QP232" s="143"/>
      <c r="QQ232" s="143"/>
      <c r="QR232" s="143"/>
      <c r="QS232" s="143"/>
      <c r="QT232" s="143"/>
      <c r="QU232" s="143"/>
      <c r="QV232" s="143"/>
      <c r="QW232" s="143"/>
      <c r="QX232" s="143"/>
      <c r="QY232" s="143"/>
      <c r="QZ232" s="143"/>
      <c r="RA232" s="143"/>
      <c r="RB232" s="143"/>
      <c r="RC232" s="143"/>
      <c r="RD232" s="143"/>
      <c r="RE232" s="143"/>
      <c r="RF232" s="143"/>
      <c r="RG232" s="143"/>
      <c r="RH232" s="143"/>
      <c r="RI232" s="143"/>
      <c r="RJ232" s="143"/>
      <c r="RK232" s="143"/>
      <c r="RL232" s="143"/>
      <c r="RM232" s="143"/>
      <c r="RN232" s="143"/>
      <c r="RO232" s="143"/>
      <c r="RP232" s="143"/>
      <c r="RQ232" s="143"/>
      <c r="RR232" s="143"/>
      <c r="RS232" s="143"/>
      <c r="RT232" s="143"/>
      <c r="RU232" s="143"/>
      <c r="RV232" s="143"/>
      <c r="RW232" s="143"/>
      <c r="RX232" s="143"/>
      <c r="RY232" s="143"/>
      <c r="RZ232" s="143"/>
      <c r="SA232" s="143"/>
      <c r="SB232" s="143"/>
      <c r="SC232" s="143"/>
      <c r="SD232" s="143"/>
      <c r="SE232" s="143"/>
      <c r="SF232" s="143"/>
      <c r="SG232" s="143"/>
      <c r="SH232" s="143"/>
      <c r="SI232" s="143"/>
      <c r="SJ232" s="143"/>
      <c r="SK232" s="143"/>
      <c r="SL232" s="143"/>
      <c r="SM232" s="143"/>
      <c r="SN232" s="143"/>
      <c r="SO232" s="143"/>
      <c r="SP232" s="143"/>
      <c r="SQ232" s="143"/>
      <c r="SR232" s="143"/>
      <c r="SS232" s="143"/>
      <c r="ST232" s="143"/>
      <c r="SU232" s="143"/>
      <c r="SV232" s="143"/>
      <c r="SW232" s="143"/>
      <c r="SX232" s="143"/>
      <c r="SY232" s="143"/>
      <c r="SZ232" s="143"/>
      <c r="TA232" s="143"/>
      <c r="TB232" s="143"/>
      <c r="TC232" s="143"/>
      <c r="TD232" s="143"/>
      <c r="TE232" s="143"/>
      <c r="TF232" s="143"/>
      <c r="TG232" s="143"/>
      <c r="TH232" s="143"/>
      <c r="TI232" s="143"/>
      <c r="TJ232" s="143"/>
      <c r="TK232" s="143"/>
      <c r="TL232" s="143"/>
      <c r="TM232" s="143"/>
      <c r="TN232" s="143"/>
      <c r="TO232" s="143"/>
      <c r="TP232" s="143"/>
      <c r="TQ232" s="143"/>
      <c r="TR232" s="143"/>
      <c r="TS232" s="143"/>
      <c r="TT232" s="143"/>
      <c r="TU232" s="143"/>
      <c r="TV232" s="143"/>
      <c r="TW232" s="143"/>
      <c r="TX232" s="143"/>
      <c r="TY232" s="143"/>
      <c r="TZ232" s="143"/>
      <c r="UA232" s="143"/>
      <c r="UB232" s="143"/>
      <c r="UC232" s="143"/>
      <c r="UD232" s="143"/>
      <c r="UE232" s="143"/>
      <c r="UF232" s="143"/>
      <c r="UG232" s="143"/>
      <c r="UH232" s="143"/>
      <c r="UI232" s="143"/>
      <c r="UJ232" s="143"/>
      <c r="UK232" s="143"/>
      <c r="UL232" s="143"/>
      <c r="UM232" s="143"/>
      <c r="UN232" s="143"/>
      <c r="UO232" s="143"/>
      <c r="UP232" s="143"/>
      <c r="UQ232" s="143"/>
      <c r="UR232" s="143"/>
      <c r="US232" s="143"/>
      <c r="UT232" s="143"/>
      <c r="UU232" s="143"/>
      <c r="UV232" s="143"/>
      <c r="UW232" s="143"/>
      <c r="UX232" s="143"/>
      <c r="UY232" s="143"/>
      <c r="UZ232" s="143"/>
      <c r="VA232" s="143"/>
      <c r="VB232" s="143"/>
      <c r="VC232" s="143"/>
      <c r="VD232" s="143"/>
      <c r="VE232" s="143"/>
      <c r="VF232" s="143"/>
      <c r="VG232" s="143"/>
      <c r="VH232" s="143"/>
      <c r="VI232" s="143"/>
      <c r="VJ232" s="143"/>
      <c r="VK232" s="143"/>
      <c r="VL232" s="143"/>
      <c r="VM232" s="143"/>
      <c r="VN232" s="143"/>
      <c r="VO232" s="143"/>
      <c r="VP232" s="143"/>
      <c r="VQ232" s="143"/>
      <c r="VR232" s="143"/>
      <c r="VS232" s="143"/>
      <c r="VT232" s="143"/>
      <c r="VU232" s="143"/>
      <c r="VV232" s="143"/>
      <c r="VW232" s="143"/>
      <c r="VX232" s="143"/>
      <c r="VY232" s="143"/>
      <c r="VZ232" s="143"/>
      <c r="WA232" s="143"/>
      <c r="WB232" s="143"/>
      <c r="WC232" s="143"/>
      <c r="WD232" s="143"/>
      <c r="WE232" s="143"/>
      <c r="WF232" s="143"/>
      <c r="WG232" s="143"/>
      <c r="WH232" s="143"/>
      <c r="WI232" s="143"/>
      <c r="WJ232" s="143"/>
      <c r="WK232" s="143"/>
      <c r="WL232" s="143"/>
      <c r="WM232" s="143"/>
      <c r="WN232" s="143"/>
      <c r="WO232" s="143"/>
      <c r="WP232" s="143"/>
      <c r="WQ232" s="143"/>
      <c r="WR232" s="143"/>
      <c r="WS232" s="143"/>
      <c r="WT232" s="143"/>
      <c r="WU232" s="143"/>
      <c r="WV232" s="143"/>
      <c r="WW232" s="143"/>
      <c r="WX232" s="143"/>
      <c r="WY232" s="143"/>
      <c r="WZ232" s="143"/>
      <c r="XA232" s="143"/>
      <c r="XB232" s="143"/>
      <c r="XC232" s="143"/>
      <c r="XD232" s="143"/>
      <c r="XE232" s="143"/>
      <c r="XF232" s="143"/>
      <c r="XG232" s="143"/>
      <c r="XH232" s="143"/>
      <c r="XI232" s="143"/>
      <c r="XJ232" s="143"/>
      <c r="XK232" s="143"/>
      <c r="XL232" s="143"/>
      <c r="XM232" s="143"/>
      <c r="XN232" s="143"/>
      <c r="XO232" s="143"/>
      <c r="XP232" s="143"/>
      <c r="XQ232" s="143"/>
      <c r="XR232" s="143"/>
      <c r="XS232" s="143"/>
      <c r="XT232" s="143"/>
      <c r="XU232" s="143"/>
      <c r="XV232" s="143"/>
      <c r="XW232" s="143"/>
      <c r="XX232" s="143"/>
      <c r="XY232" s="143"/>
      <c r="XZ232" s="143"/>
      <c r="YA232" s="143"/>
      <c r="YB232" s="143"/>
      <c r="YC232" s="143"/>
      <c r="YD232" s="143"/>
      <c r="YE232" s="143"/>
      <c r="YF232" s="143"/>
      <c r="YG232" s="143"/>
      <c r="YH232" s="143"/>
      <c r="YI232" s="143"/>
      <c r="YJ232" s="143"/>
      <c r="YK232" s="143"/>
      <c r="YL232" s="143"/>
      <c r="YM232" s="143"/>
      <c r="YN232" s="143"/>
      <c r="YO232" s="143"/>
      <c r="YP232" s="143"/>
      <c r="YQ232" s="143"/>
      <c r="YR232" s="143"/>
      <c r="YS232" s="143"/>
      <c r="YT232" s="143"/>
      <c r="YU232" s="143"/>
      <c r="YV232" s="143"/>
      <c r="YW232" s="143"/>
      <c r="YX232" s="143"/>
      <c r="YY232" s="143"/>
      <c r="YZ232" s="143"/>
      <c r="ZA232" s="143"/>
      <c r="ZB232" s="143"/>
      <c r="ZC232" s="143"/>
      <c r="ZD232" s="143"/>
      <c r="ZE232" s="143"/>
      <c r="ZF232" s="143"/>
      <c r="ZG232" s="143"/>
      <c r="ZH232" s="143"/>
      <c r="ZI232" s="143"/>
      <c r="ZJ232" s="143"/>
      <c r="ZK232" s="143"/>
      <c r="ZL232" s="143"/>
      <c r="ZM232" s="143"/>
      <c r="ZN232" s="143"/>
      <c r="ZO232" s="143"/>
      <c r="ZP232" s="143"/>
      <c r="ZQ232" s="143"/>
      <c r="ZR232" s="143"/>
      <c r="ZS232" s="143"/>
      <c r="ZT232" s="143"/>
      <c r="ZU232" s="143"/>
      <c r="ZV232" s="143"/>
      <c r="ZW232" s="143"/>
      <c r="ZX232" s="143"/>
      <c r="ZY232" s="143"/>
      <c r="ZZ232" s="143"/>
      <c r="AAA232" s="143"/>
      <c r="AAB232" s="143"/>
      <c r="AAC232" s="143"/>
      <c r="AAD232" s="143"/>
      <c r="AAE232" s="143"/>
      <c r="AAF232" s="143"/>
      <c r="AAG232" s="143"/>
      <c r="AAH232" s="143"/>
      <c r="AAI232" s="143"/>
      <c r="AAJ232" s="143"/>
      <c r="AAK232" s="143"/>
      <c r="AAL232" s="143"/>
      <c r="AAM232" s="143"/>
      <c r="AAN232" s="143"/>
      <c r="AAO232" s="143"/>
      <c r="AAP232" s="143"/>
      <c r="AAQ232" s="143"/>
      <c r="AAR232" s="143"/>
      <c r="AAS232" s="143"/>
      <c r="AAT232" s="143"/>
      <c r="AAU232" s="143"/>
      <c r="AAV232" s="143"/>
      <c r="AAW232" s="143"/>
      <c r="AAX232" s="143"/>
      <c r="AAY232" s="143"/>
      <c r="AAZ232" s="143"/>
      <c r="ABA232" s="143"/>
      <c r="ABB232" s="143"/>
      <c r="ABC232" s="143"/>
      <c r="ABD232" s="143"/>
      <c r="ABE232" s="143"/>
      <c r="ABF232" s="143"/>
      <c r="ABG232" s="143"/>
      <c r="ABH232" s="143"/>
      <c r="ABI232" s="143"/>
      <c r="ABJ232" s="143"/>
      <c r="ABK232" s="143"/>
      <c r="ABL232" s="143"/>
      <c r="ABM232" s="143"/>
      <c r="ABN232" s="143"/>
      <c r="ABO232" s="143"/>
      <c r="ABP232" s="143"/>
      <c r="ABQ232" s="143"/>
      <c r="ABR232" s="143"/>
      <c r="ABS232" s="143"/>
      <c r="ABT232" s="143"/>
      <c r="ABU232" s="143"/>
      <c r="ABV232" s="143"/>
      <c r="ABW232" s="143"/>
      <c r="ABX232" s="143"/>
      <c r="ABY232" s="143"/>
      <c r="ABZ232" s="143"/>
      <c r="ACA232" s="143"/>
      <c r="ACB232" s="143"/>
      <c r="ACC232" s="143"/>
      <c r="ACD232" s="143"/>
      <c r="ACE232" s="143"/>
      <c r="ACF232" s="143"/>
      <c r="ACG232" s="143"/>
      <c r="ACH232" s="143"/>
      <c r="ACI232" s="143"/>
      <c r="ACJ232" s="143"/>
      <c r="ACK232" s="143"/>
      <c r="ACL232" s="143"/>
      <c r="ACM232" s="143"/>
      <c r="ACN232" s="143"/>
      <c r="ACO232" s="143"/>
      <c r="ACP232" s="143"/>
      <c r="ACQ232" s="143"/>
      <c r="ACR232" s="143"/>
      <c r="ACS232" s="143"/>
      <c r="ACT232" s="143"/>
      <c r="ACU232" s="143"/>
      <c r="ACV232" s="143"/>
      <c r="ACW232" s="143"/>
      <c r="ACX232" s="143"/>
      <c r="ACY232" s="143"/>
      <c r="ACZ232" s="143"/>
      <c r="ADA232" s="143"/>
      <c r="ADB232" s="143"/>
      <c r="ADC232" s="143"/>
      <c r="ADD232" s="143"/>
      <c r="ADE232" s="143"/>
      <c r="ADF232" s="143"/>
      <c r="ADG232" s="143"/>
      <c r="ADH232" s="143"/>
      <c r="ADI232" s="143"/>
      <c r="ADJ232" s="143"/>
      <c r="ADK232" s="143"/>
      <c r="ADL232" s="143"/>
      <c r="ADM232" s="143"/>
      <c r="ADN232" s="143"/>
      <c r="ADO232" s="143"/>
      <c r="ADP232" s="143"/>
      <c r="ADQ232" s="143"/>
      <c r="ADR232" s="143"/>
      <c r="ADS232" s="143"/>
      <c r="ADT232" s="143"/>
      <c r="ADU232" s="143"/>
      <c r="ADV232" s="143"/>
      <c r="ADW232" s="143"/>
      <c r="ADX232" s="143"/>
      <c r="ADY232" s="143"/>
      <c r="ADZ232" s="143"/>
      <c r="AEA232" s="143"/>
      <c r="AEB232" s="143"/>
      <c r="AEC232" s="143"/>
      <c r="AED232" s="143"/>
      <c r="AEE232" s="143"/>
      <c r="AEF232" s="143"/>
      <c r="AEG232" s="143"/>
      <c r="AEH232" s="143"/>
      <c r="AEI232" s="143"/>
      <c r="AEJ232" s="143"/>
      <c r="AEK232" s="143"/>
      <c r="AEL232" s="143"/>
      <c r="AEM232" s="143"/>
      <c r="AEN232" s="143"/>
      <c r="AEO232" s="143"/>
      <c r="AEP232" s="143"/>
      <c r="AEQ232" s="143"/>
      <c r="AER232" s="143"/>
      <c r="AES232" s="143"/>
      <c r="AET232" s="143"/>
      <c r="AEU232" s="143"/>
      <c r="AEV232" s="143"/>
      <c r="AEW232" s="143"/>
      <c r="AEX232" s="143"/>
      <c r="AEY232" s="143"/>
      <c r="AEZ232" s="143"/>
      <c r="AFA232" s="143"/>
      <c r="AFB232" s="143"/>
      <c r="AFC232" s="143"/>
      <c r="AFD232" s="143"/>
      <c r="AFE232" s="143"/>
      <c r="AFF232" s="143"/>
      <c r="AFG232" s="143"/>
      <c r="AFH232" s="143"/>
      <c r="AFI232" s="143"/>
      <c r="AFJ232" s="143"/>
      <c r="AFK232" s="143"/>
      <c r="AFL232" s="143"/>
      <c r="AFM232" s="143"/>
      <c r="AFN232" s="143"/>
      <c r="AFO232" s="143"/>
      <c r="AFP232" s="143"/>
      <c r="AFQ232" s="143"/>
      <c r="AFR232" s="143"/>
      <c r="AFS232" s="143"/>
      <c r="AFT232" s="143"/>
      <c r="AFU232" s="143"/>
      <c r="AFV232" s="143"/>
      <c r="AFW232" s="143"/>
      <c r="AFX232" s="143"/>
      <c r="AFY232" s="143"/>
      <c r="AFZ232" s="143"/>
      <c r="AGA232" s="143"/>
      <c r="AGB232" s="143"/>
      <c r="AGC232" s="143"/>
      <c r="AGD232" s="143"/>
      <c r="AGE232" s="143"/>
      <c r="AGF232" s="143"/>
      <c r="AGG232" s="143"/>
      <c r="AGH232" s="143"/>
      <c r="AGI232" s="143"/>
      <c r="AGJ232" s="143"/>
      <c r="AGK232" s="143"/>
      <c r="AGL232" s="143"/>
      <c r="AGM232" s="143"/>
      <c r="AGN232" s="143"/>
      <c r="AGO232" s="143"/>
      <c r="AGP232" s="143"/>
      <c r="AGQ232" s="143"/>
      <c r="AGR232" s="143"/>
      <c r="AGS232" s="143"/>
      <c r="AGT232" s="143"/>
      <c r="AGU232" s="143"/>
      <c r="AGV232" s="143"/>
      <c r="AGW232" s="143"/>
      <c r="AGX232" s="143"/>
      <c r="AGY232" s="143"/>
      <c r="AGZ232" s="143"/>
      <c r="AHA232" s="143"/>
      <c r="AHB232" s="143"/>
      <c r="AHC232" s="143"/>
      <c r="AHD232" s="143"/>
      <c r="AHE232" s="143"/>
      <c r="AHF232" s="143"/>
      <c r="AHG232" s="143"/>
      <c r="AHH232" s="143"/>
      <c r="AHI232" s="143"/>
      <c r="AHJ232" s="143"/>
      <c r="AHK232" s="143"/>
      <c r="AHL232" s="143"/>
      <c r="AHM232" s="143"/>
      <c r="AHN232" s="143"/>
      <c r="AHO232" s="143"/>
      <c r="AHP232" s="143"/>
      <c r="AHQ232" s="143"/>
      <c r="AHR232" s="143"/>
      <c r="AHS232" s="143"/>
      <c r="AHT232" s="143"/>
      <c r="AHU232" s="143"/>
      <c r="AHV232" s="143"/>
      <c r="AHW232" s="143"/>
      <c r="AHX232" s="143"/>
      <c r="AHY232" s="143"/>
      <c r="AHZ232" s="143"/>
      <c r="AIA232" s="143"/>
      <c r="AIB232" s="143"/>
      <c r="AIC232" s="143"/>
      <c r="AID232" s="143"/>
      <c r="AIE232" s="143"/>
      <c r="AIF232" s="143"/>
      <c r="AIG232" s="143"/>
      <c r="AIH232" s="143"/>
      <c r="AII232" s="143"/>
      <c r="AIJ232" s="143"/>
      <c r="AIK232" s="143"/>
      <c r="AIL232" s="143"/>
      <c r="AIM232" s="143"/>
      <c r="AIN232" s="143"/>
      <c r="AIO232" s="143"/>
      <c r="AIP232" s="143"/>
      <c r="AIQ232" s="143"/>
      <c r="AIR232" s="143"/>
      <c r="AIS232" s="143"/>
      <c r="AIT232" s="143"/>
      <c r="AIU232" s="143"/>
      <c r="AIV232" s="143"/>
      <c r="AIW232" s="143"/>
      <c r="AIX232" s="143"/>
      <c r="AIY232" s="143"/>
      <c r="AIZ232" s="143"/>
      <c r="AJA232" s="143"/>
      <c r="AJB232" s="143"/>
      <c r="AJC232" s="143"/>
      <c r="AJD232" s="143"/>
      <c r="AJE232" s="143"/>
      <c r="AJF232" s="143"/>
      <c r="AJG232" s="143"/>
      <c r="AJH232" s="143"/>
      <c r="AJI232" s="143"/>
    </row>
    <row r="233" spans="1:945" s="106" customFormat="1" ht="13.55" customHeight="1">
      <c r="A233" s="400"/>
      <c r="B233" s="62" t="s">
        <v>26</v>
      </c>
      <c r="C233" s="251">
        <f>Asia!C233</f>
        <v>1724880</v>
      </c>
      <c r="D233" s="358">
        <f t="shared" ref="D233" si="119">IFERROR(IF((C233/C221-1)=-100%,"",(C233/C221-1)),"")</f>
        <v>14.302070580720711</v>
      </c>
      <c r="E233" s="421"/>
      <c r="F233" s="406"/>
      <c r="G233" s="356">
        <v>13279</v>
      </c>
      <c r="H233" s="358">
        <f t="shared" si="90"/>
        <v>3.818214804063861</v>
      </c>
      <c r="I233" s="138">
        <v>8818</v>
      </c>
      <c r="J233" s="358">
        <f t="shared" si="104"/>
        <v>12.799687010954617</v>
      </c>
      <c r="K233" s="453"/>
      <c r="L233" s="454"/>
      <c r="M233" s="138">
        <v>1785</v>
      </c>
      <c r="N233" s="358">
        <f t="shared" si="93"/>
        <v>11.310344827586206</v>
      </c>
      <c r="O233" s="138"/>
      <c r="P233" s="358"/>
      <c r="Q233" s="138">
        <v>20</v>
      </c>
      <c r="R233" s="358">
        <f t="shared" si="113"/>
        <v>-0.45945945945945943</v>
      </c>
      <c r="S233" s="138">
        <v>1031</v>
      </c>
      <c r="T233" s="358">
        <f t="shared" si="95"/>
        <v>4.287179487179487</v>
      </c>
      <c r="U233" s="250"/>
      <c r="V233" s="137"/>
      <c r="W233" s="356">
        <v>23</v>
      </c>
      <c r="X233" s="358">
        <f t="shared" si="117"/>
        <v>6.666666666666667</v>
      </c>
      <c r="Y233" s="250">
        <v>4</v>
      </c>
      <c r="Z233" s="358">
        <f t="shared" si="110"/>
        <v>1</v>
      </c>
      <c r="AA233" s="138"/>
      <c r="AB233" s="358"/>
      <c r="AC233" s="138"/>
      <c r="AD233" s="358"/>
      <c r="AE233" s="138"/>
      <c r="AF233" s="358"/>
      <c r="AG233" s="138"/>
      <c r="AH233" s="358"/>
      <c r="AI233" s="143"/>
      <c r="AJ233" s="143"/>
      <c r="AK233" s="143"/>
      <c r="AL233" s="143"/>
      <c r="AM233" s="143"/>
      <c r="AN233" s="143"/>
      <c r="AO233" s="143"/>
      <c r="AP233" s="143"/>
      <c r="AQ233" s="143"/>
      <c r="AR233" s="143"/>
      <c r="AS233" s="143"/>
      <c r="AT233" s="143"/>
      <c r="AU233" s="143"/>
      <c r="AV233" s="144"/>
      <c r="AW233" s="143"/>
      <c r="AX233" s="143"/>
      <c r="AY233" s="143"/>
      <c r="AZ233" s="143"/>
      <c r="BA233" s="143"/>
      <c r="BB233" s="143"/>
      <c r="BC233" s="143"/>
      <c r="BD233" s="143"/>
      <c r="BE233" s="143"/>
      <c r="BF233" s="143"/>
      <c r="BG233" s="143"/>
      <c r="BH233" s="143"/>
      <c r="BI233" s="143"/>
      <c r="BJ233" s="143"/>
      <c r="BK233" s="143"/>
      <c r="BL233" s="143"/>
      <c r="BM233" s="143"/>
      <c r="BN233" s="143"/>
      <c r="BO233" s="143"/>
      <c r="BP233" s="143"/>
      <c r="BQ233" s="143"/>
      <c r="BR233" s="143"/>
      <c r="BS233" s="143"/>
      <c r="BT233" s="143"/>
      <c r="BU233" s="143"/>
      <c r="BV233" s="143"/>
      <c r="BW233" s="143"/>
      <c r="BX233" s="143"/>
      <c r="BY233" s="143"/>
      <c r="BZ233" s="143"/>
      <c r="CA233" s="143"/>
      <c r="CB233" s="143"/>
      <c r="CC233" s="143"/>
      <c r="CD233" s="143"/>
      <c r="CE233" s="143"/>
      <c r="CF233" s="143"/>
      <c r="CG233" s="143"/>
      <c r="CH233" s="143"/>
      <c r="CI233" s="143"/>
      <c r="CJ233" s="143"/>
      <c r="CK233" s="143"/>
      <c r="CL233" s="143"/>
      <c r="CM233" s="143"/>
      <c r="CN233" s="143"/>
      <c r="CO233" s="143"/>
      <c r="CP233" s="143"/>
      <c r="CQ233" s="143"/>
      <c r="CR233" s="143"/>
      <c r="CS233" s="143"/>
      <c r="CT233" s="143"/>
      <c r="CU233" s="143"/>
      <c r="CV233" s="143"/>
      <c r="CW233" s="143"/>
      <c r="CX233" s="143"/>
      <c r="CY233" s="143"/>
      <c r="CZ233" s="143"/>
      <c r="DA233" s="143"/>
      <c r="DB233" s="143"/>
      <c r="DC233" s="143"/>
      <c r="DD233" s="143"/>
      <c r="DE233" s="143"/>
      <c r="DF233" s="143"/>
      <c r="DG233" s="143"/>
      <c r="DH233" s="143"/>
      <c r="DI233" s="143"/>
      <c r="DJ233" s="143"/>
      <c r="DK233" s="143"/>
      <c r="DL233" s="143"/>
      <c r="DM233" s="143"/>
      <c r="DN233" s="143"/>
      <c r="DO233" s="143"/>
      <c r="DP233" s="143"/>
      <c r="DQ233" s="143"/>
      <c r="DR233" s="143"/>
      <c r="DS233" s="143"/>
      <c r="DT233" s="143"/>
      <c r="DU233" s="143"/>
      <c r="DV233" s="143"/>
      <c r="DW233" s="143"/>
      <c r="DX233" s="143"/>
      <c r="DY233" s="143"/>
      <c r="DZ233" s="143"/>
      <c r="EA233" s="143"/>
      <c r="EB233" s="143"/>
      <c r="EC233" s="143"/>
      <c r="ED233" s="143"/>
      <c r="EE233" s="143"/>
      <c r="EF233" s="143"/>
      <c r="EG233" s="143"/>
      <c r="EH233" s="143"/>
      <c r="EI233" s="143"/>
      <c r="EJ233" s="143"/>
      <c r="EK233" s="143"/>
      <c r="EL233" s="143"/>
      <c r="EM233" s="143"/>
      <c r="EN233" s="143"/>
      <c r="EO233" s="143"/>
      <c r="EP233" s="143"/>
      <c r="EQ233" s="143"/>
      <c r="ER233" s="143"/>
      <c r="ES233" s="143"/>
      <c r="ET233" s="143"/>
      <c r="EU233" s="143"/>
      <c r="EV233" s="143"/>
      <c r="EW233" s="143"/>
      <c r="EX233" s="143"/>
      <c r="EY233" s="143"/>
      <c r="EZ233" s="143"/>
      <c r="FA233" s="143"/>
      <c r="FB233" s="143"/>
      <c r="FC233" s="143"/>
      <c r="FD233" s="143"/>
      <c r="FE233" s="143"/>
      <c r="FF233" s="143"/>
      <c r="FG233" s="143"/>
      <c r="FH233" s="143"/>
      <c r="FI233" s="143"/>
      <c r="FJ233" s="143"/>
      <c r="FK233" s="143"/>
      <c r="FL233" s="143"/>
      <c r="FM233" s="143"/>
      <c r="FN233" s="143"/>
      <c r="FO233" s="143"/>
      <c r="FP233" s="143"/>
      <c r="FQ233" s="143"/>
      <c r="FR233" s="143"/>
      <c r="FS233" s="143"/>
      <c r="FT233" s="143"/>
      <c r="FU233" s="143"/>
      <c r="FV233" s="143"/>
      <c r="FW233" s="143"/>
      <c r="FX233" s="143"/>
      <c r="FY233" s="143"/>
      <c r="FZ233" s="143"/>
      <c r="GA233" s="143"/>
      <c r="GB233" s="143"/>
      <c r="GC233" s="143"/>
      <c r="GD233" s="143"/>
      <c r="GE233" s="143"/>
      <c r="GF233" s="143"/>
      <c r="GG233" s="143"/>
      <c r="GH233" s="143"/>
      <c r="GI233" s="143"/>
      <c r="GJ233" s="143"/>
      <c r="GK233" s="143"/>
      <c r="GL233" s="143"/>
      <c r="GM233" s="143"/>
      <c r="GN233" s="143"/>
      <c r="GO233" s="143"/>
      <c r="GP233" s="143"/>
      <c r="GQ233" s="143"/>
      <c r="GR233" s="143"/>
      <c r="GS233" s="143"/>
      <c r="GT233" s="143"/>
      <c r="GU233" s="143"/>
      <c r="GV233" s="143"/>
      <c r="GW233" s="143"/>
      <c r="GX233" s="143"/>
      <c r="GY233" s="143"/>
      <c r="GZ233" s="143"/>
      <c r="HA233" s="143"/>
      <c r="HB233" s="143"/>
      <c r="HC233" s="143"/>
      <c r="HD233" s="143"/>
      <c r="HE233" s="143"/>
      <c r="HF233" s="143"/>
      <c r="HG233" s="143"/>
      <c r="HH233" s="143"/>
      <c r="HI233" s="143"/>
      <c r="HJ233" s="143"/>
      <c r="HK233" s="143"/>
      <c r="HL233" s="143"/>
      <c r="HM233" s="143"/>
      <c r="HN233" s="143"/>
      <c r="HO233" s="143"/>
      <c r="HP233" s="143"/>
      <c r="HQ233" s="143"/>
      <c r="HR233" s="143"/>
      <c r="HS233" s="143"/>
      <c r="HT233" s="143"/>
      <c r="HU233" s="143"/>
      <c r="HV233" s="143"/>
      <c r="HW233" s="143"/>
      <c r="HX233" s="143"/>
      <c r="HY233" s="143"/>
      <c r="HZ233" s="143"/>
      <c r="IA233" s="143"/>
      <c r="IB233" s="143"/>
      <c r="IC233" s="143"/>
      <c r="ID233" s="143"/>
      <c r="IE233" s="143"/>
      <c r="IF233" s="143"/>
      <c r="IG233" s="143"/>
      <c r="IH233" s="143"/>
      <c r="II233" s="143"/>
      <c r="IJ233" s="143"/>
      <c r="IK233" s="143"/>
      <c r="IL233" s="143"/>
      <c r="IM233" s="143"/>
      <c r="IN233" s="143"/>
      <c r="IO233" s="143"/>
      <c r="IP233" s="143"/>
      <c r="IQ233" s="143"/>
      <c r="IR233" s="143"/>
      <c r="IS233" s="143"/>
      <c r="IT233" s="143"/>
      <c r="IU233" s="143"/>
      <c r="IV233" s="143"/>
      <c r="IW233" s="143"/>
      <c r="IX233" s="143"/>
      <c r="IY233" s="143"/>
      <c r="IZ233" s="143"/>
      <c r="JA233" s="143"/>
      <c r="JB233" s="143"/>
      <c r="JC233" s="143"/>
      <c r="JD233" s="143"/>
      <c r="JE233" s="143"/>
      <c r="JF233" s="143"/>
      <c r="JG233" s="143"/>
      <c r="JH233" s="143"/>
      <c r="JI233" s="143"/>
      <c r="JJ233" s="143"/>
      <c r="JK233" s="143"/>
      <c r="JL233" s="143"/>
      <c r="JM233" s="143"/>
      <c r="JN233" s="143"/>
      <c r="JO233" s="143"/>
      <c r="JP233" s="143"/>
      <c r="JQ233" s="143"/>
      <c r="JR233" s="143"/>
      <c r="JS233" s="143"/>
      <c r="JT233" s="143"/>
      <c r="JU233" s="143"/>
      <c r="JV233" s="143"/>
      <c r="JW233" s="143"/>
      <c r="JX233" s="143"/>
      <c r="JY233" s="143"/>
      <c r="JZ233" s="143"/>
      <c r="KA233" s="143"/>
      <c r="KB233" s="143"/>
      <c r="KC233" s="143"/>
      <c r="KD233" s="143"/>
      <c r="KE233" s="143"/>
      <c r="KF233" s="143"/>
      <c r="KG233" s="143"/>
      <c r="KH233" s="143"/>
      <c r="KI233" s="143"/>
      <c r="KJ233" s="143"/>
      <c r="KK233" s="143"/>
      <c r="KL233" s="143"/>
      <c r="KM233" s="143"/>
      <c r="KN233" s="143"/>
      <c r="KO233" s="143"/>
      <c r="KP233" s="143"/>
      <c r="KQ233" s="143"/>
      <c r="KR233" s="143"/>
      <c r="KS233" s="143"/>
      <c r="KT233" s="143"/>
      <c r="KU233" s="143"/>
      <c r="KV233" s="143"/>
      <c r="KW233" s="143"/>
      <c r="KX233" s="143"/>
      <c r="KY233" s="143"/>
      <c r="KZ233" s="143"/>
      <c r="LA233" s="143"/>
      <c r="LB233" s="143"/>
      <c r="LC233" s="143"/>
      <c r="LD233" s="143"/>
      <c r="LE233" s="143"/>
      <c r="LF233" s="143"/>
      <c r="LG233" s="143"/>
      <c r="LH233" s="143"/>
      <c r="LI233" s="143"/>
      <c r="LJ233" s="143"/>
      <c r="LK233" s="143"/>
      <c r="LL233" s="143"/>
      <c r="LM233" s="143"/>
      <c r="LN233" s="143"/>
      <c r="LO233" s="143"/>
      <c r="LP233" s="143"/>
      <c r="LQ233" s="143"/>
      <c r="LR233" s="143"/>
      <c r="LS233" s="143"/>
      <c r="LT233" s="143"/>
      <c r="LU233" s="143"/>
      <c r="LV233" s="143"/>
      <c r="LW233" s="143"/>
      <c r="LX233" s="143"/>
      <c r="LY233" s="143"/>
      <c r="LZ233" s="143"/>
      <c r="MA233" s="143"/>
      <c r="MB233" s="143"/>
      <c r="MC233" s="143"/>
      <c r="MD233" s="143"/>
      <c r="ME233" s="143"/>
      <c r="MF233" s="143"/>
      <c r="MG233" s="143"/>
      <c r="MH233" s="143"/>
      <c r="MI233" s="143"/>
      <c r="MJ233" s="143"/>
      <c r="MK233" s="143"/>
      <c r="ML233" s="143"/>
      <c r="MM233" s="143"/>
      <c r="MN233" s="143"/>
      <c r="MO233" s="143"/>
      <c r="MP233" s="143"/>
      <c r="MQ233" s="143"/>
      <c r="MR233" s="143"/>
      <c r="MS233" s="143"/>
      <c r="MT233" s="143"/>
      <c r="MU233" s="143"/>
      <c r="MV233" s="143"/>
      <c r="MW233" s="143"/>
      <c r="MX233" s="143"/>
      <c r="MY233" s="143"/>
      <c r="MZ233" s="143"/>
      <c r="NA233" s="143"/>
      <c r="NB233" s="143"/>
      <c r="NC233" s="143"/>
      <c r="ND233" s="143"/>
      <c r="NE233" s="143"/>
      <c r="NF233" s="143"/>
      <c r="NG233" s="143"/>
      <c r="NH233" s="143"/>
      <c r="NI233" s="143"/>
      <c r="NJ233" s="143"/>
      <c r="NK233" s="143"/>
      <c r="NL233" s="143"/>
      <c r="NM233" s="143"/>
      <c r="NN233" s="143"/>
      <c r="NO233" s="143"/>
      <c r="NP233" s="143"/>
      <c r="NQ233" s="143"/>
      <c r="NR233" s="143"/>
      <c r="NS233" s="143"/>
      <c r="NT233" s="143"/>
      <c r="NU233" s="143"/>
      <c r="NV233" s="143"/>
      <c r="NW233" s="143"/>
      <c r="NX233" s="143"/>
      <c r="NY233" s="143"/>
      <c r="NZ233" s="143"/>
      <c r="OA233" s="143"/>
      <c r="OB233" s="143"/>
      <c r="OC233" s="143"/>
      <c r="OD233" s="143"/>
      <c r="OE233" s="143"/>
      <c r="OF233" s="143"/>
      <c r="OG233" s="143"/>
      <c r="OH233" s="143"/>
      <c r="OI233" s="143"/>
      <c r="OJ233" s="143"/>
      <c r="OK233" s="143"/>
      <c r="OL233" s="143"/>
      <c r="OM233" s="143"/>
      <c r="ON233" s="143"/>
      <c r="OO233" s="143"/>
      <c r="OP233" s="143"/>
      <c r="OQ233" s="143"/>
      <c r="OR233" s="143"/>
      <c r="OS233" s="143"/>
      <c r="OT233" s="143"/>
      <c r="OU233" s="143"/>
      <c r="OV233" s="143"/>
      <c r="OW233" s="143"/>
      <c r="OX233" s="143"/>
      <c r="OY233" s="143"/>
      <c r="OZ233" s="143"/>
      <c r="PA233" s="143"/>
      <c r="PB233" s="143"/>
      <c r="PC233" s="143"/>
      <c r="PD233" s="143"/>
      <c r="PE233" s="143"/>
      <c r="PF233" s="143"/>
      <c r="PG233" s="143"/>
      <c r="PH233" s="143"/>
      <c r="PI233" s="143"/>
      <c r="PJ233" s="143"/>
      <c r="PK233" s="143"/>
      <c r="PL233" s="143"/>
      <c r="PM233" s="143"/>
      <c r="PN233" s="143"/>
      <c r="PO233" s="143"/>
      <c r="PP233" s="143"/>
      <c r="PQ233" s="143"/>
      <c r="PR233" s="143"/>
      <c r="PS233" s="143"/>
      <c r="PT233" s="143"/>
      <c r="PU233" s="143"/>
      <c r="PV233" s="143"/>
      <c r="PW233" s="143"/>
      <c r="PX233" s="143"/>
      <c r="PY233" s="143"/>
      <c r="PZ233" s="143"/>
      <c r="QA233" s="143"/>
      <c r="QB233" s="143"/>
      <c r="QC233" s="143"/>
      <c r="QD233" s="143"/>
      <c r="QE233" s="143"/>
      <c r="QF233" s="143"/>
      <c r="QG233" s="143"/>
      <c r="QH233" s="143"/>
      <c r="QI233" s="143"/>
      <c r="QJ233" s="143"/>
      <c r="QK233" s="143"/>
      <c r="QL233" s="143"/>
      <c r="QM233" s="143"/>
      <c r="QN233" s="143"/>
      <c r="QO233" s="143"/>
      <c r="QP233" s="143"/>
      <c r="QQ233" s="143"/>
      <c r="QR233" s="143"/>
      <c r="QS233" s="143"/>
      <c r="QT233" s="143"/>
      <c r="QU233" s="143"/>
      <c r="QV233" s="143"/>
      <c r="QW233" s="143"/>
      <c r="QX233" s="143"/>
      <c r="QY233" s="143"/>
      <c r="QZ233" s="143"/>
      <c r="RA233" s="143"/>
      <c r="RB233" s="143"/>
      <c r="RC233" s="143"/>
      <c r="RD233" s="143"/>
      <c r="RE233" s="143"/>
      <c r="RF233" s="143"/>
      <c r="RG233" s="143"/>
      <c r="RH233" s="143"/>
      <c r="RI233" s="143"/>
      <c r="RJ233" s="143"/>
      <c r="RK233" s="143"/>
      <c r="RL233" s="143"/>
      <c r="RM233" s="143"/>
      <c r="RN233" s="143"/>
      <c r="RO233" s="143"/>
      <c r="RP233" s="143"/>
      <c r="RQ233" s="143"/>
      <c r="RR233" s="143"/>
      <c r="RS233" s="143"/>
      <c r="RT233" s="143"/>
      <c r="RU233" s="143"/>
      <c r="RV233" s="143"/>
      <c r="RW233" s="143"/>
      <c r="RX233" s="143"/>
      <c r="RY233" s="143"/>
      <c r="RZ233" s="143"/>
      <c r="SA233" s="143"/>
      <c r="SB233" s="143"/>
      <c r="SC233" s="143"/>
      <c r="SD233" s="143"/>
      <c r="SE233" s="143"/>
      <c r="SF233" s="143"/>
      <c r="SG233" s="143"/>
      <c r="SH233" s="143"/>
      <c r="SI233" s="143"/>
      <c r="SJ233" s="143"/>
      <c r="SK233" s="143"/>
      <c r="SL233" s="143"/>
      <c r="SM233" s="143"/>
      <c r="SN233" s="143"/>
      <c r="SO233" s="143"/>
      <c r="SP233" s="143"/>
      <c r="SQ233" s="143"/>
      <c r="SR233" s="143"/>
      <c r="SS233" s="143"/>
      <c r="ST233" s="143"/>
      <c r="SU233" s="143"/>
      <c r="SV233" s="143"/>
      <c r="SW233" s="143"/>
      <c r="SX233" s="143"/>
      <c r="SY233" s="143"/>
      <c r="SZ233" s="143"/>
      <c r="TA233" s="143"/>
      <c r="TB233" s="143"/>
      <c r="TC233" s="143"/>
      <c r="TD233" s="143"/>
      <c r="TE233" s="143"/>
      <c r="TF233" s="143"/>
      <c r="TG233" s="143"/>
      <c r="TH233" s="143"/>
      <c r="TI233" s="143"/>
      <c r="TJ233" s="143"/>
      <c r="TK233" s="143"/>
      <c r="TL233" s="143"/>
      <c r="TM233" s="143"/>
      <c r="TN233" s="143"/>
      <c r="TO233" s="143"/>
      <c r="TP233" s="143"/>
      <c r="TQ233" s="143"/>
      <c r="TR233" s="143"/>
      <c r="TS233" s="143"/>
      <c r="TT233" s="143"/>
      <c r="TU233" s="143"/>
      <c r="TV233" s="143"/>
      <c r="TW233" s="143"/>
      <c r="TX233" s="143"/>
      <c r="TY233" s="143"/>
      <c r="TZ233" s="143"/>
      <c r="UA233" s="143"/>
      <c r="UB233" s="143"/>
      <c r="UC233" s="143"/>
      <c r="UD233" s="143"/>
      <c r="UE233" s="143"/>
      <c r="UF233" s="143"/>
      <c r="UG233" s="143"/>
      <c r="UH233" s="143"/>
      <c r="UI233" s="143"/>
      <c r="UJ233" s="143"/>
      <c r="UK233" s="143"/>
      <c r="UL233" s="143"/>
      <c r="UM233" s="143"/>
      <c r="UN233" s="143"/>
      <c r="UO233" s="143"/>
      <c r="UP233" s="143"/>
      <c r="UQ233" s="143"/>
      <c r="UR233" s="143"/>
      <c r="US233" s="143"/>
      <c r="UT233" s="143"/>
      <c r="UU233" s="143"/>
      <c r="UV233" s="143"/>
      <c r="UW233" s="143"/>
      <c r="UX233" s="143"/>
      <c r="UY233" s="143"/>
      <c r="UZ233" s="143"/>
      <c r="VA233" s="143"/>
      <c r="VB233" s="143"/>
      <c r="VC233" s="143"/>
      <c r="VD233" s="143"/>
      <c r="VE233" s="143"/>
      <c r="VF233" s="143"/>
      <c r="VG233" s="143"/>
      <c r="VH233" s="143"/>
      <c r="VI233" s="143"/>
      <c r="VJ233" s="143"/>
      <c r="VK233" s="143"/>
      <c r="VL233" s="143"/>
      <c r="VM233" s="143"/>
      <c r="VN233" s="143"/>
      <c r="VO233" s="143"/>
      <c r="VP233" s="143"/>
      <c r="VQ233" s="143"/>
      <c r="VR233" s="143"/>
      <c r="VS233" s="143"/>
      <c r="VT233" s="143"/>
      <c r="VU233" s="143"/>
      <c r="VV233" s="143"/>
      <c r="VW233" s="143"/>
      <c r="VX233" s="143"/>
      <c r="VY233" s="143"/>
      <c r="VZ233" s="143"/>
      <c r="WA233" s="143"/>
      <c r="WB233" s="143"/>
      <c r="WC233" s="143"/>
      <c r="WD233" s="143"/>
      <c r="WE233" s="143"/>
      <c r="WF233" s="143"/>
      <c r="WG233" s="143"/>
      <c r="WH233" s="143"/>
      <c r="WI233" s="143"/>
      <c r="WJ233" s="143"/>
      <c r="WK233" s="143"/>
      <c r="WL233" s="143"/>
      <c r="WM233" s="143"/>
      <c r="WN233" s="143"/>
      <c r="WO233" s="143"/>
      <c r="WP233" s="143"/>
      <c r="WQ233" s="143"/>
      <c r="WR233" s="143"/>
      <c r="WS233" s="143"/>
      <c r="WT233" s="143"/>
      <c r="WU233" s="143"/>
      <c r="WV233" s="143"/>
      <c r="WW233" s="143"/>
      <c r="WX233" s="143"/>
      <c r="WY233" s="143"/>
      <c r="WZ233" s="143"/>
      <c r="XA233" s="143"/>
      <c r="XB233" s="143"/>
      <c r="XC233" s="143"/>
      <c r="XD233" s="143"/>
      <c r="XE233" s="143"/>
      <c r="XF233" s="143"/>
      <c r="XG233" s="143"/>
      <c r="XH233" s="143"/>
      <c r="XI233" s="143"/>
      <c r="XJ233" s="143"/>
      <c r="XK233" s="143"/>
      <c r="XL233" s="143"/>
      <c r="XM233" s="143"/>
      <c r="XN233" s="143"/>
      <c r="XO233" s="143"/>
      <c r="XP233" s="143"/>
      <c r="XQ233" s="143"/>
      <c r="XR233" s="143"/>
      <c r="XS233" s="143"/>
      <c r="XT233" s="143"/>
      <c r="XU233" s="143"/>
      <c r="XV233" s="143"/>
      <c r="XW233" s="143"/>
      <c r="XX233" s="143"/>
      <c r="XY233" s="143"/>
      <c r="XZ233" s="143"/>
      <c r="YA233" s="143"/>
      <c r="YB233" s="143"/>
      <c r="YC233" s="143"/>
      <c r="YD233" s="143"/>
      <c r="YE233" s="143"/>
      <c r="YF233" s="143"/>
      <c r="YG233" s="143"/>
      <c r="YH233" s="143"/>
      <c r="YI233" s="143"/>
      <c r="YJ233" s="143"/>
      <c r="YK233" s="143"/>
      <c r="YL233" s="143"/>
      <c r="YM233" s="143"/>
      <c r="YN233" s="143"/>
      <c r="YO233" s="143"/>
      <c r="YP233" s="143"/>
      <c r="YQ233" s="143"/>
      <c r="YR233" s="143"/>
      <c r="YS233" s="143"/>
      <c r="YT233" s="143"/>
      <c r="YU233" s="143"/>
      <c r="YV233" s="143"/>
      <c r="YW233" s="143"/>
      <c r="YX233" s="143"/>
      <c r="YY233" s="143"/>
      <c r="YZ233" s="143"/>
      <c r="ZA233" s="143"/>
      <c r="ZB233" s="143"/>
      <c r="ZC233" s="143"/>
      <c r="ZD233" s="143"/>
      <c r="ZE233" s="143"/>
      <c r="ZF233" s="143"/>
      <c r="ZG233" s="143"/>
      <c r="ZH233" s="143"/>
      <c r="ZI233" s="143"/>
      <c r="ZJ233" s="143"/>
      <c r="ZK233" s="143"/>
      <c r="ZL233" s="143"/>
      <c r="ZM233" s="143"/>
      <c r="ZN233" s="143"/>
      <c r="ZO233" s="143"/>
      <c r="ZP233" s="143"/>
      <c r="ZQ233" s="143"/>
      <c r="ZR233" s="143"/>
      <c r="ZS233" s="143"/>
      <c r="ZT233" s="143"/>
      <c r="ZU233" s="143"/>
      <c r="ZV233" s="143"/>
      <c r="ZW233" s="143"/>
      <c r="ZX233" s="143"/>
      <c r="ZY233" s="143"/>
      <c r="ZZ233" s="143"/>
      <c r="AAA233" s="143"/>
      <c r="AAB233" s="143"/>
      <c r="AAC233" s="143"/>
      <c r="AAD233" s="143"/>
      <c r="AAE233" s="143"/>
      <c r="AAF233" s="143"/>
      <c r="AAG233" s="143"/>
      <c r="AAH233" s="143"/>
      <c r="AAI233" s="143"/>
      <c r="AAJ233" s="143"/>
      <c r="AAK233" s="143"/>
      <c r="AAL233" s="143"/>
      <c r="AAM233" s="143"/>
      <c r="AAN233" s="143"/>
      <c r="AAO233" s="143"/>
      <c r="AAP233" s="143"/>
      <c r="AAQ233" s="143"/>
      <c r="AAR233" s="143"/>
      <c r="AAS233" s="143"/>
      <c r="AAT233" s="143"/>
      <c r="AAU233" s="143"/>
      <c r="AAV233" s="143"/>
      <c r="AAW233" s="143"/>
      <c r="AAX233" s="143"/>
      <c r="AAY233" s="143"/>
      <c r="AAZ233" s="143"/>
      <c r="ABA233" s="143"/>
      <c r="ABB233" s="143"/>
      <c r="ABC233" s="143"/>
      <c r="ABD233" s="143"/>
      <c r="ABE233" s="143"/>
      <c r="ABF233" s="143"/>
      <c r="ABG233" s="143"/>
      <c r="ABH233" s="143"/>
      <c r="ABI233" s="143"/>
      <c r="ABJ233" s="143"/>
      <c r="ABK233" s="143"/>
      <c r="ABL233" s="143"/>
      <c r="ABM233" s="143"/>
      <c r="ABN233" s="143"/>
      <c r="ABO233" s="143"/>
      <c r="ABP233" s="143"/>
      <c r="ABQ233" s="143"/>
      <c r="ABR233" s="143"/>
      <c r="ABS233" s="143"/>
      <c r="ABT233" s="143"/>
      <c r="ABU233" s="143"/>
      <c r="ABV233" s="143"/>
      <c r="ABW233" s="143"/>
      <c r="ABX233" s="143"/>
      <c r="ABY233" s="143"/>
      <c r="ABZ233" s="143"/>
      <c r="ACA233" s="143"/>
      <c r="ACB233" s="143"/>
      <c r="ACC233" s="143"/>
      <c r="ACD233" s="143"/>
      <c r="ACE233" s="143"/>
      <c r="ACF233" s="143"/>
      <c r="ACG233" s="143"/>
      <c r="ACH233" s="143"/>
      <c r="ACI233" s="143"/>
      <c r="ACJ233" s="143"/>
      <c r="ACK233" s="143"/>
      <c r="ACL233" s="143"/>
      <c r="ACM233" s="143"/>
      <c r="ACN233" s="143"/>
      <c r="ACO233" s="143"/>
      <c r="ACP233" s="143"/>
      <c r="ACQ233" s="143"/>
      <c r="ACR233" s="143"/>
      <c r="ACS233" s="143"/>
      <c r="ACT233" s="143"/>
      <c r="ACU233" s="143"/>
      <c r="ACV233" s="143"/>
      <c r="ACW233" s="143"/>
      <c r="ACX233" s="143"/>
      <c r="ACY233" s="143"/>
      <c r="ACZ233" s="143"/>
      <c r="ADA233" s="143"/>
      <c r="ADB233" s="143"/>
      <c r="ADC233" s="143"/>
      <c r="ADD233" s="143"/>
      <c r="ADE233" s="143"/>
      <c r="ADF233" s="143"/>
      <c r="ADG233" s="143"/>
      <c r="ADH233" s="143"/>
      <c r="ADI233" s="143"/>
      <c r="ADJ233" s="143"/>
      <c r="ADK233" s="143"/>
      <c r="ADL233" s="143"/>
      <c r="ADM233" s="143"/>
      <c r="ADN233" s="143"/>
      <c r="ADO233" s="143"/>
      <c r="ADP233" s="143"/>
      <c r="ADQ233" s="143"/>
      <c r="ADR233" s="143"/>
      <c r="ADS233" s="143"/>
      <c r="ADT233" s="143"/>
      <c r="ADU233" s="143"/>
      <c r="ADV233" s="143"/>
      <c r="ADW233" s="143"/>
      <c r="ADX233" s="143"/>
      <c r="ADY233" s="143"/>
      <c r="ADZ233" s="143"/>
      <c r="AEA233" s="143"/>
      <c r="AEB233" s="143"/>
      <c r="AEC233" s="143"/>
      <c r="AED233" s="143"/>
      <c r="AEE233" s="143"/>
      <c r="AEF233" s="143"/>
      <c r="AEG233" s="143"/>
      <c r="AEH233" s="143"/>
      <c r="AEI233" s="143"/>
      <c r="AEJ233" s="143"/>
      <c r="AEK233" s="143"/>
      <c r="AEL233" s="143"/>
      <c r="AEM233" s="143"/>
      <c r="AEN233" s="143"/>
      <c r="AEO233" s="143"/>
      <c r="AEP233" s="143"/>
      <c r="AEQ233" s="143"/>
      <c r="AER233" s="143"/>
      <c r="AES233" s="143"/>
      <c r="AET233" s="143"/>
      <c r="AEU233" s="143"/>
      <c r="AEV233" s="143"/>
      <c r="AEW233" s="143"/>
      <c r="AEX233" s="143"/>
      <c r="AEY233" s="143"/>
      <c r="AEZ233" s="143"/>
      <c r="AFA233" s="143"/>
      <c r="AFB233" s="143"/>
      <c r="AFC233" s="143"/>
      <c r="AFD233" s="143"/>
      <c r="AFE233" s="143"/>
      <c r="AFF233" s="143"/>
      <c r="AFG233" s="143"/>
      <c r="AFH233" s="143"/>
      <c r="AFI233" s="143"/>
      <c r="AFJ233" s="143"/>
      <c r="AFK233" s="143"/>
      <c r="AFL233" s="143"/>
      <c r="AFM233" s="143"/>
      <c r="AFN233" s="143"/>
      <c r="AFO233" s="143"/>
      <c r="AFP233" s="143"/>
      <c r="AFQ233" s="143"/>
      <c r="AFR233" s="143"/>
      <c r="AFS233" s="143"/>
      <c r="AFT233" s="143"/>
      <c r="AFU233" s="143"/>
      <c r="AFV233" s="143"/>
      <c r="AFW233" s="143"/>
      <c r="AFX233" s="143"/>
      <c r="AFY233" s="143"/>
      <c r="AFZ233" s="143"/>
      <c r="AGA233" s="143"/>
      <c r="AGB233" s="143"/>
      <c r="AGC233" s="143"/>
      <c r="AGD233" s="143"/>
      <c r="AGE233" s="143"/>
      <c r="AGF233" s="143"/>
      <c r="AGG233" s="143"/>
      <c r="AGH233" s="143"/>
      <c r="AGI233" s="143"/>
      <c r="AGJ233" s="143"/>
      <c r="AGK233" s="143"/>
      <c r="AGL233" s="143"/>
      <c r="AGM233" s="143"/>
      <c r="AGN233" s="143"/>
      <c r="AGO233" s="143"/>
      <c r="AGP233" s="143"/>
      <c r="AGQ233" s="143"/>
      <c r="AGR233" s="143"/>
      <c r="AGS233" s="143"/>
      <c r="AGT233" s="143"/>
      <c r="AGU233" s="143"/>
      <c r="AGV233" s="143"/>
      <c r="AGW233" s="143"/>
      <c r="AGX233" s="143"/>
      <c r="AGY233" s="143"/>
      <c r="AGZ233" s="143"/>
      <c r="AHA233" s="143"/>
      <c r="AHB233" s="143"/>
      <c r="AHC233" s="143"/>
      <c r="AHD233" s="143"/>
      <c r="AHE233" s="143"/>
      <c r="AHF233" s="143"/>
      <c r="AHG233" s="143"/>
      <c r="AHH233" s="143"/>
      <c r="AHI233" s="143"/>
      <c r="AHJ233" s="143"/>
      <c r="AHK233" s="143"/>
      <c r="AHL233" s="143"/>
      <c r="AHM233" s="143"/>
      <c r="AHN233" s="143"/>
      <c r="AHO233" s="143"/>
      <c r="AHP233" s="143"/>
      <c r="AHQ233" s="143"/>
      <c r="AHR233" s="143"/>
      <c r="AHS233" s="143"/>
      <c r="AHT233" s="143"/>
      <c r="AHU233" s="143"/>
      <c r="AHV233" s="143"/>
      <c r="AHW233" s="143"/>
      <c r="AHX233" s="143"/>
      <c r="AHY233" s="143"/>
      <c r="AHZ233" s="143"/>
      <c r="AIA233" s="143"/>
      <c r="AIB233" s="143"/>
      <c r="AIC233" s="143"/>
      <c r="AID233" s="143"/>
      <c r="AIE233" s="143"/>
      <c r="AIF233" s="143"/>
      <c r="AIG233" s="143"/>
      <c r="AIH233" s="143"/>
      <c r="AII233" s="143"/>
      <c r="AIJ233" s="143"/>
      <c r="AIK233" s="143"/>
      <c r="AIL233" s="143"/>
      <c r="AIM233" s="143"/>
      <c r="AIN233" s="143"/>
      <c r="AIO233" s="143"/>
      <c r="AIP233" s="143"/>
      <c r="AIQ233" s="143"/>
      <c r="AIR233" s="143"/>
      <c r="AIS233" s="143"/>
      <c r="AIT233" s="143"/>
      <c r="AIU233" s="143"/>
      <c r="AIV233" s="143"/>
      <c r="AIW233" s="143"/>
      <c r="AIX233" s="143"/>
      <c r="AIY233" s="143"/>
      <c r="AIZ233" s="143"/>
      <c r="AJA233" s="143"/>
      <c r="AJB233" s="143"/>
      <c r="AJC233" s="143"/>
      <c r="AJD233" s="143"/>
      <c r="AJE233" s="143"/>
      <c r="AJF233" s="143"/>
      <c r="AJG233" s="143"/>
      <c r="AJH233" s="143"/>
      <c r="AJI233" s="143"/>
    </row>
    <row r="234" spans="1:945" s="106" customFormat="1" ht="13.55" customHeight="1">
      <c r="A234" s="400"/>
      <c r="B234" s="62" t="s">
        <v>223</v>
      </c>
      <c r="C234" s="251">
        <f>Asia!C234</f>
        <v>1472193</v>
      </c>
      <c r="D234" s="358">
        <f t="shared" ref="D234:D235" si="120">IFERROR(IF((C234/C222-1)=-100%,"",(C234/C222-1)),"")</f>
        <v>9.1179563307973037</v>
      </c>
      <c r="E234" s="421"/>
      <c r="F234" s="406"/>
      <c r="G234" s="356">
        <v>13004</v>
      </c>
      <c r="H234" s="358">
        <f t="shared" si="90"/>
        <v>1.9588168373151307</v>
      </c>
      <c r="I234" s="138">
        <v>9797</v>
      </c>
      <c r="J234" s="358">
        <f t="shared" si="104"/>
        <v>10.817852834740652</v>
      </c>
      <c r="K234" s="453"/>
      <c r="L234" s="454"/>
      <c r="M234" s="138">
        <v>2772</v>
      </c>
      <c r="N234" s="358">
        <f t="shared" si="93"/>
        <v>11.052173913043479</v>
      </c>
      <c r="O234" s="138"/>
      <c r="P234" s="358"/>
      <c r="Q234" s="138">
        <v>195</v>
      </c>
      <c r="R234" s="358">
        <f t="shared" si="113"/>
        <v>18.5</v>
      </c>
      <c r="S234" s="138">
        <v>640</v>
      </c>
      <c r="T234" s="358">
        <f t="shared" si="95"/>
        <v>2.7209302325581395</v>
      </c>
      <c r="U234" s="250"/>
      <c r="V234" s="137"/>
      <c r="W234" s="356">
        <v>59</v>
      </c>
      <c r="X234" s="358">
        <f t="shared" si="117"/>
        <v>2.6875</v>
      </c>
      <c r="Y234" s="250">
        <v>1</v>
      </c>
      <c r="Z234" s="358">
        <f t="shared" si="110"/>
        <v>-0.66666666666666674</v>
      </c>
      <c r="AA234" s="138"/>
      <c r="AB234" s="358"/>
      <c r="AC234" s="138"/>
      <c r="AD234" s="358"/>
      <c r="AE234" s="138"/>
      <c r="AF234" s="358"/>
      <c r="AG234" s="138"/>
      <c r="AH234" s="358"/>
      <c r="AI234" s="143"/>
      <c r="AJ234" s="143"/>
      <c r="AK234" s="143"/>
      <c r="AL234" s="143"/>
      <c r="AM234" s="143"/>
      <c r="AN234" s="143"/>
      <c r="AO234" s="143"/>
      <c r="AP234" s="143"/>
      <c r="AQ234" s="143"/>
      <c r="AR234" s="143"/>
      <c r="AS234" s="143"/>
      <c r="AT234" s="143"/>
      <c r="AU234" s="143"/>
      <c r="AV234" s="144"/>
      <c r="AW234" s="143"/>
      <c r="AX234" s="143"/>
      <c r="AY234" s="143"/>
      <c r="AZ234" s="143"/>
      <c r="BA234" s="143"/>
      <c r="BB234" s="143"/>
      <c r="BC234" s="143"/>
      <c r="BD234" s="143"/>
      <c r="BE234" s="143"/>
      <c r="BF234" s="143"/>
      <c r="BG234" s="143"/>
      <c r="BH234" s="143"/>
      <c r="BI234" s="143"/>
      <c r="BJ234" s="143"/>
      <c r="BK234" s="143"/>
      <c r="BL234" s="143"/>
      <c r="BM234" s="143"/>
      <c r="BN234" s="143"/>
      <c r="BO234" s="143"/>
      <c r="BP234" s="143"/>
      <c r="BQ234" s="143"/>
      <c r="BR234" s="143"/>
      <c r="BS234" s="143"/>
      <c r="BT234" s="143"/>
      <c r="BU234" s="143"/>
      <c r="BV234" s="143"/>
      <c r="BW234" s="143"/>
      <c r="BX234" s="143"/>
      <c r="BY234" s="143"/>
      <c r="BZ234" s="143"/>
      <c r="CA234" s="143"/>
      <c r="CB234" s="143"/>
      <c r="CC234" s="143"/>
      <c r="CD234" s="143"/>
      <c r="CE234" s="143"/>
      <c r="CF234" s="143"/>
      <c r="CG234" s="143"/>
      <c r="CH234" s="143"/>
      <c r="CI234" s="143"/>
      <c r="CJ234" s="143"/>
      <c r="CK234" s="143"/>
      <c r="CL234" s="143"/>
      <c r="CM234" s="143"/>
      <c r="CN234" s="143"/>
      <c r="CO234" s="143"/>
      <c r="CP234" s="143"/>
      <c r="CQ234" s="143"/>
      <c r="CR234" s="143"/>
      <c r="CS234" s="143"/>
      <c r="CT234" s="143"/>
      <c r="CU234" s="143"/>
      <c r="CV234" s="143"/>
      <c r="CW234" s="143"/>
      <c r="CX234" s="143"/>
      <c r="CY234" s="143"/>
      <c r="CZ234" s="143"/>
      <c r="DA234" s="143"/>
      <c r="DB234" s="143"/>
      <c r="DC234" s="143"/>
      <c r="DD234" s="143"/>
      <c r="DE234" s="143"/>
      <c r="DF234" s="143"/>
      <c r="DG234" s="143"/>
      <c r="DH234" s="143"/>
      <c r="DI234" s="143"/>
      <c r="DJ234" s="143"/>
      <c r="DK234" s="143"/>
      <c r="DL234" s="143"/>
      <c r="DM234" s="143"/>
      <c r="DN234" s="143"/>
      <c r="DO234" s="143"/>
      <c r="DP234" s="143"/>
      <c r="DQ234" s="143"/>
      <c r="DR234" s="143"/>
      <c r="DS234" s="143"/>
      <c r="DT234" s="143"/>
      <c r="DU234" s="143"/>
      <c r="DV234" s="143"/>
      <c r="DW234" s="143"/>
      <c r="DX234" s="143"/>
      <c r="DY234" s="143"/>
      <c r="DZ234" s="143"/>
      <c r="EA234" s="143"/>
      <c r="EB234" s="143"/>
      <c r="EC234" s="143"/>
      <c r="ED234" s="143"/>
      <c r="EE234" s="143"/>
      <c r="EF234" s="143"/>
      <c r="EG234" s="143"/>
      <c r="EH234" s="143"/>
      <c r="EI234" s="143"/>
      <c r="EJ234" s="143"/>
      <c r="EK234" s="143"/>
      <c r="EL234" s="143"/>
      <c r="EM234" s="143"/>
      <c r="EN234" s="143"/>
      <c r="EO234" s="143"/>
      <c r="EP234" s="143"/>
      <c r="EQ234" s="143"/>
      <c r="ER234" s="143"/>
      <c r="ES234" s="143"/>
      <c r="ET234" s="143"/>
      <c r="EU234" s="143"/>
      <c r="EV234" s="143"/>
      <c r="EW234" s="143"/>
      <c r="EX234" s="143"/>
      <c r="EY234" s="143"/>
      <c r="EZ234" s="143"/>
      <c r="FA234" s="143"/>
      <c r="FB234" s="143"/>
      <c r="FC234" s="143"/>
      <c r="FD234" s="143"/>
      <c r="FE234" s="143"/>
      <c r="FF234" s="143"/>
      <c r="FG234" s="143"/>
      <c r="FH234" s="143"/>
      <c r="FI234" s="143"/>
      <c r="FJ234" s="143"/>
      <c r="FK234" s="143"/>
      <c r="FL234" s="143"/>
      <c r="FM234" s="143"/>
      <c r="FN234" s="143"/>
      <c r="FO234" s="143"/>
      <c r="FP234" s="143"/>
      <c r="FQ234" s="143"/>
      <c r="FR234" s="143"/>
      <c r="FS234" s="143"/>
      <c r="FT234" s="143"/>
      <c r="FU234" s="143"/>
      <c r="FV234" s="143"/>
      <c r="FW234" s="143"/>
      <c r="FX234" s="143"/>
      <c r="FY234" s="143"/>
      <c r="FZ234" s="143"/>
      <c r="GA234" s="143"/>
      <c r="GB234" s="143"/>
      <c r="GC234" s="143"/>
      <c r="GD234" s="143"/>
      <c r="GE234" s="143"/>
      <c r="GF234" s="143"/>
      <c r="GG234" s="143"/>
      <c r="GH234" s="143"/>
      <c r="GI234" s="143"/>
      <c r="GJ234" s="143"/>
      <c r="GK234" s="143"/>
      <c r="GL234" s="143"/>
      <c r="GM234" s="143"/>
      <c r="GN234" s="143"/>
      <c r="GO234" s="143"/>
      <c r="GP234" s="143"/>
      <c r="GQ234" s="143"/>
      <c r="GR234" s="143"/>
      <c r="GS234" s="143"/>
      <c r="GT234" s="143"/>
      <c r="GU234" s="143"/>
      <c r="GV234" s="143"/>
      <c r="GW234" s="143"/>
      <c r="GX234" s="143"/>
      <c r="GY234" s="143"/>
      <c r="GZ234" s="143"/>
      <c r="HA234" s="143"/>
      <c r="HB234" s="143"/>
      <c r="HC234" s="143"/>
      <c r="HD234" s="143"/>
      <c r="HE234" s="143"/>
      <c r="HF234" s="143"/>
      <c r="HG234" s="143"/>
      <c r="HH234" s="143"/>
      <c r="HI234" s="143"/>
      <c r="HJ234" s="143"/>
      <c r="HK234" s="143"/>
      <c r="HL234" s="143"/>
      <c r="HM234" s="143"/>
      <c r="HN234" s="143"/>
      <c r="HO234" s="143"/>
      <c r="HP234" s="143"/>
      <c r="HQ234" s="143"/>
      <c r="HR234" s="143"/>
      <c r="HS234" s="143"/>
      <c r="HT234" s="143"/>
      <c r="HU234" s="143"/>
      <c r="HV234" s="143"/>
      <c r="HW234" s="143"/>
      <c r="HX234" s="143"/>
      <c r="HY234" s="143"/>
      <c r="HZ234" s="143"/>
      <c r="IA234" s="143"/>
      <c r="IB234" s="143"/>
      <c r="IC234" s="143"/>
      <c r="ID234" s="143"/>
      <c r="IE234" s="143"/>
      <c r="IF234" s="143"/>
      <c r="IG234" s="143"/>
      <c r="IH234" s="143"/>
      <c r="II234" s="143"/>
      <c r="IJ234" s="143"/>
      <c r="IK234" s="143"/>
      <c r="IL234" s="143"/>
      <c r="IM234" s="143"/>
      <c r="IN234" s="143"/>
      <c r="IO234" s="143"/>
      <c r="IP234" s="143"/>
      <c r="IQ234" s="143"/>
      <c r="IR234" s="143"/>
      <c r="IS234" s="143"/>
      <c r="IT234" s="143"/>
      <c r="IU234" s="143"/>
      <c r="IV234" s="143"/>
      <c r="IW234" s="143"/>
      <c r="IX234" s="143"/>
      <c r="IY234" s="143"/>
      <c r="IZ234" s="143"/>
      <c r="JA234" s="143"/>
      <c r="JB234" s="143"/>
      <c r="JC234" s="143"/>
      <c r="JD234" s="143"/>
      <c r="JE234" s="143"/>
      <c r="JF234" s="143"/>
      <c r="JG234" s="143"/>
      <c r="JH234" s="143"/>
      <c r="JI234" s="143"/>
      <c r="JJ234" s="143"/>
      <c r="JK234" s="143"/>
      <c r="JL234" s="143"/>
      <c r="JM234" s="143"/>
      <c r="JN234" s="143"/>
      <c r="JO234" s="143"/>
      <c r="JP234" s="143"/>
      <c r="JQ234" s="143"/>
      <c r="JR234" s="143"/>
      <c r="JS234" s="143"/>
      <c r="JT234" s="143"/>
      <c r="JU234" s="143"/>
      <c r="JV234" s="143"/>
      <c r="JW234" s="143"/>
      <c r="JX234" s="143"/>
      <c r="JY234" s="143"/>
      <c r="JZ234" s="143"/>
      <c r="KA234" s="143"/>
      <c r="KB234" s="143"/>
      <c r="KC234" s="143"/>
      <c r="KD234" s="143"/>
      <c r="KE234" s="143"/>
      <c r="KF234" s="143"/>
      <c r="KG234" s="143"/>
      <c r="KH234" s="143"/>
      <c r="KI234" s="143"/>
      <c r="KJ234" s="143"/>
      <c r="KK234" s="143"/>
      <c r="KL234" s="143"/>
      <c r="KM234" s="143"/>
      <c r="KN234" s="143"/>
      <c r="KO234" s="143"/>
      <c r="KP234" s="143"/>
      <c r="KQ234" s="143"/>
      <c r="KR234" s="143"/>
      <c r="KS234" s="143"/>
      <c r="KT234" s="143"/>
      <c r="KU234" s="143"/>
      <c r="KV234" s="143"/>
      <c r="KW234" s="143"/>
      <c r="KX234" s="143"/>
      <c r="KY234" s="143"/>
      <c r="KZ234" s="143"/>
      <c r="LA234" s="143"/>
      <c r="LB234" s="143"/>
      <c r="LC234" s="143"/>
      <c r="LD234" s="143"/>
      <c r="LE234" s="143"/>
      <c r="LF234" s="143"/>
      <c r="LG234" s="143"/>
      <c r="LH234" s="143"/>
      <c r="LI234" s="143"/>
      <c r="LJ234" s="143"/>
      <c r="LK234" s="143"/>
      <c r="LL234" s="143"/>
      <c r="LM234" s="143"/>
      <c r="LN234" s="143"/>
      <c r="LO234" s="143"/>
      <c r="LP234" s="143"/>
      <c r="LQ234" s="143"/>
      <c r="LR234" s="143"/>
      <c r="LS234" s="143"/>
      <c r="LT234" s="143"/>
      <c r="LU234" s="143"/>
      <c r="LV234" s="143"/>
      <c r="LW234" s="143"/>
      <c r="LX234" s="143"/>
      <c r="LY234" s="143"/>
      <c r="LZ234" s="143"/>
      <c r="MA234" s="143"/>
      <c r="MB234" s="143"/>
      <c r="MC234" s="143"/>
      <c r="MD234" s="143"/>
      <c r="ME234" s="143"/>
      <c r="MF234" s="143"/>
      <c r="MG234" s="143"/>
      <c r="MH234" s="143"/>
      <c r="MI234" s="143"/>
      <c r="MJ234" s="143"/>
      <c r="MK234" s="143"/>
      <c r="ML234" s="143"/>
      <c r="MM234" s="143"/>
      <c r="MN234" s="143"/>
      <c r="MO234" s="143"/>
      <c r="MP234" s="143"/>
      <c r="MQ234" s="143"/>
      <c r="MR234" s="143"/>
      <c r="MS234" s="143"/>
      <c r="MT234" s="143"/>
      <c r="MU234" s="143"/>
      <c r="MV234" s="143"/>
      <c r="MW234" s="143"/>
      <c r="MX234" s="143"/>
      <c r="MY234" s="143"/>
      <c r="MZ234" s="143"/>
      <c r="NA234" s="143"/>
      <c r="NB234" s="143"/>
      <c r="NC234" s="143"/>
      <c r="ND234" s="143"/>
      <c r="NE234" s="143"/>
      <c r="NF234" s="143"/>
      <c r="NG234" s="143"/>
      <c r="NH234" s="143"/>
      <c r="NI234" s="143"/>
      <c r="NJ234" s="143"/>
      <c r="NK234" s="143"/>
      <c r="NL234" s="143"/>
      <c r="NM234" s="143"/>
      <c r="NN234" s="143"/>
      <c r="NO234" s="143"/>
      <c r="NP234" s="143"/>
      <c r="NQ234" s="143"/>
      <c r="NR234" s="143"/>
      <c r="NS234" s="143"/>
      <c r="NT234" s="143"/>
      <c r="NU234" s="143"/>
      <c r="NV234" s="143"/>
      <c r="NW234" s="143"/>
      <c r="NX234" s="143"/>
      <c r="NY234" s="143"/>
      <c r="NZ234" s="143"/>
      <c r="OA234" s="143"/>
      <c r="OB234" s="143"/>
      <c r="OC234" s="143"/>
      <c r="OD234" s="143"/>
      <c r="OE234" s="143"/>
      <c r="OF234" s="143"/>
      <c r="OG234" s="143"/>
      <c r="OH234" s="143"/>
      <c r="OI234" s="143"/>
      <c r="OJ234" s="143"/>
      <c r="OK234" s="143"/>
      <c r="OL234" s="143"/>
      <c r="OM234" s="143"/>
      <c r="ON234" s="143"/>
      <c r="OO234" s="143"/>
      <c r="OP234" s="143"/>
      <c r="OQ234" s="143"/>
      <c r="OR234" s="143"/>
      <c r="OS234" s="143"/>
      <c r="OT234" s="143"/>
      <c r="OU234" s="143"/>
      <c r="OV234" s="143"/>
      <c r="OW234" s="143"/>
      <c r="OX234" s="143"/>
      <c r="OY234" s="143"/>
      <c r="OZ234" s="143"/>
      <c r="PA234" s="143"/>
      <c r="PB234" s="143"/>
      <c r="PC234" s="143"/>
      <c r="PD234" s="143"/>
      <c r="PE234" s="143"/>
      <c r="PF234" s="143"/>
      <c r="PG234" s="143"/>
      <c r="PH234" s="143"/>
      <c r="PI234" s="143"/>
      <c r="PJ234" s="143"/>
      <c r="PK234" s="143"/>
      <c r="PL234" s="143"/>
      <c r="PM234" s="143"/>
      <c r="PN234" s="143"/>
      <c r="PO234" s="143"/>
      <c r="PP234" s="143"/>
      <c r="PQ234" s="143"/>
      <c r="PR234" s="143"/>
      <c r="PS234" s="143"/>
      <c r="PT234" s="143"/>
      <c r="PU234" s="143"/>
      <c r="PV234" s="143"/>
      <c r="PW234" s="143"/>
      <c r="PX234" s="143"/>
      <c r="PY234" s="143"/>
      <c r="PZ234" s="143"/>
      <c r="QA234" s="143"/>
      <c r="QB234" s="143"/>
      <c r="QC234" s="143"/>
      <c r="QD234" s="143"/>
      <c r="QE234" s="143"/>
      <c r="QF234" s="143"/>
      <c r="QG234" s="143"/>
      <c r="QH234" s="143"/>
      <c r="QI234" s="143"/>
      <c r="QJ234" s="143"/>
      <c r="QK234" s="143"/>
      <c r="QL234" s="143"/>
      <c r="QM234" s="143"/>
      <c r="QN234" s="143"/>
      <c r="QO234" s="143"/>
      <c r="QP234" s="143"/>
      <c r="QQ234" s="143"/>
      <c r="QR234" s="143"/>
      <c r="QS234" s="143"/>
      <c r="QT234" s="143"/>
      <c r="QU234" s="143"/>
      <c r="QV234" s="143"/>
      <c r="QW234" s="143"/>
      <c r="QX234" s="143"/>
      <c r="QY234" s="143"/>
      <c r="QZ234" s="143"/>
      <c r="RA234" s="143"/>
      <c r="RB234" s="143"/>
      <c r="RC234" s="143"/>
      <c r="RD234" s="143"/>
      <c r="RE234" s="143"/>
      <c r="RF234" s="143"/>
      <c r="RG234" s="143"/>
      <c r="RH234" s="143"/>
      <c r="RI234" s="143"/>
      <c r="RJ234" s="143"/>
      <c r="RK234" s="143"/>
      <c r="RL234" s="143"/>
      <c r="RM234" s="143"/>
      <c r="RN234" s="143"/>
      <c r="RO234" s="143"/>
      <c r="RP234" s="143"/>
      <c r="RQ234" s="143"/>
      <c r="RR234" s="143"/>
      <c r="RS234" s="143"/>
      <c r="RT234" s="143"/>
      <c r="RU234" s="143"/>
      <c r="RV234" s="143"/>
      <c r="RW234" s="143"/>
      <c r="RX234" s="143"/>
      <c r="RY234" s="143"/>
      <c r="RZ234" s="143"/>
      <c r="SA234" s="143"/>
      <c r="SB234" s="143"/>
      <c r="SC234" s="143"/>
      <c r="SD234" s="143"/>
      <c r="SE234" s="143"/>
      <c r="SF234" s="143"/>
      <c r="SG234" s="143"/>
      <c r="SH234" s="143"/>
      <c r="SI234" s="143"/>
      <c r="SJ234" s="143"/>
      <c r="SK234" s="143"/>
      <c r="SL234" s="143"/>
      <c r="SM234" s="143"/>
      <c r="SN234" s="143"/>
      <c r="SO234" s="143"/>
      <c r="SP234" s="143"/>
      <c r="SQ234" s="143"/>
      <c r="SR234" s="143"/>
      <c r="SS234" s="143"/>
      <c r="ST234" s="143"/>
      <c r="SU234" s="143"/>
      <c r="SV234" s="143"/>
      <c r="SW234" s="143"/>
      <c r="SX234" s="143"/>
      <c r="SY234" s="143"/>
      <c r="SZ234" s="143"/>
      <c r="TA234" s="143"/>
      <c r="TB234" s="143"/>
      <c r="TC234" s="143"/>
      <c r="TD234" s="143"/>
      <c r="TE234" s="143"/>
      <c r="TF234" s="143"/>
      <c r="TG234" s="143"/>
      <c r="TH234" s="143"/>
      <c r="TI234" s="143"/>
      <c r="TJ234" s="143"/>
      <c r="TK234" s="143"/>
      <c r="TL234" s="143"/>
      <c r="TM234" s="143"/>
      <c r="TN234" s="143"/>
      <c r="TO234" s="143"/>
      <c r="TP234" s="143"/>
      <c r="TQ234" s="143"/>
      <c r="TR234" s="143"/>
      <c r="TS234" s="143"/>
      <c r="TT234" s="143"/>
      <c r="TU234" s="143"/>
      <c r="TV234" s="143"/>
      <c r="TW234" s="143"/>
      <c r="TX234" s="143"/>
      <c r="TY234" s="143"/>
      <c r="TZ234" s="143"/>
      <c r="UA234" s="143"/>
      <c r="UB234" s="143"/>
      <c r="UC234" s="143"/>
      <c r="UD234" s="143"/>
      <c r="UE234" s="143"/>
      <c r="UF234" s="143"/>
      <c r="UG234" s="143"/>
      <c r="UH234" s="143"/>
      <c r="UI234" s="143"/>
      <c r="UJ234" s="143"/>
      <c r="UK234" s="143"/>
      <c r="UL234" s="143"/>
      <c r="UM234" s="143"/>
      <c r="UN234" s="143"/>
      <c r="UO234" s="143"/>
      <c r="UP234" s="143"/>
      <c r="UQ234" s="143"/>
      <c r="UR234" s="143"/>
      <c r="US234" s="143"/>
      <c r="UT234" s="143"/>
      <c r="UU234" s="143"/>
      <c r="UV234" s="143"/>
      <c r="UW234" s="143"/>
      <c r="UX234" s="143"/>
      <c r="UY234" s="143"/>
      <c r="UZ234" s="143"/>
      <c r="VA234" s="143"/>
      <c r="VB234" s="143"/>
      <c r="VC234" s="143"/>
      <c r="VD234" s="143"/>
      <c r="VE234" s="143"/>
      <c r="VF234" s="143"/>
      <c r="VG234" s="143"/>
      <c r="VH234" s="143"/>
      <c r="VI234" s="143"/>
      <c r="VJ234" s="143"/>
      <c r="VK234" s="143"/>
      <c r="VL234" s="143"/>
      <c r="VM234" s="143"/>
      <c r="VN234" s="143"/>
      <c r="VO234" s="143"/>
      <c r="VP234" s="143"/>
      <c r="VQ234" s="143"/>
      <c r="VR234" s="143"/>
      <c r="VS234" s="143"/>
      <c r="VT234" s="143"/>
      <c r="VU234" s="143"/>
      <c r="VV234" s="143"/>
      <c r="VW234" s="143"/>
      <c r="VX234" s="143"/>
      <c r="VY234" s="143"/>
      <c r="VZ234" s="143"/>
      <c r="WA234" s="143"/>
      <c r="WB234" s="143"/>
      <c r="WC234" s="143"/>
      <c r="WD234" s="143"/>
      <c r="WE234" s="143"/>
      <c r="WF234" s="143"/>
      <c r="WG234" s="143"/>
      <c r="WH234" s="143"/>
      <c r="WI234" s="143"/>
      <c r="WJ234" s="143"/>
      <c r="WK234" s="143"/>
      <c r="WL234" s="143"/>
      <c r="WM234" s="143"/>
      <c r="WN234" s="143"/>
      <c r="WO234" s="143"/>
      <c r="WP234" s="143"/>
      <c r="WQ234" s="143"/>
      <c r="WR234" s="143"/>
      <c r="WS234" s="143"/>
      <c r="WT234" s="143"/>
      <c r="WU234" s="143"/>
      <c r="WV234" s="143"/>
      <c r="WW234" s="143"/>
      <c r="WX234" s="143"/>
      <c r="WY234" s="143"/>
      <c r="WZ234" s="143"/>
      <c r="XA234" s="143"/>
      <c r="XB234" s="143"/>
      <c r="XC234" s="143"/>
      <c r="XD234" s="143"/>
      <c r="XE234" s="143"/>
      <c r="XF234" s="143"/>
      <c r="XG234" s="143"/>
      <c r="XH234" s="143"/>
      <c r="XI234" s="143"/>
      <c r="XJ234" s="143"/>
      <c r="XK234" s="143"/>
      <c r="XL234" s="143"/>
      <c r="XM234" s="143"/>
      <c r="XN234" s="143"/>
      <c r="XO234" s="143"/>
      <c r="XP234" s="143"/>
      <c r="XQ234" s="143"/>
      <c r="XR234" s="143"/>
      <c r="XS234" s="143"/>
      <c r="XT234" s="143"/>
      <c r="XU234" s="143"/>
      <c r="XV234" s="143"/>
      <c r="XW234" s="143"/>
      <c r="XX234" s="143"/>
      <c r="XY234" s="143"/>
      <c r="XZ234" s="143"/>
      <c r="YA234" s="143"/>
      <c r="YB234" s="143"/>
      <c r="YC234" s="143"/>
      <c r="YD234" s="143"/>
      <c r="YE234" s="143"/>
      <c r="YF234" s="143"/>
      <c r="YG234" s="143"/>
      <c r="YH234" s="143"/>
      <c r="YI234" s="143"/>
      <c r="YJ234" s="143"/>
      <c r="YK234" s="143"/>
      <c r="YL234" s="143"/>
      <c r="YM234" s="143"/>
      <c r="YN234" s="143"/>
      <c r="YO234" s="143"/>
      <c r="YP234" s="143"/>
      <c r="YQ234" s="143"/>
      <c r="YR234" s="143"/>
      <c r="YS234" s="143"/>
      <c r="YT234" s="143"/>
      <c r="YU234" s="143"/>
      <c r="YV234" s="143"/>
      <c r="YW234" s="143"/>
      <c r="YX234" s="143"/>
      <c r="YY234" s="143"/>
      <c r="YZ234" s="143"/>
      <c r="ZA234" s="143"/>
      <c r="ZB234" s="143"/>
      <c r="ZC234" s="143"/>
      <c r="ZD234" s="143"/>
      <c r="ZE234" s="143"/>
      <c r="ZF234" s="143"/>
      <c r="ZG234" s="143"/>
      <c r="ZH234" s="143"/>
      <c r="ZI234" s="143"/>
      <c r="ZJ234" s="143"/>
      <c r="ZK234" s="143"/>
      <c r="ZL234" s="143"/>
      <c r="ZM234" s="143"/>
      <c r="ZN234" s="143"/>
      <c r="ZO234" s="143"/>
      <c r="ZP234" s="143"/>
      <c r="ZQ234" s="143"/>
      <c r="ZR234" s="143"/>
      <c r="ZS234" s="143"/>
      <c r="ZT234" s="143"/>
      <c r="ZU234" s="143"/>
      <c r="ZV234" s="143"/>
      <c r="ZW234" s="143"/>
      <c r="ZX234" s="143"/>
      <c r="ZY234" s="143"/>
      <c r="ZZ234" s="143"/>
      <c r="AAA234" s="143"/>
      <c r="AAB234" s="143"/>
      <c r="AAC234" s="143"/>
      <c r="AAD234" s="143"/>
      <c r="AAE234" s="143"/>
      <c r="AAF234" s="143"/>
      <c r="AAG234" s="143"/>
      <c r="AAH234" s="143"/>
      <c r="AAI234" s="143"/>
      <c r="AAJ234" s="143"/>
      <c r="AAK234" s="143"/>
      <c r="AAL234" s="143"/>
      <c r="AAM234" s="143"/>
      <c r="AAN234" s="143"/>
      <c r="AAO234" s="143"/>
      <c r="AAP234" s="143"/>
      <c r="AAQ234" s="143"/>
      <c r="AAR234" s="143"/>
      <c r="AAS234" s="143"/>
      <c r="AAT234" s="143"/>
      <c r="AAU234" s="143"/>
      <c r="AAV234" s="143"/>
      <c r="AAW234" s="143"/>
      <c r="AAX234" s="143"/>
      <c r="AAY234" s="143"/>
      <c r="AAZ234" s="143"/>
      <c r="ABA234" s="143"/>
      <c r="ABB234" s="143"/>
      <c r="ABC234" s="143"/>
      <c r="ABD234" s="143"/>
      <c r="ABE234" s="143"/>
      <c r="ABF234" s="143"/>
      <c r="ABG234" s="143"/>
      <c r="ABH234" s="143"/>
      <c r="ABI234" s="143"/>
      <c r="ABJ234" s="143"/>
      <c r="ABK234" s="143"/>
      <c r="ABL234" s="143"/>
      <c r="ABM234" s="143"/>
      <c r="ABN234" s="143"/>
      <c r="ABO234" s="143"/>
      <c r="ABP234" s="143"/>
      <c r="ABQ234" s="143"/>
      <c r="ABR234" s="143"/>
      <c r="ABS234" s="143"/>
      <c r="ABT234" s="143"/>
      <c r="ABU234" s="143"/>
      <c r="ABV234" s="143"/>
      <c r="ABW234" s="143"/>
      <c r="ABX234" s="143"/>
      <c r="ABY234" s="143"/>
      <c r="ABZ234" s="143"/>
      <c r="ACA234" s="143"/>
      <c r="ACB234" s="143"/>
      <c r="ACC234" s="143"/>
      <c r="ACD234" s="143"/>
      <c r="ACE234" s="143"/>
      <c r="ACF234" s="143"/>
      <c r="ACG234" s="143"/>
      <c r="ACH234" s="143"/>
      <c r="ACI234" s="143"/>
      <c r="ACJ234" s="143"/>
      <c r="ACK234" s="143"/>
      <c r="ACL234" s="143"/>
      <c r="ACM234" s="143"/>
      <c r="ACN234" s="143"/>
      <c r="ACO234" s="143"/>
      <c r="ACP234" s="143"/>
      <c r="ACQ234" s="143"/>
      <c r="ACR234" s="143"/>
      <c r="ACS234" s="143"/>
      <c r="ACT234" s="143"/>
      <c r="ACU234" s="143"/>
      <c r="ACV234" s="143"/>
      <c r="ACW234" s="143"/>
      <c r="ACX234" s="143"/>
      <c r="ACY234" s="143"/>
      <c r="ACZ234" s="143"/>
      <c r="ADA234" s="143"/>
      <c r="ADB234" s="143"/>
      <c r="ADC234" s="143"/>
      <c r="ADD234" s="143"/>
      <c r="ADE234" s="143"/>
      <c r="ADF234" s="143"/>
      <c r="ADG234" s="143"/>
      <c r="ADH234" s="143"/>
      <c r="ADI234" s="143"/>
      <c r="ADJ234" s="143"/>
      <c r="ADK234" s="143"/>
      <c r="ADL234" s="143"/>
      <c r="ADM234" s="143"/>
      <c r="ADN234" s="143"/>
      <c r="ADO234" s="143"/>
      <c r="ADP234" s="143"/>
      <c r="ADQ234" s="143"/>
      <c r="ADR234" s="143"/>
      <c r="ADS234" s="143"/>
      <c r="ADT234" s="143"/>
      <c r="ADU234" s="143"/>
      <c r="ADV234" s="143"/>
      <c r="ADW234" s="143"/>
      <c r="ADX234" s="143"/>
      <c r="ADY234" s="143"/>
      <c r="ADZ234" s="143"/>
      <c r="AEA234" s="143"/>
      <c r="AEB234" s="143"/>
      <c r="AEC234" s="143"/>
      <c r="AED234" s="143"/>
      <c r="AEE234" s="143"/>
      <c r="AEF234" s="143"/>
      <c r="AEG234" s="143"/>
      <c r="AEH234" s="143"/>
      <c r="AEI234" s="143"/>
      <c r="AEJ234" s="143"/>
      <c r="AEK234" s="143"/>
      <c r="AEL234" s="143"/>
      <c r="AEM234" s="143"/>
      <c r="AEN234" s="143"/>
      <c r="AEO234" s="143"/>
      <c r="AEP234" s="143"/>
      <c r="AEQ234" s="143"/>
      <c r="AER234" s="143"/>
      <c r="AES234" s="143"/>
      <c r="AET234" s="143"/>
      <c r="AEU234" s="143"/>
      <c r="AEV234" s="143"/>
      <c r="AEW234" s="143"/>
      <c r="AEX234" s="143"/>
      <c r="AEY234" s="143"/>
      <c r="AEZ234" s="143"/>
      <c r="AFA234" s="143"/>
      <c r="AFB234" s="143"/>
      <c r="AFC234" s="143"/>
      <c r="AFD234" s="143"/>
      <c r="AFE234" s="143"/>
      <c r="AFF234" s="143"/>
      <c r="AFG234" s="143"/>
      <c r="AFH234" s="143"/>
      <c r="AFI234" s="143"/>
      <c r="AFJ234" s="143"/>
      <c r="AFK234" s="143"/>
      <c r="AFL234" s="143"/>
      <c r="AFM234" s="143"/>
      <c r="AFN234" s="143"/>
      <c r="AFO234" s="143"/>
      <c r="AFP234" s="143"/>
      <c r="AFQ234" s="143"/>
      <c r="AFR234" s="143"/>
      <c r="AFS234" s="143"/>
      <c r="AFT234" s="143"/>
      <c r="AFU234" s="143"/>
      <c r="AFV234" s="143"/>
      <c r="AFW234" s="143"/>
      <c r="AFX234" s="143"/>
      <c r="AFY234" s="143"/>
      <c r="AFZ234" s="143"/>
      <c r="AGA234" s="143"/>
      <c r="AGB234" s="143"/>
      <c r="AGC234" s="143"/>
      <c r="AGD234" s="143"/>
      <c r="AGE234" s="143"/>
      <c r="AGF234" s="143"/>
      <c r="AGG234" s="143"/>
      <c r="AGH234" s="143"/>
      <c r="AGI234" s="143"/>
      <c r="AGJ234" s="143"/>
      <c r="AGK234" s="143"/>
      <c r="AGL234" s="143"/>
      <c r="AGM234" s="143"/>
      <c r="AGN234" s="143"/>
      <c r="AGO234" s="143"/>
      <c r="AGP234" s="143"/>
      <c r="AGQ234" s="143"/>
      <c r="AGR234" s="143"/>
      <c r="AGS234" s="143"/>
      <c r="AGT234" s="143"/>
      <c r="AGU234" s="143"/>
      <c r="AGV234" s="143"/>
      <c r="AGW234" s="143"/>
      <c r="AGX234" s="143"/>
      <c r="AGY234" s="143"/>
      <c r="AGZ234" s="143"/>
      <c r="AHA234" s="143"/>
      <c r="AHB234" s="143"/>
      <c r="AHC234" s="143"/>
      <c r="AHD234" s="143"/>
      <c r="AHE234" s="143"/>
      <c r="AHF234" s="143"/>
      <c r="AHG234" s="143"/>
      <c r="AHH234" s="143"/>
      <c r="AHI234" s="143"/>
      <c r="AHJ234" s="143"/>
      <c r="AHK234" s="143"/>
      <c r="AHL234" s="143"/>
      <c r="AHM234" s="143"/>
      <c r="AHN234" s="143"/>
      <c r="AHO234" s="143"/>
      <c r="AHP234" s="143"/>
      <c r="AHQ234" s="143"/>
      <c r="AHR234" s="143"/>
      <c r="AHS234" s="143"/>
      <c r="AHT234" s="143"/>
      <c r="AHU234" s="143"/>
      <c r="AHV234" s="143"/>
      <c r="AHW234" s="143"/>
      <c r="AHX234" s="143"/>
      <c r="AHY234" s="143"/>
      <c r="AHZ234" s="143"/>
      <c r="AIA234" s="143"/>
      <c r="AIB234" s="143"/>
      <c r="AIC234" s="143"/>
      <c r="AID234" s="143"/>
      <c r="AIE234" s="143"/>
      <c r="AIF234" s="143"/>
      <c r="AIG234" s="143"/>
      <c r="AIH234" s="143"/>
      <c r="AII234" s="143"/>
      <c r="AIJ234" s="143"/>
      <c r="AIK234" s="143"/>
      <c r="AIL234" s="143"/>
      <c r="AIM234" s="143"/>
      <c r="AIN234" s="143"/>
      <c r="AIO234" s="143"/>
      <c r="AIP234" s="143"/>
      <c r="AIQ234" s="143"/>
      <c r="AIR234" s="143"/>
      <c r="AIS234" s="143"/>
      <c r="AIT234" s="143"/>
      <c r="AIU234" s="143"/>
      <c r="AIV234" s="143"/>
      <c r="AIW234" s="143"/>
      <c r="AIX234" s="143"/>
      <c r="AIY234" s="143"/>
      <c r="AIZ234" s="143"/>
      <c r="AJA234" s="143"/>
      <c r="AJB234" s="143"/>
      <c r="AJC234" s="143"/>
      <c r="AJD234" s="143"/>
      <c r="AJE234" s="143"/>
      <c r="AJF234" s="143"/>
      <c r="AJG234" s="143"/>
      <c r="AJH234" s="143"/>
      <c r="AJI234" s="143"/>
    </row>
    <row r="235" spans="1:945" s="106" customFormat="1" ht="13.55" customHeight="1">
      <c r="A235" s="400"/>
      <c r="B235" s="62" t="s">
        <v>8</v>
      </c>
      <c r="C235" s="251">
        <f>Asia!C235</f>
        <v>1497105</v>
      </c>
      <c r="D235" s="358">
        <f t="shared" si="120"/>
        <v>5.9553208886576288</v>
      </c>
      <c r="E235" s="421"/>
      <c r="F235" s="406"/>
      <c r="G235" s="356">
        <v>14131</v>
      </c>
      <c r="H235" s="358">
        <f t="shared" si="90"/>
        <v>1.3873965196823788</v>
      </c>
      <c r="I235" s="138">
        <v>14286</v>
      </c>
      <c r="J235" s="358">
        <f t="shared" si="104"/>
        <v>7.1727688787185357</v>
      </c>
      <c r="K235" s="453">
        <v>44679</v>
      </c>
      <c r="L235" s="455">
        <f t="shared" ref="L235" si="121">IFERROR(IF((K235/K223-1)=-100%,"",(K235/K223-1)),"")</f>
        <v>1.1535161710126767</v>
      </c>
      <c r="M235" s="138">
        <v>5956</v>
      </c>
      <c r="N235" s="358">
        <f t="shared" si="93"/>
        <v>10.864541832669323</v>
      </c>
      <c r="O235" s="138"/>
      <c r="P235" s="358"/>
      <c r="Q235" s="138">
        <v>1140</v>
      </c>
      <c r="R235" s="358">
        <f t="shared" si="113"/>
        <v>27.5</v>
      </c>
      <c r="S235" s="138">
        <v>986</v>
      </c>
      <c r="T235" s="358">
        <f t="shared" si="95"/>
        <v>2.4840989399293285</v>
      </c>
      <c r="U235" s="250"/>
      <c r="V235" s="137"/>
      <c r="W235" s="356">
        <v>94</v>
      </c>
      <c r="X235" s="358">
        <f t="shared" si="117"/>
        <v>5.2666666666666666</v>
      </c>
      <c r="Y235" s="250">
        <v>70</v>
      </c>
      <c r="Z235" s="358" t="str">
        <f t="shared" si="110"/>
        <v/>
      </c>
      <c r="AA235" s="138"/>
      <c r="AB235" s="358"/>
      <c r="AC235" s="138"/>
      <c r="AD235" s="358"/>
      <c r="AE235" s="138"/>
      <c r="AF235" s="358"/>
      <c r="AG235" s="138"/>
      <c r="AH235" s="358"/>
      <c r="AI235" s="143"/>
      <c r="AJ235" s="143"/>
      <c r="AK235" s="143"/>
      <c r="AL235" s="143"/>
      <c r="AM235" s="143"/>
      <c r="AN235" s="143"/>
      <c r="AO235" s="143"/>
      <c r="AP235" s="143"/>
      <c r="AQ235" s="143"/>
      <c r="AR235" s="143"/>
      <c r="AS235" s="143"/>
      <c r="AT235" s="143"/>
      <c r="AU235" s="143"/>
      <c r="AV235" s="144"/>
      <c r="AW235" s="143"/>
      <c r="AX235" s="143"/>
      <c r="AY235" s="143"/>
      <c r="AZ235" s="143"/>
      <c r="BA235" s="143"/>
      <c r="BB235" s="143"/>
      <c r="BC235" s="143"/>
      <c r="BD235" s="143"/>
      <c r="BE235" s="143"/>
      <c r="BF235" s="143"/>
      <c r="BG235" s="143"/>
      <c r="BH235" s="143"/>
      <c r="BI235" s="143"/>
      <c r="BJ235" s="143"/>
      <c r="BK235" s="143"/>
      <c r="BL235" s="143"/>
      <c r="BM235" s="143"/>
      <c r="BN235" s="143"/>
      <c r="BO235" s="143"/>
      <c r="BP235" s="143"/>
      <c r="BQ235" s="143"/>
      <c r="BR235" s="143"/>
      <c r="BS235" s="143"/>
      <c r="BT235" s="143"/>
      <c r="BU235" s="143"/>
      <c r="BV235" s="143"/>
      <c r="BW235" s="143"/>
      <c r="BX235" s="143"/>
      <c r="BY235" s="143"/>
      <c r="BZ235" s="143"/>
      <c r="CA235" s="143"/>
      <c r="CB235" s="143"/>
      <c r="CC235" s="143"/>
      <c r="CD235" s="143"/>
      <c r="CE235" s="143"/>
      <c r="CF235" s="143"/>
      <c r="CG235" s="143"/>
      <c r="CH235" s="143"/>
      <c r="CI235" s="143"/>
      <c r="CJ235" s="143"/>
      <c r="CK235" s="143"/>
      <c r="CL235" s="143"/>
      <c r="CM235" s="143"/>
      <c r="CN235" s="143"/>
      <c r="CO235" s="143"/>
      <c r="CP235" s="143"/>
      <c r="CQ235" s="143"/>
      <c r="CR235" s="143"/>
      <c r="CS235" s="143"/>
      <c r="CT235" s="143"/>
      <c r="CU235" s="143"/>
      <c r="CV235" s="143"/>
      <c r="CW235" s="143"/>
      <c r="CX235" s="143"/>
      <c r="CY235" s="143"/>
      <c r="CZ235" s="143"/>
      <c r="DA235" s="143"/>
      <c r="DB235" s="143"/>
      <c r="DC235" s="143"/>
      <c r="DD235" s="143"/>
      <c r="DE235" s="143"/>
      <c r="DF235" s="143"/>
      <c r="DG235" s="143"/>
      <c r="DH235" s="143"/>
      <c r="DI235" s="143"/>
      <c r="DJ235" s="143"/>
      <c r="DK235" s="143"/>
      <c r="DL235" s="143"/>
      <c r="DM235" s="143"/>
      <c r="DN235" s="143"/>
      <c r="DO235" s="143"/>
      <c r="DP235" s="143"/>
      <c r="DQ235" s="143"/>
      <c r="DR235" s="143"/>
      <c r="DS235" s="143"/>
      <c r="DT235" s="143"/>
      <c r="DU235" s="143"/>
      <c r="DV235" s="143"/>
      <c r="DW235" s="143"/>
      <c r="DX235" s="143"/>
      <c r="DY235" s="143"/>
      <c r="DZ235" s="143"/>
      <c r="EA235" s="143"/>
      <c r="EB235" s="143"/>
      <c r="EC235" s="143"/>
      <c r="ED235" s="143"/>
      <c r="EE235" s="143"/>
      <c r="EF235" s="143"/>
      <c r="EG235" s="143"/>
      <c r="EH235" s="143"/>
      <c r="EI235" s="143"/>
      <c r="EJ235" s="143"/>
      <c r="EK235" s="143"/>
      <c r="EL235" s="143"/>
      <c r="EM235" s="143"/>
      <c r="EN235" s="143"/>
      <c r="EO235" s="143"/>
      <c r="EP235" s="143"/>
      <c r="EQ235" s="143"/>
      <c r="ER235" s="143"/>
      <c r="ES235" s="143"/>
      <c r="ET235" s="143"/>
      <c r="EU235" s="143"/>
      <c r="EV235" s="143"/>
      <c r="EW235" s="143"/>
      <c r="EX235" s="143"/>
      <c r="EY235" s="143"/>
      <c r="EZ235" s="143"/>
      <c r="FA235" s="143"/>
      <c r="FB235" s="143"/>
      <c r="FC235" s="143"/>
      <c r="FD235" s="143"/>
      <c r="FE235" s="143"/>
      <c r="FF235" s="143"/>
      <c r="FG235" s="143"/>
      <c r="FH235" s="143"/>
      <c r="FI235" s="143"/>
      <c r="FJ235" s="143"/>
      <c r="FK235" s="143"/>
      <c r="FL235" s="143"/>
      <c r="FM235" s="143"/>
      <c r="FN235" s="143"/>
      <c r="FO235" s="143"/>
      <c r="FP235" s="143"/>
      <c r="FQ235" s="143"/>
      <c r="FR235" s="143"/>
      <c r="FS235" s="143"/>
      <c r="FT235" s="143"/>
      <c r="FU235" s="143"/>
      <c r="FV235" s="143"/>
      <c r="FW235" s="143"/>
      <c r="FX235" s="143"/>
      <c r="FY235" s="143"/>
      <c r="FZ235" s="143"/>
      <c r="GA235" s="143"/>
      <c r="GB235" s="143"/>
      <c r="GC235" s="143"/>
      <c r="GD235" s="143"/>
      <c r="GE235" s="143"/>
      <c r="GF235" s="143"/>
      <c r="GG235" s="143"/>
      <c r="GH235" s="143"/>
      <c r="GI235" s="143"/>
      <c r="GJ235" s="143"/>
      <c r="GK235" s="143"/>
      <c r="GL235" s="143"/>
      <c r="GM235" s="143"/>
      <c r="GN235" s="143"/>
      <c r="GO235" s="143"/>
      <c r="GP235" s="143"/>
      <c r="GQ235" s="143"/>
      <c r="GR235" s="143"/>
      <c r="GS235" s="143"/>
      <c r="GT235" s="143"/>
      <c r="GU235" s="143"/>
      <c r="GV235" s="143"/>
      <c r="GW235" s="143"/>
      <c r="GX235" s="143"/>
      <c r="GY235" s="143"/>
      <c r="GZ235" s="143"/>
      <c r="HA235" s="143"/>
      <c r="HB235" s="143"/>
      <c r="HC235" s="143"/>
      <c r="HD235" s="143"/>
      <c r="HE235" s="143"/>
      <c r="HF235" s="143"/>
      <c r="HG235" s="143"/>
      <c r="HH235" s="143"/>
      <c r="HI235" s="143"/>
      <c r="HJ235" s="143"/>
      <c r="HK235" s="143"/>
      <c r="HL235" s="143"/>
      <c r="HM235" s="143"/>
      <c r="HN235" s="143"/>
      <c r="HO235" s="143"/>
      <c r="HP235" s="143"/>
      <c r="HQ235" s="143"/>
      <c r="HR235" s="143"/>
      <c r="HS235" s="143"/>
      <c r="HT235" s="143"/>
      <c r="HU235" s="143"/>
      <c r="HV235" s="143"/>
      <c r="HW235" s="143"/>
      <c r="HX235" s="143"/>
      <c r="HY235" s="143"/>
      <c r="HZ235" s="143"/>
      <c r="IA235" s="143"/>
      <c r="IB235" s="143"/>
      <c r="IC235" s="143"/>
      <c r="ID235" s="143"/>
      <c r="IE235" s="143"/>
      <c r="IF235" s="143"/>
      <c r="IG235" s="143"/>
      <c r="IH235" s="143"/>
      <c r="II235" s="143"/>
      <c r="IJ235" s="143"/>
      <c r="IK235" s="143"/>
      <c r="IL235" s="143"/>
      <c r="IM235" s="143"/>
      <c r="IN235" s="143"/>
      <c r="IO235" s="143"/>
      <c r="IP235" s="143"/>
      <c r="IQ235" s="143"/>
      <c r="IR235" s="143"/>
      <c r="IS235" s="143"/>
      <c r="IT235" s="143"/>
      <c r="IU235" s="143"/>
      <c r="IV235" s="143"/>
      <c r="IW235" s="143"/>
      <c r="IX235" s="143"/>
      <c r="IY235" s="143"/>
      <c r="IZ235" s="143"/>
      <c r="JA235" s="143"/>
      <c r="JB235" s="143"/>
      <c r="JC235" s="143"/>
      <c r="JD235" s="143"/>
      <c r="JE235" s="143"/>
      <c r="JF235" s="143"/>
      <c r="JG235" s="143"/>
      <c r="JH235" s="143"/>
      <c r="JI235" s="143"/>
      <c r="JJ235" s="143"/>
      <c r="JK235" s="143"/>
      <c r="JL235" s="143"/>
      <c r="JM235" s="143"/>
      <c r="JN235" s="143"/>
      <c r="JO235" s="143"/>
      <c r="JP235" s="143"/>
      <c r="JQ235" s="143"/>
      <c r="JR235" s="143"/>
      <c r="JS235" s="143"/>
      <c r="JT235" s="143"/>
      <c r="JU235" s="143"/>
      <c r="JV235" s="143"/>
      <c r="JW235" s="143"/>
      <c r="JX235" s="143"/>
      <c r="JY235" s="143"/>
      <c r="JZ235" s="143"/>
      <c r="KA235" s="143"/>
      <c r="KB235" s="143"/>
      <c r="KC235" s="143"/>
      <c r="KD235" s="143"/>
      <c r="KE235" s="143"/>
      <c r="KF235" s="143"/>
      <c r="KG235" s="143"/>
      <c r="KH235" s="143"/>
      <c r="KI235" s="143"/>
      <c r="KJ235" s="143"/>
      <c r="KK235" s="143"/>
      <c r="KL235" s="143"/>
      <c r="KM235" s="143"/>
      <c r="KN235" s="143"/>
      <c r="KO235" s="143"/>
      <c r="KP235" s="143"/>
      <c r="KQ235" s="143"/>
      <c r="KR235" s="143"/>
      <c r="KS235" s="143"/>
      <c r="KT235" s="143"/>
      <c r="KU235" s="143"/>
      <c r="KV235" s="143"/>
      <c r="KW235" s="143"/>
      <c r="KX235" s="143"/>
      <c r="KY235" s="143"/>
      <c r="KZ235" s="143"/>
      <c r="LA235" s="143"/>
      <c r="LB235" s="143"/>
      <c r="LC235" s="143"/>
      <c r="LD235" s="143"/>
      <c r="LE235" s="143"/>
      <c r="LF235" s="143"/>
      <c r="LG235" s="143"/>
      <c r="LH235" s="143"/>
      <c r="LI235" s="143"/>
      <c r="LJ235" s="143"/>
      <c r="LK235" s="143"/>
      <c r="LL235" s="143"/>
      <c r="LM235" s="143"/>
      <c r="LN235" s="143"/>
      <c r="LO235" s="143"/>
      <c r="LP235" s="143"/>
      <c r="LQ235" s="143"/>
      <c r="LR235" s="143"/>
      <c r="LS235" s="143"/>
      <c r="LT235" s="143"/>
      <c r="LU235" s="143"/>
      <c r="LV235" s="143"/>
      <c r="LW235" s="143"/>
      <c r="LX235" s="143"/>
      <c r="LY235" s="143"/>
      <c r="LZ235" s="143"/>
      <c r="MA235" s="143"/>
      <c r="MB235" s="143"/>
      <c r="MC235" s="143"/>
      <c r="MD235" s="143"/>
      <c r="ME235" s="143"/>
      <c r="MF235" s="143"/>
      <c r="MG235" s="143"/>
      <c r="MH235" s="143"/>
      <c r="MI235" s="143"/>
      <c r="MJ235" s="143"/>
      <c r="MK235" s="143"/>
      <c r="ML235" s="143"/>
      <c r="MM235" s="143"/>
      <c r="MN235" s="143"/>
      <c r="MO235" s="143"/>
      <c r="MP235" s="143"/>
      <c r="MQ235" s="143"/>
      <c r="MR235" s="143"/>
      <c r="MS235" s="143"/>
      <c r="MT235" s="143"/>
      <c r="MU235" s="143"/>
      <c r="MV235" s="143"/>
      <c r="MW235" s="143"/>
      <c r="MX235" s="143"/>
      <c r="MY235" s="143"/>
      <c r="MZ235" s="143"/>
      <c r="NA235" s="143"/>
      <c r="NB235" s="143"/>
      <c r="NC235" s="143"/>
      <c r="ND235" s="143"/>
      <c r="NE235" s="143"/>
      <c r="NF235" s="143"/>
      <c r="NG235" s="143"/>
      <c r="NH235" s="143"/>
      <c r="NI235" s="143"/>
      <c r="NJ235" s="143"/>
      <c r="NK235" s="143"/>
      <c r="NL235" s="143"/>
      <c r="NM235" s="143"/>
      <c r="NN235" s="143"/>
      <c r="NO235" s="143"/>
      <c r="NP235" s="143"/>
      <c r="NQ235" s="143"/>
      <c r="NR235" s="143"/>
      <c r="NS235" s="143"/>
      <c r="NT235" s="143"/>
      <c r="NU235" s="143"/>
      <c r="NV235" s="143"/>
      <c r="NW235" s="143"/>
      <c r="NX235" s="143"/>
      <c r="NY235" s="143"/>
      <c r="NZ235" s="143"/>
      <c r="OA235" s="143"/>
      <c r="OB235" s="143"/>
      <c r="OC235" s="143"/>
      <c r="OD235" s="143"/>
      <c r="OE235" s="143"/>
      <c r="OF235" s="143"/>
      <c r="OG235" s="143"/>
      <c r="OH235" s="143"/>
      <c r="OI235" s="143"/>
      <c r="OJ235" s="143"/>
      <c r="OK235" s="143"/>
      <c r="OL235" s="143"/>
      <c r="OM235" s="143"/>
      <c r="ON235" s="143"/>
      <c r="OO235" s="143"/>
      <c r="OP235" s="143"/>
      <c r="OQ235" s="143"/>
      <c r="OR235" s="143"/>
      <c r="OS235" s="143"/>
      <c r="OT235" s="143"/>
      <c r="OU235" s="143"/>
      <c r="OV235" s="143"/>
      <c r="OW235" s="143"/>
      <c r="OX235" s="143"/>
      <c r="OY235" s="143"/>
      <c r="OZ235" s="143"/>
      <c r="PA235" s="143"/>
      <c r="PB235" s="143"/>
      <c r="PC235" s="143"/>
      <c r="PD235" s="143"/>
      <c r="PE235" s="143"/>
      <c r="PF235" s="143"/>
      <c r="PG235" s="143"/>
      <c r="PH235" s="143"/>
      <c r="PI235" s="143"/>
      <c r="PJ235" s="143"/>
      <c r="PK235" s="143"/>
      <c r="PL235" s="143"/>
      <c r="PM235" s="143"/>
      <c r="PN235" s="143"/>
      <c r="PO235" s="143"/>
      <c r="PP235" s="143"/>
      <c r="PQ235" s="143"/>
      <c r="PR235" s="143"/>
      <c r="PS235" s="143"/>
      <c r="PT235" s="143"/>
      <c r="PU235" s="143"/>
      <c r="PV235" s="143"/>
      <c r="PW235" s="143"/>
      <c r="PX235" s="143"/>
      <c r="PY235" s="143"/>
      <c r="PZ235" s="143"/>
      <c r="QA235" s="143"/>
      <c r="QB235" s="143"/>
      <c r="QC235" s="143"/>
      <c r="QD235" s="143"/>
      <c r="QE235" s="143"/>
      <c r="QF235" s="143"/>
      <c r="QG235" s="143"/>
      <c r="QH235" s="143"/>
      <c r="QI235" s="143"/>
      <c r="QJ235" s="143"/>
      <c r="QK235" s="143"/>
      <c r="QL235" s="143"/>
      <c r="QM235" s="143"/>
      <c r="QN235" s="143"/>
      <c r="QO235" s="143"/>
      <c r="QP235" s="143"/>
      <c r="QQ235" s="143"/>
      <c r="QR235" s="143"/>
      <c r="QS235" s="143"/>
      <c r="QT235" s="143"/>
      <c r="QU235" s="143"/>
      <c r="QV235" s="143"/>
      <c r="QW235" s="143"/>
      <c r="QX235" s="143"/>
      <c r="QY235" s="143"/>
      <c r="QZ235" s="143"/>
      <c r="RA235" s="143"/>
      <c r="RB235" s="143"/>
      <c r="RC235" s="143"/>
      <c r="RD235" s="143"/>
      <c r="RE235" s="143"/>
      <c r="RF235" s="143"/>
      <c r="RG235" s="143"/>
      <c r="RH235" s="143"/>
      <c r="RI235" s="143"/>
      <c r="RJ235" s="143"/>
      <c r="RK235" s="143"/>
      <c r="RL235" s="143"/>
      <c r="RM235" s="143"/>
      <c r="RN235" s="143"/>
      <c r="RO235" s="143"/>
      <c r="RP235" s="143"/>
      <c r="RQ235" s="143"/>
      <c r="RR235" s="143"/>
      <c r="RS235" s="143"/>
      <c r="RT235" s="143"/>
      <c r="RU235" s="143"/>
      <c r="RV235" s="143"/>
      <c r="RW235" s="143"/>
      <c r="RX235" s="143"/>
      <c r="RY235" s="143"/>
      <c r="RZ235" s="143"/>
      <c r="SA235" s="143"/>
      <c r="SB235" s="143"/>
      <c r="SC235" s="143"/>
      <c r="SD235" s="143"/>
      <c r="SE235" s="143"/>
      <c r="SF235" s="143"/>
      <c r="SG235" s="143"/>
      <c r="SH235" s="143"/>
      <c r="SI235" s="143"/>
      <c r="SJ235" s="143"/>
      <c r="SK235" s="143"/>
      <c r="SL235" s="143"/>
      <c r="SM235" s="143"/>
      <c r="SN235" s="143"/>
      <c r="SO235" s="143"/>
      <c r="SP235" s="143"/>
      <c r="SQ235" s="143"/>
      <c r="SR235" s="143"/>
      <c r="SS235" s="143"/>
      <c r="ST235" s="143"/>
      <c r="SU235" s="143"/>
      <c r="SV235" s="143"/>
      <c r="SW235" s="143"/>
      <c r="SX235" s="143"/>
      <c r="SY235" s="143"/>
      <c r="SZ235" s="143"/>
      <c r="TA235" s="143"/>
      <c r="TB235" s="143"/>
      <c r="TC235" s="143"/>
      <c r="TD235" s="143"/>
      <c r="TE235" s="143"/>
      <c r="TF235" s="143"/>
      <c r="TG235" s="143"/>
      <c r="TH235" s="143"/>
      <c r="TI235" s="143"/>
      <c r="TJ235" s="143"/>
      <c r="TK235" s="143"/>
      <c r="TL235" s="143"/>
      <c r="TM235" s="143"/>
      <c r="TN235" s="143"/>
      <c r="TO235" s="143"/>
      <c r="TP235" s="143"/>
      <c r="TQ235" s="143"/>
      <c r="TR235" s="143"/>
      <c r="TS235" s="143"/>
      <c r="TT235" s="143"/>
      <c r="TU235" s="143"/>
      <c r="TV235" s="143"/>
      <c r="TW235" s="143"/>
      <c r="TX235" s="143"/>
      <c r="TY235" s="143"/>
      <c r="TZ235" s="143"/>
      <c r="UA235" s="143"/>
      <c r="UB235" s="143"/>
      <c r="UC235" s="143"/>
      <c r="UD235" s="143"/>
      <c r="UE235" s="143"/>
      <c r="UF235" s="143"/>
      <c r="UG235" s="143"/>
      <c r="UH235" s="143"/>
      <c r="UI235" s="143"/>
      <c r="UJ235" s="143"/>
      <c r="UK235" s="143"/>
      <c r="UL235" s="143"/>
      <c r="UM235" s="143"/>
      <c r="UN235" s="143"/>
      <c r="UO235" s="143"/>
      <c r="UP235" s="143"/>
      <c r="UQ235" s="143"/>
      <c r="UR235" s="143"/>
      <c r="US235" s="143"/>
      <c r="UT235" s="143"/>
      <c r="UU235" s="143"/>
      <c r="UV235" s="143"/>
      <c r="UW235" s="143"/>
      <c r="UX235" s="143"/>
      <c r="UY235" s="143"/>
      <c r="UZ235" s="143"/>
      <c r="VA235" s="143"/>
      <c r="VB235" s="143"/>
      <c r="VC235" s="143"/>
      <c r="VD235" s="143"/>
      <c r="VE235" s="143"/>
      <c r="VF235" s="143"/>
      <c r="VG235" s="143"/>
      <c r="VH235" s="143"/>
      <c r="VI235" s="143"/>
      <c r="VJ235" s="143"/>
      <c r="VK235" s="143"/>
      <c r="VL235" s="143"/>
      <c r="VM235" s="143"/>
      <c r="VN235" s="143"/>
      <c r="VO235" s="143"/>
      <c r="VP235" s="143"/>
      <c r="VQ235" s="143"/>
      <c r="VR235" s="143"/>
      <c r="VS235" s="143"/>
      <c r="VT235" s="143"/>
      <c r="VU235" s="143"/>
      <c r="VV235" s="143"/>
      <c r="VW235" s="143"/>
      <c r="VX235" s="143"/>
      <c r="VY235" s="143"/>
      <c r="VZ235" s="143"/>
      <c r="WA235" s="143"/>
      <c r="WB235" s="143"/>
      <c r="WC235" s="143"/>
      <c r="WD235" s="143"/>
      <c r="WE235" s="143"/>
      <c r="WF235" s="143"/>
      <c r="WG235" s="143"/>
      <c r="WH235" s="143"/>
      <c r="WI235" s="143"/>
      <c r="WJ235" s="143"/>
      <c r="WK235" s="143"/>
      <c r="WL235" s="143"/>
      <c r="WM235" s="143"/>
      <c r="WN235" s="143"/>
      <c r="WO235" s="143"/>
      <c r="WP235" s="143"/>
      <c r="WQ235" s="143"/>
      <c r="WR235" s="143"/>
      <c r="WS235" s="143"/>
      <c r="WT235" s="143"/>
      <c r="WU235" s="143"/>
      <c r="WV235" s="143"/>
      <c r="WW235" s="143"/>
      <c r="WX235" s="143"/>
      <c r="WY235" s="143"/>
      <c r="WZ235" s="143"/>
      <c r="XA235" s="143"/>
      <c r="XB235" s="143"/>
      <c r="XC235" s="143"/>
      <c r="XD235" s="143"/>
      <c r="XE235" s="143"/>
      <c r="XF235" s="143"/>
      <c r="XG235" s="143"/>
      <c r="XH235" s="143"/>
      <c r="XI235" s="143"/>
      <c r="XJ235" s="143"/>
      <c r="XK235" s="143"/>
      <c r="XL235" s="143"/>
      <c r="XM235" s="143"/>
      <c r="XN235" s="143"/>
      <c r="XO235" s="143"/>
      <c r="XP235" s="143"/>
      <c r="XQ235" s="143"/>
      <c r="XR235" s="143"/>
      <c r="XS235" s="143"/>
      <c r="XT235" s="143"/>
      <c r="XU235" s="143"/>
      <c r="XV235" s="143"/>
      <c r="XW235" s="143"/>
      <c r="XX235" s="143"/>
      <c r="XY235" s="143"/>
      <c r="XZ235" s="143"/>
      <c r="YA235" s="143"/>
      <c r="YB235" s="143"/>
      <c r="YC235" s="143"/>
      <c r="YD235" s="143"/>
      <c r="YE235" s="143"/>
      <c r="YF235" s="143"/>
      <c r="YG235" s="143"/>
      <c r="YH235" s="143"/>
      <c r="YI235" s="143"/>
      <c r="YJ235" s="143"/>
      <c r="YK235" s="143"/>
      <c r="YL235" s="143"/>
      <c r="YM235" s="143"/>
      <c r="YN235" s="143"/>
      <c r="YO235" s="143"/>
      <c r="YP235" s="143"/>
      <c r="YQ235" s="143"/>
      <c r="YR235" s="143"/>
      <c r="YS235" s="143"/>
      <c r="YT235" s="143"/>
      <c r="YU235" s="143"/>
      <c r="YV235" s="143"/>
      <c r="YW235" s="143"/>
      <c r="YX235" s="143"/>
      <c r="YY235" s="143"/>
      <c r="YZ235" s="143"/>
      <c r="ZA235" s="143"/>
      <c r="ZB235" s="143"/>
      <c r="ZC235" s="143"/>
      <c r="ZD235" s="143"/>
      <c r="ZE235" s="143"/>
      <c r="ZF235" s="143"/>
      <c r="ZG235" s="143"/>
      <c r="ZH235" s="143"/>
      <c r="ZI235" s="143"/>
      <c r="ZJ235" s="143"/>
      <c r="ZK235" s="143"/>
      <c r="ZL235" s="143"/>
      <c r="ZM235" s="143"/>
      <c r="ZN235" s="143"/>
      <c r="ZO235" s="143"/>
      <c r="ZP235" s="143"/>
      <c r="ZQ235" s="143"/>
      <c r="ZR235" s="143"/>
      <c r="ZS235" s="143"/>
      <c r="ZT235" s="143"/>
      <c r="ZU235" s="143"/>
      <c r="ZV235" s="143"/>
      <c r="ZW235" s="143"/>
      <c r="ZX235" s="143"/>
      <c r="ZY235" s="143"/>
      <c r="ZZ235" s="143"/>
      <c r="AAA235" s="143"/>
      <c r="AAB235" s="143"/>
      <c r="AAC235" s="143"/>
      <c r="AAD235" s="143"/>
      <c r="AAE235" s="143"/>
      <c r="AAF235" s="143"/>
      <c r="AAG235" s="143"/>
      <c r="AAH235" s="143"/>
      <c r="AAI235" s="143"/>
      <c r="AAJ235" s="143"/>
      <c r="AAK235" s="143"/>
      <c r="AAL235" s="143"/>
      <c r="AAM235" s="143"/>
      <c r="AAN235" s="143"/>
      <c r="AAO235" s="143"/>
      <c r="AAP235" s="143"/>
      <c r="AAQ235" s="143"/>
      <c r="AAR235" s="143"/>
      <c r="AAS235" s="143"/>
      <c r="AAT235" s="143"/>
      <c r="AAU235" s="143"/>
      <c r="AAV235" s="143"/>
      <c r="AAW235" s="143"/>
      <c r="AAX235" s="143"/>
      <c r="AAY235" s="143"/>
      <c r="AAZ235" s="143"/>
      <c r="ABA235" s="143"/>
      <c r="ABB235" s="143"/>
      <c r="ABC235" s="143"/>
      <c r="ABD235" s="143"/>
      <c r="ABE235" s="143"/>
      <c r="ABF235" s="143"/>
      <c r="ABG235" s="143"/>
      <c r="ABH235" s="143"/>
      <c r="ABI235" s="143"/>
      <c r="ABJ235" s="143"/>
      <c r="ABK235" s="143"/>
      <c r="ABL235" s="143"/>
      <c r="ABM235" s="143"/>
      <c r="ABN235" s="143"/>
      <c r="ABO235" s="143"/>
      <c r="ABP235" s="143"/>
      <c r="ABQ235" s="143"/>
      <c r="ABR235" s="143"/>
      <c r="ABS235" s="143"/>
      <c r="ABT235" s="143"/>
      <c r="ABU235" s="143"/>
      <c r="ABV235" s="143"/>
      <c r="ABW235" s="143"/>
      <c r="ABX235" s="143"/>
      <c r="ABY235" s="143"/>
      <c r="ABZ235" s="143"/>
      <c r="ACA235" s="143"/>
      <c r="ACB235" s="143"/>
      <c r="ACC235" s="143"/>
      <c r="ACD235" s="143"/>
      <c r="ACE235" s="143"/>
      <c r="ACF235" s="143"/>
      <c r="ACG235" s="143"/>
      <c r="ACH235" s="143"/>
      <c r="ACI235" s="143"/>
      <c r="ACJ235" s="143"/>
      <c r="ACK235" s="143"/>
      <c r="ACL235" s="143"/>
      <c r="ACM235" s="143"/>
      <c r="ACN235" s="143"/>
      <c r="ACO235" s="143"/>
      <c r="ACP235" s="143"/>
      <c r="ACQ235" s="143"/>
      <c r="ACR235" s="143"/>
      <c r="ACS235" s="143"/>
      <c r="ACT235" s="143"/>
      <c r="ACU235" s="143"/>
      <c r="ACV235" s="143"/>
      <c r="ACW235" s="143"/>
      <c r="ACX235" s="143"/>
      <c r="ACY235" s="143"/>
      <c r="ACZ235" s="143"/>
      <c r="ADA235" s="143"/>
      <c r="ADB235" s="143"/>
      <c r="ADC235" s="143"/>
      <c r="ADD235" s="143"/>
      <c r="ADE235" s="143"/>
      <c r="ADF235" s="143"/>
      <c r="ADG235" s="143"/>
      <c r="ADH235" s="143"/>
      <c r="ADI235" s="143"/>
      <c r="ADJ235" s="143"/>
      <c r="ADK235" s="143"/>
      <c r="ADL235" s="143"/>
      <c r="ADM235" s="143"/>
      <c r="ADN235" s="143"/>
      <c r="ADO235" s="143"/>
      <c r="ADP235" s="143"/>
      <c r="ADQ235" s="143"/>
      <c r="ADR235" s="143"/>
      <c r="ADS235" s="143"/>
      <c r="ADT235" s="143"/>
      <c r="ADU235" s="143"/>
      <c r="ADV235" s="143"/>
      <c r="ADW235" s="143"/>
      <c r="ADX235" s="143"/>
      <c r="ADY235" s="143"/>
      <c r="ADZ235" s="143"/>
      <c r="AEA235" s="143"/>
      <c r="AEB235" s="143"/>
      <c r="AEC235" s="143"/>
      <c r="AED235" s="143"/>
      <c r="AEE235" s="143"/>
      <c r="AEF235" s="143"/>
      <c r="AEG235" s="143"/>
      <c r="AEH235" s="143"/>
      <c r="AEI235" s="143"/>
      <c r="AEJ235" s="143"/>
      <c r="AEK235" s="143"/>
      <c r="AEL235" s="143"/>
      <c r="AEM235" s="143"/>
      <c r="AEN235" s="143"/>
      <c r="AEO235" s="143"/>
      <c r="AEP235" s="143"/>
      <c r="AEQ235" s="143"/>
      <c r="AER235" s="143"/>
      <c r="AES235" s="143"/>
      <c r="AET235" s="143"/>
      <c r="AEU235" s="143"/>
      <c r="AEV235" s="143"/>
      <c r="AEW235" s="143"/>
      <c r="AEX235" s="143"/>
      <c r="AEY235" s="143"/>
      <c r="AEZ235" s="143"/>
      <c r="AFA235" s="143"/>
      <c r="AFB235" s="143"/>
      <c r="AFC235" s="143"/>
      <c r="AFD235" s="143"/>
      <c r="AFE235" s="143"/>
      <c r="AFF235" s="143"/>
      <c r="AFG235" s="143"/>
      <c r="AFH235" s="143"/>
      <c r="AFI235" s="143"/>
      <c r="AFJ235" s="143"/>
      <c r="AFK235" s="143"/>
      <c r="AFL235" s="143"/>
      <c r="AFM235" s="143"/>
      <c r="AFN235" s="143"/>
      <c r="AFO235" s="143"/>
      <c r="AFP235" s="143"/>
      <c r="AFQ235" s="143"/>
      <c r="AFR235" s="143"/>
      <c r="AFS235" s="143"/>
      <c r="AFT235" s="143"/>
      <c r="AFU235" s="143"/>
      <c r="AFV235" s="143"/>
      <c r="AFW235" s="143"/>
      <c r="AFX235" s="143"/>
      <c r="AFY235" s="143"/>
      <c r="AFZ235" s="143"/>
      <c r="AGA235" s="143"/>
      <c r="AGB235" s="143"/>
      <c r="AGC235" s="143"/>
      <c r="AGD235" s="143"/>
      <c r="AGE235" s="143"/>
      <c r="AGF235" s="143"/>
      <c r="AGG235" s="143"/>
      <c r="AGH235" s="143"/>
      <c r="AGI235" s="143"/>
      <c r="AGJ235" s="143"/>
      <c r="AGK235" s="143"/>
      <c r="AGL235" s="143"/>
      <c r="AGM235" s="143"/>
      <c r="AGN235" s="143"/>
      <c r="AGO235" s="143"/>
      <c r="AGP235" s="143"/>
      <c r="AGQ235" s="143"/>
      <c r="AGR235" s="143"/>
      <c r="AGS235" s="143"/>
      <c r="AGT235" s="143"/>
      <c r="AGU235" s="143"/>
      <c r="AGV235" s="143"/>
      <c r="AGW235" s="143"/>
      <c r="AGX235" s="143"/>
      <c r="AGY235" s="143"/>
      <c r="AGZ235" s="143"/>
      <c r="AHA235" s="143"/>
      <c r="AHB235" s="143"/>
      <c r="AHC235" s="143"/>
      <c r="AHD235" s="143"/>
      <c r="AHE235" s="143"/>
      <c r="AHF235" s="143"/>
      <c r="AHG235" s="143"/>
      <c r="AHH235" s="143"/>
      <c r="AHI235" s="143"/>
      <c r="AHJ235" s="143"/>
      <c r="AHK235" s="143"/>
      <c r="AHL235" s="143"/>
      <c r="AHM235" s="143"/>
      <c r="AHN235" s="143"/>
      <c r="AHO235" s="143"/>
      <c r="AHP235" s="143"/>
      <c r="AHQ235" s="143"/>
      <c r="AHR235" s="143"/>
      <c r="AHS235" s="143"/>
      <c r="AHT235" s="143"/>
      <c r="AHU235" s="143"/>
      <c r="AHV235" s="143"/>
      <c r="AHW235" s="143"/>
      <c r="AHX235" s="143"/>
      <c r="AHY235" s="143"/>
      <c r="AHZ235" s="143"/>
      <c r="AIA235" s="143"/>
      <c r="AIB235" s="143"/>
      <c r="AIC235" s="143"/>
      <c r="AID235" s="143"/>
      <c r="AIE235" s="143"/>
      <c r="AIF235" s="143"/>
      <c r="AIG235" s="143"/>
      <c r="AIH235" s="143"/>
      <c r="AII235" s="143"/>
      <c r="AIJ235" s="143"/>
      <c r="AIK235" s="143"/>
      <c r="AIL235" s="143"/>
      <c r="AIM235" s="143"/>
      <c r="AIN235" s="143"/>
      <c r="AIO235" s="143"/>
      <c r="AIP235" s="143"/>
      <c r="AIQ235" s="143"/>
      <c r="AIR235" s="143"/>
      <c r="AIS235" s="143"/>
      <c r="AIT235" s="143"/>
      <c r="AIU235" s="143"/>
      <c r="AIV235" s="143"/>
      <c r="AIW235" s="143"/>
      <c r="AIX235" s="143"/>
      <c r="AIY235" s="143"/>
      <c r="AIZ235" s="143"/>
      <c r="AJA235" s="143"/>
      <c r="AJB235" s="143"/>
      <c r="AJC235" s="143"/>
      <c r="AJD235" s="143"/>
      <c r="AJE235" s="143"/>
      <c r="AJF235" s="143"/>
      <c r="AJG235" s="143"/>
      <c r="AJH235" s="143"/>
      <c r="AJI235" s="143"/>
    </row>
    <row r="236" spans="1:945" s="106" customFormat="1" ht="13.55" customHeight="1">
      <c r="A236" s="400"/>
      <c r="B236" s="62" t="s">
        <v>9</v>
      </c>
      <c r="C236" s="251">
        <f>Asia!C236</f>
        <v>1683022</v>
      </c>
      <c r="D236" s="358">
        <f>Asia!D236</f>
        <v>4.3269461456899148</v>
      </c>
      <c r="E236" s="421"/>
      <c r="F236" s="406"/>
      <c r="G236" s="356">
        <v>18258</v>
      </c>
      <c r="H236" s="358">
        <f t="shared" si="90"/>
        <v>0.8388558767247456</v>
      </c>
      <c r="I236" s="138">
        <v>18458</v>
      </c>
      <c r="J236" s="358">
        <f t="shared" si="104"/>
        <v>4.8615433470943152</v>
      </c>
      <c r="K236" s="453"/>
      <c r="L236" s="455"/>
      <c r="M236" s="138">
        <v>6869</v>
      </c>
      <c r="N236" s="358">
        <f t="shared" si="93"/>
        <v>7.4697903822441436</v>
      </c>
      <c r="O236" s="138"/>
      <c r="P236" s="358"/>
      <c r="Q236" s="138">
        <v>2573</v>
      </c>
      <c r="R236" s="358">
        <f t="shared" si="113"/>
        <v>32.415584415584412</v>
      </c>
      <c r="S236" s="138">
        <v>1747</v>
      </c>
      <c r="T236" s="358">
        <f t="shared" si="95"/>
        <v>2.5508130081300813</v>
      </c>
      <c r="U236" s="250"/>
      <c r="V236" s="137"/>
      <c r="W236" s="356">
        <v>126</v>
      </c>
      <c r="X236" s="358">
        <f t="shared" si="117"/>
        <v>3.666666666666667</v>
      </c>
      <c r="Y236" s="250">
        <v>193</v>
      </c>
      <c r="Z236" s="358">
        <f t="shared" si="110"/>
        <v>95.5</v>
      </c>
      <c r="AA236" s="138"/>
      <c r="AB236" s="358"/>
      <c r="AC236" s="138"/>
      <c r="AD236" s="358"/>
      <c r="AE236" s="138"/>
      <c r="AF236" s="358"/>
      <c r="AG236" s="138"/>
      <c r="AH236" s="358"/>
      <c r="AI236" s="143"/>
      <c r="AJ236" s="143"/>
      <c r="AK236" s="143"/>
      <c r="AL236" s="143"/>
      <c r="AM236" s="143"/>
      <c r="AN236" s="143"/>
      <c r="AO236" s="143"/>
      <c r="AP236" s="143"/>
      <c r="AQ236" s="143"/>
      <c r="AR236" s="143"/>
      <c r="AS236" s="143"/>
      <c r="AT236" s="143"/>
      <c r="AU236" s="143"/>
      <c r="AV236" s="144"/>
      <c r="AW236" s="143"/>
      <c r="AX236" s="143"/>
      <c r="AY236" s="143"/>
      <c r="AZ236" s="143"/>
      <c r="BA236" s="143"/>
      <c r="BB236" s="143"/>
      <c r="BC236" s="143"/>
      <c r="BD236" s="143"/>
      <c r="BE236" s="143"/>
      <c r="BF236" s="143"/>
      <c r="BG236" s="143"/>
      <c r="BH236" s="143"/>
      <c r="BI236" s="143"/>
      <c r="BJ236" s="143"/>
      <c r="BK236" s="143"/>
      <c r="BL236" s="143"/>
      <c r="BM236" s="143"/>
      <c r="BN236" s="143"/>
      <c r="BO236" s="143"/>
      <c r="BP236" s="143"/>
      <c r="BQ236" s="143"/>
      <c r="BR236" s="143"/>
      <c r="BS236" s="143"/>
      <c r="BT236" s="143"/>
      <c r="BU236" s="143"/>
      <c r="BV236" s="143"/>
      <c r="BW236" s="143"/>
      <c r="BX236" s="143"/>
      <c r="BY236" s="143"/>
      <c r="BZ236" s="143"/>
      <c r="CA236" s="143"/>
      <c r="CB236" s="143"/>
      <c r="CC236" s="143"/>
      <c r="CD236" s="143"/>
      <c r="CE236" s="143"/>
      <c r="CF236" s="143"/>
      <c r="CG236" s="143"/>
      <c r="CH236" s="143"/>
      <c r="CI236" s="143"/>
      <c r="CJ236" s="143"/>
      <c r="CK236" s="143"/>
      <c r="CL236" s="143"/>
      <c r="CM236" s="143"/>
      <c r="CN236" s="143"/>
      <c r="CO236" s="143"/>
      <c r="CP236" s="143"/>
      <c r="CQ236" s="143"/>
      <c r="CR236" s="143"/>
      <c r="CS236" s="143"/>
      <c r="CT236" s="143"/>
      <c r="CU236" s="143"/>
      <c r="CV236" s="143"/>
      <c r="CW236" s="143"/>
      <c r="CX236" s="143"/>
      <c r="CY236" s="143"/>
      <c r="CZ236" s="143"/>
      <c r="DA236" s="143"/>
      <c r="DB236" s="143"/>
      <c r="DC236" s="143"/>
      <c r="DD236" s="143"/>
      <c r="DE236" s="143"/>
      <c r="DF236" s="143"/>
      <c r="DG236" s="143"/>
      <c r="DH236" s="143"/>
      <c r="DI236" s="143"/>
      <c r="DJ236" s="143"/>
      <c r="DK236" s="143"/>
      <c r="DL236" s="143"/>
      <c r="DM236" s="143"/>
      <c r="DN236" s="143"/>
      <c r="DO236" s="143"/>
      <c r="DP236" s="143"/>
      <c r="DQ236" s="143"/>
      <c r="DR236" s="143"/>
      <c r="DS236" s="143"/>
      <c r="DT236" s="143"/>
      <c r="DU236" s="143"/>
      <c r="DV236" s="143"/>
      <c r="DW236" s="143"/>
      <c r="DX236" s="143"/>
      <c r="DY236" s="143"/>
      <c r="DZ236" s="143"/>
      <c r="EA236" s="143"/>
      <c r="EB236" s="143"/>
      <c r="EC236" s="143"/>
      <c r="ED236" s="143"/>
      <c r="EE236" s="143"/>
      <c r="EF236" s="143"/>
      <c r="EG236" s="143"/>
      <c r="EH236" s="143"/>
      <c r="EI236" s="143"/>
      <c r="EJ236" s="143"/>
      <c r="EK236" s="143"/>
      <c r="EL236" s="143"/>
      <c r="EM236" s="143"/>
      <c r="EN236" s="143"/>
      <c r="EO236" s="143"/>
      <c r="EP236" s="143"/>
      <c r="EQ236" s="143"/>
      <c r="ER236" s="143"/>
      <c r="ES236" s="143"/>
      <c r="ET236" s="143"/>
      <c r="EU236" s="143"/>
      <c r="EV236" s="143"/>
      <c r="EW236" s="143"/>
      <c r="EX236" s="143"/>
      <c r="EY236" s="143"/>
      <c r="EZ236" s="143"/>
      <c r="FA236" s="143"/>
      <c r="FB236" s="143"/>
      <c r="FC236" s="143"/>
      <c r="FD236" s="143"/>
      <c r="FE236" s="143"/>
      <c r="FF236" s="143"/>
      <c r="FG236" s="143"/>
      <c r="FH236" s="143"/>
      <c r="FI236" s="143"/>
      <c r="FJ236" s="143"/>
      <c r="FK236" s="143"/>
      <c r="FL236" s="143"/>
      <c r="FM236" s="143"/>
      <c r="FN236" s="143"/>
      <c r="FO236" s="143"/>
      <c r="FP236" s="143"/>
      <c r="FQ236" s="143"/>
      <c r="FR236" s="143"/>
      <c r="FS236" s="143"/>
      <c r="FT236" s="143"/>
      <c r="FU236" s="143"/>
      <c r="FV236" s="143"/>
      <c r="FW236" s="143"/>
      <c r="FX236" s="143"/>
      <c r="FY236" s="143"/>
      <c r="FZ236" s="143"/>
      <c r="GA236" s="143"/>
      <c r="GB236" s="143"/>
      <c r="GC236" s="143"/>
      <c r="GD236" s="143"/>
      <c r="GE236" s="143"/>
      <c r="GF236" s="143"/>
      <c r="GG236" s="143"/>
      <c r="GH236" s="143"/>
      <c r="GI236" s="143"/>
      <c r="GJ236" s="143"/>
      <c r="GK236" s="143"/>
      <c r="GL236" s="143"/>
      <c r="GM236" s="143"/>
      <c r="GN236" s="143"/>
      <c r="GO236" s="143"/>
      <c r="GP236" s="143"/>
      <c r="GQ236" s="143"/>
      <c r="GR236" s="143"/>
      <c r="GS236" s="143"/>
      <c r="GT236" s="143"/>
      <c r="GU236" s="143"/>
      <c r="GV236" s="143"/>
      <c r="GW236" s="143"/>
      <c r="GX236" s="143"/>
      <c r="GY236" s="143"/>
      <c r="GZ236" s="143"/>
      <c r="HA236" s="143"/>
      <c r="HB236" s="143"/>
      <c r="HC236" s="143"/>
      <c r="HD236" s="143"/>
      <c r="HE236" s="143"/>
      <c r="HF236" s="143"/>
      <c r="HG236" s="143"/>
      <c r="HH236" s="143"/>
      <c r="HI236" s="143"/>
      <c r="HJ236" s="143"/>
      <c r="HK236" s="143"/>
      <c r="HL236" s="143"/>
      <c r="HM236" s="143"/>
      <c r="HN236" s="143"/>
      <c r="HO236" s="143"/>
      <c r="HP236" s="143"/>
      <c r="HQ236" s="143"/>
      <c r="HR236" s="143"/>
      <c r="HS236" s="143"/>
      <c r="HT236" s="143"/>
      <c r="HU236" s="143"/>
      <c r="HV236" s="143"/>
      <c r="HW236" s="143"/>
      <c r="HX236" s="143"/>
      <c r="HY236" s="143"/>
      <c r="HZ236" s="143"/>
      <c r="IA236" s="143"/>
      <c r="IB236" s="143"/>
      <c r="IC236" s="143"/>
      <c r="ID236" s="143"/>
      <c r="IE236" s="143"/>
      <c r="IF236" s="143"/>
      <c r="IG236" s="143"/>
      <c r="IH236" s="143"/>
      <c r="II236" s="143"/>
      <c r="IJ236" s="143"/>
      <c r="IK236" s="143"/>
      <c r="IL236" s="143"/>
      <c r="IM236" s="143"/>
      <c r="IN236" s="143"/>
      <c r="IO236" s="143"/>
      <c r="IP236" s="143"/>
      <c r="IQ236" s="143"/>
      <c r="IR236" s="143"/>
      <c r="IS236" s="143"/>
      <c r="IT236" s="143"/>
      <c r="IU236" s="143"/>
      <c r="IV236" s="143"/>
      <c r="IW236" s="143"/>
      <c r="IX236" s="143"/>
      <c r="IY236" s="143"/>
      <c r="IZ236" s="143"/>
      <c r="JA236" s="143"/>
      <c r="JB236" s="143"/>
      <c r="JC236" s="143"/>
      <c r="JD236" s="143"/>
      <c r="JE236" s="143"/>
      <c r="JF236" s="143"/>
      <c r="JG236" s="143"/>
      <c r="JH236" s="143"/>
      <c r="JI236" s="143"/>
      <c r="JJ236" s="143"/>
      <c r="JK236" s="143"/>
      <c r="JL236" s="143"/>
      <c r="JM236" s="143"/>
      <c r="JN236" s="143"/>
      <c r="JO236" s="143"/>
      <c r="JP236" s="143"/>
      <c r="JQ236" s="143"/>
      <c r="JR236" s="143"/>
      <c r="JS236" s="143"/>
      <c r="JT236" s="143"/>
      <c r="JU236" s="143"/>
      <c r="JV236" s="143"/>
      <c r="JW236" s="143"/>
      <c r="JX236" s="143"/>
      <c r="JY236" s="143"/>
      <c r="JZ236" s="143"/>
      <c r="KA236" s="143"/>
      <c r="KB236" s="143"/>
      <c r="KC236" s="143"/>
      <c r="KD236" s="143"/>
      <c r="KE236" s="143"/>
      <c r="KF236" s="143"/>
      <c r="KG236" s="143"/>
      <c r="KH236" s="143"/>
      <c r="KI236" s="143"/>
      <c r="KJ236" s="143"/>
      <c r="KK236" s="143"/>
      <c r="KL236" s="143"/>
      <c r="KM236" s="143"/>
      <c r="KN236" s="143"/>
      <c r="KO236" s="143"/>
      <c r="KP236" s="143"/>
      <c r="KQ236" s="143"/>
      <c r="KR236" s="143"/>
      <c r="KS236" s="143"/>
      <c r="KT236" s="143"/>
      <c r="KU236" s="143"/>
      <c r="KV236" s="143"/>
      <c r="KW236" s="143"/>
      <c r="KX236" s="143"/>
      <c r="KY236" s="143"/>
      <c r="KZ236" s="143"/>
      <c r="LA236" s="143"/>
      <c r="LB236" s="143"/>
      <c r="LC236" s="143"/>
      <c r="LD236" s="143"/>
      <c r="LE236" s="143"/>
      <c r="LF236" s="143"/>
      <c r="LG236" s="143"/>
      <c r="LH236" s="143"/>
      <c r="LI236" s="143"/>
      <c r="LJ236" s="143"/>
      <c r="LK236" s="143"/>
      <c r="LL236" s="143"/>
      <c r="LM236" s="143"/>
      <c r="LN236" s="143"/>
      <c r="LO236" s="143"/>
      <c r="LP236" s="143"/>
      <c r="LQ236" s="143"/>
      <c r="LR236" s="143"/>
      <c r="LS236" s="143"/>
      <c r="LT236" s="143"/>
      <c r="LU236" s="143"/>
      <c r="LV236" s="143"/>
      <c r="LW236" s="143"/>
      <c r="LX236" s="143"/>
      <c r="LY236" s="143"/>
      <c r="LZ236" s="143"/>
      <c r="MA236" s="143"/>
      <c r="MB236" s="143"/>
      <c r="MC236" s="143"/>
      <c r="MD236" s="143"/>
      <c r="ME236" s="143"/>
      <c r="MF236" s="143"/>
      <c r="MG236" s="143"/>
      <c r="MH236" s="143"/>
      <c r="MI236" s="143"/>
      <c r="MJ236" s="143"/>
      <c r="MK236" s="143"/>
      <c r="ML236" s="143"/>
      <c r="MM236" s="143"/>
      <c r="MN236" s="143"/>
      <c r="MO236" s="143"/>
      <c r="MP236" s="143"/>
      <c r="MQ236" s="143"/>
      <c r="MR236" s="143"/>
      <c r="MS236" s="143"/>
      <c r="MT236" s="143"/>
      <c r="MU236" s="143"/>
      <c r="MV236" s="143"/>
      <c r="MW236" s="143"/>
      <c r="MX236" s="143"/>
      <c r="MY236" s="143"/>
      <c r="MZ236" s="143"/>
      <c r="NA236" s="143"/>
      <c r="NB236" s="143"/>
      <c r="NC236" s="143"/>
      <c r="ND236" s="143"/>
      <c r="NE236" s="143"/>
      <c r="NF236" s="143"/>
      <c r="NG236" s="143"/>
      <c r="NH236" s="143"/>
      <c r="NI236" s="143"/>
      <c r="NJ236" s="143"/>
      <c r="NK236" s="143"/>
      <c r="NL236" s="143"/>
      <c r="NM236" s="143"/>
      <c r="NN236" s="143"/>
      <c r="NO236" s="143"/>
      <c r="NP236" s="143"/>
      <c r="NQ236" s="143"/>
      <c r="NR236" s="143"/>
      <c r="NS236" s="143"/>
      <c r="NT236" s="143"/>
      <c r="NU236" s="143"/>
      <c r="NV236" s="143"/>
      <c r="NW236" s="143"/>
      <c r="NX236" s="143"/>
      <c r="NY236" s="143"/>
      <c r="NZ236" s="143"/>
      <c r="OA236" s="143"/>
      <c r="OB236" s="143"/>
      <c r="OC236" s="143"/>
      <c r="OD236" s="143"/>
      <c r="OE236" s="143"/>
      <c r="OF236" s="143"/>
      <c r="OG236" s="143"/>
      <c r="OH236" s="143"/>
      <c r="OI236" s="143"/>
      <c r="OJ236" s="143"/>
      <c r="OK236" s="143"/>
      <c r="OL236" s="143"/>
      <c r="OM236" s="143"/>
      <c r="ON236" s="143"/>
      <c r="OO236" s="143"/>
      <c r="OP236" s="143"/>
      <c r="OQ236" s="143"/>
      <c r="OR236" s="143"/>
      <c r="OS236" s="143"/>
      <c r="OT236" s="143"/>
      <c r="OU236" s="143"/>
      <c r="OV236" s="143"/>
      <c r="OW236" s="143"/>
      <c r="OX236" s="143"/>
      <c r="OY236" s="143"/>
      <c r="OZ236" s="143"/>
      <c r="PA236" s="143"/>
      <c r="PB236" s="143"/>
      <c r="PC236" s="143"/>
      <c r="PD236" s="143"/>
      <c r="PE236" s="143"/>
      <c r="PF236" s="143"/>
      <c r="PG236" s="143"/>
      <c r="PH236" s="143"/>
      <c r="PI236" s="143"/>
      <c r="PJ236" s="143"/>
      <c r="PK236" s="143"/>
      <c r="PL236" s="143"/>
      <c r="PM236" s="143"/>
      <c r="PN236" s="143"/>
      <c r="PO236" s="143"/>
      <c r="PP236" s="143"/>
      <c r="PQ236" s="143"/>
      <c r="PR236" s="143"/>
      <c r="PS236" s="143"/>
      <c r="PT236" s="143"/>
      <c r="PU236" s="143"/>
      <c r="PV236" s="143"/>
      <c r="PW236" s="143"/>
      <c r="PX236" s="143"/>
      <c r="PY236" s="143"/>
      <c r="PZ236" s="143"/>
      <c r="QA236" s="143"/>
      <c r="QB236" s="143"/>
      <c r="QC236" s="143"/>
      <c r="QD236" s="143"/>
      <c r="QE236" s="143"/>
      <c r="QF236" s="143"/>
      <c r="QG236" s="143"/>
      <c r="QH236" s="143"/>
      <c r="QI236" s="143"/>
      <c r="QJ236" s="143"/>
      <c r="QK236" s="143"/>
      <c r="QL236" s="143"/>
      <c r="QM236" s="143"/>
      <c r="QN236" s="143"/>
      <c r="QO236" s="143"/>
      <c r="QP236" s="143"/>
      <c r="QQ236" s="143"/>
      <c r="QR236" s="143"/>
      <c r="QS236" s="143"/>
      <c r="QT236" s="143"/>
      <c r="QU236" s="143"/>
      <c r="QV236" s="143"/>
      <c r="QW236" s="143"/>
      <c r="QX236" s="143"/>
      <c r="QY236" s="143"/>
      <c r="QZ236" s="143"/>
      <c r="RA236" s="143"/>
      <c r="RB236" s="143"/>
      <c r="RC236" s="143"/>
      <c r="RD236" s="143"/>
      <c r="RE236" s="143"/>
      <c r="RF236" s="143"/>
      <c r="RG236" s="143"/>
      <c r="RH236" s="143"/>
      <c r="RI236" s="143"/>
      <c r="RJ236" s="143"/>
      <c r="RK236" s="143"/>
      <c r="RL236" s="143"/>
      <c r="RM236" s="143"/>
      <c r="RN236" s="143"/>
      <c r="RO236" s="143"/>
      <c r="RP236" s="143"/>
      <c r="RQ236" s="143"/>
      <c r="RR236" s="143"/>
      <c r="RS236" s="143"/>
      <c r="RT236" s="143"/>
      <c r="RU236" s="143"/>
      <c r="RV236" s="143"/>
      <c r="RW236" s="143"/>
      <c r="RX236" s="143"/>
      <c r="RY236" s="143"/>
      <c r="RZ236" s="143"/>
      <c r="SA236" s="143"/>
      <c r="SB236" s="143"/>
      <c r="SC236" s="143"/>
      <c r="SD236" s="143"/>
      <c r="SE236" s="143"/>
      <c r="SF236" s="143"/>
      <c r="SG236" s="143"/>
      <c r="SH236" s="143"/>
      <c r="SI236" s="143"/>
      <c r="SJ236" s="143"/>
      <c r="SK236" s="143"/>
      <c r="SL236" s="143"/>
      <c r="SM236" s="143"/>
      <c r="SN236" s="143"/>
      <c r="SO236" s="143"/>
      <c r="SP236" s="143"/>
      <c r="SQ236" s="143"/>
      <c r="SR236" s="143"/>
      <c r="SS236" s="143"/>
      <c r="ST236" s="143"/>
      <c r="SU236" s="143"/>
      <c r="SV236" s="143"/>
      <c r="SW236" s="143"/>
      <c r="SX236" s="143"/>
      <c r="SY236" s="143"/>
      <c r="SZ236" s="143"/>
      <c r="TA236" s="143"/>
      <c r="TB236" s="143"/>
      <c r="TC236" s="143"/>
      <c r="TD236" s="143"/>
      <c r="TE236" s="143"/>
      <c r="TF236" s="143"/>
      <c r="TG236" s="143"/>
      <c r="TH236" s="143"/>
      <c r="TI236" s="143"/>
      <c r="TJ236" s="143"/>
      <c r="TK236" s="143"/>
      <c r="TL236" s="143"/>
      <c r="TM236" s="143"/>
      <c r="TN236" s="143"/>
      <c r="TO236" s="143"/>
      <c r="TP236" s="143"/>
      <c r="TQ236" s="143"/>
      <c r="TR236" s="143"/>
      <c r="TS236" s="143"/>
      <c r="TT236" s="143"/>
      <c r="TU236" s="143"/>
      <c r="TV236" s="143"/>
      <c r="TW236" s="143"/>
      <c r="TX236" s="143"/>
      <c r="TY236" s="143"/>
      <c r="TZ236" s="143"/>
      <c r="UA236" s="143"/>
      <c r="UB236" s="143"/>
      <c r="UC236" s="143"/>
      <c r="UD236" s="143"/>
      <c r="UE236" s="143"/>
      <c r="UF236" s="143"/>
      <c r="UG236" s="143"/>
      <c r="UH236" s="143"/>
      <c r="UI236" s="143"/>
      <c r="UJ236" s="143"/>
      <c r="UK236" s="143"/>
      <c r="UL236" s="143"/>
      <c r="UM236" s="143"/>
      <c r="UN236" s="143"/>
      <c r="UO236" s="143"/>
      <c r="UP236" s="143"/>
      <c r="UQ236" s="143"/>
      <c r="UR236" s="143"/>
      <c r="US236" s="143"/>
      <c r="UT236" s="143"/>
      <c r="UU236" s="143"/>
      <c r="UV236" s="143"/>
      <c r="UW236" s="143"/>
      <c r="UX236" s="143"/>
      <c r="UY236" s="143"/>
      <c r="UZ236" s="143"/>
      <c r="VA236" s="143"/>
      <c r="VB236" s="143"/>
      <c r="VC236" s="143"/>
      <c r="VD236" s="143"/>
      <c r="VE236" s="143"/>
      <c r="VF236" s="143"/>
      <c r="VG236" s="143"/>
      <c r="VH236" s="143"/>
      <c r="VI236" s="143"/>
      <c r="VJ236" s="143"/>
      <c r="VK236" s="143"/>
      <c r="VL236" s="143"/>
      <c r="VM236" s="143"/>
      <c r="VN236" s="143"/>
      <c r="VO236" s="143"/>
      <c r="VP236" s="143"/>
      <c r="VQ236" s="143"/>
      <c r="VR236" s="143"/>
      <c r="VS236" s="143"/>
      <c r="VT236" s="143"/>
      <c r="VU236" s="143"/>
      <c r="VV236" s="143"/>
      <c r="VW236" s="143"/>
      <c r="VX236" s="143"/>
      <c r="VY236" s="143"/>
      <c r="VZ236" s="143"/>
      <c r="WA236" s="143"/>
      <c r="WB236" s="143"/>
      <c r="WC236" s="143"/>
      <c r="WD236" s="143"/>
      <c r="WE236" s="143"/>
      <c r="WF236" s="143"/>
      <c r="WG236" s="143"/>
      <c r="WH236" s="143"/>
      <c r="WI236" s="143"/>
      <c r="WJ236" s="143"/>
      <c r="WK236" s="143"/>
      <c r="WL236" s="143"/>
      <c r="WM236" s="143"/>
      <c r="WN236" s="143"/>
      <c r="WO236" s="143"/>
      <c r="WP236" s="143"/>
      <c r="WQ236" s="143"/>
      <c r="WR236" s="143"/>
      <c r="WS236" s="143"/>
      <c r="WT236" s="143"/>
      <c r="WU236" s="143"/>
      <c r="WV236" s="143"/>
      <c r="WW236" s="143"/>
      <c r="WX236" s="143"/>
      <c r="WY236" s="143"/>
      <c r="WZ236" s="143"/>
      <c r="XA236" s="143"/>
      <c r="XB236" s="143"/>
      <c r="XC236" s="143"/>
      <c r="XD236" s="143"/>
      <c r="XE236" s="143"/>
      <c r="XF236" s="143"/>
      <c r="XG236" s="143"/>
      <c r="XH236" s="143"/>
      <c r="XI236" s="143"/>
      <c r="XJ236" s="143"/>
      <c r="XK236" s="143"/>
      <c r="XL236" s="143"/>
      <c r="XM236" s="143"/>
      <c r="XN236" s="143"/>
      <c r="XO236" s="143"/>
      <c r="XP236" s="143"/>
      <c r="XQ236" s="143"/>
      <c r="XR236" s="143"/>
      <c r="XS236" s="143"/>
      <c r="XT236" s="143"/>
      <c r="XU236" s="143"/>
      <c r="XV236" s="143"/>
      <c r="XW236" s="143"/>
      <c r="XX236" s="143"/>
      <c r="XY236" s="143"/>
      <c r="XZ236" s="143"/>
      <c r="YA236" s="143"/>
      <c r="YB236" s="143"/>
      <c r="YC236" s="143"/>
      <c r="YD236" s="143"/>
      <c r="YE236" s="143"/>
      <c r="YF236" s="143"/>
      <c r="YG236" s="143"/>
      <c r="YH236" s="143"/>
      <c r="YI236" s="143"/>
      <c r="YJ236" s="143"/>
      <c r="YK236" s="143"/>
      <c r="YL236" s="143"/>
      <c r="YM236" s="143"/>
      <c r="YN236" s="143"/>
      <c r="YO236" s="143"/>
      <c r="YP236" s="143"/>
      <c r="YQ236" s="143"/>
      <c r="YR236" s="143"/>
      <c r="YS236" s="143"/>
      <c r="YT236" s="143"/>
      <c r="YU236" s="143"/>
      <c r="YV236" s="143"/>
      <c r="YW236" s="143"/>
      <c r="YX236" s="143"/>
      <c r="YY236" s="143"/>
      <c r="YZ236" s="143"/>
      <c r="ZA236" s="143"/>
      <c r="ZB236" s="143"/>
      <c r="ZC236" s="143"/>
      <c r="ZD236" s="143"/>
      <c r="ZE236" s="143"/>
      <c r="ZF236" s="143"/>
      <c r="ZG236" s="143"/>
      <c r="ZH236" s="143"/>
      <c r="ZI236" s="143"/>
      <c r="ZJ236" s="143"/>
      <c r="ZK236" s="143"/>
      <c r="ZL236" s="143"/>
      <c r="ZM236" s="143"/>
      <c r="ZN236" s="143"/>
      <c r="ZO236" s="143"/>
      <c r="ZP236" s="143"/>
      <c r="ZQ236" s="143"/>
      <c r="ZR236" s="143"/>
      <c r="ZS236" s="143"/>
      <c r="ZT236" s="143"/>
      <c r="ZU236" s="143"/>
      <c r="ZV236" s="143"/>
      <c r="ZW236" s="143"/>
      <c r="ZX236" s="143"/>
      <c r="ZY236" s="143"/>
      <c r="ZZ236" s="143"/>
      <c r="AAA236" s="143"/>
      <c r="AAB236" s="143"/>
      <c r="AAC236" s="143"/>
      <c r="AAD236" s="143"/>
      <c r="AAE236" s="143"/>
      <c r="AAF236" s="143"/>
      <c r="AAG236" s="143"/>
      <c r="AAH236" s="143"/>
      <c r="AAI236" s="143"/>
      <c r="AAJ236" s="143"/>
      <c r="AAK236" s="143"/>
      <c r="AAL236" s="143"/>
      <c r="AAM236" s="143"/>
      <c r="AAN236" s="143"/>
      <c r="AAO236" s="143"/>
      <c r="AAP236" s="143"/>
      <c r="AAQ236" s="143"/>
      <c r="AAR236" s="143"/>
      <c r="AAS236" s="143"/>
      <c r="AAT236" s="143"/>
      <c r="AAU236" s="143"/>
      <c r="AAV236" s="143"/>
      <c r="AAW236" s="143"/>
      <c r="AAX236" s="143"/>
      <c r="AAY236" s="143"/>
      <c r="AAZ236" s="143"/>
      <c r="ABA236" s="143"/>
      <c r="ABB236" s="143"/>
      <c r="ABC236" s="143"/>
      <c r="ABD236" s="143"/>
      <c r="ABE236" s="143"/>
      <c r="ABF236" s="143"/>
      <c r="ABG236" s="143"/>
      <c r="ABH236" s="143"/>
      <c r="ABI236" s="143"/>
      <c r="ABJ236" s="143"/>
      <c r="ABK236" s="143"/>
      <c r="ABL236" s="143"/>
      <c r="ABM236" s="143"/>
      <c r="ABN236" s="143"/>
      <c r="ABO236" s="143"/>
      <c r="ABP236" s="143"/>
      <c r="ABQ236" s="143"/>
      <c r="ABR236" s="143"/>
      <c r="ABS236" s="143"/>
      <c r="ABT236" s="143"/>
      <c r="ABU236" s="143"/>
      <c r="ABV236" s="143"/>
      <c r="ABW236" s="143"/>
      <c r="ABX236" s="143"/>
      <c r="ABY236" s="143"/>
      <c r="ABZ236" s="143"/>
      <c r="ACA236" s="143"/>
      <c r="ACB236" s="143"/>
      <c r="ACC236" s="143"/>
      <c r="ACD236" s="143"/>
      <c r="ACE236" s="143"/>
      <c r="ACF236" s="143"/>
      <c r="ACG236" s="143"/>
      <c r="ACH236" s="143"/>
      <c r="ACI236" s="143"/>
      <c r="ACJ236" s="143"/>
      <c r="ACK236" s="143"/>
      <c r="ACL236" s="143"/>
      <c r="ACM236" s="143"/>
      <c r="ACN236" s="143"/>
      <c r="ACO236" s="143"/>
      <c r="ACP236" s="143"/>
      <c r="ACQ236" s="143"/>
      <c r="ACR236" s="143"/>
      <c r="ACS236" s="143"/>
      <c r="ACT236" s="143"/>
      <c r="ACU236" s="143"/>
      <c r="ACV236" s="143"/>
      <c r="ACW236" s="143"/>
      <c r="ACX236" s="143"/>
      <c r="ACY236" s="143"/>
      <c r="ACZ236" s="143"/>
      <c r="ADA236" s="143"/>
      <c r="ADB236" s="143"/>
      <c r="ADC236" s="143"/>
      <c r="ADD236" s="143"/>
      <c r="ADE236" s="143"/>
      <c r="ADF236" s="143"/>
      <c r="ADG236" s="143"/>
      <c r="ADH236" s="143"/>
      <c r="ADI236" s="143"/>
      <c r="ADJ236" s="143"/>
      <c r="ADK236" s="143"/>
      <c r="ADL236" s="143"/>
      <c r="ADM236" s="143"/>
      <c r="ADN236" s="143"/>
      <c r="ADO236" s="143"/>
      <c r="ADP236" s="143"/>
      <c r="ADQ236" s="143"/>
      <c r="ADR236" s="143"/>
      <c r="ADS236" s="143"/>
      <c r="ADT236" s="143"/>
      <c r="ADU236" s="143"/>
      <c r="ADV236" s="143"/>
      <c r="ADW236" s="143"/>
      <c r="ADX236" s="143"/>
      <c r="ADY236" s="143"/>
      <c r="ADZ236" s="143"/>
      <c r="AEA236" s="143"/>
      <c r="AEB236" s="143"/>
      <c r="AEC236" s="143"/>
      <c r="AED236" s="143"/>
      <c r="AEE236" s="143"/>
      <c r="AEF236" s="143"/>
      <c r="AEG236" s="143"/>
      <c r="AEH236" s="143"/>
      <c r="AEI236" s="143"/>
      <c r="AEJ236" s="143"/>
      <c r="AEK236" s="143"/>
      <c r="AEL236" s="143"/>
      <c r="AEM236" s="143"/>
      <c r="AEN236" s="143"/>
      <c r="AEO236" s="143"/>
      <c r="AEP236" s="143"/>
      <c r="AEQ236" s="143"/>
      <c r="AER236" s="143"/>
      <c r="AES236" s="143"/>
      <c r="AET236" s="143"/>
      <c r="AEU236" s="143"/>
      <c r="AEV236" s="143"/>
      <c r="AEW236" s="143"/>
      <c r="AEX236" s="143"/>
      <c r="AEY236" s="143"/>
      <c r="AEZ236" s="143"/>
      <c r="AFA236" s="143"/>
      <c r="AFB236" s="143"/>
      <c r="AFC236" s="143"/>
      <c r="AFD236" s="143"/>
      <c r="AFE236" s="143"/>
      <c r="AFF236" s="143"/>
      <c r="AFG236" s="143"/>
      <c r="AFH236" s="143"/>
      <c r="AFI236" s="143"/>
      <c r="AFJ236" s="143"/>
      <c r="AFK236" s="143"/>
      <c r="AFL236" s="143"/>
      <c r="AFM236" s="143"/>
      <c r="AFN236" s="143"/>
      <c r="AFO236" s="143"/>
      <c r="AFP236" s="143"/>
      <c r="AFQ236" s="143"/>
      <c r="AFR236" s="143"/>
      <c r="AFS236" s="143"/>
      <c r="AFT236" s="143"/>
      <c r="AFU236" s="143"/>
      <c r="AFV236" s="143"/>
      <c r="AFW236" s="143"/>
      <c r="AFX236" s="143"/>
      <c r="AFY236" s="143"/>
      <c r="AFZ236" s="143"/>
      <c r="AGA236" s="143"/>
      <c r="AGB236" s="143"/>
      <c r="AGC236" s="143"/>
      <c r="AGD236" s="143"/>
      <c r="AGE236" s="143"/>
      <c r="AGF236" s="143"/>
      <c r="AGG236" s="143"/>
      <c r="AGH236" s="143"/>
      <c r="AGI236" s="143"/>
      <c r="AGJ236" s="143"/>
      <c r="AGK236" s="143"/>
      <c r="AGL236" s="143"/>
      <c r="AGM236" s="143"/>
      <c r="AGN236" s="143"/>
      <c r="AGO236" s="143"/>
      <c r="AGP236" s="143"/>
      <c r="AGQ236" s="143"/>
      <c r="AGR236" s="143"/>
      <c r="AGS236" s="143"/>
      <c r="AGT236" s="143"/>
      <c r="AGU236" s="143"/>
      <c r="AGV236" s="143"/>
      <c r="AGW236" s="143"/>
      <c r="AGX236" s="143"/>
      <c r="AGY236" s="143"/>
      <c r="AGZ236" s="143"/>
      <c r="AHA236" s="143"/>
      <c r="AHB236" s="143"/>
      <c r="AHC236" s="143"/>
      <c r="AHD236" s="143"/>
      <c r="AHE236" s="143"/>
      <c r="AHF236" s="143"/>
      <c r="AHG236" s="143"/>
      <c r="AHH236" s="143"/>
      <c r="AHI236" s="143"/>
      <c r="AHJ236" s="143"/>
      <c r="AHK236" s="143"/>
      <c r="AHL236" s="143"/>
      <c r="AHM236" s="143"/>
      <c r="AHN236" s="143"/>
      <c r="AHO236" s="143"/>
      <c r="AHP236" s="143"/>
      <c r="AHQ236" s="143"/>
      <c r="AHR236" s="143"/>
      <c r="AHS236" s="143"/>
      <c r="AHT236" s="143"/>
      <c r="AHU236" s="143"/>
      <c r="AHV236" s="143"/>
      <c r="AHW236" s="143"/>
      <c r="AHX236" s="143"/>
      <c r="AHY236" s="143"/>
      <c r="AHZ236" s="143"/>
      <c r="AIA236" s="143"/>
      <c r="AIB236" s="143"/>
      <c r="AIC236" s="143"/>
      <c r="AID236" s="143"/>
      <c r="AIE236" s="143"/>
      <c r="AIF236" s="143"/>
      <c r="AIG236" s="143"/>
      <c r="AIH236" s="143"/>
      <c r="AII236" s="143"/>
      <c r="AIJ236" s="143"/>
      <c r="AIK236" s="143"/>
      <c r="AIL236" s="143"/>
      <c r="AIM236" s="143"/>
      <c r="AIN236" s="143"/>
      <c r="AIO236" s="143"/>
      <c r="AIP236" s="143"/>
      <c r="AIQ236" s="143"/>
      <c r="AIR236" s="143"/>
      <c r="AIS236" s="143"/>
      <c r="AIT236" s="143"/>
      <c r="AIU236" s="143"/>
      <c r="AIV236" s="143"/>
      <c r="AIW236" s="143"/>
      <c r="AIX236" s="143"/>
      <c r="AIY236" s="143"/>
      <c r="AIZ236" s="143"/>
      <c r="AJA236" s="143"/>
      <c r="AJB236" s="143"/>
      <c r="AJC236" s="143"/>
      <c r="AJD236" s="143"/>
      <c r="AJE236" s="143"/>
      <c r="AJF236" s="143"/>
      <c r="AJG236" s="143"/>
      <c r="AJH236" s="143"/>
      <c r="AJI236" s="143"/>
    </row>
    <row r="237" spans="1:945" s="106" customFormat="1" ht="13.55" customHeight="1">
      <c r="A237" s="400"/>
      <c r="B237" s="62" t="s">
        <v>226</v>
      </c>
      <c r="C237" s="251">
        <f>Asia!C237</f>
        <v>1771962</v>
      </c>
      <c r="D237" s="358">
        <f>Asia!D237</f>
        <v>3.2925644019593117</v>
      </c>
      <c r="E237" s="421"/>
      <c r="F237" s="406"/>
      <c r="G237" s="356">
        <v>21803</v>
      </c>
      <c r="H237" s="358">
        <f t="shared" si="90"/>
        <v>0.70189680743111382</v>
      </c>
      <c r="I237" s="138">
        <v>19415</v>
      </c>
      <c r="J237" s="358">
        <f t="shared" si="104"/>
        <v>2.9809309001435307</v>
      </c>
      <c r="K237" s="453"/>
      <c r="L237" s="455"/>
      <c r="M237" s="138">
        <v>6101</v>
      </c>
      <c r="N237" s="358">
        <f t="shared" si="93"/>
        <v>3.5226093402520382</v>
      </c>
      <c r="O237" s="138"/>
      <c r="P237" s="358"/>
      <c r="Q237" s="138">
        <v>1987</v>
      </c>
      <c r="R237" s="358">
        <f t="shared" si="113"/>
        <v>20.138297872340427</v>
      </c>
      <c r="S237" s="138">
        <v>2491</v>
      </c>
      <c r="T237" s="358">
        <f t="shared" si="95"/>
        <v>1.5813471502590675</v>
      </c>
      <c r="U237" s="250"/>
      <c r="V237" s="137"/>
      <c r="W237" s="356">
        <v>156</v>
      </c>
      <c r="X237" s="358">
        <f t="shared" si="117"/>
        <v>5</v>
      </c>
      <c r="Y237" s="250">
        <v>28</v>
      </c>
      <c r="Z237" s="358">
        <f t="shared" si="110"/>
        <v>3.666666666666667</v>
      </c>
      <c r="AA237" s="138"/>
      <c r="AB237" s="358"/>
      <c r="AC237" s="138"/>
      <c r="AD237" s="358"/>
      <c r="AE237" s="138"/>
      <c r="AF237" s="358"/>
      <c r="AG237" s="138"/>
      <c r="AH237" s="358"/>
      <c r="AI237" s="143"/>
      <c r="AJ237" s="143"/>
      <c r="AK237" s="143"/>
      <c r="AL237" s="143"/>
      <c r="AM237" s="143"/>
      <c r="AN237" s="143"/>
      <c r="AO237" s="143"/>
      <c r="AP237" s="143"/>
      <c r="AQ237" s="143"/>
      <c r="AR237" s="143"/>
      <c r="AS237" s="143"/>
      <c r="AT237" s="143"/>
      <c r="AU237" s="143"/>
      <c r="AV237" s="144"/>
      <c r="AW237" s="143"/>
      <c r="AX237" s="143"/>
      <c r="AY237" s="143"/>
      <c r="AZ237" s="143"/>
      <c r="BA237" s="143"/>
      <c r="BB237" s="143"/>
      <c r="BC237" s="143"/>
      <c r="BD237" s="143"/>
      <c r="BE237" s="143"/>
      <c r="BF237" s="143"/>
      <c r="BG237" s="143"/>
      <c r="BH237" s="143"/>
      <c r="BI237" s="143"/>
      <c r="BJ237" s="143"/>
      <c r="BK237" s="143"/>
      <c r="BL237" s="143"/>
      <c r="BM237" s="143"/>
      <c r="BN237" s="143"/>
      <c r="BO237" s="143"/>
      <c r="BP237" s="143"/>
      <c r="BQ237" s="143"/>
      <c r="BR237" s="143"/>
      <c r="BS237" s="143"/>
      <c r="BT237" s="143"/>
      <c r="BU237" s="143"/>
      <c r="BV237" s="143"/>
      <c r="BW237" s="143"/>
      <c r="BX237" s="143"/>
      <c r="BY237" s="143"/>
      <c r="BZ237" s="143"/>
      <c r="CA237" s="143"/>
      <c r="CB237" s="143"/>
      <c r="CC237" s="143"/>
      <c r="CD237" s="143"/>
      <c r="CE237" s="143"/>
      <c r="CF237" s="143"/>
      <c r="CG237" s="143"/>
      <c r="CH237" s="143"/>
      <c r="CI237" s="143"/>
      <c r="CJ237" s="143"/>
      <c r="CK237" s="143"/>
      <c r="CL237" s="143"/>
      <c r="CM237" s="143"/>
      <c r="CN237" s="143"/>
      <c r="CO237" s="143"/>
      <c r="CP237" s="143"/>
      <c r="CQ237" s="143"/>
      <c r="CR237" s="143"/>
      <c r="CS237" s="143"/>
      <c r="CT237" s="143"/>
      <c r="CU237" s="143"/>
      <c r="CV237" s="143"/>
      <c r="CW237" s="143"/>
      <c r="CX237" s="143"/>
      <c r="CY237" s="143"/>
      <c r="CZ237" s="143"/>
      <c r="DA237" s="143"/>
      <c r="DB237" s="143"/>
      <c r="DC237" s="143"/>
      <c r="DD237" s="143"/>
      <c r="DE237" s="143"/>
      <c r="DF237" s="143"/>
      <c r="DG237" s="143"/>
      <c r="DH237" s="143"/>
      <c r="DI237" s="143"/>
      <c r="DJ237" s="143"/>
      <c r="DK237" s="143"/>
      <c r="DL237" s="143"/>
      <c r="DM237" s="143"/>
      <c r="DN237" s="143"/>
      <c r="DO237" s="143"/>
      <c r="DP237" s="143"/>
      <c r="DQ237" s="143"/>
      <c r="DR237" s="143"/>
      <c r="DS237" s="143"/>
      <c r="DT237" s="143"/>
      <c r="DU237" s="143"/>
      <c r="DV237" s="143"/>
      <c r="DW237" s="143"/>
      <c r="DX237" s="143"/>
      <c r="DY237" s="143"/>
      <c r="DZ237" s="143"/>
      <c r="EA237" s="143"/>
      <c r="EB237" s="143"/>
      <c r="EC237" s="143"/>
      <c r="ED237" s="143"/>
      <c r="EE237" s="143"/>
      <c r="EF237" s="143"/>
      <c r="EG237" s="143"/>
      <c r="EH237" s="143"/>
      <c r="EI237" s="143"/>
      <c r="EJ237" s="143"/>
      <c r="EK237" s="143"/>
      <c r="EL237" s="143"/>
      <c r="EM237" s="143"/>
      <c r="EN237" s="143"/>
      <c r="EO237" s="143"/>
      <c r="EP237" s="143"/>
      <c r="EQ237" s="143"/>
      <c r="ER237" s="143"/>
      <c r="ES237" s="143"/>
      <c r="ET237" s="143"/>
      <c r="EU237" s="143"/>
      <c r="EV237" s="143"/>
      <c r="EW237" s="143"/>
      <c r="EX237" s="143"/>
      <c r="EY237" s="143"/>
      <c r="EZ237" s="143"/>
      <c r="FA237" s="143"/>
      <c r="FB237" s="143"/>
      <c r="FC237" s="143"/>
      <c r="FD237" s="143"/>
      <c r="FE237" s="143"/>
      <c r="FF237" s="143"/>
      <c r="FG237" s="143"/>
      <c r="FH237" s="143"/>
      <c r="FI237" s="143"/>
      <c r="FJ237" s="143"/>
      <c r="FK237" s="143"/>
      <c r="FL237" s="143"/>
      <c r="FM237" s="143"/>
      <c r="FN237" s="143"/>
      <c r="FO237" s="143"/>
      <c r="FP237" s="143"/>
      <c r="FQ237" s="143"/>
      <c r="FR237" s="143"/>
      <c r="FS237" s="143"/>
      <c r="FT237" s="143"/>
      <c r="FU237" s="143"/>
      <c r="FV237" s="143"/>
      <c r="FW237" s="143"/>
      <c r="FX237" s="143"/>
      <c r="FY237" s="143"/>
      <c r="FZ237" s="143"/>
      <c r="GA237" s="143"/>
      <c r="GB237" s="143"/>
      <c r="GC237" s="143"/>
      <c r="GD237" s="143"/>
      <c r="GE237" s="143"/>
      <c r="GF237" s="143"/>
      <c r="GG237" s="143"/>
      <c r="GH237" s="143"/>
      <c r="GI237" s="143"/>
      <c r="GJ237" s="143"/>
      <c r="GK237" s="143"/>
      <c r="GL237" s="143"/>
      <c r="GM237" s="143"/>
      <c r="GN237" s="143"/>
      <c r="GO237" s="143"/>
      <c r="GP237" s="143"/>
      <c r="GQ237" s="143"/>
      <c r="GR237" s="143"/>
      <c r="GS237" s="143"/>
      <c r="GT237" s="143"/>
      <c r="GU237" s="143"/>
      <c r="GV237" s="143"/>
      <c r="GW237" s="143"/>
      <c r="GX237" s="143"/>
      <c r="GY237" s="143"/>
      <c r="GZ237" s="143"/>
      <c r="HA237" s="143"/>
      <c r="HB237" s="143"/>
      <c r="HC237" s="143"/>
      <c r="HD237" s="143"/>
      <c r="HE237" s="143"/>
      <c r="HF237" s="143"/>
      <c r="HG237" s="143"/>
      <c r="HH237" s="143"/>
      <c r="HI237" s="143"/>
      <c r="HJ237" s="143"/>
      <c r="HK237" s="143"/>
      <c r="HL237" s="143"/>
      <c r="HM237" s="143"/>
      <c r="HN237" s="143"/>
      <c r="HO237" s="143"/>
      <c r="HP237" s="143"/>
      <c r="HQ237" s="143"/>
      <c r="HR237" s="143"/>
      <c r="HS237" s="143"/>
      <c r="HT237" s="143"/>
      <c r="HU237" s="143"/>
      <c r="HV237" s="143"/>
      <c r="HW237" s="143"/>
      <c r="HX237" s="143"/>
      <c r="HY237" s="143"/>
      <c r="HZ237" s="143"/>
      <c r="IA237" s="143"/>
      <c r="IB237" s="143"/>
      <c r="IC237" s="143"/>
      <c r="ID237" s="143"/>
      <c r="IE237" s="143"/>
      <c r="IF237" s="143"/>
      <c r="IG237" s="143"/>
      <c r="IH237" s="143"/>
      <c r="II237" s="143"/>
      <c r="IJ237" s="143"/>
      <c r="IK237" s="143"/>
      <c r="IL237" s="143"/>
      <c r="IM237" s="143"/>
      <c r="IN237" s="143"/>
      <c r="IO237" s="143"/>
      <c r="IP237" s="143"/>
      <c r="IQ237" s="143"/>
      <c r="IR237" s="143"/>
      <c r="IS237" s="143"/>
      <c r="IT237" s="143"/>
      <c r="IU237" s="143"/>
      <c r="IV237" s="143"/>
      <c r="IW237" s="143"/>
      <c r="IX237" s="143"/>
      <c r="IY237" s="143"/>
      <c r="IZ237" s="143"/>
      <c r="JA237" s="143"/>
      <c r="JB237" s="143"/>
      <c r="JC237" s="143"/>
      <c r="JD237" s="143"/>
      <c r="JE237" s="143"/>
      <c r="JF237" s="143"/>
      <c r="JG237" s="143"/>
      <c r="JH237" s="143"/>
      <c r="JI237" s="143"/>
      <c r="JJ237" s="143"/>
      <c r="JK237" s="143"/>
      <c r="JL237" s="143"/>
      <c r="JM237" s="143"/>
      <c r="JN237" s="143"/>
      <c r="JO237" s="143"/>
      <c r="JP237" s="143"/>
      <c r="JQ237" s="143"/>
      <c r="JR237" s="143"/>
      <c r="JS237" s="143"/>
      <c r="JT237" s="143"/>
      <c r="JU237" s="143"/>
      <c r="JV237" s="143"/>
      <c r="JW237" s="143"/>
      <c r="JX237" s="143"/>
      <c r="JY237" s="143"/>
      <c r="JZ237" s="143"/>
      <c r="KA237" s="143"/>
      <c r="KB237" s="143"/>
      <c r="KC237" s="143"/>
      <c r="KD237" s="143"/>
      <c r="KE237" s="143"/>
      <c r="KF237" s="143"/>
      <c r="KG237" s="143"/>
      <c r="KH237" s="143"/>
      <c r="KI237" s="143"/>
      <c r="KJ237" s="143"/>
      <c r="KK237" s="143"/>
      <c r="KL237" s="143"/>
      <c r="KM237" s="143"/>
      <c r="KN237" s="143"/>
      <c r="KO237" s="143"/>
      <c r="KP237" s="143"/>
      <c r="KQ237" s="143"/>
      <c r="KR237" s="143"/>
      <c r="KS237" s="143"/>
      <c r="KT237" s="143"/>
      <c r="KU237" s="143"/>
      <c r="KV237" s="143"/>
      <c r="KW237" s="143"/>
      <c r="KX237" s="143"/>
      <c r="KY237" s="143"/>
      <c r="KZ237" s="143"/>
      <c r="LA237" s="143"/>
      <c r="LB237" s="143"/>
      <c r="LC237" s="143"/>
      <c r="LD237" s="143"/>
      <c r="LE237" s="143"/>
      <c r="LF237" s="143"/>
      <c r="LG237" s="143"/>
      <c r="LH237" s="143"/>
      <c r="LI237" s="143"/>
      <c r="LJ237" s="143"/>
      <c r="LK237" s="143"/>
      <c r="LL237" s="143"/>
      <c r="LM237" s="143"/>
      <c r="LN237" s="143"/>
      <c r="LO237" s="143"/>
      <c r="LP237" s="143"/>
      <c r="LQ237" s="143"/>
      <c r="LR237" s="143"/>
      <c r="LS237" s="143"/>
      <c r="LT237" s="143"/>
      <c r="LU237" s="143"/>
      <c r="LV237" s="143"/>
      <c r="LW237" s="143"/>
      <c r="LX237" s="143"/>
      <c r="LY237" s="143"/>
      <c r="LZ237" s="143"/>
      <c r="MA237" s="143"/>
      <c r="MB237" s="143"/>
      <c r="MC237" s="143"/>
      <c r="MD237" s="143"/>
      <c r="ME237" s="143"/>
      <c r="MF237" s="143"/>
      <c r="MG237" s="143"/>
      <c r="MH237" s="143"/>
      <c r="MI237" s="143"/>
      <c r="MJ237" s="143"/>
      <c r="MK237" s="143"/>
      <c r="ML237" s="143"/>
      <c r="MM237" s="143"/>
      <c r="MN237" s="143"/>
      <c r="MO237" s="143"/>
      <c r="MP237" s="143"/>
      <c r="MQ237" s="143"/>
      <c r="MR237" s="143"/>
      <c r="MS237" s="143"/>
      <c r="MT237" s="143"/>
      <c r="MU237" s="143"/>
      <c r="MV237" s="143"/>
      <c r="MW237" s="143"/>
      <c r="MX237" s="143"/>
      <c r="MY237" s="143"/>
      <c r="MZ237" s="143"/>
      <c r="NA237" s="143"/>
      <c r="NB237" s="143"/>
      <c r="NC237" s="143"/>
      <c r="ND237" s="143"/>
      <c r="NE237" s="143"/>
      <c r="NF237" s="143"/>
      <c r="NG237" s="143"/>
      <c r="NH237" s="143"/>
      <c r="NI237" s="143"/>
      <c r="NJ237" s="143"/>
      <c r="NK237" s="143"/>
      <c r="NL237" s="143"/>
      <c r="NM237" s="143"/>
      <c r="NN237" s="143"/>
      <c r="NO237" s="143"/>
      <c r="NP237" s="143"/>
      <c r="NQ237" s="143"/>
      <c r="NR237" s="143"/>
      <c r="NS237" s="143"/>
      <c r="NT237" s="143"/>
      <c r="NU237" s="143"/>
      <c r="NV237" s="143"/>
      <c r="NW237" s="143"/>
      <c r="NX237" s="143"/>
      <c r="NY237" s="143"/>
      <c r="NZ237" s="143"/>
      <c r="OA237" s="143"/>
      <c r="OB237" s="143"/>
      <c r="OC237" s="143"/>
      <c r="OD237" s="143"/>
      <c r="OE237" s="143"/>
      <c r="OF237" s="143"/>
      <c r="OG237" s="143"/>
      <c r="OH237" s="143"/>
      <c r="OI237" s="143"/>
      <c r="OJ237" s="143"/>
      <c r="OK237" s="143"/>
      <c r="OL237" s="143"/>
      <c r="OM237" s="143"/>
      <c r="ON237" s="143"/>
      <c r="OO237" s="143"/>
      <c r="OP237" s="143"/>
      <c r="OQ237" s="143"/>
      <c r="OR237" s="143"/>
      <c r="OS237" s="143"/>
      <c r="OT237" s="143"/>
      <c r="OU237" s="143"/>
      <c r="OV237" s="143"/>
      <c r="OW237" s="143"/>
      <c r="OX237" s="143"/>
      <c r="OY237" s="143"/>
      <c r="OZ237" s="143"/>
      <c r="PA237" s="143"/>
      <c r="PB237" s="143"/>
      <c r="PC237" s="143"/>
      <c r="PD237" s="143"/>
      <c r="PE237" s="143"/>
      <c r="PF237" s="143"/>
      <c r="PG237" s="143"/>
      <c r="PH237" s="143"/>
      <c r="PI237" s="143"/>
      <c r="PJ237" s="143"/>
      <c r="PK237" s="143"/>
      <c r="PL237" s="143"/>
      <c r="PM237" s="143"/>
      <c r="PN237" s="143"/>
      <c r="PO237" s="143"/>
      <c r="PP237" s="143"/>
      <c r="PQ237" s="143"/>
      <c r="PR237" s="143"/>
      <c r="PS237" s="143"/>
      <c r="PT237" s="143"/>
      <c r="PU237" s="143"/>
      <c r="PV237" s="143"/>
      <c r="PW237" s="143"/>
      <c r="PX237" s="143"/>
      <c r="PY237" s="143"/>
      <c r="PZ237" s="143"/>
      <c r="QA237" s="143"/>
      <c r="QB237" s="143"/>
      <c r="QC237" s="143"/>
      <c r="QD237" s="143"/>
      <c r="QE237" s="143"/>
      <c r="QF237" s="143"/>
      <c r="QG237" s="143"/>
      <c r="QH237" s="143"/>
      <c r="QI237" s="143"/>
      <c r="QJ237" s="143"/>
      <c r="QK237" s="143"/>
      <c r="QL237" s="143"/>
      <c r="QM237" s="143"/>
      <c r="QN237" s="143"/>
      <c r="QO237" s="143"/>
      <c r="QP237" s="143"/>
      <c r="QQ237" s="143"/>
      <c r="QR237" s="143"/>
      <c r="QS237" s="143"/>
      <c r="QT237" s="143"/>
      <c r="QU237" s="143"/>
      <c r="QV237" s="143"/>
      <c r="QW237" s="143"/>
      <c r="QX237" s="143"/>
      <c r="QY237" s="143"/>
      <c r="QZ237" s="143"/>
      <c r="RA237" s="143"/>
      <c r="RB237" s="143"/>
      <c r="RC237" s="143"/>
      <c r="RD237" s="143"/>
      <c r="RE237" s="143"/>
      <c r="RF237" s="143"/>
      <c r="RG237" s="143"/>
      <c r="RH237" s="143"/>
      <c r="RI237" s="143"/>
      <c r="RJ237" s="143"/>
      <c r="RK237" s="143"/>
      <c r="RL237" s="143"/>
      <c r="RM237" s="143"/>
      <c r="RN237" s="143"/>
      <c r="RO237" s="143"/>
      <c r="RP237" s="143"/>
      <c r="RQ237" s="143"/>
      <c r="RR237" s="143"/>
      <c r="RS237" s="143"/>
      <c r="RT237" s="143"/>
      <c r="RU237" s="143"/>
      <c r="RV237" s="143"/>
      <c r="RW237" s="143"/>
      <c r="RX237" s="143"/>
      <c r="RY237" s="143"/>
      <c r="RZ237" s="143"/>
      <c r="SA237" s="143"/>
      <c r="SB237" s="143"/>
      <c r="SC237" s="143"/>
      <c r="SD237" s="143"/>
      <c r="SE237" s="143"/>
      <c r="SF237" s="143"/>
      <c r="SG237" s="143"/>
      <c r="SH237" s="143"/>
      <c r="SI237" s="143"/>
      <c r="SJ237" s="143"/>
      <c r="SK237" s="143"/>
      <c r="SL237" s="143"/>
      <c r="SM237" s="143"/>
      <c r="SN237" s="143"/>
      <c r="SO237" s="143"/>
      <c r="SP237" s="143"/>
      <c r="SQ237" s="143"/>
      <c r="SR237" s="143"/>
      <c r="SS237" s="143"/>
      <c r="ST237" s="143"/>
      <c r="SU237" s="143"/>
      <c r="SV237" s="143"/>
      <c r="SW237" s="143"/>
      <c r="SX237" s="143"/>
      <c r="SY237" s="143"/>
      <c r="SZ237" s="143"/>
      <c r="TA237" s="143"/>
      <c r="TB237" s="143"/>
      <c r="TC237" s="143"/>
      <c r="TD237" s="143"/>
      <c r="TE237" s="143"/>
      <c r="TF237" s="143"/>
      <c r="TG237" s="143"/>
      <c r="TH237" s="143"/>
      <c r="TI237" s="143"/>
      <c r="TJ237" s="143"/>
      <c r="TK237" s="143"/>
      <c r="TL237" s="143"/>
      <c r="TM237" s="143"/>
      <c r="TN237" s="143"/>
      <c r="TO237" s="143"/>
      <c r="TP237" s="143"/>
      <c r="TQ237" s="143"/>
      <c r="TR237" s="143"/>
      <c r="TS237" s="143"/>
      <c r="TT237" s="143"/>
      <c r="TU237" s="143"/>
      <c r="TV237" s="143"/>
      <c r="TW237" s="143"/>
      <c r="TX237" s="143"/>
      <c r="TY237" s="143"/>
      <c r="TZ237" s="143"/>
      <c r="UA237" s="143"/>
      <c r="UB237" s="143"/>
      <c r="UC237" s="143"/>
      <c r="UD237" s="143"/>
      <c r="UE237" s="143"/>
      <c r="UF237" s="143"/>
      <c r="UG237" s="143"/>
      <c r="UH237" s="143"/>
      <c r="UI237" s="143"/>
      <c r="UJ237" s="143"/>
      <c r="UK237" s="143"/>
      <c r="UL237" s="143"/>
      <c r="UM237" s="143"/>
      <c r="UN237" s="143"/>
      <c r="UO237" s="143"/>
      <c r="UP237" s="143"/>
      <c r="UQ237" s="143"/>
      <c r="UR237" s="143"/>
      <c r="US237" s="143"/>
      <c r="UT237" s="143"/>
      <c r="UU237" s="143"/>
      <c r="UV237" s="143"/>
      <c r="UW237" s="143"/>
      <c r="UX237" s="143"/>
      <c r="UY237" s="143"/>
      <c r="UZ237" s="143"/>
      <c r="VA237" s="143"/>
      <c r="VB237" s="143"/>
      <c r="VC237" s="143"/>
      <c r="VD237" s="143"/>
      <c r="VE237" s="143"/>
      <c r="VF237" s="143"/>
      <c r="VG237" s="143"/>
      <c r="VH237" s="143"/>
      <c r="VI237" s="143"/>
      <c r="VJ237" s="143"/>
      <c r="VK237" s="143"/>
      <c r="VL237" s="143"/>
      <c r="VM237" s="143"/>
      <c r="VN237" s="143"/>
      <c r="VO237" s="143"/>
      <c r="VP237" s="143"/>
      <c r="VQ237" s="143"/>
      <c r="VR237" s="143"/>
      <c r="VS237" s="143"/>
      <c r="VT237" s="143"/>
      <c r="VU237" s="143"/>
      <c r="VV237" s="143"/>
      <c r="VW237" s="143"/>
      <c r="VX237" s="143"/>
      <c r="VY237" s="143"/>
      <c r="VZ237" s="143"/>
      <c r="WA237" s="143"/>
      <c r="WB237" s="143"/>
      <c r="WC237" s="143"/>
      <c r="WD237" s="143"/>
      <c r="WE237" s="143"/>
      <c r="WF237" s="143"/>
      <c r="WG237" s="143"/>
      <c r="WH237" s="143"/>
      <c r="WI237" s="143"/>
      <c r="WJ237" s="143"/>
      <c r="WK237" s="143"/>
      <c r="WL237" s="143"/>
      <c r="WM237" s="143"/>
      <c r="WN237" s="143"/>
      <c r="WO237" s="143"/>
      <c r="WP237" s="143"/>
      <c r="WQ237" s="143"/>
      <c r="WR237" s="143"/>
      <c r="WS237" s="143"/>
      <c r="WT237" s="143"/>
      <c r="WU237" s="143"/>
      <c r="WV237" s="143"/>
      <c r="WW237" s="143"/>
      <c r="WX237" s="143"/>
      <c r="WY237" s="143"/>
      <c r="WZ237" s="143"/>
      <c r="XA237" s="143"/>
      <c r="XB237" s="143"/>
      <c r="XC237" s="143"/>
      <c r="XD237" s="143"/>
      <c r="XE237" s="143"/>
      <c r="XF237" s="143"/>
      <c r="XG237" s="143"/>
      <c r="XH237" s="143"/>
      <c r="XI237" s="143"/>
      <c r="XJ237" s="143"/>
      <c r="XK237" s="143"/>
      <c r="XL237" s="143"/>
      <c r="XM237" s="143"/>
      <c r="XN237" s="143"/>
      <c r="XO237" s="143"/>
      <c r="XP237" s="143"/>
      <c r="XQ237" s="143"/>
      <c r="XR237" s="143"/>
      <c r="XS237" s="143"/>
      <c r="XT237" s="143"/>
      <c r="XU237" s="143"/>
      <c r="XV237" s="143"/>
      <c r="XW237" s="143"/>
      <c r="XX237" s="143"/>
      <c r="XY237" s="143"/>
      <c r="XZ237" s="143"/>
      <c r="YA237" s="143"/>
      <c r="YB237" s="143"/>
      <c r="YC237" s="143"/>
      <c r="YD237" s="143"/>
      <c r="YE237" s="143"/>
      <c r="YF237" s="143"/>
      <c r="YG237" s="143"/>
      <c r="YH237" s="143"/>
      <c r="YI237" s="143"/>
      <c r="YJ237" s="143"/>
      <c r="YK237" s="143"/>
      <c r="YL237" s="143"/>
      <c r="YM237" s="143"/>
      <c r="YN237" s="143"/>
      <c r="YO237" s="143"/>
      <c r="YP237" s="143"/>
      <c r="YQ237" s="143"/>
      <c r="YR237" s="143"/>
      <c r="YS237" s="143"/>
      <c r="YT237" s="143"/>
      <c r="YU237" s="143"/>
      <c r="YV237" s="143"/>
      <c r="YW237" s="143"/>
      <c r="YX237" s="143"/>
      <c r="YY237" s="143"/>
      <c r="YZ237" s="143"/>
      <c r="ZA237" s="143"/>
      <c r="ZB237" s="143"/>
      <c r="ZC237" s="143"/>
      <c r="ZD237" s="143"/>
      <c r="ZE237" s="143"/>
      <c r="ZF237" s="143"/>
      <c r="ZG237" s="143"/>
      <c r="ZH237" s="143"/>
      <c r="ZI237" s="143"/>
      <c r="ZJ237" s="143"/>
      <c r="ZK237" s="143"/>
      <c r="ZL237" s="143"/>
      <c r="ZM237" s="143"/>
      <c r="ZN237" s="143"/>
      <c r="ZO237" s="143"/>
      <c r="ZP237" s="143"/>
      <c r="ZQ237" s="143"/>
      <c r="ZR237" s="143"/>
      <c r="ZS237" s="143"/>
      <c r="ZT237" s="143"/>
      <c r="ZU237" s="143"/>
      <c r="ZV237" s="143"/>
      <c r="ZW237" s="143"/>
      <c r="ZX237" s="143"/>
      <c r="ZY237" s="143"/>
      <c r="ZZ237" s="143"/>
      <c r="AAA237" s="143"/>
      <c r="AAB237" s="143"/>
      <c r="AAC237" s="143"/>
      <c r="AAD237" s="143"/>
      <c r="AAE237" s="143"/>
      <c r="AAF237" s="143"/>
      <c r="AAG237" s="143"/>
      <c r="AAH237" s="143"/>
      <c r="AAI237" s="143"/>
      <c r="AAJ237" s="143"/>
      <c r="AAK237" s="143"/>
      <c r="AAL237" s="143"/>
      <c r="AAM237" s="143"/>
      <c r="AAN237" s="143"/>
      <c r="AAO237" s="143"/>
      <c r="AAP237" s="143"/>
      <c r="AAQ237" s="143"/>
      <c r="AAR237" s="143"/>
      <c r="AAS237" s="143"/>
      <c r="AAT237" s="143"/>
      <c r="AAU237" s="143"/>
      <c r="AAV237" s="143"/>
      <c r="AAW237" s="143"/>
      <c r="AAX237" s="143"/>
      <c r="AAY237" s="143"/>
      <c r="AAZ237" s="143"/>
      <c r="ABA237" s="143"/>
      <c r="ABB237" s="143"/>
      <c r="ABC237" s="143"/>
      <c r="ABD237" s="143"/>
      <c r="ABE237" s="143"/>
      <c r="ABF237" s="143"/>
      <c r="ABG237" s="143"/>
      <c r="ABH237" s="143"/>
      <c r="ABI237" s="143"/>
      <c r="ABJ237" s="143"/>
      <c r="ABK237" s="143"/>
      <c r="ABL237" s="143"/>
      <c r="ABM237" s="143"/>
      <c r="ABN237" s="143"/>
      <c r="ABO237" s="143"/>
      <c r="ABP237" s="143"/>
      <c r="ABQ237" s="143"/>
      <c r="ABR237" s="143"/>
      <c r="ABS237" s="143"/>
      <c r="ABT237" s="143"/>
      <c r="ABU237" s="143"/>
      <c r="ABV237" s="143"/>
      <c r="ABW237" s="143"/>
      <c r="ABX237" s="143"/>
      <c r="ABY237" s="143"/>
      <c r="ABZ237" s="143"/>
      <c r="ACA237" s="143"/>
      <c r="ACB237" s="143"/>
      <c r="ACC237" s="143"/>
      <c r="ACD237" s="143"/>
      <c r="ACE237" s="143"/>
      <c r="ACF237" s="143"/>
      <c r="ACG237" s="143"/>
      <c r="ACH237" s="143"/>
      <c r="ACI237" s="143"/>
      <c r="ACJ237" s="143"/>
      <c r="ACK237" s="143"/>
      <c r="ACL237" s="143"/>
      <c r="ACM237" s="143"/>
      <c r="ACN237" s="143"/>
      <c r="ACO237" s="143"/>
      <c r="ACP237" s="143"/>
      <c r="ACQ237" s="143"/>
      <c r="ACR237" s="143"/>
      <c r="ACS237" s="143"/>
      <c r="ACT237" s="143"/>
      <c r="ACU237" s="143"/>
      <c r="ACV237" s="143"/>
      <c r="ACW237" s="143"/>
      <c r="ACX237" s="143"/>
      <c r="ACY237" s="143"/>
      <c r="ACZ237" s="143"/>
      <c r="ADA237" s="143"/>
      <c r="ADB237" s="143"/>
      <c r="ADC237" s="143"/>
      <c r="ADD237" s="143"/>
      <c r="ADE237" s="143"/>
      <c r="ADF237" s="143"/>
      <c r="ADG237" s="143"/>
      <c r="ADH237" s="143"/>
      <c r="ADI237" s="143"/>
      <c r="ADJ237" s="143"/>
      <c r="ADK237" s="143"/>
      <c r="ADL237" s="143"/>
      <c r="ADM237" s="143"/>
      <c r="ADN237" s="143"/>
      <c r="ADO237" s="143"/>
      <c r="ADP237" s="143"/>
      <c r="ADQ237" s="143"/>
      <c r="ADR237" s="143"/>
      <c r="ADS237" s="143"/>
      <c r="ADT237" s="143"/>
      <c r="ADU237" s="143"/>
      <c r="ADV237" s="143"/>
      <c r="ADW237" s="143"/>
      <c r="ADX237" s="143"/>
      <c r="ADY237" s="143"/>
      <c r="ADZ237" s="143"/>
      <c r="AEA237" s="143"/>
      <c r="AEB237" s="143"/>
      <c r="AEC237" s="143"/>
      <c r="AED237" s="143"/>
      <c r="AEE237" s="143"/>
      <c r="AEF237" s="143"/>
      <c r="AEG237" s="143"/>
      <c r="AEH237" s="143"/>
      <c r="AEI237" s="143"/>
      <c r="AEJ237" s="143"/>
      <c r="AEK237" s="143"/>
      <c r="AEL237" s="143"/>
      <c r="AEM237" s="143"/>
      <c r="AEN237" s="143"/>
      <c r="AEO237" s="143"/>
      <c r="AEP237" s="143"/>
      <c r="AEQ237" s="143"/>
      <c r="AER237" s="143"/>
      <c r="AES237" s="143"/>
      <c r="AET237" s="143"/>
      <c r="AEU237" s="143"/>
      <c r="AEV237" s="143"/>
      <c r="AEW237" s="143"/>
      <c r="AEX237" s="143"/>
      <c r="AEY237" s="143"/>
      <c r="AEZ237" s="143"/>
      <c r="AFA237" s="143"/>
      <c r="AFB237" s="143"/>
      <c r="AFC237" s="143"/>
      <c r="AFD237" s="143"/>
      <c r="AFE237" s="143"/>
      <c r="AFF237" s="143"/>
      <c r="AFG237" s="143"/>
      <c r="AFH237" s="143"/>
      <c r="AFI237" s="143"/>
      <c r="AFJ237" s="143"/>
      <c r="AFK237" s="143"/>
      <c r="AFL237" s="143"/>
      <c r="AFM237" s="143"/>
      <c r="AFN237" s="143"/>
      <c r="AFO237" s="143"/>
      <c r="AFP237" s="143"/>
      <c r="AFQ237" s="143"/>
      <c r="AFR237" s="143"/>
      <c r="AFS237" s="143"/>
      <c r="AFT237" s="143"/>
      <c r="AFU237" s="143"/>
      <c r="AFV237" s="143"/>
      <c r="AFW237" s="143"/>
      <c r="AFX237" s="143"/>
      <c r="AFY237" s="143"/>
      <c r="AFZ237" s="143"/>
      <c r="AGA237" s="143"/>
      <c r="AGB237" s="143"/>
      <c r="AGC237" s="143"/>
      <c r="AGD237" s="143"/>
      <c r="AGE237" s="143"/>
      <c r="AGF237" s="143"/>
      <c r="AGG237" s="143"/>
      <c r="AGH237" s="143"/>
      <c r="AGI237" s="143"/>
      <c r="AGJ237" s="143"/>
      <c r="AGK237" s="143"/>
      <c r="AGL237" s="143"/>
      <c r="AGM237" s="143"/>
      <c r="AGN237" s="143"/>
      <c r="AGO237" s="143"/>
      <c r="AGP237" s="143"/>
      <c r="AGQ237" s="143"/>
      <c r="AGR237" s="143"/>
      <c r="AGS237" s="143"/>
      <c r="AGT237" s="143"/>
      <c r="AGU237" s="143"/>
      <c r="AGV237" s="143"/>
      <c r="AGW237" s="143"/>
      <c r="AGX237" s="143"/>
      <c r="AGY237" s="143"/>
      <c r="AGZ237" s="143"/>
      <c r="AHA237" s="143"/>
      <c r="AHB237" s="143"/>
      <c r="AHC237" s="143"/>
      <c r="AHD237" s="143"/>
      <c r="AHE237" s="143"/>
      <c r="AHF237" s="143"/>
      <c r="AHG237" s="143"/>
      <c r="AHH237" s="143"/>
      <c r="AHI237" s="143"/>
      <c r="AHJ237" s="143"/>
      <c r="AHK237" s="143"/>
      <c r="AHL237" s="143"/>
      <c r="AHM237" s="143"/>
      <c r="AHN237" s="143"/>
      <c r="AHO237" s="143"/>
      <c r="AHP237" s="143"/>
      <c r="AHQ237" s="143"/>
      <c r="AHR237" s="143"/>
      <c r="AHS237" s="143"/>
      <c r="AHT237" s="143"/>
      <c r="AHU237" s="143"/>
      <c r="AHV237" s="143"/>
      <c r="AHW237" s="143"/>
      <c r="AHX237" s="143"/>
      <c r="AHY237" s="143"/>
      <c r="AHZ237" s="143"/>
      <c r="AIA237" s="143"/>
      <c r="AIB237" s="143"/>
      <c r="AIC237" s="143"/>
      <c r="AID237" s="143"/>
      <c r="AIE237" s="143"/>
      <c r="AIF237" s="143"/>
      <c r="AIG237" s="143"/>
      <c r="AIH237" s="143"/>
      <c r="AII237" s="143"/>
      <c r="AIJ237" s="143"/>
      <c r="AIK237" s="143"/>
      <c r="AIL237" s="143"/>
      <c r="AIM237" s="143"/>
      <c r="AIN237" s="143"/>
      <c r="AIO237" s="143"/>
      <c r="AIP237" s="143"/>
      <c r="AIQ237" s="143"/>
      <c r="AIR237" s="143"/>
      <c r="AIS237" s="143"/>
      <c r="AIT237" s="143"/>
      <c r="AIU237" s="143"/>
      <c r="AIV237" s="143"/>
      <c r="AIW237" s="143"/>
      <c r="AIX237" s="143"/>
      <c r="AIY237" s="143"/>
      <c r="AIZ237" s="143"/>
      <c r="AJA237" s="143"/>
      <c r="AJB237" s="143"/>
      <c r="AJC237" s="143"/>
      <c r="AJD237" s="143"/>
      <c r="AJE237" s="143"/>
      <c r="AJF237" s="143"/>
      <c r="AJG237" s="143"/>
      <c r="AJH237" s="143"/>
      <c r="AJI237" s="143"/>
    </row>
    <row r="238" spans="1:945" s="106" customFormat="1" ht="13.55" customHeight="1">
      <c r="A238" s="400"/>
      <c r="B238" s="62" t="s">
        <v>227</v>
      </c>
      <c r="C238" s="251">
        <f>Asia!C238</f>
        <v>2153857</v>
      </c>
      <c r="D238" s="358">
        <f>Asia!D238</f>
        <v>2.1955292260490014</v>
      </c>
      <c r="E238" s="421"/>
      <c r="F238" s="406"/>
      <c r="G238" s="356">
        <v>24248</v>
      </c>
      <c r="H238" s="358">
        <f t="shared" si="90"/>
        <v>0.83752652318884513</v>
      </c>
      <c r="I238" s="138">
        <v>23544</v>
      </c>
      <c r="J238" s="358">
        <f t="shared" si="104"/>
        <v>1.6148378498445135</v>
      </c>
      <c r="K238" s="403">
        <v>66232</v>
      </c>
      <c r="L238" s="406">
        <f t="shared" ref="L238" si="122">IFERROR(IF((K238/K226-1)=-100%,"",(K238/K226-1)),"")</f>
        <v>1.3336739367886965</v>
      </c>
      <c r="M238" s="138">
        <v>6198</v>
      </c>
      <c r="N238" s="358">
        <f t="shared" si="93"/>
        <v>1.7944093778178538</v>
      </c>
      <c r="O238" s="138"/>
      <c r="P238" s="358"/>
      <c r="Q238" s="138">
        <v>1633</v>
      </c>
      <c r="R238" s="358">
        <f t="shared" si="113"/>
        <v>1.5961844197138313</v>
      </c>
      <c r="S238" s="138">
        <v>2696</v>
      </c>
      <c r="T238" s="358">
        <f t="shared" si="95"/>
        <v>0.6766169154228856</v>
      </c>
      <c r="U238" s="250"/>
      <c r="V238" s="137"/>
      <c r="W238" s="356">
        <v>108</v>
      </c>
      <c r="X238" s="358">
        <f t="shared" si="117"/>
        <v>1.8421052631578947</v>
      </c>
      <c r="Y238" s="250">
        <v>56</v>
      </c>
      <c r="Z238" s="358">
        <f t="shared" si="110"/>
        <v>55</v>
      </c>
      <c r="AA238" s="138"/>
      <c r="AB238" s="358"/>
      <c r="AC238" s="138"/>
      <c r="AD238" s="358"/>
      <c r="AE238" s="138"/>
      <c r="AF238" s="358"/>
      <c r="AG238" s="138"/>
      <c r="AH238" s="358"/>
      <c r="AI238" s="143"/>
      <c r="AJ238" s="143"/>
      <c r="AK238" s="143"/>
      <c r="AL238" s="143"/>
      <c r="AM238" s="143"/>
      <c r="AN238" s="143"/>
      <c r="AO238" s="143"/>
      <c r="AP238" s="143"/>
      <c r="AQ238" s="143"/>
      <c r="AR238" s="143"/>
      <c r="AS238" s="143"/>
      <c r="AT238" s="143"/>
      <c r="AU238" s="143"/>
      <c r="AV238" s="144"/>
      <c r="AW238" s="143"/>
      <c r="AX238" s="143"/>
      <c r="AY238" s="143"/>
      <c r="AZ238" s="143"/>
      <c r="BA238" s="143"/>
      <c r="BB238" s="143"/>
      <c r="BC238" s="143"/>
      <c r="BD238" s="143"/>
      <c r="BE238" s="143"/>
      <c r="BF238" s="143"/>
      <c r="BG238" s="143"/>
      <c r="BH238" s="143"/>
      <c r="BI238" s="143"/>
      <c r="BJ238" s="143"/>
      <c r="BK238" s="143"/>
      <c r="BL238" s="143"/>
      <c r="BM238" s="143"/>
      <c r="BN238" s="143"/>
      <c r="BO238" s="143"/>
      <c r="BP238" s="143"/>
      <c r="BQ238" s="143"/>
      <c r="BR238" s="143"/>
      <c r="BS238" s="143"/>
      <c r="BT238" s="143"/>
      <c r="BU238" s="143"/>
      <c r="BV238" s="143"/>
      <c r="BW238" s="143"/>
      <c r="BX238" s="143"/>
      <c r="BY238" s="143"/>
      <c r="BZ238" s="143"/>
      <c r="CA238" s="143"/>
      <c r="CB238" s="143"/>
      <c r="CC238" s="143"/>
      <c r="CD238" s="143"/>
      <c r="CE238" s="143"/>
      <c r="CF238" s="143"/>
      <c r="CG238" s="143"/>
      <c r="CH238" s="143"/>
      <c r="CI238" s="143"/>
      <c r="CJ238" s="143"/>
      <c r="CK238" s="143"/>
      <c r="CL238" s="143"/>
      <c r="CM238" s="143"/>
      <c r="CN238" s="143"/>
      <c r="CO238" s="143"/>
      <c r="CP238" s="143"/>
      <c r="CQ238" s="143"/>
      <c r="CR238" s="143"/>
      <c r="CS238" s="143"/>
      <c r="CT238" s="143"/>
      <c r="CU238" s="143"/>
      <c r="CV238" s="143"/>
      <c r="CW238" s="143"/>
      <c r="CX238" s="143"/>
      <c r="CY238" s="143"/>
      <c r="CZ238" s="143"/>
      <c r="DA238" s="143"/>
      <c r="DB238" s="143"/>
      <c r="DC238" s="143"/>
      <c r="DD238" s="143"/>
      <c r="DE238" s="143"/>
      <c r="DF238" s="143"/>
      <c r="DG238" s="143"/>
      <c r="DH238" s="143"/>
      <c r="DI238" s="143"/>
      <c r="DJ238" s="143"/>
      <c r="DK238" s="143"/>
      <c r="DL238" s="143"/>
      <c r="DM238" s="143"/>
      <c r="DN238" s="143"/>
      <c r="DO238" s="143"/>
      <c r="DP238" s="143"/>
      <c r="DQ238" s="143"/>
      <c r="DR238" s="143"/>
      <c r="DS238" s="143"/>
      <c r="DT238" s="143"/>
      <c r="DU238" s="143"/>
      <c r="DV238" s="143"/>
      <c r="DW238" s="143"/>
      <c r="DX238" s="143"/>
      <c r="DY238" s="143"/>
      <c r="DZ238" s="143"/>
      <c r="EA238" s="143"/>
      <c r="EB238" s="143"/>
      <c r="EC238" s="143"/>
      <c r="ED238" s="143"/>
      <c r="EE238" s="143"/>
      <c r="EF238" s="143"/>
      <c r="EG238" s="143"/>
      <c r="EH238" s="143"/>
      <c r="EI238" s="143"/>
      <c r="EJ238" s="143"/>
      <c r="EK238" s="143"/>
      <c r="EL238" s="143"/>
      <c r="EM238" s="143"/>
      <c r="EN238" s="143"/>
      <c r="EO238" s="143"/>
      <c r="EP238" s="143"/>
      <c r="EQ238" s="143"/>
      <c r="ER238" s="143"/>
      <c r="ES238" s="143"/>
      <c r="ET238" s="143"/>
      <c r="EU238" s="143"/>
      <c r="EV238" s="143"/>
      <c r="EW238" s="143"/>
      <c r="EX238" s="143"/>
      <c r="EY238" s="143"/>
      <c r="EZ238" s="143"/>
      <c r="FA238" s="143"/>
      <c r="FB238" s="143"/>
      <c r="FC238" s="143"/>
      <c r="FD238" s="143"/>
      <c r="FE238" s="143"/>
      <c r="FF238" s="143"/>
      <c r="FG238" s="143"/>
      <c r="FH238" s="143"/>
      <c r="FI238" s="143"/>
      <c r="FJ238" s="143"/>
      <c r="FK238" s="143"/>
      <c r="FL238" s="143"/>
      <c r="FM238" s="143"/>
      <c r="FN238" s="143"/>
      <c r="FO238" s="143"/>
      <c r="FP238" s="143"/>
      <c r="FQ238" s="143"/>
      <c r="FR238" s="143"/>
      <c r="FS238" s="143"/>
      <c r="FT238" s="143"/>
      <c r="FU238" s="143"/>
      <c r="FV238" s="143"/>
      <c r="FW238" s="143"/>
      <c r="FX238" s="143"/>
      <c r="FY238" s="143"/>
      <c r="FZ238" s="143"/>
      <c r="GA238" s="143"/>
      <c r="GB238" s="143"/>
      <c r="GC238" s="143"/>
      <c r="GD238" s="143"/>
      <c r="GE238" s="143"/>
      <c r="GF238" s="143"/>
      <c r="GG238" s="143"/>
      <c r="GH238" s="143"/>
      <c r="GI238" s="143"/>
      <c r="GJ238" s="143"/>
      <c r="GK238" s="143"/>
      <c r="GL238" s="143"/>
      <c r="GM238" s="143"/>
      <c r="GN238" s="143"/>
      <c r="GO238" s="143"/>
      <c r="GP238" s="143"/>
      <c r="GQ238" s="143"/>
      <c r="GR238" s="143"/>
      <c r="GS238" s="143"/>
      <c r="GT238" s="143"/>
      <c r="GU238" s="143"/>
      <c r="GV238" s="143"/>
      <c r="GW238" s="143"/>
      <c r="GX238" s="143"/>
      <c r="GY238" s="143"/>
      <c r="GZ238" s="143"/>
      <c r="HA238" s="143"/>
      <c r="HB238" s="143"/>
      <c r="HC238" s="143"/>
      <c r="HD238" s="143"/>
      <c r="HE238" s="143"/>
      <c r="HF238" s="143"/>
      <c r="HG238" s="143"/>
      <c r="HH238" s="143"/>
      <c r="HI238" s="143"/>
      <c r="HJ238" s="143"/>
      <c r="HK238" s="143"/>
      <c r="HL238" s="143"/>
      <c r="HM238" s="143"/>
      <c r="HN238" s="143"/>
      <c r="HO238" s="143"/>
      <c r="HP238" s="143"/>
      <c r="HQ238" s="143"/>
      <c r="HR238" s="143"/>
      <c r="HS238" s="143"/>
      <c r="HT238" s="143"/>
      <c r="HU238" s="143"/>
      <c r="HV238" s="143"/>
      <c r="HW238" s="143"/>
      <c r="HX238" s="143"/>
      <c r="HY238" s="143"/>
      <c r="HZ238" s="143"/>
      <c r="IA238" s="143"/>
      <c r="IB238" s="143"/>
      <c r="IC238" s="143"/>
      <c r="ID238" s="143"/>
      <c r="IE238" s="143"/>
      <c r="IF238" s="143"/>
      <c r="IG238" s="143"/>
      <c r="IH238" s="143"/>
      <c r="II238" s="143"/>
      <c r="IJ238" s="143"/>
      <c r="IK238" s="143"/>
      <c r="IL238" s="143"/>
      <c r="IM238" s="143"/>
      <c r="IN238" s="143"/>
      <c r="IO238" s="143"/>
      <c r="IP238" s="143"/>
      <c r="IQ238" s="143"/>
      <c r="IR238" s="143"/>
      <c r="IS238" s="143"/>
      <c r="IT238" s="143"/>
      <c r="IU238" s="143"/>
      <c r="IV238" s="143"/>
      <c r="IW238" s="143"/>
      <c r="IX238" s="143"/>
      <c r="IY238" s="143"/>
      <c r="IZ238" s="143"/>
      <c r="JA238" s="143"/>
      <c r="JB238" s="143"/>
      <c r="JC238" s="143"/>
      <c r="JD238" s="143"/>
      <c r="JE238" s="143"/>
      <c r="JF238" s="143"/>
      <c r="JG238" s="143"/>
      <c r="JH238" s="143"/>
      <c r="JI238" s="143"/>
      <c r="JJ238" s="143"/>
      <c r="JK238" s="143"/>
      <c r="JL238" s="143"/>
      <c r="JM238" s="143"/>
      <c r="JN238" s="143"/>
      <c r="JO238" s="143"/>
      <c r="JP238" s="143"/>
      <c r="JQ238" s="143"/>
      <c r="JR238" s="143"/>
      <c r="JS238" s="143"/>
      <c r="JT238" s="143"/>
      <c r="JU238" s="143"/>
      <c r="JV238" s="143"/>
      <c r="JW238" s="143"/>
      <c r="JX238" s="143"/>
      <c r="JY238" s="143"/>
      <c r="JZ238" s="143"/>
      <c r="KA238" s="143"/>
      <c r="KB238" s="143"/>
      <c r="KC238" s="143"/>
      <c r="KD238" s="143"/>
      <c r="KE238" s="143"/>
      <c r="KF238" s="143"/>
      <c r="KG238" s="143"/>
      <c r="KH238" s="143"/>
      <c r="KI238" s="143"/>
      <c r="KJ238" s="143"/>
      <c r="KK238" s="143"/>
      <c r="KL238" s="143"/>
      <c r="KM238" s="143"/>
      <c r="KN238" s="143"/>
      <c r="KO238" s="143"/>
      <c r="KP238" s="143"/>
      <c r="KQ238" s="143"/>
      <c r="KR238" s="143"/>
      <c r="KS238" s="143"/>
      <c r="KT238" s="143"/>
      <c r="KU238" s="143"/>
      <c r="KV238" s="143"/>
      <c r="KW238" s="143"/>
      <c r="KX238" s="143"/>
      <c r="KY238" s="143"/>
      <c r="KZ238" s="143"/>
      <c r="LA238" s="143"/>
      <c r="LB238" s="143"/>
      <c r="LC238" s="143"/>
      <c r="LD238" s="143"/>
      <c r="LE238" s="143"/>
      <c r="LF238" s="143"/>
      <c r="LG238" s="143"/>
      <c r="LH238" s="143"/>
      <c r="LI238" s="143"/>
      <c r="LJ238" s="143"/>
      <c r="LK238" s="143"/>
      <c r="LL238" s="143"/>
      <c r="LM238" s="143"/>
      <c r="LN238" s="143"/>
      <c r="LO238" s="143"/>
      <c r="LP238" s="143"/>
      <c r="LQ238" s="143"/>
      <c r="LR238" s="143"/>
      <c r="LS238" s="143"/>
      <c r="LT238" s="143"/>
      <c r="LU238" s="143"/>
      <c r="LV238" s="143"/>
      <c r="LW238" s="143"/>
      <c r="LX238" s="143"/>
      <c r="LY238" s="143"/>
      <c r="LZ238" s="143"/>
      <c r="MA238" s="143"/>
      <c r="MB238" s="143"/>
      <c r="MC238" s="143"/>
      <c r="MD238" s="143"/>
      <c r="ME238" s="143"/>
      <c r="MF238" s="143"/>
      <c r="MG238" s="143"/>
      <c r="MH238" s="143"/>
      <c r="MI238" s="143"/>
      <c r="MJ238" s="143"/>
      <c r="MK238" s="143"/>
      <c r="ML238" s="143"/>
      <c r="MM238" s="143"/>
      <c r="MN238" s="143"/>
      <c r="MO238" s="143"/>
      <c r="MP238" s="143"/>
      <c r="MQ238" s="143"/>
      <c r="MR238" s="143"/>
      <c r="MS238" s="143"/>
      <c r="MT238" s="143"/>
      <c r="MU238" s="143"/>
      <c r="MV238" s="143"/>
      <c r="MW238" s="143"/>
      <c r="MX238" s="143"/>
      <c r="MY238" s="143"/>
      <c r="MZ238" s="143"/>
      <c r="NA238" s="143"/>
      <c r="NB238" s="143"/>
      <c r="NC238" s="143"/>
      <c r="ND238" s="143"/>
      <c r="NE238" s="143"/>
      <c r="NF238" s="143"/>
      <c r="NG238" s="143"/>
      <c r="NH238" s="143"/>
      <c r="NI238" s="143"/>
      <c r="NJ238" s="143"/>
      <c r="NK238" s="143"/>
      <c r="NL238" s="143"/>
      <c r="NM238" s="143"/>
      <c r="NN238" s="143"/>
      <c r="NO238" s="143"/>
      <c r="NP238" s="143"/>
      <c r="NQ238" s="143"/>
      <c r="NR238" s="143"/>
      <c r="NS238" s="143"/>
      <c r="NT238" s="143"/>
      <c r="NU238" s="143"/>
      <c r="NV238" s="143"/>
      <c r="NW238" s="143"/>
      <c r="NX238" s="143"/>
      <c r="NY238" s="143"/>
      <c r="NZ238" s="143"/>
      <c r="OA238" s="143"/>
      <c r="OB238" s="143"/>
      <c r="OC238" s="143"/>
      <c r="OD238" s="143"/>
      <c r="OE238" s="143"/>
      <c r="OF238" s="143"/>
      <c r="OG238" s="143"/>
      <c r="OH238" s="143"/>
      <c r="OI238" s="143"/>
      <c r="OJ238" s="143"/>
      <c r="OK238" s="143"/>
      <c r="OL238" s="143"/>
      <c r="OM238" s="143"/>
      <c r="ON238" s="143"/>
      <c r="OO238" s="143"/>
      <c r="OP238" s="143"/>
      <c r="OQ238" s="143"/>
      <c r="OR238" s="143"/>
      <c r="OS238" s="143"/>
      <c r="OT238" s="143"/>
      <c r="OU238" s="143"/>
      <c r="OV238" s="143"/>
      <c r="OW238" s="143"/>
      <c r="OX238" s="143"/>
      <c r="OY238" s="143"/>
      <c r="OZ238" s="143"/>
      <c r="PA238" s="143"/>
      <c r="PB238" s="143"/>
      <c r="PC238" s="143"/>
      <c r="PD238" s="143"/>
      <c r="PE238" s="143"/>
      <c r="PF238" s="143"/>
      <c r="PG238" s="143"/>
      <c r="PH238" s="143"/>
      <c r="PI238" s="143"/>
      <c r="PJ238" s="143"/>
      <c r="PK238" s="143"/>
      <c r="PL238" s="143"/>
      <c r="PM238" s="143"/>
      <c r="PN238" s="143"/>
      <c r="PO238" s="143"/>
      <c r="PP238" s="143"/>
      <c r="PQ238" s="143"/>
      <c r="PR238" s="143"/>
      <c r="PS238" s="143"/>
      <c r="PT238" s="143"/>
      <c r="PU238" s="143"/>
      <c r="PV238" s="143"/>
      <c r="PW238" s="143"/>
      <c r="PX238" s="143"/>
      <c r="PY238" s="143"/>
      <c r="PZ238" s="143"/>
      <c r="QA238" s="143"/>
      <c r="QB238" s="143"/>
      <c r="QC238" s="143"/>
      <c r="QD238" s="143"/>
      <c r="QE238" s="143"/>
      <c r="QF238" s="143"/>
      <c r="QG238" s="143"/>
      <c r="QH238" s="143"/>
      <c r="QI238" s="143"/>
      <c r="QJ238" s="143"/>
      <c r="QK238" s="143"/>
      <c r="QL238" s="143"/>
      <c r="QM238" s="143"/>
      <c r="QN238" s="143"/>
      <c r="QO238" s="143"/>
      <c r="QP238" s="143"/>
      <c r="QQ238" s="143"/>
      <c r="QR238" s="143"/>
      <c r="QS238" s="143"/>
      <c r="QT238" s="143"/>
      <c r="QU238" s="143"/>
      <c r="QV238" s="143"/>
      <c r="QW238" s="143"/>
      <c r="QX238" s="143"/>
      <c r="QY238" s="143"/>
      <c r="QZ238" s="143"/>
      <c r="RA238" s="143"/>
      <c r="RB238" s="143"/>
      <c r="RC238" s="143"/>
      <c r="RD238" s="143"/>
      <c r="RE238" s="143"/>
      <c r="RF238" s="143"/>
      <c r="RG238" s="143"/>
      <c r="RH238" s="143"/>
      <c r="RI238" s="143"/>
      <c r="RJ238" s="143"/>
      <c r="RK238" s="143"/>
      <c r="RL238" s="143"/>
      <c r="RM238" s="143"/>
      <c r="RN238" s="143"/>
      <c r="RO238" s="143"/>
      <c r="RP238" s="143"/>
      <c r="RQ238" s="143"/>
      <c r="RR238" s="143"/>
      <c r="RS238" s="143"/>
      <c r="RT238" s="143"/>
      <c r="RU238" s="143"/>
      <c r="RV238" s="143"/>
      <c r="RW238" s="143"/>
      <c r="RX238" s="143"/>
      <c r="RY238" s="143"/>
      <c r="RZ238" s="143"/>
      <c r="SA238" s="143"/>
      <c r="SB238" s="143"/>
      <c r="SC238" s="143"/>
      <c r="SD238" s="143"/>
      <c r="SE238" s="143"/>
      <c r="SF238" s="143"/>
      <c r="SG238" s="143"/>
      <c r="SH238" s="143"/>
      <c r="SI238" s="143"/>
      <c r="SJ238" s="143"/>
      <c r="SK238" s="143"/>
      <c r="SL238" s="143"/>
      <c r="SM238" s="143"/>
      <c r="SN238" s="143"/>
      <c r="SO238" s="143"/>
      <c r="SP238" s="143"/>
      <c r="SQ238" s="143"/>
      <c r="SR238" s="143"/>
      <c r="SS238" s="143"/>
      <c r="ST238" s="143"/>
      <c r="SU238" s="143"/>
      <c r="SV238" s="143"/>
      <c r="SW238" s="143"/>
      <c r="SX238" s="143"/>
      <c r="SY238" s="143"/>
      <c r="SZ238" s="143"/>
      <c r="TA238" s="143"/>
      <c r="TB238" s="143"/>
      <c r="TC238" s="143"/>
      <c r="TD238" s="143"/>
      <c r="TE238" s="143"/>
      <c r="TF238" s="143"/>
      <c r="TG238" s="143"/>
      <c r="TH238" s="143"/>
      <c r="TI238" s="143"/>
      <c r="TJ238" s="143"/>
      <c r="TK238" s="143"/>
      <c r="TL238" s="143"/>
      <c r="TM238" s="143"/>
      <c r="TN238" s="143"/>
      <c r="TO238" s="143"/>
      <c r="TP238" s="143"/>
      <c r="TQ238" s="143"/>
      <c r="TR238" s="143"/>
      <c r="TS238" s="143"/>
      <c r="TT238" s="143"/>
      <c r="TU238" s="143"/>
      <c r="TV238" s="143"/>
      <c r="TW238" s="143"/>
      <c r="TX238" s="143"/>
      <c r="TY238" s="143"/>
      <c r="TZ238" s="143"/>
      <c r="UA238" s="143"/>
      <c r="UB238" s="143"/>
      <c r="UC238" s="143"/>
      <c r="UD238" s="143"/>
      <c r="UE238" s="143"/>
      <c r="UF238" s="143"/>
      <c r="UG238" s="143"/>
      <c r="UH238" s="143"/>
      <c r="UI238" s="143"/>
      <c r="UJ238" s="143"/>
      <c r="UK238" s="143"/>
      <c r="UL238" s="143"/>
      <c r="UM238" s="143"/>
      <c r="UN238" s="143"/>
      <c r="UO238" s="143"/>
      <c r="UP238" s="143"/>
      <c r="UQ238" s="143"/>
      <c r="UR238" s="143"/>
      <c r="US238" s="143"/>
      <c r="UT238" s="143"/>
      <c r="UU238" s="143"/>
      <c r="UV238" s="143"/>
      <c r="UW238" s="143"/>
      <c r="UX238" s="143"/>
      <c r="UY238" s="143"/>
      <c r="UZ238" s="143"/>
      <c r="VA238" s="143"/>
      <c r="VB238" s="143"/>
      <c r="VC238" s="143"/>
      <c r="VD238" s="143"/>
      <c r="VE238" s="143"/>
      <c r="VF238" s="143"/>
      <c r="VG238" s="143"/>
      <c r="VH238" s="143"/>
      <c r="VI238" s="143"/>
      <c r="VJ238" s="143"/>
      <c r="VK238" s="143"/>
      <c r="VL238" s="143"/>
      <c r="VM238" s="143"/>
      <c r="VN238" s="143"/>
      <c r="VO238" s="143"/>
      <c r="VP238" s="143"/>
      <c r="VQ238" s="143"/>
      <c r="VR238" s="143"/>
      <c r="VS238" s="143"/>
      <c r="VT238" s="143"/>
      <c r="VU238" s="143"/>
      <c r="VV238" s="143"/>
      <c r="VW238" s="143"/>
      <c r="VX238" s="143"/>
      <c r="VY238" s="143"/>
      <c r="VZ238" s="143"/>
      <c r="WA238" s="143"/>
      <c r="WB238" s="143"/>
      <c r="WC238" s="143"/>
      <c r="WD238" s="143"/>
      <c r="WE238" s="143"/>
      <c r="WF238" s="143"/>
      <c r="WG238" s="143"/>
      <c r="WH238" s="143"/>
      <c r="WI238" s="143"/>
      <c r="WJ238" s="143"/>
      <c r="WK238" s="143"/>
      <c r="WL238" s="143"/>
      <c r="WM238" s="143"/>
      <c r="WN238" s="143"/>
      <c r="WO238" s="143"/>
      <c r="WP238" s="143"/>
      <c r="WQ238" s="143"/>
      <c r="WR238" s="143"/>
      <c r="WS238" s="143"/>
      <c r="WT238" s="143"/>
      <c r="WU238" s="143"/>
      <c r="WV238" s="143"/>
      <c r="WW238" s="143"/>
      <c r="WX238" s="143"/>
      <c r="WY238" s="143"/>
      <c r="WZ238" s="143"/>
      <c r="XA238" s="143"/>
      <c r="XB238" s="143"/>
      <c r="XC238" s="143"/>
      <c r="XD238" s="143"/>
      <c r="XE238" s="143"/>
      <c r="XF238" s="143"/>
      <c r="XG238" s="143"/>
      <c r="XH238" s="143"/>
      <c r="XI238" s="143"/>
      <c r="XJ238" s="143"/>
      <c r="XK238" s="143"/>
      <c r="XL238" s="143"/>
      <c r="XM238" s="143"/>
      <c r="XN238" s="143"/>
      <c r="XO238" s="143"/>
      <c r="XP238" s="143"/>
      <c r="XQ238" s="143"/>
      <c r="XR238" s="143"/>
      <c r="XS238" s="143"/>
      <c r="XT238" s="143"/>
      <c r="XU238" s="143"/>
      <c r="XV238" s="143"/>
      <c r="XW238" s="143"/>
      <c r="XX238" s="143"/>
      <c r="XY238" s="143"/>
      <c r="XZ238" s="143"/>
      <c r="YA238" s="143"/>
      <c r="YB238" s="143"/>
      <c r="YC238" s="143"/>
      <c r="YD238" s="143"/>
      <c r="YE238" s="143"/>
      <c r="YF238" s="143"/>
      <c r="YG238" s="143"/>
      <c r="YH238" s="143"/>
      <c r="YI238" s="143"/>
      <c r="YJ238" s="143"/>
      <c r="YK238" s="143"/>
      <c r="YL238" s="143"/>
      <c r="YM238" s="143"/>
      <c r="YN238" s="143"/>
      <c r="YO238" s="143"/>
      <c r="YP238" s="143"/>
      <c r="YQ238" s="143"/>
      <c r="YR238" s="143"/>
      <c r="YS238" s="143"/>
      <c r="YT238" s="143"/>
      <c r="YU238" s="143"/>
      <c r="YV238" s="143"/>
      <c r="YW238" s="143"/>
      <c r="YX238" s="143"/>
      <c r="YY238" s="143"/>
      <c r="YZ238" s="143"/>
      <c r="ZA238" s="143"/>
      <c r="ZB238" s="143"/>
      <c r="ZC238" s="143"/>
      <c r="ZD238" s="143"/>
      <c r="ZE238" s="143"/>
      <c r="ZF238" s="143"/>
      <c r="ZG238" s="143"/>
      <c r="ZH238" s="143"/>
      <c r="ZI238" s="143"/>
      <c r="ZJ238" s="143"/>
      <c r="ZK238" s="143"/>
      <c r="ZL238" s="143"/>
      <c r="ZM238" s="143"/>
      <c r="ZN238" s="143"/>
      <c r="ZO238" s="143"/>
      <c r="ZP238" s="143"/>
      <c r="ZQ238" s="143"/>
      <c r="ZR238" s="143"/>
      <c r="ZS238" s="143"/>
      <c r="ZT238" s="143"/>
      <c r="ZU238" s="143"/>
      <c r="ZV238" s="143"/>
      <c r="ZW238" s="143"/>
      <c r="ZX238" s="143"/>
      <c r="ZY238" s="143"/>
      <c r="ZZ238" s="143"/>
      <c r="AAA238" s="143"/>
      <c r="AAB238" s="143"/>
      <c r="AAC238" s="143"/>
      <c r="AAD238" s="143"/>
      <c r="AAE238" s="143"/>
      <c r="AAF238" s="143"/>
      <c r="AAG238" s="143"/>
      <c r="AAH238" s="143"/>
      <c r="AAI238" s="143"/>
      <c r="AAJ238" s="143"/>
      <c r="AAK238" s="143"/>
      <c r="AAL238" s="143"/>
      <c r="AAM238" s="143"/>
      <c r="AAN238" s="143"/>
      <c r="AAO238" s="143"/>
      <c r="AAP238" s="143"/>
      <c r="AAQ238" s="143"/>
      <c r="AAR238" s="143"/>
      <c r="AAS238" s="143"/>
      <c r="AAT238" s="143"/>
      <c r="AAU238" s="143"/>
      <c r="AAV238" s="143"/>
      <c r="AAW238" s="143"/>
      <c r="AAX238" s="143"/>
      <c r="AAY238" s="143"/>
      <c r="AAZ238" s="143"/>
      <c r="ABA238" s="143"/>
      <c r="ABB238" s="143"/>
      <c r="ABC238" s="143"/>
      <c r="ABD238" s="143"/>
      <c r="ABE238" s="143"/>
      <c r="ABF238" s="143"/>
      <c r="ABG238" s="143"/>
      <c r="ABH238" s="143"/>
      <c r="ABI238" s="143"/>
      <c r="ABJ238" s="143"/>
      <c r="ABK238" s="143"/>
      <c r="ABL238" s="143"/>
      <c r="ABM238" s="143"/>
      <c r="ABN238" s="143"/>
      <c r="ABO238" s="143"/>
      <c r="ABP238" s="143"/>
      <c r="ABQ238" s="143"/>
      <c r="ABR238" s="143"/>
      <c r="ABS238" s="143"/>
      <c r="ABT238" s="143"/>
      <c r="ABU238" s="143"/>
      <c r="ABV238" s="143"/>
      <c r="ABW238" s="143"/>
      <c r="ABX238" s="143"/>
      <c r="ABY238" s="143"/>
      <c r="ABZ238" s="143"/>
      <c r="ACA238" s="143"/>
      <c r="ACB238" s="143"/>
      <c r="ACC238" s="143"/>
      <c r="ACD238" s="143"/>
      <c r="ACE238" s="143"/>
      <c r="ACF238" s="143"/>
      <c r="ACG238" s="143"/>
      <c r="ACH238" s="143"/>
      <c r="ACI238" s="143"/>
      <c r="ACJ238" s="143"/>
      <c r="ACK238" s="143"/>
      <c r="ACL238" s="143"/>
      <c r="ACM238" s="143"/>
      <c r="ACN238" s="143"/>
      <c r="ACO238" s="143"/>
      <c r="ACP238" s="143"/>
      <c r="ACQ238" s="143"/>
      <c r="ACR238" s="143"/>
      <c r="ACS238" s="143"/>
      <c r="ACT238" s="143"/>
      <c r="ACU238" s="143"/>
      <c r="ACV238" s="143"/>
      <c r="ACW238" s="143"/>
      <c r="ACX238" s="143"/>
      <c r="ACY238" s="143"/>
      <c r="ACZ238" s="143"/>
      <c r="ADA238" s="143"/>
      <c r="ADB238" s="143"/>
      <c r="ADC238" s="143"/>
      <c r="ADD238" s="143"/>
      <c r="ADE238" s="143"/>
      <c r="ADF238" s="143"/>
      <c r="ADG238" s="143"/>
      <c r="ADH238" s="143"/>
      <c r="ADI238" s="143"/>
      <c r="ADJ238" s="143"/>
      <c r="ADK238" s="143"/>
      <c r="ADL238" s="143"/>
      <c r="ADM238" s="143"/>
      <c r="ADN238" s="143"/>
      <c r="ADO238" s="143"/>
      <c r="ADP238" s="143"/>
      <c r="ADQ238" s="143"/>
      <c r="ADR238" s="143"/>
      <c r="ADS238" s="143"/>
      <c r="ADT238" s="143"/>
      <c r="ADU238" s="143"/>
      <c r="ADV238" s="143"/>
      <c r="ADW238" s="143"/>
      <c r="ADX238" s="143"/>
      <c r="ADY238" s="143"/>
      <c r="ADZ238" s="143"/>
      <c r="AEA238" s="143"/>
      <c r="AEB238" s="143"/>
      <c r="AEC238" s="143"/>
      <c r="AED238" s="143"/>
      <c r="AEE238" s="143"/>
      <c r="AEF238" s="143"/>
      <c r="AEG238" s="143"/>
      <c r="AEH238" s="143"/>
      <c r="AEI238" s="143"/>
      <c r="AEJ238" s="143"/>
      <c r="AEK238" s="143"/>
      <c r="AEL238" s="143"/>
      <c r="AEM238" s="143"/>
      <c r="AEN238" s="143"/>
      <c r="AEO238" s="143"/>
      <c r="AEP238" s="143"/>
      <c r="AEQ238" s="143"/>
      <c r="AER238" s="143"/>
      <c r="AES238" s="143"/>
      <c r="AET238" s="143"/>
      <c r="AEU238" s="143"/>
      <c r="AEV238" s="143"/>
      <c r="AEW238" s="143"/>
      <c r="AEX238" s="143"/>
      <c r="AEY238" s="143"/>
      <c r="AEZ238" s="143"/>
      <c r="AFA238" s="143"/>
      <c r="AFB238" s="143"/>
      <c r="AFC238" s="143"/>
      <c r="AFD238" s="143"/>
      <c r="AFE238" s="143"/>
      <c r="AFF238" s="143"/>
      <c r="AFG238" s="143"/>
      <c r="AFH238" s="143"/>
      <c r="AFI238" s="143"/>
      <c r="AFJ238" s="143"/>
      <c r="AFK238" s="143"/>
      <c r="AFL238" s="143"/>
      <c r="AFM238" s="143"/>
      <c r="AFN238" s="143"/>
      <c r="AFO238" s="143"/>
      <c r="AFP238" s="143"/>
      <c r="AFQ238" s="143"/>
      <c r="AFR238" s="143"/>
      <c r="AFS238" s="143"/>
      <c r="AFT238" s="143"/>
      <c r="AFU238" s="143"/>
      <c r="AFV238" s="143"/>
      <c r="AFW238" s="143"/>
      <c r="AFX238" s="143"/>
      <c r="AFY238" s="143"/>
      <c r="AFZ238" s="143"/>
      <c r="AGA238" s="143"/>
      <c r="AGB238" s="143"/>
      <c r="AGC238" s="143"/>
      <c r="AGD238" s="143"/>
      <c r="AGE238" s="143"/>
      <c r="AGF238" s="143"/>
      <c r="AGG238" s="143"/>
      <c r="AGH238" s="143"/>
      <c r="AGI238" s="143"/>
      <c r="AGJ238" s="143"/>
      <c r="AGK238" s="143"/>
      <c r="AGL238" s="143"/>
      <c r="AGM238" s="143"/>
      <c r="AGN238" s="143"/>
      <c r="AGO238" s="143"/>
      <c r="AGP238" s="143"/>
      <c r="AGQ238" s="143"/>
      <c r="AGR238" s="143"/>
      <c r="AGS238" s="143"/>
      <c r="AGT238" s="143"/>
      <c r="AGU238" s="143"/>
      <c r="AGV238" s="143"/>
      <c r="AGW238" s="143"/>
      <c r="AGX238" s="143"/>
      <c r="AGY238" s="143"/>
      <c r="AGZ238" s="143"/>
      <c r="AHA238" s="143"/>
      <c r="AHB238" s="143"/>
      <c r="AHC238" s="143"/>
      <c r="AHD238" s="143"/>
      <c r="AHE238" s="143"/>
      <c r="AHF238" s="143"/>
      <c r="AHG238" s="143"/>
      <c r="AHH238" s="143"/>
      <c r="AHI238" s="143"/>
      <c r="AHJ238" s="143"/>
      <c r="AHK238" s="143"/>
      <c r="AHL238" s="143"/>
      <c r="AHM238" s="143"/>
      <c r="AHN238" s="143"/>
      <c r="AHO238" s="143"/>
      <c r="AHP238" s="143"/>
      <c r="AHQ238" s="143"/>
      <c r="AHR238" s="143"/>
      <c r="AHS238" s="143"/>
      <c r="AHT238" s="143"/>
      <c r="AHU238" s="143"/>
      <c r="AHV238" s="143"/>
      <c r="AHW238" s="143"/>
      <c r="AHX238" s="143"/>
      <c r="AHY238" s="143"/>
      <c r="AHZ238" s="143"/>
      <c r="AIA238" s="143"/>
      <c r="AIB238" s="143"/>
      <c r="AIC238" s="143"/>
      <c r="AID238" s="143"/>
      <c r="AIE238" s="143"/>
      <c r="AIF238" s="143"/>
      <c r="AIG238" s="143"/>
      <c r="AIH238" s="143"/>
      <c r="AII238" s="143"/>
      <c r="AIJ238" s="143"/>
      <c r="AIK238" s="143"/>
      <c r="AIL238" s="143"/>
      <c r="AIM238" s="143"/>
      <c r="AIN238" s="143"/>
      <c r="AIO238" s="143"/>
      <c r="AIP238" s="143"/>
      <c r="AIQ238" s="143"/>
      <c r="AIR238" s="143"/>
      <c r="AIS238" s="143"/>
      <c r="AIT238" s="143"/>
      <c r="AIU238" s="143"/>
      <c r="AIV238" s="143"/>
      <c r="AIW238" s="143"/>
      <c r="AIX238" s="143"/>
      <c r="AIY238" s="143"/>
      <c r="AIZ238" s="143"/>
      <c r="AJA238" s="143"/>
      <c r="AJB238" s="143"/>
      <c r="AJC238" s="143"/>
      <c r="AJD238" s="143"/>
      <c r="AJE238" s="143"/>
      <c r="AJF238" s="143"/>
      <c r="AJG238" s="143"/>
      <c r="AJH238" s="143"/>
      <c r="AJI238" s="143"/>
    </row>
    <row r="239" spans="1:945" s="106" customFormat="1" ht="13.55" customHeight="1">
      <c r="A239" s="400"/>
      <c r="B239" s="62" t="s">
        <v>228</v>
      </c>
      <c r="C239" s="251">
        <f>Asia!C239</f>
        <v>2093236</v>
      </c>
      <c r="D239" s="358">
        <f>Asia!D239</f>
        <v>1.9811679220910543</v>
      </c>
      <c r="E239" s="421"/>
      <c r="F239" s="406"/>
      <c r="G239" s="356">
        <v>24208</v>
      </c>
      <c r="H239" s="358">
        <f t="shared" si="90"/>
        <v>0.86977678226616195</v>
      </c>
      <c r="I239" s="138">
        <v>21535</v>
      </c>
      <c r="J239" s="358">
        <f t="shared" si="104"/>
        <v>1.1504893149590574</v>
      </c>
      <c r="K239" s="403"/>
      <c r="L239" s="406"/>
      <c r="M239" s="138">
        <v>5413</v>
      </c>
      <c r="N239" s="358">
        <f t="shared" si="93"/>
        <v>1.9530823786142935</v>
      </c>
      <c r="O239" s="138"/>
      <c r="P239" s="358"/>
      <c r="Q239" s="138">
        <v>1422</v>
      </c>
      <c r="R239" s="358">
        <f t="shared" si="113"/>
        <v>3.6776315789473681</v>
      </c>
      <c r="S239" s="138">
        <v>4009</v>
      </c>
      <c r="T239" s="358">
        <f t="shared" si="95"/>
        <v>0.60939381774387802</v>
      </c>
      <c r="U239" s="250"/>
      <c r="V239" s="137"/>
      <c r="W239" s="356">
        <v>69</v>
      </c>
      <c r="X239" s="358">
        <f t="shared" si="117"/>
        <v>0.27777777777777768</v>
      </c>
      <c r="Y239" s="250">
        <v>162</v>
      </c>
      <c r="Z239" s="358">
        <f t="shared" si="110"/>
        <v>26</v>
      </c>
      <c r="AA239" s="138"/>
      <c r="AB239" s="358"/>
      <c r="AC239" s="138"/>
      <c r="AD239" s="358"/>
      <c r="AE239" s="138"/>
      <c r="AF239" s="358"/>
      <c r="AG239" s="138"/>
      <c r="AH239" s="358"/>
      <c r="AI239" s="143"/>
      <c r="AJ239" s="143"/>
      <c r="AK239" s="143"/>
      <c r="AL239" s="143"/>
      <c r="AM239" s="143"/>
      <c r="AN239" s="143"/>
      <c r="AO239" s="143"/>
      <c r="AP239" s="143"/>
      <c r="AQ239" s="143"/>
      <c r="AR239" s="143"/>
      <c r="AS239" s="143"/>
      <c r="AT239" s="143"/>
      <c r="AU239" s="143"/>
      <c r="AV239" s="144"/>
      <c r="AW239" s="143"/>
      <c r="AX239" s="143"/>
      <c r="AY239" s="143"/>
      <c r="AZ239" s="143"/>
      <c r="BA239" s="143"/>
      <c r="BB239" s="143"/>
      <c r="BC239" s="143"/>
      <c r="BD239" s="143"/>
      <c r="BE239" s="143"/>
      <c r="BF239" s="143"/>
      <c r="BG239" s="143"/>
      <c r="BH239" s="143"/>
      <c r="BI239" s="143"/>
      <c r="BJ239" s="143"/>
      <c r="BK239" s="143"/>
      <c r="BL239" s="143"/>
      <c r="BM239" s="143"/>
      <c r="BN239" s="143"/>
      <c r="BO239" s="143"/>
      <c r="BP239" s="143"/>
      <c r="BQ239" s="143"/>
      <c r="BR239" s="143"/>
      <c r="BS239" s="143"/>
      <c r="BT239" s="143"/>
      <c r="BU239" s="143"/>
      <c r="BV239" s="143"/>
      <c r="BW239" s="143"/>
      <c r="BX239" s="143"/>
      <c r="BY239" s="143"/>
      <c r="BZ239" s="143"/>
      <c r="CA239" s="143"/>
      <c r="CB239" s="143"/>
      <c r="CC239" s="143"/>
      <c r="CD239" s="143"/>
      <c r="CE239" s="143"/>
      <c r="CF239" s="143"/>
      <c r="CG239" s="143"/>
      <c r="CH239" s="143"/>
      <c r="CI239" s="143"/>
      <c r="CJ239" s="143"/>
      <c r="CK239" s="143"/>
      <c r="CL239" s="143"/>
      <c r="CM239" s="143"/>
      <c r="CN239" s="143"/>
      <c r="CO239" s="143"/>
      <c r="CP239" s="143"/>
      <c r="CQ239" s="143"/>
      <c r="CR239" s="143"/>
      <c r="CS239" s="143"/>
      <c r="CT239" s="143"/>
      <c r="CU239" s="143"/>
      <c r="CV239" s="143"/>
      <c r="CW239" s="143"/>
      <c r="CX239" s="143"/>
      <c r="CY239" s="143"/>
      <c r="CZ239" s="143"/>
      <c r="DA239" s="143"/>
      <c r="DB239" s="143"/>
      <c r="DC239" s="143"/>
      <c r="DD239" s="143"/>
      <c r="DE239" s="143"/>
      <c r="DF239" s="143"/>
      <c r="DG239" s="143"/>
      <c r="DH239" s="143"/>
      <c r="DI239" s="143"/>
      <c r="DJ239" s="143"/>
      <c r="DK239" s="143"/>
      <c r="DL239" s="143"/>
      <c r="DM239" s="143"/>
      <c r="DN239" s="143"/>
      <c r="DO239" s="143"/>
      <c r="DP239" s="143"/>
      <c r="DQ239" s="143"/>
      <c r="DR239" s="143"/>
      <c r="DS239" s="143"/>
      <c r="DT239" s="143"/>
      <c r="DU239" s="143"/>
      <c r="DV239" s="143"/>
      <c r="DW239" s="143"/>
      <c r="DX239" s="143"/>
      <c r="DY239" s="143"/>
      <c r="DZ239" s="143"/>
      <c r="EA239" s="143"/>
      <c r="EB239" s="143"/>
      <c r="EC239" s="143"/>
      <c r="ED239" s="143"/>
      <c r="EE239" s="143"/>
      <c r="EF239" s="143"/>
      <c r="EG239" s="143"/>
      <c r="EH239" s="143"/>
      <c r="EI239" s="143"/>
      <c r="EJ239" s="143"/>
      <c r="EK239" s="143"/>
      <c r="EL239" s="143"/>
      <c r="EM239" s="143"/>
      <c r="EN239" s="143"/>
      <c r="EO239" s="143"/>
      <c r="EP239" s="143"/>
      <c r="EQ239" s="143"/>
      <c r="ER239" s="143"/>
      <c r="ES239" s="143"/>
      <c r="ET239" s="143"/>
      <c r="EU239" s="143"/>
      <c r="EV239" s="143"/>
      <c r="EW239" s="143"/>
      <c r="EX239" s="143"/>
      <c r="EY239" s="143"/>
      <c r="EZ239" s="143"/>
      <c r="FA239" s="143"/>
      <c r="FB239" s="143"/>
      <c r="FC239" s="143"/>
      <c r="FD239" s="143"/>
      <c r="FE239" s="143"/>
      <c r="FF239" s="143"/>
      <c r="FG239" s="143"/>
      <c r="FH239" s="143"/>
      <c r="FI239" s="143"/>
      <c r="FJ239" s="143"/>
      <c r="FK239" s="143"/>
      <c r="FL239" s="143"/>
      <c r="FM239" s="143"/>
      <c r="FN239" s="143"/>
      <c r="FO239" s="143"/>
      <c r="FP239" s="143"/>
      <c r="FQ239" s="143"/>
      <c r="FR239" s="143"/>
      <c r="FS239" s="143"/>
      <c r="FT239" s="143"/>
      <c r="FU239" s="143"/>
      <c r="FV239" s="143"/>
      <c r="FW239" s="143"/>
      <c r="FX239" s="143"/>
      <c r="FY239" s="143"/>
      <c r="FZ239" s="143"/>
      <c r="GA239" s="143"/>
      <c r="GB239" s="143"/>
      <c r="GC239" s="143"/>
      <c r="GD239" s="143"/>
      <c r="GE239" s="143"/>
      <c r="GF239" s="143"/>
      <c r="GG239" s="143"/>
      <c r="GH239" s="143"/>
      <c r="GI239" s="143"/>
      <c r="GJ239" s="143"/>
      <c r="GK239" s="143"/>
      <c r="GL239" s="143"/>
      <c r="GM239" s="143"/>
      <c r="GN239" s="143"/>
      <c r="GO239" s="143"/>
      <c r="GP239" s="143"/>
      <c r="GQ239" s="143"/>
      <c r="GR239" s="143"/>
      <c r="GS239" s="143"/>
      <c r="GT239" s="143"/>
      <c r="GU239" s="143"/>
      <c r="GV239" s="143"/>
      <c r="GW239" s="143"/>
      <c r="GX239" s="143"/>
      <c r="GY239" s="143"/>
      <c r="GZ239" s="143"/>
      <c r="HA239" s="143"/>
      <c r="HB239" s="143"/>
      <c r="HC239" s="143"/>
      <c r="HD239" s="143"/>
      <c r="HE239" s="143"/>
      <c r="HF239" s="143"/>
      <c r="HG239" s="143"/>
      <c r="HH239" s="143"/>
      <c r="HI239" s="143"/>
      <c r="HJ239" s="143"/>
      <c r="HK239" s="143"/>
      <c r="HL239" s="143"/>
      <c r="HM239" s="143"/>
      <c r="HN239" s="143"/>
      <c r="HO239" s="143"/>
      <c r="HP239" s="143"/>
      <c r="HQ239" s="143"/>
      <c r="HR239" s="143"/>
      <c r="HS239" s="143"/>
      <c r="HT239" s="143"/>
      <c r="HU239" s="143"/>
      <c r="HV239" s="143"/>
      <c r="HW239" s="143"/>
      <c r="HX239" s="143"/>
      <c r="HY239" s="143"/>
      <c r="HZ239" s="143"/>
      <c r="IA239" s="143"/>
      <c r="IB239" s="143"/>
      <c r="IC239" s="143"/>
      <c r="ID239" s="143"/>
      <c r="IE239" s="143"/>
      <c r="IF239" s="143"/>
      <c r="IG239" s="143"/>
      <c r="IH239" s="143"/>
      <c r="II239" s="143"/>
      <c r="IJ239" s="143"/>
      <c r="IK239" s="143"/>
      <c r="IL239" s="143"/>
      <c r="IM239" s="143"/>
      <c r="IN239" s="143"/>
      <c r="IO239" s="143"/>
      <c r="IP239" s="143"/>
      <c r="IQ239" s="143"/>
      <c r="IR239" s="143"/>
      <c r="IS239" s="143"/>
      <c r="IT239" s="143"/>
      <c r="IU239" s="143"/>
      <c r="IV239" s="143"/>
      <c r="IW239" s="143"/>
      <c r="IX239" s="143"/>
      <c r="IY239" s="143"/>
      <c r="IZ239" s="143"/>
      <c r="JA239" s="143"/>
      <c r="JB239" s="143"/>
      <c r="JC239" s="143"/>
      <c r="JD239" s="143"/>
      <c r="JE239" s="143"/>
      <c r="JF239" s="143"/>
      <c r="JG239" s="143"/>
      <c r="JH239" s="143"/>
      <c r="JI239" s="143"/>
      <c r="JJ239" s="143"/>
      <c r="JK239" s="143"/>
      <c r="JL239" s="143"/>
      <c r="JM239" s="143"/>
      <c r="JN239" s="143"/>
      <c r="JO239" s="143"/>
      <c r="JP239" s="143"/>
      <c r="JQ239" s="143"/>
      <c r="JR239" s="143"/>
      <c r="JS239" s="143"/>
      <c r="JT239" s="143"/>
      <c r="JU239" s="143"/>
      <c r="JV239" s="143"/>
      <c r="JW239" s="143"/>
      <c r="JX239" s="143"/>
      <c r="JY239" s="143"/>
      <c r="JZ239" s="143"/>
      <c r="KA239" s="143"/>
      <c r="KB239" s="143"/>
      <c r="KC239" s="143"/>
      <c r="KD239" s="143"/>
      <c r="KE239" s="143"/>
      <c r="KF239" s="143"/>
      <c r="KG239" s="143"/>
      <c r="KH239" s="143"/>
      <c r="KI239" s="143"/>
      <c r="KJ239" s="143"/>
      <c r="KK239" s="143"/>
      <c r="KL239" s="143"/>
      <c r="KM239" s="143"/>
      <c r="KN239" s="143"/>
      <c r="KO239" s="143"/>
      <c r="KP239" s="143"/>
      <c r="KQ239" s="143"/>
      <c r="KR239" s="143"/>
      <c r="KS239" s="143"/>
      <c r="KT239" s="143"/>
      <c r="KU239" s="143"/>
      <c r="KV239" s="143"/>
      <c r="KW239" s="143"/>
      <c r="KX239" s="143"/>
      <c r="KY239" s="143"/>
      <c r="KZ239" s="143"/>
      <c r="LA239" s="143"/>
      <c r="LB239" s="143"/>
      <c r="LC239" s="143"/>
      <c r="LD239" s="143"/>
      <c r="LE239" s="143"/>
      <c r="LF239" s="143"/>
      <c r="LG239" s="143"/>
      <c r="LH239" s="143"/>
      <c r="LI239" s="143"/>
      <c r="LJ239" s="143"/>
      <c r="LK239" s="143"/>
      <c r="LL239" s="143"/>
      <c r="LM239" s="143"/>
      <c r="LN239" s="143"/>
      <c r="LO239" s="143"/>
      <c r="LP239" s="143"/>
      <c r="LQ239" s="143"/>
      <c r="LR239" s="143"/>
      <c r="LS239" s="143"/>
      <c r="LT239" s="143"/>
      <c r="LU239" s="143"/>
      <c r="LV239" s="143"/>
      <c r="LW239" s="143"/>
      <c r="LX239" s="143"/>
      <c r="LY239" s="143"/>
      <c r="LZ239" s="143"/>
      <c r="MA239" s="143"/>
      <c r="MB239" s="143"/>
      <c r="MC239" s="143"/>
      <c r="MD239" s="143"/>
      <c r="ME239" s="143"/>
      <c r="MF239" s="143"/>
      <c r="MG239" s="143"/>
      <c r="MH239" s="143"/>
      <c r="MI239" s="143"/>
      <c r="MJ239" s="143"/>
      <c r="MK239" s="143"/>
      <c r="ML239" s="143"/>
      <c r="MM239" s="143"/>
      <c r="MN239" s="143"/>
      <c r="MO239" s="143"/>
      <c r="MP239" s="143"/>
      <c r="MQ239" s="143"/>
      <c r="MR239" s="143"/>
      <c r="MS239" s="143"/>
      <c r="MT239" s="143"/>
      <c r="MU239" s="143"/>
      <c r="MV239" s="143"/>
      <c r="MW239" s="143"/>
      <c r="MX239" s="143"/>
      <c r="MY239" s="143"/>
      <c r="MZ239" s="143"/>
      <c r="NA239" s="143"/>
      <c r="NB239" s="143"/>
      <c r="NC239" s="143"/>
      <c r="ND239" s="143"/>
      <c r="NE239" s="143"/>
      <c r="NF239" s="143"/>
      <c r="NG239" s="143"/>
      <c r="NH239" s="143"/>
      <c r="NI239" s="143"/>
      <c r="NJ239" s="143"/>
      <c r="NK239" s="143"/>
      <c r="NL239" s="143"/>
      <c r="NM239" s="143"/>
      <c r="NN239" s="143"/>
      <c r="NO239" s="143"/>
      <c r="NP239" s="143"/>
      <c r="NQ239" s="143"/>
      <c r="NR239" s="143"/>
      <c r="NS239" s="143"/>
      <c r="NT239" s="143"/>
      <c r="NU239" s="143"/>
      <c r="NV239" s="143"/>
      <c r="NW239" s="143"/>
      <c r="NX239" s="143"/>
      <c r="NY239" s="143"/>
      <c r="NZ239" s="143"/>
      <c r="OA239" s="143"/>
      <c r="OB239" s="143"/>
      <c r="OC239" s="143"/>
      <c r="OD239" s="143"/>
      <c r="OE239" s="143"/>
      <c r="OF239" s="143"/>
      <c r="OG239" s="143"/>
      <c r="OH239" s="143"/>
      <c r="OI239" s="143"/>
      <c r="OJ239" s="143"/>
      <c r="OK239" s="143"/>
      <c r="OL239" s="143"/>
      <c r="OM239" s="143"/>
      <c r="ON239" s="143"/>
      <c r="OO239" s="143"/>
      <c r="OP239" s="143"/>
      <c r="OQ239" s="143"/>
      <c r="OR239" s="143"/>
      <c r="OS239" s="143"/>
      <c r="OT239" s="143"/>
      <c r="OU239" s="143"/>
      <c r="OV239" s="143"/>
      <c r="OW239" s="143"/>
      <c r="OX239" s="143"/>
      <c r="OY239" s="143"/>
      <c r="OZ239" s="143"/>
      <c r="PA239" s="143"/>
      <c r="PB239" s="143"/>
      <c r="PC239" s="143"/>
      <c r="PD239" s="143"/>
      <c r="PE239" s="143"/>
      <c r="PF239" s="143"/>
      <c r="PG239" s="143"/>
      <c r="PH239" s="143"/>
      <c r="PI239" s="143"/>
      <c r="PJ239" s="143"/>
      <c r="PK239" s="143"/>
      <c r="PL239" s="143"/>
      <c r="PM239" s="143"/>
      <c r="PN239" s="143"/>
      <c r="PO239" s="143"/>
      <c r="PP239" s="143"/>
      <c r="PQ239" s="143"/>
      <c r="PR239" s="143"/>
      <c r="PS239" s="143"/>
      <c r="PT239" s="143"/>
      <c r="PU239" s="143"/>
      <c r="PV239" s="143"/>
      <c r="PW239" s="143"/>
      <c r="PX239" s="143"/>
      <c r="PY239" s="143"/>
      <c r="PZ239" s="143"/>
      <c r="QA239" s="143"/>
      <c r="QB239" s="143"/>
      <c r="QC239" s="143"/>
      <c r="QD239" s="143"/>
      <c r="QE239" s="143"/>
      <c r="QF239" s="143"/>
      <c r="QG239" s="143"/>
      <c r="QH239" s="143"/>
      <c r="QI239" s="143"/>
      <c r="QJ239" s="143"/>
      <c r="QK239" s="143"/>
      <c r="QL239" s="143"/>
      <c r="QM239" s="143"/>
      <c r="QN239" s="143"/>
      <c r="QO239" s="143"/>
      <c r="QP239" s="143"/>
      <c r="QQ239" s="143"/>
      <c r="QR239" s="143"/>
      <c r="QS239" s="143"/>
      <c r="QT239" s="143"/>
      <c r="QU239" s="143"/>
      <c r="QV239" s="143"/>
      <c r="QW239" s="143"/>
      <c r="QX239" s="143"/>
      <c r="QY239" s="143"/>
      <c r="QZ239" s="143"/>
      <c r="RA239" s="143"/>
      <c r="RB239" s="143"/>
      <c r="RC239" s="143"/>
      <c r="RD239" s="143"/>
      <c r="RE239" s="143"/>
      <c r="RF239" s="143"/>
      <c r="RG239" s="143"/>
      <c r="RH239" s="143"/>
      <c r="RI239" s="143"/>
      <c r="RJ239" s="143"/>
      <c r="RK239" s="143"/>
      <c r="RL239" s="143"/>
      <c r="RM239" s="143"/>
      <c r="RN239" s="143"/>
      <c r="RO239" s="143"/>
      <c r="RP239" s="143"/>
      <c r="RQ239" s="143"/>
      <c r="RR239" s="143"/>
      <c r="RS239" s="143"/>
      <c r="RT239" s="143"/>
      <c r="RU239" s="143"/>
      <c r="RV239" s="143"/>
      <c r="RW239" s="143"/>
      <c r="RX239" s="143"/>
      <c r="RY239" s="143"/>
      <c r="RZ239" s="143"/>
      <c r="SA239" s="143"/>
      <c r="SB239" s="143"/>
      <c r="SC239" s="143"/>
      <c r="SD239" s="143"/>
      <c r="SE239" s="143"/>
      <c r="SF239" s="143"/>
      <c r="SG239" s="143"/>
      <c r="SH239" s="143"/>
      <c r="SI239" s="143"/>
      <c r="SJ239" s="143"/>
      <c r="SK239" s="143"/>
      <c r="SL239" s="143"/>
      <c r="SM239" s="143"/>
      <c r="SN239" s="143"/>
      <c r="SO239" s="143"/>
      <c r="SP239" s="143"/>
      <c r="SQ239" s="143"/>
      <c r="SR239" s="143"/>
      <c r="SS239" s="143"/>
      <c r="ST239" s="143"/>
      <c r="SU239" s="143"/>
      <c r="SV239" s="143"/>
      <c r="SW239" s="143"/>
      <c r="SX239" s="143"/>
      <c r="SY239" s="143"/>
      <c r="SZ239" s="143"/>
      <c r="TA239" s="143"/>
      <c r="TB239" s="143"/>
      <c r="TC239" s="143"/>
      <c r="TD239" s="143"/>
      <c r="TE239" s="143"/>
      <c r="TF239" s="143"/>
      <c r="TG239" s="143"/>
      <c r="TH239" s="143"/>
      <c r="TI239" s="143"/>
      <c r="TJ239" s="143"/>
      <c r="TK239" s="143"/>
      <c r="TL239" s="143"/>
      <c r="TM239" s="143"/>
      <c r="TN239" s="143"/>
      <c r="TO239" s="143"/>
      <c r="TP239" s="143"/>
      <c r="TQ239" s="143"/>
      <c r="TR239" s="143"/>
      <c r="TS239" s="143"/>
      <c r="TT239" s="143"/>
      <c r="TU239" s="143"/>
      <c r="TV239" s="143"/>
      <c r="TW239" s="143"/>
      <c r="TX239" s="143"/>
      <c r="TY239" s="143"/>
      <c r="TZ239" s="143"/>
      <c r="UA239" s="143"/>
      <c r="UB239" s="143"/>
      <c r="UC239" s="143"/>
      <c r="UD239" s="143"/>
      <c r="UE239" s="143"/>
      <c r="UF239" s="143"/>
      <c r="UG239" s="143"/>
      <c r="UH239" s="143"/>
      <c r="UI239" s="143"/>
      <c r="UJ239" s="143"/>
      <c r="UK239" s="143"/>
      <c r="UL239" s="143"/>
      <c r="UM239" s="143"/>
      <c r="UN239" s="143"/>
      <c r="UO239" s="143"/>
      <c r="UP239" s="143"/>
      <c r="UQ239" s="143"/>
      <c r="UR239" s="143"/>
      <c r="US239" s="143"/>
      <c r="UT239" s="143"/>
      <c r="UU239" s="143"/>
      <c r="UV239" s="143"/>
      <c r="UW239" s="143"/>
      <c r="UX239" s="143"/>
      <c r="UY239" s="143"/>
      <c r="UZ239" s="143"/>
      <c r="VA239" s="143"/>
      <c r="VB239" s="143"/>
      <c r="VC239" s="143"/>
      <c r="VD239" s="143"/>
      <c r="VE239" s="143"/>
      <c r="VF239" s="143"/>
      <c r="VG239" s="143"/>
      <c r="VH239" s="143"/>
      <c r="VI239" s="143"/>
      <c r="VJ239" s="143"/>
      <c r="VK239" s="143"/>
      <c r="VL239" s="143"/>
      <c r="VM239" s="143"/>
      <c r="VN239" s="143"/>
      <c r="VO239" s="143"/>
      <c r="VP239" s="143"/>
      <c r="VQ239" s="143"/>
      <c r="VR239" s="143"/>
      <c r="VS239" s="143"/>
      <c r="VT239" s="143"/>
      <c r="VU239" s="143"/>
      <c r="VV239" s="143"/>
      <c r="VW239" s="143"/>
      <c r="VX239" s="143"/>
      <c r="VY239" s="143"/>
      <c r="VZ239" s="143"/>
      <c r="WA239" s="143"/>
      <c r="WB239" s="143"/>
      <c r="WC239" s="143"/>
      <c r="WD239" s="143"/>
      <c r="WE239" s="143"/>
      <c r="WF239" s="143"/>
      <c r="WG239" s="143"/>
      <c r="WH239" s="143"/>
      <c r="WI239" s="143"/>
      <c r="WJ239" s="143"/>
      <c r="WK239" s="143"/>
      <c r="WL239" s="143"/>
      <c r="WM239" s="143"/>
      <c r="WN239" s="143"/>
      <c r="WO239" s="143"/>
      <c r="WP239" s="143"/>
      <c r="WQ239" s="143"/>
      <c r="WR239" s="143"/>
      <c r="WS239" s="143"/>
      <c r="WT239" s="143"/>
      <c r="WU239" s="143"/>
      <c r="WV239" s="143"/>
      <c r="WW239" s="143"/>
      <c r="WX239" s="143"/>
      <c r="WY239" s="143"/>
      <c r="WZ239" s="143"/>
      <c r="XA239" s="143"/>
      <c r="XB239" s="143"/>
      <c r="XC239" s="143"/>
      <c r="XD239" s="143"/>
      <c r="XE239" s="143"/>
      <c r="XF239" s="143"/>
      <c r="XG239" s="143"/>
      <c r="XH239" s="143"/>
      <c r="XI239" s="143"/>
      <c r="XJ239" s="143"/>
      <c r="XK239" s="143"/>
      <c r="XL239" s="143"/>
      <c r="XM239" s="143"/>
      <c r="XN239" s="143"/>
      <c r="XO239" s="143"/>
      <c r="XP239" s="143"/>
      <c r="XQ239" s="143"/>
      <c r="XR239" s="143"/>
      <c r="XS239" s="143"/>
      <c r="XT239" s="143"/>
      <c r="XU239" s="143"/>
      <c r="XV239" s="143"/>
      <c r="XW239" s="143"/>
      <c r="XX239" s="143"/>
      <c r="XY239" s="143"/>
      <c r="XZ239" s="143"/>
      <c r="YA239" s="143"/>
      <c r="YB239" s="143"/>
      <c r="YC239" s="143"/>
      <c r="YD239" s="143"/>
      <c r="YE239" s="143"/>
      <c r="YF239" s="143"/>
      <c r="YG239" s="143"/>
      <c r="YH239" s="143"/>
      <c r="YI239" s="143"/>
      <c r="YJ239" s="143"/>
      <c r="YK239" s="143"/>
      <c r="YL239" s="143"/>
      <c r="YM239" s="143"/>
      <c r="YN239" s="143"/>
      <c r="YO239" s="143"/>
      <c r="YP239" s="143"/>
      <c r="YQ239" s="143"/>
      <c r="YR239" s="143"/>
      <c r="YS239" s="143"/>
      <c r="YT239" s="143"/>
      <c r="YU239" s="143"/>
      <c r="YV239" s="143"/>
      <c r="YW239" s="143"/>
      <c r="YX239" s="143"/>
      <c r="YY239" s="143"/>
      <c r="YZ239" s="143"/>
      <c r="ZA239" s="143"/>
      <c r="ZB239" s="143"/>
      <c r="ZC239" s="143"/>
      <c r="ZD239" s="143"/>
      <c r="ZE239" s="143"/>
      <c r="ZF239" s="143"/>
      <c r="ZG239" s="143"/>
      <c r="ZH239" s="143"/>
      <c r="ZI239" s="143"/>
      <c r="ZJ239" s="143"/>
      <c r="ZK239" s="143"/>
      <c r="ZL239" s="143"/>
      <c r="ZM239" s="143"/>
      <c r="ZN239" s="143"/>
      <c r="ZO239" s="143"/>
      <c r="ZP239" s="143"/>
      <c r="ZQ239" s="143"/>
      <c r="ZR239" s="143"/>
      <c r="ZS239" s="143"/>
      <c r="ZT239" s="143"/>
      <c r="ZU239" s="143"/>
      <c r="ZV239" s="143"/>
      <c r="ZW239" s="143"/>
      <c r="ZX239" s="143"/>
      <c r="ZY239" s="143"/>
      <c r="ZZ239" s="143"/>
      <c r="AAA239" s="143"/>
      <c r="AAB239" s="143"/>
      <c r="AAC239" s="143"/>
      <c r="AAD239" s="143"/>
      <c r="AAE239" s="143"/>
      <c r="AAF239" s="143"/>
      <c r="AAG239" s="143"/>
      <c r="AAH239" s="143"/>
      <c r="AAI239" s="143"/>
      <c r="AAJ239" s="143"/>
      <c r="AAK239" s="143"/>
      <c r="AAL239" s="143"/>
      <c r="AAM239" s="143"/>
      <c r="AAN239" s="143"/>
      <c r="AAO239" s="143"/>
      <c r="AAP239" s="143"/>
      <c r="AAQ239" s="143"/>
      <c r="AAR239" s="143"/>
      <c r="AAS239" s="143"/>
      <c r="AAT239" s="143"/>
      <c r="AAU239" s="143"/>
      <c r="AAV239" s="143"/>
      <c r="AAW239" s="143"/>
      <c r="AAX239" s="143"/>
      <c r="AAY239" s="143"/>
      <c r="AAZ239" s="143"/>
      <c r="ABA239" s="143"/>
      <c r="ABB239" s="143"/>
      <c r="ABC239" s="143"/>
      <c r="ABD239" s="143"/>
      <c r="ABE239" s="143"/>
      <c r="ABF239" s="143"/>
      <c r="ABG239" s="143"/>
      <c r="ABH239" s="143"/>
      <c r="ABI239" s="143"/>
      <c r="ABJ239" s="143"/>
      <c r="ABK239" s="143"/>
      <c r="ABL239" s="143"/>
      <c r="ABM239" s="143"/>
      <c r="ABN239" s="143"/>
      <c r="ABO239" s="143"/>
      <c r="ABP239" s="143"/>
      <c r="ABQ239" s="143"/>
      <c r="ABR239" s="143"/>
      <c r="ABS239" s="143"/>
      <c r="ABT239" s="143"/>
      <c r="ABU239" s="143"/>
      <c r="ABV239" s="143"/>
      <c r="ABW239" s="143"/>
      <c r="ABX239" s="143"/>
      <c r="ABY239" s="143"/>
      <c r="ABZ239" s="143"/>
      <c r="ACA239" s="143"/>
      <c r="ACB239" s="143"/>
      <c r="ACC239" s="143"/>
      <c r="ACD239" s="143"/>
      <c r="ACE239" s="143"/>
      <c r="ACF239" s="143"/>
      <c r="ACG239" s="143"/>
      <c r="ACH239" s="143"/>
      <c r="ACI239" s="143"/>
      <c r="ACJ239" s="143"/>
      <c r="ACK239" s="143"/>
      <c r="ACL239" s="143"/>
      <c r="ACM239" s="143"/>
      <c r="ACN239" s="143"/>
      <c r="ACO239" s="143"/>
      <c r="ACP239" s="143"/>
      <c r="ACQ239" s="143"/>
      <c r="ACR239" s="143"/>
      <c r="ACS239" s="143"/>
      <c r="ACT239" s="143"/>
      <c r="ACU239" s="143"/>
      <c r="ACV239" s="143"/>
      <c r="ACW239" s="143"/>
      <c r="ACX239" s="143"/>
      <c r="ACY239" s="143"/>
      <c r="ACZ239" s="143"/>
      <c r="ADA239" s="143"/>
      <c r="ADB239" s="143"/>
      <c r="ADC239" s="143"/>
      <c r="ADD239" s="143"/>
      <c r="ADE239" s="143"/>
      <c r="ADF239" s="143"/>
      <c r="ADG239" s="143"/>
      <c r="ADH239" s="143"/>
      <c r="ADI239" s="143"/>
      <c r="ADJ239" s="143"/>
      <c r="ADK239" s="143"/>
      <c r="ADL239" s="143"/>
      <c r="ADM239" s="143"/>
      <c r="ADN239" s="143"/>
      <c r="ADO239" s="143"/>
      <c r="ADP239" s="143"/>
      <c r="ADQ239" s="143"/>
      <c r="ADR239" s="143"/>
      <c r="ADS239" s="143"/>
      <c r="ADT239" s="143"/>
      <c r="ADU239" s="143"/>
      <c r="ADV239" s="143"/>
      <c r="ADW239" s="143"/>
      <c r="ADX239" s="143"/>
      <c r="ADY239" s="143"/>
      <c r="ADZ239" s="143"/>
      <c r="AEA239" s="143"/>
      <c r="AEB239" s="143"/>
      <c r="AEC239" s="143"/>
      <c r="AED239" s="143"/>
      <c r="AEE239" s="143"/>
      <c r="AEF239" s="143"/>
      <c r="AEG239" s="143"/>
      <c r="AEH239" s="143"/>
      <c r="AEI239" s="143"/>
      <c r="AEJ239" s="143"/>
      <c r="AEK239" s="143"/>
      <c r="AEL239" s="143"/>
      <c r="AEM239" s="143"/>
      <c r="AEN239" s="143"/>
      <c r="AEO239" s="143"/>
      <c r="AEP239" s="143"/>
      <c r="AEQ239" s="143"/>
      <c r="AER239" s="143"/>
      <c r="AES239" s="143"/>
      <c r="AET239" s="143"/>
      <c r="AEU239" s="143"/>
      <c r="AEV239" s="143"/>
      <c r="AEW239" s="143"/>
      <c r="AEX239" s="143"/>
      <c r="AEY239" s="143"/>
      <c r="AEZ239" s="143"/>
      <c r="AFA239" s="143"/>
      <c r="AFB239" s="143"/>
      <c r="AFC239" s="143"/>
      <c r="AFD239" s="143"/>
      <c r="AFE239" s="143"/>
      <c r="AFF239" s="143"/>
      <c r="AFG239" s="143"/>
      <c r="AFH239" s="143"/>
      <c r="AFI239" s="143"/>
      <c r="AFJ239" s="143"/>
      <c r="AFK239" s="143"/>
      <c r="AFL239" s="143"/>
      <c r="AFM239" s="143"/>
      <c r="AFN239" s="143"/>
      <c r="AFO239" s="143"/>
      <c r="AFP239" s="143"/>
      <c r="AFQ239" s="143"/>
      <c r="AFR239" s="143"/>
      <c r="AFS239" s="143"/>
      <c r="AFT239" s="143"/>
      <c r="AFU239" s="143"/>
      <c r="AFV239" s="143"/>
      <c r="AFW239" s="143"/>
      <c r="AFX239" s="143"/>
      <c r="AFY239" s="143"/>
      <c r="AFZ239" s="143"/>
      <c r="AGA239" s="143"/>
      <c r="AGB239" s="143"/>
      <c r="AGC239" s="143"/>
      <c r="AGD239" s="143"/>
      <c r="AGE239" s="143"/>
      <c r="AGF239" s="143"/>
      <c r="AGG239" s="143"/>
      <c r="AGH239" s="143"/>
      <c r="AGI239" s="143"/>
      <c r="AGJ239" s="143"/>
      <c r="AGK239" s="143"/>
      <c r="AGL239" s="143"/>
      <c r="AGM239" s="143"/>
      <c r="AGN239" s="143"/>
      <c r="AGO239" s="143"/>
      <c r="AGP239" s="143"/>
      <c r="AGQ239" s="143"/>
      <c r="AGR239" s="143"/>
      <c r="AGS239" s="143"/>
      <c r="AGT239" s="143"/>
      <c r="AGU239" s="143"/>
      <c r="AGV239" s="143"/>
      <c r="AGW239" s="143"/>
      <c r="AGX239" s="143"/>
      <c r="AGY239" s="143"/>
      <c r="AGZ239" s="143"/>
      <c r="AHA239" s="143"/>
      <c r="AHB239" s="143"/>
      <c r="AHC239" s="143"/>
      <c r="AHD239" s="143"/>
      <c r="AHE239" s="143"/>
      <c r="AHF239" s="143"/>
      <c r="AHG239" s="143"/>
      <c r="AHH239" s="143"/>
      <c r="AHI239" s="143"/>
      <c r="AHJ239" s="143"/>
      <c r="AHK239" s="143"/>
      <c r="AHL239" s="143"/>
      <c r="AHM239" s="143"/>
      <c r="AHN239" s="143"/>
      <c r="AHO239" s="143"/>
      <c r="AHP239" s="143"/>
      <c r="AHQ239" s="143"/>
      <c r="AHR239" s="143"/>
      <c r="AHS239" s="143"/>
      <c r="AHT239" s="143"/>
      <c r="AHU239" s="143"/>
      <c r="AHV239" s="143"/>
      <c r="AHW239" s="143"/>
      <c r="AHX239" s="143"/>
      <c r="AHY239" s="143"/>
      <c r="AHZ239" s="143"/>
      <c r="AIA239" s="143"/>
      <c r="AIB239" s="143"/>
      <c r="AIC239" s="143"/>
      <c r="AID239" s="143"/>
      <c r="AIE239" s="143"/>
      <c r="AIF239" s="143"/>
      <c r="AIG239" s="143"/>
      <c r="AIH239" s="143"/>
      <c r="AII239" s="143"/>
      <c r="AIJ239" s="143"/>
      <c r="AIK239" s="143"/>
      <c r="AIL239" s="143"/>
      <c r="AIM239" s="143"/>
      <c r="AIN239" s="143"/>
      <c r="AIO239" s="143"/>
      <c r="AIP239" s="143"/>
      <c r="AIQ239" s="143"/>
      <c r="AIR239" s="143"/>
      <c r="AIS239" s="143"/>
      <c r="AIT239" s="143"/>
      <c r="AIU239" s="143"/>
      <c r="AIV239" s="143"/>
      <c r="AIW239" s="143"/>
      <c r="AIX239" s="143"/>
      <c r="AIY239" s="143"/>
      <c r="AIZ239" s="143"/>
      <c r="AJA239" s="143"/>
      <c r="AJB239" s="143"/>
      <c r="AJC239" s="143"/>
      <c r="AJD239" s="143"/>
      <c r="AJE239" s="143"/>
      <c r="AJF239" s="143"/>
      <c r="AJG239" s="143"/>
      <c r="AJH239" s="143"/>
      <c r="AJI239" s="143"/>
    </row>
    <row r="240" spans="1:945" s="106" customFormat="1" ht="13.55" customHeight="1">
      <c r="A240" s="400"/>
      <c r="B240" s="62" t="s">
        <v>229</v>
      </c>
      <c r="C240" s="251">
        <f>Asia!C240</f>
        <v>2017157</v>
      </c>
      <c r="D240" s="358">
        <f>Asia!D240</f>
        <v>2.2537204373227691</v>
      </c>
      <c r="E240" s="421"/>
      <c r="F240" s="406"/>
      <c r="G240" s="356">
        <v>23760</v>
      </c>
      <c r="H240" s="358">
        <f t="shared" si="90"/>
        <v>0.58919135843756276</v>
      </c>
      <c r="I240" s="138">
        <v>21190</v>
      </c>
      <c r="J240" s="358">
        <f t="shared" si="104"/>
        <v>2.1584438813534059</v>
      </c>
      <c r="K240" s="403"/>
      <c r="L240" s="406"/>
      <c r="M240" s="138">
        <v>6399</v>
      </c>
      <c r="N240" s="358">
        <f t="shared" si="93"/>
        <v>3.0346784363177806</v>
      </c>
      <c r="O240" s="138"/>
      <c r="P240" s="358"/>
      <c r="Q240" s="138">
        <v>1334</v>
      </c>
      <c r="R240" s="358">
        <f t="shared" si="113"/>
        <v>1.7619047619047619</v>
      </c>
      <c r="S240" s="138">
        <v>1833</v>
      </c>
      <c r="T240" s="358">
        <f t="shared" si="95"/>
        <v>0.63660714285714293</v>
      </c>
      <c r="U240" s="250"/>
      <c r="V240" s="137"/>
      <c r="W240" s="356">
        <v>139</v>
      </c>
      <c r="X240" s="358">
        <f t="shared" si="117"/>
        <v>1.171875</v>
      </c>
      <c r="Y240" s="250">
        <v>16</v>
      </c>
      <c r="Z240" s="358" t="str">
        <f t="shared" si="110"/>
        <v/>
      </c>
      <c r="AA240" s="138"/>
      <c r="AB240" s="358"/>
      <c r="AC240" s="138"/>
      <c r="AD240" s="358"/>
      <c r="AE240" s="138"/>
      <c r="AF240" s="358"/>
      <c r="AG240" s="138"/>
      <c r="AH240" s="358"/>
      <c r="AI240" s="143"/>
      <c r="AJ240" s="143"/>
      <c r="AK240" s="143"/>
      <c r="AL240" s="143"/>
      <c r="AM240" s="143"/>
      <c r="AN240" s="143"/>
      <c r="AO240" s="143"/>
      <c r="AP240" s="143"/>
      <c r="AQ240" s="143"/>
      <c r="AR240" s="143"/>
      <c r="AS240" s="143"/>
      <c r="AT240" s="143"/>
      <c r="AU240" s="143"/>
      <c r="AV240" s="144"/>
      <c r="AW240" s="143"/>
      <c r="AX240" s="143"/>
      <c r="AY240" s="143"/>
      <c r="AZ240" s="143"/>
      <c r="BA240" s="143"/>
      <c r="BB240" s="143"/>
      <c r="BC240" s="143"/>
      <c r="BD240" s="143"/>
      <c r="BE240" s="143"/>
      <c r="BF240" s="143"/>
      <c r="BG240" s="143"/>
      <c r="BH240" s="143"/>
      <c r="BI240" s="143"/>
      <c r="BJ240" s="143"/>
      <c r="BK240" s="143"/>
      <c r="BL240" s="143"/>
      <c r="BM240" s="143"/>
      <c r="BN240" s="143"/>
      <c r="BO240" s="143"/>
      <c r="BP240" s="143"/>
      <c r="BQ240" s="143"/>
      <c r="BR240" s="143"/>
      <c r="BS240" s="143"/>
      <c r="BT240" s="143"/>
      <c r="BU240" s="143"/>
      <c r="BV240" s="143"/>
      <c r="BW240" s="143"/>
      <c r="BX240" s="143"/>
      <c r="BY240" s="143"/>
      <c r="BZ240" s="143"/>
      <c r="CA240" s="143"/>
      <c r="CB240" s="143"/>
      <c r="CC240" s="143"/>
      <c r="CD240" s="143"/>
      <c r="CE240" s="143"/>
      <c r="CF240" s="143"/>
      <c r="CG240" s="143"/>
      <c r="CH240" s="143"/>
      <c r="CI240" s="143"/>
      <c r="CJ240" s="143"/>
      <c r="CK240" s="143"/>
      <c r="CL240" s="143"/>
      <c r="CM240" s="143"/>
      <c r="CN240" s="143"/>
      <c r="CO240" s="143"/>
      <c r="CP240" s="143"/>
      <c r="CQ240" s="143"/>
      <c r="CR240" s="143"/>
      <c r="CS240" s="143"/>
      <c r="CT240" s="143"/>
      <c r="CU240" s="143"/>
      <c r="CV240" s="143"/>
      <c r="CW240" s="143"/>
      <c r="CX240" s="143"/>
      <c r="CY240" s="143"/>
      <c r="CZ240" s="143"/>
      <c r="DA240" s="143"/>
      <c r="DB240" s="143"/>
      <c r="DC240" s="143"/>
      <c r="DD240" s="143"/>
      <c r="DE240" s="143"/>
      <c r="DF240" s="143"/>
      <c r="DG240" s="143"/>
      <c r="DH240" s="143"/>
      <c r="DI240" s="143"/>
      <c r="DJ240" s="143"/>
      <c r="DK240" s="143"/>
      <c r="DL240" s="143"/>
      <c r="DM240" s="143"/>
      <c r="DN240" s="143"/>
      <c r="DO240" s="143"/>
      <c r="DP240" s="143"/>
      <c r="DQ240" s="143"/>
      <c r="DR240" s="143"/>
      <c r="DS240" s="143"/>
      <c r="DT240" s="143"/>
      <c r="DU240" s="143"/>
      <c r="DV240" s="143"/>
      <c r="DW240" s="143"/>
      <c r="DX240" s="143"/>
      <c r="DY240" s="143"/>
      <c r="DZ240" s="143"/>
      <c r="EA240" s="143"/>
      <c r="EB240" s="143"/>
      <c r="EC240" s="143"/>
      <c r="ED240" s="143"/>
      <c r="EE240" s="143"/>
      <c r="EF240" s="143"/>
      <c r="EG240" s="143"/>
      <c r="EH240" s="143"/>
      <c r="EI240" s="143"/>
      <c r="EJ240" s="143"/>
      <c r="EK240" s="143"/>
      <c r="EL240" s="143"/>
      <c r="EM240" s="143"/>
      <c r="EN240" s="143"/>
      <c r="EO240" s="143"/>
      <c r="EP240" s="143"/>
      <c r="EQ240" s="143"/>
      <c r="ER240" s="143"/>
      <c r="ES240" s="143"/>
      <c r="ET240" s="143"/>
      <c r="EU240" s="143"/>
      <c r="EV240" s="143"/>
      <c r="EW240" s="143"/>
      <c r="EX240" s="143"/>
      <c r="EY240" s="143"/>
      <c r="EZ240" s="143"/>
      <c r="FA240" s="143"/>
      <c r="FB240" s="143"/>
      <c r="FC240" s="143"/>
      <c r="FD240" s="143"/>
      <c r="FE240" s="143"/>
      <c r="FF240" s="143"/>
      <c r="FG240" s="143"/>
      <c r="FH240" s="143"/>
      <c r="FI240" s="143"/>
      <c r="FJ240" s="143"/>
      <c r="FK240" s="143"/>
      <c r="FL240" s="143"/>
      <c r="FM240" s="143"/>
      <c r="FN240" s="143"/>
      <c r="FO240" s="143"/>
      <c r="FP240" s="143"/>
      <c r="FQ240" s="143"/>
      <c r="FR240" s="143"/>
      <c r="FS240" s="143"/>
      <c r="FT240" s="143"/>
      <c r="FU240" s="143"/>
      <c r="FV240" s="143"/>
      <c r="FW240" s="143"/>
      <c r="FX240" s="143"/>
      <c r="FY240" s="143"/>
      <c r="FZ240" s="143"/>
      <c r="GA240" s="143"/>
      <c r="GB240" s="143"/>
      <c r="GC240" s="143"/>
      <c r="GD240" s="143"/>
      <c r="GE240" s="143"/>
      <c r="GF240" s="143"/>
      <c r="GG240" s="143"/>
      <c r="GH240" s="143"/>
      <c r="GI240" s="143"/>
      <c r="GJ240" s="143"/>
      <c r="GK240" s="143"/>
      <c r="GL240" s="143"/>
      <c r="GM240" s="143"/>
      <c r="GN240" s="143"/>
      <c r="GO240" s="143"/>
      <c r="GP240" s="143"/>
      <c r="GQ240" s="143"/>
      <c r="GR240" s="143"/>
      <c r="GS240" s="143"/>
      <c r="GT240" s="143"/>
      <c r="GU240" s="143"/>
      <c r="GV240" s="143"/>
      <c r="GW240" s="143"/>
      <c r="GX240" s="143"/>
      <c r="GY240" s="143"/>
      <c r="GZ240" s="143"/>
      <c r="HA240" s="143"/>
      <c r="HB240" s="143"/>
      <c r="HC240" s="143"/>
      <c r="HD240" s="143"/>
      <c r="HE240" s="143"/>
      <c r="HF240" s="143"/>
      <c r="HG240" s="143"/>
      <c r="HH240" s="143"/>
      <c r="HI240" s="143"/>
      <c r="HJ240" s="143"/>
      <c r="HK240" s="143"/>
      <c r="HL240" s="143"/>
      <c r="HM240" s="143"/>
      <c r="HN240" s="143"/>
      <c r="HO240" s="143"/>
      <c r="HP240" s="143"/>
      <c r="HQ240" s="143"/>
      <c r="HR240" s="143"/>
      <c r="HS240" s="143"/>
      <c r="HT240" s="143"/>
      <c r="HU240" s="143"/>
      <c r="HV240" s="143"/>
      <c r="HW240" s="143"/>
      <c r="HX240" s="143"/>
      <c r="HY240" s="143"/>
      <c r="HZ240" s="143"/>
      <c r="IA240" s="143"/>
      <c r="IB240" s="143"/>
      <c r="IC240" s="143"/>
      <c r="ID240" s="143"/>
      <c r="IE240" s="143"/>
      <c r="IF240" s="143"/>
      <c r="IG240" s="143"/>
      <c r="IH240" s="143"/>
      <c r="II240" s="143"/>
      <c r="IJ240" s="143"/>
      <c r="IK240" s="143"/>
      <c r="IL240" s="143"/>
      <c r="IM240" s="143"/>
      <c r="IN240" s="143"/>
      <c r="IO240" s="143"/>
      <c r="IP240" s="143"/>
      <c r="IQ240" s="143"/>
      <c r="IR240" s="143"/>
      <c r="IS240" s="143"/>
      <c r="IT240" s="143"/>
      <c r="IU240" s="143"/>
      <c r="IV240" s="143"/>
      <c r="IW240" s="143"/>
      <c r="IX240" s="143"/>
      <c r="IY240" s="143"/>
      <c r="IZ240" s="143"/>
      <c r="JA240" s="143"/>
      <c r="JB240" s="143"/>
      <c r="JC240" s="143"/>
      <c r="JD240" s="143"/>
      <c r="JE240" s="143"/>
      <c r="JF240" s="143"/>
      <c r="JG240" s="143"/>
      <c r="JH240" s="143"/>
      <c r="JI240" s="143"/>
      <c r="JJ240" s="143"/>
      <c r="JK240" s="143"/>
      <c r="JL240" s="143"/>
      <c r="JM240" s="143"/>
      <c r="JN240" s="143"/>
      <c r="JO240" s="143"/>
      <c r="JP240" s="143"/>
      <c r="JQ240" s="143"/>
      <c r="JR240" s="143"/>
      <c r="JS240" s="143"/>
      <c r="JT240" s="143"/>
      <c r="JU240" s="143"/>
      <c r="JV240" s="143"/>
      <c r="JW240" s="143"/>
      <c r="JX240" s="143"/>
      <c r="JY240" s="143"/>
      <c r="JZ240" s="143"/>
      <c r="KA240" s="143"/>
      <c r="KB240" s="143"/>
      <c r="KC240" s="143"/>
      <c r="KD240" s="143"/>
      <c r="KE240" s="143"/>
      <c r="KF240" s="143"/>
      <c r="KG240" s="143"/>
      <c r="KH240" s="143"/>
      <c r="KI240" s="143"/>
      <c r="KJ240" s="143"/>
      <c r="KK240" s="143"/>
      <c r="KL240" s="143"/>
      <c r="KM240" s="143"/>
      <c r="KN240" s="143"/>
      <c r="KO240" s="143"/>
      <c r="KP240" s="143"/>
      <c r="KQ240" s="143"/>
      <c r="KR240" s="143"/>
      <c r="KS240" s="143"/>
      <c r="KT240" s="143"/>
      <c r="KU240" s="143"/>
      <c r="KV240" s="143"/>
      <c r="KW240" s="143"/>
      <c r="KX240" s="143"/>
      <c r="KY240" s="143"/>
      <c r="KZ240" s="143"/>
      <c r="LA240" s="143"/>
      <c r="LB240" s="143"/>
      <c r="LC240" s="143"/>
      <c r="LD240" s="143"/>
      <c r="LE240" s="143"/>
      <c r="LF240" s="143"/>
      <c r="LG240" s="143"/>
      <c r="LH240" s="143"/>
      <c r="LI240" s="143"/>
      <c r="LJ240" s="143"/>
      <c r="LK240" s="143"/>
      <c r="LL240" s="143"/>
      <c r="LM240" s="143"/>
      <c r="LN240" s="143"/>
      <c r="LO240" s="143"/>
      <c r="LP240" s="143"/>
      <c r="LQ240" s="143"/>
      <c r="LR240" s="143"/>
      <c r="LS240" s="143"/>
      <c r="LT240" s="143"/>
      <c r="LU240" s="143"/>
      <c r="LV240" s="143"/>
      <c r="LW240" s="143"/>
      <c r="LX240" s="143"/>
      <c r="LY240" s="143"/>
      <c r="LZ240" s="143"/>
      <c r="MA240" s="143"/>
      <c r="MB240" s="143"/>
      <c r="MC240" s="143"/>
      <c r="MD240" s="143"/>
      <c r="ME240" s="143"/>
      <c r="MF240" s="143"/>
      <c r="MG240" s="143"/>
      <c r="MH240" s="143"/>
      <c r="MI240" s="143"/>
      <c r="MJ240" s="143"/>
      <c r="MK240" s="143"/>
      <c r="ML240" s="143"/>
      <c r="MM240" s="143"/>
      <c r="MN240" s="143"/>
      <c r="MO240" s="143"/>
      <c r="MP240" s="143"/>
      <c r="MQ240" s="143"/>
      <c r="MR240" s="143"/>
      <c r="MS240" s="143"/>
      <c r="MT240" s="143"/>
      <c r="MU240" s="143"/>
      <c r="MV240" s="143"/>
      <c r="MW240" s="143"/>
      <c r="MX240" s="143"/>
      <c r="MY240" s="143"/>
      <c r="MZ240" s="143"/>
      <c r="NA240" s="143"/>
      <c r="NB240" s="143"/>
      <c r="NC240" s="143"/>
      <c r="ND240" s="143"/>
      <c r="NE240" s="143"/>
      <c r="NF240" s="143"/>
      <c r="NG240" s="143"/>
      <c r="NH240" s="143"/>
      <c r="NI240" s="143"/>
      <c r="NJ240" s="143"/>
      <c r="NK240" s="143"/>
      <c r="NL240" s="143"/>
      <c r="NM240" s="143"/>
      <c r="NN240" s="143"/>
      <c r="NO240" s="143"/>
      <c r="NP240" s="143"/>
      <c r="NQ240" s="143"/>
      <c r="NR240" s="143"/>
      <c r="NS240" s="143"/>
      <c r="NT240" s="143"/>
      <c r="NU240" s="143"/>
      <c r="NV240" s="143"/>
      <c r="NW240" s="143"/>
      <c r="NX240" s="143"/>
      <c r="NY240" s="143"/>
      <c r="NZ240" s="143"/>
      <c r="OA240" s="143"/>
      <c r="OB240" s="143"/>
      <c r="OC240" s="143"/>
      <c r="OD240" s="143"/>
      <c r="OE240" s="143"/>
      <c r="OF240" s="143"/>
      <c r="OG240" s="143"/>
      <c r="OH240" s="143"/>
      <c r="OI240" s="143"/>
      <c r="OJ240" s="143"/>
      <c r="OK240" s="143"/>
      <c r="OL240" s="143"/>
      <c r="OM240" s="143"/>
      <c r="ON240" s="143"/>
      <c r="OO240" s="143"/>
      <c r="OP240" s="143"/>
      <c r="OQ240" s="143"/>
      <c r="OR240" s="143"/>
      <c r="OS240" s="143"/>
      <c r="OT240" s="143"/>
      <c r="OU240" s="143"/>
      <c r="OV240" s="143"/>
      <c r="OW240" s="143"/>
      <c r="OX240" s="143"/>
      <c r="OY240" s="143"/>
      <c r="OZ240" s="143"/>
      <c r="PA240" s="143"/>
      <c r="PB240" s="143"/>
      <c r="PC240" s="143"/>
      <c r="PD240" s="143"/>
      <c r="PE240" s="143"/>
      <c r="PF240" s="143"/>
      <c r="PG240" s="143"/>
      <c r="PH240" s="143"/>
      <c r="PI240" s="143"/>
      <c r="PJ240" s="143"/>
      <c r="PK240" s="143"/>
      <c r="PL240" s="143"/>
      <c r="PM240" s="143"/>
      <c r="PN240" s="143"/>
      <c r="PO240" s="143"/>
      <c r="PP240" s="143"/>
      <c r="PQ240" s="143"/>
      <c r="PR240" s="143"/>
      <c r="PS240" s="143"/>
      <c r="PT240" s="143"/>
      <c r="PU240" s="143"/>
      <c r="PV240" s="143"/>
      <c r="PW240" s="143"/>
      <c r="PX240" s="143"/>
      <c r="PY240" s="143"/>
      <c r="PZ240" s="143"/>
      <c r="QA240" s="143"/>
      <c r="QB240" s="143"/>
      <c r="QC240" s="143"/>
      <c r="QD240" s="143"/>
      <c r="QE240" s="143"/>
      <c r="QF240" s="143"/>
      <c r="QG240" s="143"/>
      <c r="QH240" s="143"/>
      <c r="QI240" s="143"/>
      <c r="QJ240" s="143"/>
      <c r="QK240" s="143"/>
      <c r="QL240" s="143"/>
      <c r="QM240" s="143"/>
      <c r="QN240" s="143"/>
      <c r="QO240" s="143"/>
      <c r="QP240" s="143"/>
      <c r="QQ240" s="143"/>
      <c r="QR240" s="143"/>
      <c r="QS240" s="143"/>
      <c r="QT240" s="143"/>
      <c r="QU240" s="143"/>
      <c r="QV240" s="143"/>
      <c r="QW240" s="143"/>
      <c r="QX240" s="143"/>
      <c r="QY240" s="143"/>
      <c r="QZ240" s="143"/>
      <c r="RA240" s="143"/>
      <c r="RB240" s="143"/>
      <c r="RC240" s="143"/>
      <c r="RD240" s="143"/>
      <c r="RE240" s="143"/>
      <c r="RF240" s="143"/>
      <c r="RG240" s="143"/>
      <c r="RH240" s="143"/>
      <c r="RI240" s="143"/>
      <c r="RJ240" s="143"/>
      <c r="RK240" s="143"/>
      <c r="RL240" s="143"/>
      <c r="RM240" s="143"/>
      <c r="RN240" s="143"/>
      <c r="RO240" s="143"/>
      <c r="RP240" s="143"/>
      <c r="RQ240" s="143"/>
      <c r="RR240" s="143"/>
      <c r="RS240" s="143"/>
      <c r="RT240" s="143"/>
      <c r="RU240" s="143"/>
      <c r="RV240" s="143"/>
      <c r="RW240" s="143"/>
      <c r="RX240" s="143"/>
      <c r="RY240" s="143"/>
      <c r="RZ240" s="143"/>
      <c r="SA240" s="143"/>
      <c r="SB240" s="143"/>
      <c r="SC240" s="143"/>
      <c r="SD240" s="143"/>
      <c r="SE240" s="143"/>
      <c r="SF240" s="143"/>
      <c r="SG240" s="143"/>
      <c r="SH240" s="143"/>
      <c r="SI240" s="143"/>
      <c r="SJ240" s="143"/>
      <c r="SK240" s="143"/>
      <c r="SL240" s="143"/>
      <c r="SM240" s="143"/>
      <c r="SN240" s="143"/>
      <c r="SO240" s="143"/>
      <c r="SP240" s="143"/>
      <c r="SQ240" s="143"/>
      <c r="SR240" s="143"/>
      <c r="SS240" s="143"/>
      <c r="ST240" s="143"/>
      <c r="SU240" s="143"/>
      <c r="SV240" s="143"/>
      <c r="SW240" s="143"/>
      <c r="SX240" s="143"/>
      <c r="SY240" s="143"/>
      <c r="SZ240" s="143"/>
      <c r="TA240" s="143"/>
      <c r="TB240" s="143"/>
      <c r="TC240" s="143"/>
      <c r="TD240" s="143"/>
      <c r="TE240" s="143"/>
      <c r="TF240" s="143"/>
      <c r="TG240" s="143"/>
      <c r="TH240" s="143"/>
      <c r="TI240" s="143"/>
      <c r="TJ240" s="143"/>
      <c r="TK240" s="143"/>
      <c r="TL240" s="143"/>
      <c r="TM240" s="143"/>
      <c r="TN240" s="143"/>
      <c r="TO240" s="143"/>
      <c r="TP240" s="143"/>
      <c r="TQ240" s="143"/>
      <c r="TR240" s="143"/>
      <c r="TS240" s="143"/>
      <c r="TT240" s="143"/>
      <c r="TU240" s="143"/>
      <c r="TV240" s="143"/>
      <c r="TW240" s="143"/>
      <c r="TX240" s="143"/>
      <c r="TY240" s="143"/>
      <c r="TZ240" s="143"/>
      <c r="UA240" s="143"/>
      <c r="UB240" s="143"/>
      <c r="UC240" s="143"/>
      <c r="UD240" s="143"/>
      <c r="UE240" s="143"/>
      <c r="UF240" s="143"/>
      <c r="UG240" s="143"/>
      <c r="UH240" s="143"/>
      <c r="UI240" s="143"/>
      <c r="UJ240" s="143"/>
      <c r="UK240" s="143"/>
      <c r="UL240" s="143"/>
      <c r="UM240" s="143"/>
      <c r="UN240" s="143"/>
      <c r="UO240" s="143"/>
      <c r="UP240" s="143"/>
      <c r="UQ240" s="143"/>
      <c r="UR240" s="143"/>
      <c r="US240" s="143"/>
      <c r="UT240" s="143"/>
      <c r="UU240" s="143"/>
      <c r="UV240" s="143"/>
      <c r="UW240" s="143"/>
      <c r="UX240" s="143"/>
      <c r="UY240" s="143"/>
      <c r="UZ240" s="143"/>
      <c r="VA240" s="143"/>
      <c r="VB240" s="143"/>
      <c r="VC240" s="143"/>
      <c r="VD240" s="143"/>
      <c r="VE240" s="143"/>
      <c r="VF240" s="143"/>
      <c r="VG240" s="143"/>
      <c r="VH240" s="143"/>
      <c r="VI240" s="143"/>
      <c r="VJ240" s="143"/>
      <c r="VK240" s="143"/>
      <c r="VL240" s="143"/>
      <c r="VM240" s="143"/>
      <c r="VN240" s="143"/>
      <c r="VO240" s="143"/>
      <c r="VP240" s="143"/>
      <c r="VQ240" s="143"/>
      <c r="VR240" s="143"/>
      <c r="VS240" s="143"/>
      <c r="VT240" s="143"/>
      <c r="VU240" s="143"/>
      <c r="VV240" s="143"/>
      <c r="VW240" s="143"/>
      <c r="VX240" s="143"/>
      <c r="VY240" s="143"/>
      <c r="VZ240" s="143"/>
      <c r="WA240" s="143"/>
      <c r="WB240" s="143"/>
      <c r="WC240" s="143"/>
      <c r="WD240" s="143"/>
      <c r="WE240" s="143"/>
      <c r="WF240" s="143"/>
      <c r="WG240" s="143"/>
      <c r="WH240" s="143"/>
      <c r="WI240" s="143"/>
      <c r="WJ240" s="143"/>
      <c r="WK240" s="143"/>
      <c r="WL240" s="143"/>
      <c r="WM240" s="143"/>
      <c r="WN240" s="143"/>
      <c r="WO240" s="143"/>
      <c r="WP240" s="143"/>
      <c r="WQ240" s="143"/>
      <c r="WR240" s="143"/>
      <c r="WS240" s="143"/>
      <c r="WT240" s="143"/>
      <c r="WU240" s="143"/>
      <c r="WV240" s="143"/>
      <c r="WW240" s="143"/>
      <c r="WX240" s="143"/>
      <c r="WY240" s="143"/>
      <c r="WZ240" s="143"/>
      <c r="XA240" s="143"/>
      <c r="XB240" s="143"/>
      <c r="XC240" s="143"/>
      <c r="XD240" s="143"/>
      <c r="XE240" s="143"/>
      <c r="XF240" s="143"/>
      <c r="XG240" s="143"/>
      <c r="XH240" s="143"/>
      <c r="XI240" s="143"/>
      <c r="XJ240" s="143"/>
      <c r="XK240" s="143"/>
      <c r="XL240" s="143"/>
      <c r="XM240" s="143"/>
      <c r="XN240" s="143"/>
      <c r="XO240" s="143"/>
      <c r="XP240" s="143"/>
      <c r="XQ240" s="143"/>
      <c r="XR240" s="143"/>
      <c r="XS240" s="143"/>
      <c r="XT240" s="143"/>
      <c r="XU240" s="143"/>
      <c r="XV240" s="143"/>
      <c r="XW240" s="143"/>
      <c r="XX240" s="143"/>
      <c r="XY240" s="143"/>
      <c r="XZ240" s="143"/>
      <c r="YA240" s="143"/>
      <c r="YB240" s="143"/>
      <c r="YC240" s="143"/>
      <c r="YD240" s="143"/>
      <c r="YE240" s="143"/>
      <c r="YF240" s="143"/>
      <c r="YG240" s="143"/>
      <c r="YH240" s="143"/>
      <c r="YI240" s="143"/>
      <c r="YJ240" s="143"/>
      <c r="YK240" s="143"/>
      <c r="YL240" s="143"/>
      <c r="YM240" s="143"/>
      <c r="YN240" s="143"/>
      <c r="YO240" s="143"/>
      <c r="YP240" s="143"/>
      <c r="YQ240" s="143"/>
      <c r="YR240" s="143"/>
      <c r="YS240" s="143"/>
      <c r="YT240" s="143"/>
      <c r="YU240" s="143"/>
      <c r="YV240" s="143"/>
      <c r="YW240" s="143"/>
      <c r="YX240" s="143"/>
      <c r="YY240" s="143"/>
      <c r="YZ240" s="143"/>
      <c r="ZA240" s="143"/>
      <c r="ZB240" s="143"/>
      <c r="ZC240" s="143"/>
      <c r="ZD240" s="143"/>
      <c r="ZE240" s="143"/>
      <c r="ZF240" s="143"/>
      <c r="ZG240" s="143"/>
      <c r="ZH240" s="143"/>
      <c r="ZI240" s="143"/>
      <c r="ZJ240" s="143"/>
      <c r="ZK240" s="143"/>
      <c r="ZL240" s="143"/>
      <c r="ZM240" s="143"/>
      <c r="ZN240" s="143"/>
      <c r="ZO240" s="143"/>
      <c r="ZP240" s="143"/>
      <c r="ZQ240" s="143"/>
      <c r="ZR240" s="143"/>
      <c r="ZS240" s="143"/>
      <c r="ZT240" s="143"/>
      <c r="ZU240" s="143"/>
      <c r="ZV240" s="143"/>
      <c r="ZW240" s="143"/>
      <c r="ZX240" s="143"/>
      <c r="ZY240" s="143"/>
      <c r="ZZ240" s="143"/>
      <c r="AAA240" s="143"/>
      <c r="AAB240" s="143"/>
      <c r="AAC240" s="143"/>
      <c r="AAD240" s="143"/>
      <c r="AAE240" s="143"/>
      <c r="AAF240" s="143"/>
      <c r="AAG240" s="143"/>
      <c r="AAH240" s="143"/>
      <c r="AAI240" s="143"/>
      <c r="AAJ240" s="143"/>
      <c r="AAK240" s="143"/>
      <c r="AAL240" s="143"/>
      <c r="AAM240" s="143"/>
      <c r="AAN240" s="143"/>
      <c r="AAO240" s="143"/>
      <c r="AAP240" s="143"/>
      <c r="AAQ240" s="143"/>
      <c r="AAR240" s="143"/>
      <c r="AAS240" s="143"/>
      <c r="AAT240" s="143"/>
      <c r="AAU240" s="143"/>
      <c r="AAV240" s="143"/>
      <c r="AAW240" s="143"/>
      <c r="AAX240" s="143"/>
      <c r="AAY240" s="143"/>
      <c r="AAZ240" s="143"/>
      <c r="ABA240" s="143"/>
      <c r="ABB240" s="143"/>
      <c r="ABC240" s="143"/>
      <c r="ABD240" s="143"/>
      <c r="ABE240" s="143"/>
      <c r="ABF240" s="143"/>
      <c r="ABG240" s="143"/>
      <c r="ABH240" s="143"/>
      <c r="ABI240" s="143"/>
      <c r="ABJ240" s="143"/>
      <c r="ABK240" s="143"/>
      <c r="ABL240" s="143"/>
      <c r="ABM240" s="143"/>
      <c r="ABN240" s="143"/>
      <c r="ABO240" s="143"/>
      <c r="ABP240" s="143"/>
      <c r="ABQ240" s="143"/>
      <c r="ABR240" s="143"/>
      <c r="ABS240" s="143"/>
      <c r="ABT240" s="143"/>
      <c r="ABU240" s="143"/>
      <c r="ABV240" s="143"/>
      <c r="ABW240" s="143"/>
      <c r="ABX240" s="143"/>
      <c r="ABY240" s="143"/>
      <c r="ABZ240" s="143"/>
      <c r="ACA240" s="143"/>
      <c r="ACB240" s="143"/>
      <c r="ACC240" s="143"/>
      <c r="ACD240" s="143"/>
      <c r="ACE240" s="143"/>
      <c r="ACF240" s="143"/>
      <c r="ACG240" s="143"/>
      <c r="ACH240" s="143"/>
      <c r="ACI240" s="143"/>
      <c r="ACJ240" s="143"/>
      <c r="ACK240" s="143"/>
      <c r="ACL240" s="143"/>
      <c r="ACM240" s="143"/>
      <c r="ACN240" s="143"/>
      <c r="ACO240" s="143"/>
      <c r="ACP240" s="143"/>
      <c r="ACQ240" s="143"/>
      <c r="ACR240" s="143"/>
      <c r="ACS240" s="143"/>
      <c r="ACT240" s="143"/>
      <c r="ACU240" s="143"/>
      <c r="ACV240" s="143"/>
      <c r="ACW240" s="143"/>
      <c r="ACX240" s="143"/>
      <c r="ACY240" s="143"/>
      <c r="ACZ240" s="143"/>
      <c r="ADA240" s="143"/>
      <c r="ADB240" s="143"/>
      <c r="ADC240" s="143"/>
      <c r="ADD240" s="143"/>
      <c r="ADE240" s="143"/>
      <c r="ADF240" s="143"/>
      <c r="ADG240" s="143"/>
      <c r="ADH240" s="143"/>
      <c r="ADI240" s="143"/>
      <c r="ADJ240" s="143"/>
      <c r="ADK240" s="143"/>
      <c r="ADL240" s="143"/>
      <c r="ADM240" s="143"/>
      <c r="ADN240" s="143"/>
      <c r="ADO240" s="143"/>
      <c r="ADP240" s="143"/>
      <c r="ADQ240" s="143"/>
      <c r="ADR240" s="143"/>
      <c r="ADS240" s="143"/>
      <c r="ADT240" s="143"/>
      <c r="ADU240" s="143"/>
      <c r="ADV240" s="143"/>
      <c r="ADW240" s="143"/>
      <c r="ADX240" s="143"/>
      <c r="ADY240" s="143"/>
      <c r="ADZ240" s="143"/>
      <c r="AEA240" s="143"/>
      <c r="AEB240" s="143"/>
      <c r="AEC240" s="143"/>
      <c r="AED240" s="143"/>
      <c r="AEE240" s="143"/>
      <c r="AEF240" s="143"/>
      <c r="AEG240" s="143"/>
      <c r="AEH240" s="143"/>
      <c r="AEI240" s="143"/>
      <c r="AEJ240" s="143"/>
      <c r="AEK240" s="143"/>
      <c r="AEL240" s="143"/>
      <c r="AEM240" s="143"/>
      <c r="AEN240" s="143"/>
      <c r="AEO240" s="143"/>
      <c r="AEP240" s="143"/>
      <c r="AEQ240" s="143"/>
      <c r="AER240" s="143"/>
      <c r="AES240" s="143"/>
      <c r="AET240" s="143"/>
      <c r="AEU240" s="143"/>
      <c r="AEV240" s="143"/>
      <c r="AEW240" s="143"/>
      <c r="AEX240" s="143"/>
      <c r="AEY240" s="143"/>
      <c r="AEZ240" s="143"/>
      <c r="AFA240" s="143"/>
      <c r="AFB240" s="143"/>
      <c r="AFC240" s="143"/>
      <c r="AFD240" s="143"/>
      <c r="AFE240" s="143"/>
      <c r="AFF240" s="143"/>
      <c r="AFG240" s="143"/>
      <c r="AFH240" s="143"/>
      <c r="AFI240" s="143"/>
      <c r="AFJ240" s="143"/>
      <c r="AFK240" s="143"/>
      <c r="AFL240" s="143"/>
      <c r="AFM240" s="143"/>
      <c r="AFN240" s="143"/>
      <c r="AFO240" s="143"/>
      <c r="AFP240" s="143"/>
      <c r="AFQ240" s="143"/>
      <c r="AFR240" s="143"/>
      <c r="AFS240" s="143"/>
      <c r="AFT240" s="143"/>
      <c r="AFU240" s="143"/>
      <c r="AFV240" s="143"/>
      <c r="AFW240" s="143"/>
      <c r="AFX240" s="143"/>
      <c r="AFY240" s="143"/>
      <c r="AFZ240" s="143"/>
      <c r="AGA240" s="143"/>
      <c r="AGB240" s="143"/>
      <c r="AGC240" s="143"/>
      <c r="AGD240" s="143"/>
      <c r="AGE240" s="143"/>
      <c r="AGF240" s="143"/>
      <c r="AGG240" s="143"/>
      <c r="AGH240" s="143"/>
      <c r="AGI240" s="143"/>
      <c r="AGJ240" s="143"/>
      <c r="AGK240" s="143"/>
      <c r="AGL240" s="143"/>
      <c r="AGM240" s="143"/>
      <c r="AGN240" s="143"/>
      <c r="AGO240" s="143"/>
      <c r="AGP240" s="143"/>
      <c r="AGQ240" s="143"/>
      <c r="AGR240" s="143"/>
      <c r="AGS240" s="143"/>
      <c r="AGT240" s="143"/>
      <c r="AGU240" s="143"/>
      <c r="AGV240" s="143"/>
      <c r="AGW240" s="143"/>
      <c r="AGX240" s="143"/>
      <c r="AGY240" s="143"/>
      <c r="AGZ240" s="143"/>
      <c r="AHA240" s="143"/>
      <c r="AHB240" s="143"/>
      <c r="AHC240" s="143"/>
      <c r="AHD240" s="143"/>
      <c r="AHE240" s="143"/>
      <c r="AHF240" s="143"/>
      <c r="AHG240" s="143"/>
      <c r="AHH240" s="143"/>
      <c r="AHI240" s="143"/>
      <c r="AHJ240" s="143"/>
      <c r="AHK240" s="143"/>
      <c r="AHL240" s="143"/>
      <c r="AHM240" s="143"/>
      <c r="AHN240" s="143"/>
      <c r="AHO240" s="143"/>
      <c r="AHP240" s="143"/>
      <c r="AHQ240" s="143"/>
      <c r="AHR240" s="143"/>
      <c r="AHS240" s="143"/>
      <c r="AHT240" s="143"/>
      <c r="AHU240" s="143"/>
      <c r="AHV240" s="143"/>
      <c r="AHW240" s="143"/>
      <c r="AHX240" s="143"/>
      <c r="AHY240" s="143"/>
      <c r="AHZ240" s="143"/>
      <c r="AIA240" s="143"/>
      <c r="AIB240" s="143"/>
      <c r="AIC240" s="143"/>
      <c r="AID240" s="143"/>
      <c r="AIE240" s="143"/>
      <c r="AIF240" s="143"/>
      <c r="AIG240" s="143"/>
      <c r="AIH240" s="143"/>
      <c r="AII240" s="143"/>
      <c r="AIJ240" s="143"/>
      <c r="AIK240" s="143"/>
      <c r="AIL240" s="143"/>
      <c r="AIM240" s="143"/>
      <c r="AIN240" s="143"/>
      <c r="AIO240" s="143"/>
      <c r="AIP240" s="143"/>
      <c r="AIQ240" s="143"/>
      <c r="AIR240" s="143"/>
      <c r="AIS240" s="143"/>
      <c r="AIT240" s="143"/>
      <c r="AIU240" s="143"/>
      <c r="AIV240" s="143"/>
      <c r="AIW240" s="143"/>
      <c r="AIX240" s="143"/>
      <c r="AIY240" s="143"/>
      <c r="AIZ240" s="143"/>
      <c r="AJA240" s="143"/>
      <c r="AJB240" s="143"/>
      <c r="AJC240" s="143"/>
      <c r="AJD240" s="143"/>
      <c r="AJE240" s="143"/>
      <c r="AJF240" s="143"/>
      <c r="AJG240" s="143"/>
      <c r="AJH240" s="143"/>
      <c r="AJI240" s="143"/>
    </row>
    <row r="241" spans="1:945" s="106" customFormat="1" ht="13.55" customHeight="1">
      <c r="A241" s="400"/>
      <c r="B241" s="62" t="s">
        <v>21</v>
      </c>
      <c r="C241" s="251">
        <f>Asia!C241</f>
        <v>2042703</v>
      </c>
      <c r="D241" s="358">
        <f>Asia!D241</f>
        <v>1.640925427936081</v>
      </c>
      <c r="E241" s="421"/>
      <c r="F241" s="406"/>
      <c r="G241" s="356">
        <v>24013</v>
      </c>
      <c r="H241" s="358">
        <f t="shared" si="90"/>
        <v>0.53300561797752799</v>
      </c>
      <c r="I241" s="138">
        <v>23437</v>
      </c>
      <c r="J241" s="358">
        <f t="shared" si="104"/>
        <v>1.5483309774926606</v>
      </c>
      <c r="K241" s="453">
        <v>31470</v>
      </c>
      <c r="L241" s="455">
        <f t="shared" ref="L241" si="123">IFERROR(IF((K241/K229-1)=-100%,"",(K241/K229-1)),"")</f>
        <v>-8.5944988236660969E-2</v>
      </c>
      <c r="M241" s="138">
        <v>7536</v>
      </c>
      <c r="N241" s="358">
        <f t="shared" si="93"/>
        <v>1.9029275808936825</v>
      </c>
      <c r="O241" s="138"/>
      <c r="P241" s="358"/>
      <c r="Q241" s="138">
        <v>1652</v>
      </c>
      <c r="R241" s="358">
        <f t="shared" si="113"/>
        <v>1.1316129032258067</v>
      </c>
      <c r="S241" s="138">
        <v>1344</v>
      </c>
      <c r="T241" s="358">
        <f t="shared" si="95"/>
        <v>0.48017621145374445</v>
      </c>
      <c r="U241" s="250"/>
      <c r="V241" s="137"/>
      <c r="W241" s="356">
        <v>295</v>
      </c>
      <c r="X241" s="358">
        <f t="shared" si="117"/>
        <v>3.916666666666667</v>
      </c>
      <c r="Y241" s="250">
        <v>59</v>
      </c>
      <c r="Z241" s="358">
        <f t="shared" si="110"/>
        <v>5.5555555555555554</v>
      </c>
      <c r="AA241" s="138"/>
      <c r="AB241" s="358"/>
      <c r="AC241" s="138"/>
      <c r="AD241" s="358"/>
      <c r="AE241" s="138"/>
      <c r="AF241" s="358"/>
      <c r="AG241" s="138"/>
      <c r="AH241" s="358"/>
      <c r="AI241" s="143"/>
      <c r="AJ241" s="143"/>
      <c r="AK241" s="143"/>
      <c r="AL241" s="143"/>
      <c r="AM241" s="143"/>
      <c r="AN241" s="143"/>
      <c r="AO241" s="143"/>
      <c r="AP241" s="143"/>
      <c r="AQ241" s="143"/>
      <c r="AR241" s="143"/>
      <c r="AS241" s="143"/>
      <c r="AT241" s="143"/>
      <c r="AU241" s="143"/>
      <c r="AV241" s="144"/>
      <c r="AW241" s="143"/>
      <c r="AX241" s="143"/>
      <c r="AY241" s="143"/>
      <c r="AZ241" s="143"/>
      <c r="BA241" s="143"/>
      <c r="BB241" s="143"/>
      <c r="BC241" s="143"/>
      <c r="BD241" s="143"/>
      <c r="BE241" s="143"/>
      <c r="BF241" s="143"/>
      <c r="BG241" s="143"/>
      <c r="BH241" s="143"/>
      <c r="BI241" s="143"/>
      <c r="BJ241" s="143"/>
      <c r="BK241" s="143"/>
      <c r="BL241" s="143"/>
      <c r="BM241" s="143"/>
      <c r="BN241" s="143"/>
      <c r="BO241" s="143"/>
      <c r="BP241" s="143"/>
      <c r="BQ241" s="143"/>
      <c r="BR241" s="143"/>
      <c r="BS241" s="143"/>
      <c r="BT241" s="143"/>
      <c r="BU241" s="143"/>
      <c r="BV241" s="143"/>
      <c r="BW241" s="143"/>
      <c r="BX241" s="143"/>
      <c r="BY241" s="143"/>
      <c r="BZ241" s="143"/>
      <c r="CA241" s="143"/>
      <c r="CB241" s="143"/>
      <c r="CC241" s="143"/>
      <c r="CD241" s="143"/>
      <c r="CE241" s="143"/>
      <c r="CF241" s="143"/>
      <c r="CG241" s="143"/>
      <c r="CH241" s="143"/>
      <c r="CI241" s="143"/>
      <c r="CJ241" s="143"/>
      <c r="CK241" s="143"/>
      <c r="CL241" s="143"/>
      <c r="CM241" s="143"/>
      <c r="CN241" s="143"/>
      <c r="CO241" s="143"/>
      <c r="CP241" s="143"/>
      <c r="CQ241" s="143"/>
      <c r="CR241" s="143"/>
      <c r="CS241" s="143"/>
      <c r="CT241" s="143"/>
      <c r="CU241" s="143"/>
      <c r="CV241" s="143"/>
      <c r="CW241" s="143"/>
      <c r="CX241" s="143"/>
      <c r="CY241" s="143"/>
      <c r="CZ241" s="143"/>
      <c r="DA241" s="143"/>
      <c r="DB241" s="143"/>
      <c r="DC241" s="143"/>
      <c r="DD241" s="143"/>
      <c r="DE241" s="143"/>
      <c r="DF241" s="143"/>
      <c r="DG241" s="143"/>
      <c r="DH241" s="143"/>
      <c r="DI241" s="143"/>
      <c r="DJ241" s="143"/>
      <c r="DK241" s="143"/>
      <c r="DL241" s="143"/>
      <c r="DM241" s="143"/>
      <c r="DN241" s="143"/>
      <c r="DO241" s="143"/>
      <c r="DP241" s="143"/>
      <c r="DQ241" s="143"/>
      <c r="DR241" s="143"/>
      <c r="DS241" s="143"/>
      <c r="DT241" s="143"/>
      <c r="DU241" s="143"/>
      <c r="DV241" s="143"/>
      <c r="DW241" s="143"/>
      <c r="DX241" s="143"/>
      <c r="DY241" s="143"/>
      <c r="DZ241" s="143"/>
      <c r="EA241" s="143"/>
      <c r="EB241" s="143"/>
      <c r="EC241" s="143"/>
      <c r="ED241" s="143"/>
      <c r="EE241" s="143"/>
      <c r="EF241" s="143"/>
      <c r="EG241" s="143"/>
      <c r="EH241" s="143"/>
      <c r="EI241" s="143"/>
      <c r="EJ241" s="143"/>
      <c r="EK241" s="143"/>
      <c r="EL241" s="143"/>
      <c r="EM241" s="143"/>
      <c r="EN241" s="143"/>
      <c r="EO241" s="143"/>
      <c r="EP241" s="143"/>
      <c r="EQ241" s="143"/>
      <c r="ER241" s="143"/>
      <c r="ES241" s="143"/>
      <c r="ET241" s="143"/>
      <c r="EU241" s="143"/>
      <c r="EV241" s="143"/>
      <c r="EW241" s="143"/>
      <c r="EX241" s="143"/>
      <c r="EY241" s="143"/>
      <c r="EZ241" s="143"/>
      <c r="FA241" s="143"/>
      <c r="FB241" s="143"/>
      <c r="FC241" s="143"/>
      <c r="FD241" s="143"/>
      <c r="FE241" s="143"/>
      <c r="FF241" s="143"/>
      <c r="FG241" s="143"/>
      <c r="FH241" s="143"/>
      <c r="FI241" s="143"/>
      <c r="FJ241" s="143"/>
      <c r="FK241" s="143"/>
      <c r="FL241" s="143"/>
      <c r="FM241" s="143"/>
      <c r="FN241" s="143"/>
      <c r="FO241" s="143"/>
      <c r="FP241" s="143"/>
      <c r="FQ241" s="143"/>
      <c r="FR241" s="143"/>
      <c r="FS241" s="143"/>
      <c r="FT241" s="143"/>
      <c r="FU241" s="143"/>
      <c r="FV241" s="143"/>
      <c r="FW241" s="143"/>
      <c r="FX241" s="143"/>
      <c r="FY241" s="143"/>
      <c r="FZ241" s="143"/>
      <c r="GA241" s="143"/>
      <c r="GB241" s="143"/>
      <c r="GC241" s="143"/>
      <c r="GD241" s="143"/>
      <c r="GE241" s="143"/>
      <c r="GF241" s="143"/>
      <c r="GG241" s="143"/>
      <c r="GH241" s="143"/>
      <c r="GI241" s="143"/>
      <c r="GJ241" s="143"/>
      <c r="GK241" s="143"/>
      <c r="GL241" s="143"/>
      <c r="GM241" s="143"/>
      <c r="GN241" s="143"/>
      <c r="GO241" s="143"/>
      <c r="GP241" s="143"/>
      <c r="GQ241" s="143"/>
      <c r="GR241" s="143"/>
      <c r="GS241" s="143"/>
      <c r="GT241" s="143"/>
      <c r="GU241" s="143"/>
      <c r="GV241" s="143"/>
      <c r="GW241" s="143"/>
      <c r="GX241" s="143"/>
      <c r="GY241" s="143"/>
      <c r="GZ241" s="143"/>
      <c r="HA241" s="143"/>
      <c r="HB241" s="143"/>
      <c r="HC241" s="143"/>
      <c r="HD241" s="143"/>
      <c r="HE241" s="143"/>
      <c r="HF241" s="143"/>
      <c r="HG241" s="143"/>
      <c r="HH241" s="143"/>
      <c r="HI241" s="143"/>
      <c r="HJ241" s="143"/>
      <c r="HK241" s="143"/>
      <c r="HL241" s="143"/>
      <c r="HM241" s="143"/>
      <c r="HN241" s="143"/>
      <c r="HO241" s="143"/>
      <c r="HP241" s="143"/>
      <c r="HQ241" s="143"/>
      <c r="HR241" s="143"/>
      <c r="HS241" s="143"/>
      <c r="HT241" s="143"/>
      <c r="HU241" s="143"/>
      <c r="HV241" s="143"/>
      <c r="HW241" s="143"/>
      <c r="HX241" s="143"/>
      <c r="HY241" s="143"/>
      <c r="HZ241" s="143"/>
      <c r="IA241" s="143"/>
      <c r="IB241" s="143"/>
      <c r="IC241" s="143"/>
      <c r="ID241" s="143"/>
      <c r="IE241" s="143"/>
      <c r="IF241" s="143"/>
      <c r="IG241" s="143"/>
      <c r="IH241" s="143"/>
      <c r="II241" s="143"/>
      <c r="IJ241" s="143"/>
      <c r="IK241" s="143"/>
      <c r="IL241" s="143"/>
      <c r="IM241" s="143"/>
      <c r="IN241" s="143"/>
      <c r="IO241" s="143"/>
      <c r="IP241" s="143"/>
      <c r="IQ241" s="143"/>
      <c r="IR241" s="143"/>
      <c r="IS241" s="143"/>
      <c r="IT241" s="143"/>
      <c r="IU241" s="143"/>
      <c r="IV241" s="143"/>
      <c r="IW241" s="143"/>
      <c r="IX241" s="143"/>
      <c r="IY241" s="143"/>
      <c r="IZ241" s="143"/>
      <c r="JA241" s="143"/>
      <c r="JB241" s="143"/>
      <c r="JC241" s="143"/>
      <c r="JD241" s="143"/>
      <c r="JE241" s="143"/>
      <c r="JF241" s="143"/>
      <c r="JG241" s="143"/>
      <c r="JH241" s="143"/>
      <c r="JI241" s="143"/>
      <c r="JJ241" s="143"/>
      <c r="JK241" s="143"/>
      <c r="JL241" s="143"/>
      <c r="JM241" s="143"/>
      <c r="JN241" s="143"/>
      <c r="JO241" s="143"/>
      <c r="JP241" s="143"/>
      <c r="JQ241" s="143"/>
      <c r="JR241" s="143"/>
      <c r="JS241" s="143"/>
      <c r="JT241" s="143"/>
      <c r="JU241" s="143"/>
      <c r="JV241" s="143"/>
      <c r="JW241" s="143"/>
      <c r="JX241" s="143"/>
      <c r="JY241" s="143"/>
      <c r="JZ241" s="143"/>
      <c r="KA241" s="143"/>
      <c r="KB241" s="143"/>
      <c r="KC241" s="143"/>
      <c r="KD241" s="143"/>
      <c r="KE241" s="143"/>
      <c r="KF241" s="143"/>
      <c r="KG241" s="143"/>
      <c r="KH241" s="143"/>
      <c r="KI241" s="143"/>
      <c r="KJ241" s="143"/>
      <c r="KK241" s="143"/>
      <c r="KL241" s="143"/>
      <c r="KM241" s="143"/>
      <c r="KN241" s="143"/>
      <c r="KO241" s="143"/>
      <c r="KP241" s="143"/>
      <c r="KQ241" s="143"/>
      <c r="KR241" s="143"/>
      <c r="KS241" s="143"/>
      <c r="KT241" s="143"/>
      <c r="KU241" s="143"/>
      <c r="KV241" s="143"/>
      <c r="KW241" s="143"/>
      <c r="KX241" s="143"/>
      <c r="KY241" s="143"/>
      <c r="KZ241" s="143"/>
      <c r="LA241" s="143"/>
      <c r="LB241" s="143"/>
      <c r="LC241" s="143"/>
      <c r="LD241" s="143"/>
      <c r="LE241" s="143"/>
      <c r="LF241" s="143"/>
      <c r="LG241" s="143"/>
      <c r="LH241" s="143"/>
      <c r="LI241" s="143"/>
      <c r="LJ241" s="143"/>
      <c r="LK241" s="143"/>
      <c r="LL241" s="143"/>
      <c r="LM241" s="143"/>
      <c r="LN241" s="143"/>
      <c r="LO241" s="143"/>
      <c r="LP241" s="143"/>
      <c r="LQ241" s="143"/>
      <c r="LR241" s="143"/>
      <c r="LS241" s="143"/>
      <c r="LT241" s="143"/>
      <c r="LU241" s="143"/>
      <c r="LV241" s="143"/>
      <c r="LW241" s="143"/>
      <c r="LX241" s="143"/>
      <c r="LY241" s="143"/>
      <c r="LZ241" s="143"/>
      <c r="MA241" s="143"/>
      <c r="MB241" s="143"/>
      <c r="MC241" s="143"/>
      <c r="MD241" s="143"/>
      <c r="ME241" s="143"/>
      <c r="MF241" s="143"/>
      <c r="MG241" s="143"/>
      <c r="MH241" s="143"/>
      <c r="MI241" s="143"/>
      <c r="MJ241" s="143"/>
      <c r="MK241" s="143"/>
      <c r="ML241" s="143"/>
      <c r="MM241" s="143"/>
      <c r="MN241" s="143"/>
      <c r="MO241" s="143"/>
      <c r="MP241" s="143"/>
      <c r="MQ241" s="143"/>
      <c r="MR241" s="143"/>
      <c r="MS241" s="143"/>
      <c r="MT241" s="143"/>
      <c r="MU241" s="143"/>
      <c r="MV241" s="143"/>
      <c r="MW241" s="143"/>
      <c r="MX241" s="143"/>
      <c r="MY241" s="143"/>
      <c r="MZ241" s="143"/>
      <c r="NA241" s="143"/>
      <c r="NB241" s="143"/>
      <c r="NC241" s="143"/>
      <c r="ND241" s="143"/>
      <c r="NE241" s="143"/>
      <c r="NF241" s="143"/>
      <c r="NG241" s="143"/>
      <c r="NH241" s="143"/>
      <c r="NI241" s="143"/>
      <c r="NJ241" s="143"/>
      <c r="NK241" s="143"/>
      <c r="NL241" s="143"/>
      <c r="NM241" s="143"/>
      <c r="NN241" s="143"/>
      <c r="NO241" s="143"/>
      <c r="NP241" s="143"/>
      <c r="NQ241" s="143"/>
      <c r="NR241" s="143"/>
      <c r="NS241" s="143"/>
      <c r="NT241" s="143"/>
      <c r="NU241" s="143"/>
      <c r="NV241" s="143"/>
      <c r="NW241" s="143"/>
      <c r="NX241" s="143"/>
      <c r="NY241" s="143"/>
      <c r="NZ241" s="143"/>
      <c r="OA241" s="143"/>
      <c r="OB241" s="143"/>
      <c r="OC241" s="143"/>
      <c r="OD241" s="143"/>
      <c r="OE241" s="143"/>
      <c r="OF241" s="143"/>
      <c r="OG241" s="143"/>
      <c r="OH241" s="143"/>
      <c r="OI241" s="143"/>
      <c r="OJ241" s="143"/>
      <c r="OK241" s="143"/>
      <c r="OL241" s="143"/>
      <c r="OM241" s="143"/>
      <c r="ON241" s="143"/>
      <c r="OO241" s="143"/>
      <c r="OP241" s="143"/>
      <c r="OQ241" s="143"/>
      <c r="OR241" s="143"/>
      <c r="OS241" s="143"/>
      <c r="OT241" s="143"/>
      <c r="OU241" s="143"/>
      <c r="OV241" s="143"/>
      <c r="OW241" s="143"/>
      <c r="OX241" s="143"/>
      <c r="OY241" s="143"/>
      <c r="OZ241" s="143"/>
      <c r="PA241" s="143"/>
      <c r="PB241" s="143"/>
      <c r="PC241" s="143"/>
      <c r="PD241" s="143"/>
      <c r="PE241" s="143"/>
      <c r="PF241" s="143"/>
      <c r="PG241" s="143"/>
      <c r="PH241" s="143"/>
      <c r="PI241" s="143"/>
      <c r="PJ241" s="143"/>
      <c r="PK241" s="143"/>
      <c r="PL241" s="143"/>
      <c r="PM241" s="143"/>
      <c r="PN241" s="143"/>
      <c r="PO241" s="143"/>
      <c r="PP241" s="143"/>
      <c r="PQ241" s="143"/>
      <c r="PR241" s="143"/>
      <c r="PS241" s="143"/>
      <c r="PT241" s="143"/>
      <c r="PU241" s="143"/>
      <c r="PV241" s="143"/>
      <c r="PW241" s="143"/>
      <c r="PX241" s="143"/>
      <c r="PY241" s="143"/>
      <c r="PZ241" s="143"/>
      <c r="QA241" s="143"/>
      <c r="QB241" s="143"/>
      <c r="QC241" s="143"/>
      <c r="QD241" s="143"/>
      <c r="QE241" s="143"/>
      <c r="QF241" s="143"/>
      <c r="QG241" s="143"/>
      <c r="QH241" s="143"/>
      <c r="QI241" s="143"/>
      <c r="QJ241" s="143"/>
      <c r="QK241" s="143"/>
      <c r="QL241" s="143"/>
      <c r="QM241" s="143"/>
      <c r="QN241" s="143"/>
      <c r="QO241" s="143"/>
      <c r="QP241" s="143"/>
      <c r="QQ241" s="143"/>
      <c r="QR241" s="143"/>
      <c r="QS241" s="143"/>
      <c r="QT241" s="143"/>
      <c r="QU241" s="143"/>
      <c r="QV241" s="143"/>
      <c r="QW241" s="143"/>
      <c r="QX241" s="143"/>
      <c r="QY241" s="143"/>
      <c r="QZ241" s="143"/>
      <c r="RA241" s="143"/>
      <c r="RB241" s="143"/>
      <c r="RC241" s="143"/>
      <c r="RD241" s="143"/>
      <c r="RE241" s="143"/>
      <c r="RF241" s="143"/>
      <c r="RG241" s="143"/>
      <c r="RH241" s="143"/>
      <c r="RI241" s="143"/>
      <c r="RJ241" s="143"/>
      <c r="RK241" s="143"/>
      <c r="RL241" s="143"/>
      <c r="RM241" s="143"/>
      <c r="RN241" s="143"/>
      <c r="RO241" s="143"/>
      <c r="RP241" s="143"/>
      <c r="RQ241" s="143"/>
      <c r="RR241" s="143"/>
      <c r="RS241" s="143"/>
      <c r="RT241" s="143"/>
      <c r="RU241" s="143"/>
      <c r="RV241" s="143"/>
      <c r="RW241" s="143"/>
      <c r="RX241" s="143"/>
      <c r="RY241" s="143"/>
      <c r="RZ241" s="143"/>
      <c r="SA241" s="143"/>
      <c r="SB241" s="143"/>
      <c r="SC241" s="143"/>
      <c r="SD241" s="143"/>
      <c r="SE241" s="143"/>
      <c r="SF241" s="143"/>
      <c r="SG241" s="143"/>
      <c r="SH241" s="143"/>
      <c r="SI241" s="143"/>
      <c r="SJ241" s="143"/>
      <c r="SK241" s="143"/>
      <c r="SL241" s="143"/>
      <c r="SM241" s="143"/>
      <c r="SN241" s="143"/>
      <c r="SO241" s="143"/>
      <c r="SP241" s="143"/>
      <c r="SQ241" s="143"/>
      <c r="SR241" s="143"/>
      <c r="SS241" s="143"/>
      <c r="ST241" s="143"/>
      <c r="SU241" s="143"/>
      <c r="SV241" s="143"/>
      <c r="SW241" s="143"/>
      <c r="SX241" s="143"/>
      <c r="SY241" s="143"/>
      <c r="SZ241" s="143"/>
      <c r="TA241" s="143"/>
      <c r="TB241" s="143"/>
      <c r="TC241" s="143"/>
      <c r="TD241" s="143"/>
      <c r="TE241" s="143"/>
      <c r="TF241" s="143"/>
      <c r="TG241" s="143"/>
      <c r="TH241" s="143"/>
      <c r="TI241" s="143"/>
      <c r="TJ241" s="143"/>
      <c r="TK241" s="143"/>
      <c r="TL241" s="143"/>
      <c r="TM241" s="143"/>
      <c r="TN241" s="143"/>
      <c r="TO241" s="143"/>
      <c r="TP241" s="143"/>
      <c r="TQ241" s="143"/>
      <c r="TR241" s="143"/>
      <c r="TS241" s="143"/>
      <c r="TT241" s="143"/>
      <c r="TU241" s="143"/>
      <c r="TV241" s="143"/>
      <c r="TW241" s="143"/>
      <c r="TX241" s="143"/>
      <c r="TY241" s="143"/>
      <c r="TZ241" s="143"/>
      <c r="UA241" s="143"/>
      <c r="UB241" s="143"/>
      <c r="UC241" s="143"/>
      <c r="UD241" s="143"/>
      <c r="UE241" s="143"/>
      <c r="UF241" s="143"/>
      <c r="UG241" s="143"/>
      <c r="UH241" s="143"/>
      <c r="UI241" s="143"/>
      <c r="UJ241" s="143"/>
      <c r="UK241" s="143"/>
      <c r="UL241" s="143"/>
      <c r="UM241" s="143"/>
      <c r="UN241" s="143"/>
      <c r="UO241" s="143"/>
      <c r="UP241" s="143"/>
      <c r="UQ241" s="143"/>
      <c r="UR241" s="143"/>
      <c r="US241" s="143"/>
      <c r="UT241" s="143"/>
      <c r="UU241" s="143"/>
      <c r="UV241" s="143"/>
      <c r="UW241" s="143"/>
      <c r="UX241" s="143"/>
      <c r="UY241" s="143"/>
      <c r="UZ241" s="143"/>
      <c r="VA241" s="143"/>
      <c r="VB241" s="143"/>
      <c r="VC241" s="143"/>
      <c r="VD241" s="143"/>
      <c r="VE241" s="143"/>
      <c r="VF241" s="143"/>
      <c r="VG241" s="143"/>
      <c r="VH241" s="143"/>
      <c r="VI241" s="143"/>
      <c r="VJ241" s="143"/>
      <c r="VK241" s="143"/>
      <c r="VL241" s="143"/>
      <c r="VM241" s="143"/>
      <c r="VN241" s="143"/>
      <c r="VO241" s="143"/>
      <c r="VP241" s="143"/>
      <c r="VQ241" s="143"/>
      <c r="VR241" s="143"/>
      <c r="VS241" s="143"/>
      <c r="VT241" s="143"/>
      <c r="VU241" s="143"/>
      <c r="VV241" s="143"/>
      <c r="VW241" s="143"/>
      <c r="VX241" s="143"/>
      <c r="VY241" s="143"/>
      <c r="VZ241" s="143"/>
      <c r="WA241" s="143"/>
      <c r="WB241" s="143"/>
      <c r="WC241" s="143"/>
      <c r="WD241" s="143"/>
      <c r="WE241" s="143"/>
      <c r="WF241" s="143"/>
      <c r="WG241" s="143"/>
      <c r="WH241" s="143"/>
      <c r="WI241" s="143"/>
      <c r="WJ241" s="143"/>
      <c r="WK241" s="143"/>
      <c r="WL241" s="143"/>
      <c r="WM241" s="143"/>
      <c r="WN241" s="143"/>
      <c r="WO241" s="143"/>
      <c r="WP241" s="143"/>
      <c r="WQ241" s="143"/>
      <c r="WR241" s="143"/>
      <c r="WS241" s="143"/>
      <c r="WT241" s="143"/>
      <c r="WU241" s="143"/>
      <c r="WV241" s="143"/>
      <c r="WW241" s="143"/>
      <c r="WX241" s="143"/>
      <c r="WY241" s="143"/>
      <c r="WZ241" s="143"/>
      <c r="XA241" s="143"/>
      <c r="XB241" s="143"/>
      <c r="XC241" s="143"/>
      <c r="XD241" s="143"/>
      <c r="XE241" s="143"/>
      <c r="XF241" s="143"/>
      <c r="XG241" s="143"/>
      <c r="XH241" s="143"/>
      <c r="XI241" s="143"/>
      <c r="XJ241" s="143"/>
      <c r="XK241" s="143"/>
      <c r="XL241" s="143"/>
      <c r="XM241" s="143"/>
      <c r="XN241" s="143"/>
      <c r="XO241" s="143"/>
      <c r="XP241" s="143"/>
      <c r="XQ241" s="143"/>
      <c r="XR241" s="143"/>
      <c r="XS241" s="143"/>
      <c r="XT241" s="143"/>
      <c r="XU241" s="143"/>
      <c r="XV241" s="143"/>
      <c r="XW241" s="143"/>
      <c r="XX241" s="143"/>
      <c r="XY241" s="143"/>
      <c r="XZ241" s="143"/>
      <c r="YA241" s="143"/>
      <c r="YB241" s="143"/>
      <c r="YC241" s="143"/>
      <c r="YD241" s="143"/>
      <c r="YE241" s="143"/>
      <c r="YF241" s="143"/>
      <c r="YG241" s="143"/>
      <c r="YH241" s="143"/>
      <c r="YI241" s="143"/>
      <c r="YJ241" s="143"/>
      <c r="YK241" s="143"/>
      <c r="YL241" s="143"/>
      <c r="YM241" s="143"/>
      <c r="YN241" s="143"/>
      <c r="YO241" s="143"/>
      <c r="YP241" s="143"/>
      <c r="YQ241" s="143"/>
      <c r="YR241" s="143"/>
      <c r="YS241" s="143"/>
      <c r="YT241" s="143"/>
      <c r="YU241" s="143"/>
      <c r="YV241" s="143"/>
      <c r="YW241" s="143"/>
      <c r="YX241" s="143"/>
      <c r="YY241" s="143"/>
      <c r="YZ241" s="143"/>
      <c r="ZA241" s="143"/>
      <c r="ZB241" s="143"/>
      <c r="ZC241" s="143"/>
      <c r="ZD241" s="143"/>
      <c r="ZE241" s="143"/>
      <c r="ZF241" s="143"/>
      <c r="ZG241" s="143"/>
      <c r="ZH241" s="143"/>
      <c r="ZI241" s="143"/>
      <c r="ZJ241" s="143"/>
      <c r="ZK241" s="143"/>
      <c r="ZL241" s="143"/>
      <c r="ZM241" s="143"/>
      <c r="ZN241" s="143"/>
      <c r="ZO241" s="143"/>
      <c r="ZP241" s="143"/>
      <c r="ZQ241" s="143"/>
      <c r="ZR241" s="143"/>
      <c r="ZS241" s="143"/>
      <c r="ZT241" s="143"/>
      <c r="ZU241" s="143"/>
      <c r="ZV241" s="143"/>
      <c r="ZW241" s="143"/>
      <c r="ZX241" s="143"/>
      <c r="ZY241" s="143"/>
      <c r="ZZ241" s="143"/>
      <c r="AAA241" s="143"/>
      <c r="AAB241" s="143"/>
      <c r="AAC241" s="143"/>
      <c r="AAD241" s="143"/>
      <c r="AAE241" s="143"/>
      <c r="AAF241" s="143"/>
      <c r="AAG241" s="143"/>
      <c r="AAH241" s="143"/>
      <c r="AAI241" s="143"/>
      <c r="AAJ241" s="143"/>
      <c r="AAK241" s="143"/>
      <c r="AAL241" s="143"/>
      <c r="AAM241" s="143"/>
      <c r="AAN241" s="143"/>
      <c r="AAO241" s="143"/>
      <c r="AAP241" s="143"/>
      <c r="AAQ241" s="143"/>
      <c r="AAR241" s="143"/>
      <c r="AAS241" s="143"/>
      <c r="AAT241" s="143"/>
      <c r="AAU241" s="143"/>
      <c r="AAV241" s="143"/>
      <c r="AAW241" s="143"/>
      <c r="AAX241" s="143"/>
      <c r="AAY241" s="143"/>
      <c r="AAZ241" s="143"/>
      <c r="ABA241" s="143"/>
      <c r="ABB241" s="143"/>
      <c r="ABC241" s="143"/>
      <c r="ABD241" s="143"/>
      <c r="ABE241" s="143"/>
      <c r="ABF241" s="143"/>
      <c r="ABG241" s="143"/>
      <c r="ABH241" s="143"/>
      <c r="ABI241" s="143"/>
      <c r="ABJ241" s="143"/>
      <c r="ABK241" s="143"/>
      <c r="ABL241" s="143"/>
      <c r="ABM241" s="143"/>
      <c r="ABN241" s="143"/>
      <c r="ABO241" s="143"/>
      <c r="ABP241" s="143"/>
      <c r="ABQ241" s="143"/>
      <c r="ABR241" s="143"/>
      <c r="ABS241" s="143"/>
      <c r="ABT241" s="143"/>
      <c r="ABU241" s="143"/>
      <c r="ABV241" s="143"/>
      <c r="ABW241" s="143"/>
      <c r="ABX241" s="143"/>
      <c r="ABY241" s="143"/>
      <c r="ABZ241" s="143"/>
      <c r="ACA241" s="143"/>
      <c r="ACB241" s="143"/>
      <c r="ACC241" s="143"/>
      <c r="ACD241" s="143"/>
      <c r="ACE241" s="143"/>
      <c r="ACF241" s="143"/>
      <c r="ACG241" s="143"/>
      <c r="ACH241" s="143"/>
      <c r="ACI241" s="143"/>
      <c r="ACJ241" s="143"/>
      <c r="ACK241" s="143"/>
      <c r="ACL241" s="143"/>
      <c r="ACM241" s="143"/>
      <c r="ACN241" s="143"/>
      <c r="ACO241" s="143"/>
      <c r="ACP241" s="143"/>
      <c r="ACQ241" s="143"/>
      <c r="ACR241" s="143"/>
      <c r="ACS241" s="143"/>
      <c r="ACT241" s="143"/>
      <c r="ACU241" s="143"/>
      <c r="ACV241" s="143"/>
      <c r="ACW241" s="143"/>
      <c r="ACX241" s="143"/>
      <c r="ACY241" s="143"/>
      <c r="ACZ241" s="143"/>
      <c r="ADA241" s="143"/>
      <c r="ADB241" s="143"/>
      <c r="ADC241" s="143"/>
      <c r="ADD241" s="143"/>
      <c r="ADE241" s="143"/>
      <c r="ADF241" s="143"/>
      <c r="ADG241" s="143"/>
      <c r="ADH241" s="143"/>
      <c r="ADI241" s="143"/>
      <c r="ADJ241" s="143"/>
      <c r="ADK241" s="143"/>
      <c r="ADL241" s="143"/>
      <c r="ADM241" s="143"/>
      <c r="ADN241" s="143"/>
      <c r="ADO241" s="143"/>
      <c r="ADP241" s="143"/>
      <c r="ADQ241" s="143"/>
      <c r="ADR241" s="143"/>
      <c r="ADS241" s="143"/>
      <c r="ADT241" s="143"/>
      <c r="ADU241" s="143"/>
      <c r="ADV241" s="143"/>
      <c r="ADW241" s="143"/>
      <c r="ADX241" s="143"/>
      <c r="ADY241" s="143"/>
      <c r="ADZ241" s="143"/>
      <c r="AEA241" s="143"/>
      <c r="AEB241" s="143"/>
      <c r="AEC241" s="143"/>
      <c r="AED241" s="143"/>
      <c r="AEE241" s="143"/>
      <c r="AEF241" s="143"/>
      <c r="AEG241" s="143"/>
      <c r="AEH241" s="143"/>
      <c r="AEI241" s="143"/>
      <c r="AEJ241" s="143"/>
      <c r="AEK241" s="143"/>
      <c r="AEL241" s="143"/>
      <c r="AEM241" s="143"/>
      <c r="AEN241" s="143"/>
      <c r="AEO241" s="143"/>
      <c r="AEP241" s="143"/>
      <c r="AEQ241" s="143"/>
      <c r="AER241" s="143"/>
      <c r="AES241" s="143"/>
      <c r="AET241" s="143"/>
      <c r="AEU241" s="143"/>
      <c r="AEV241" s="143"/>
      <c r="AEW241" s="143"/>
      <c r="AEX241" s="143"/>
      <c r="AEY241" s="143"/>
      <c r="AEZ241" s="143"/>
      <c r="AFA241" s="143"/>
      <c r="AFB241" s="143"/>
      <c r="AFC241" s="143"/>
      <c r="AFD241" s="143"/>
      <c r="AFE241" s="143"/>
      <c r="AFF241" s="143"/>
      <c r="AFG241" s="143"/>
      <c r="AFH241" s="143"/>
      <c r="AFI241" s="143"/>
      <c r="AFJ241" s="143"/>
      <c r="AFK241" s="143"/>
      <c r="AFL241" s="143"/>
      <c r="AFM241" s="143"/>
      <c r="AFN241" s="143"/>
      <c r="AFO241" s="143"/>
      <c r="AFP241" s="143"/>
      <c r="AFQ241" s="143"/>
      <c r="AFR241" s="143"/>
      <c r="AFS241" s="143"/>
      <c r="AFT241" s="143"/>
      <c r="AFU241" s="143"/>
      <c r="AFV241" s="143"/>
      <c r="AFW241" s="143"/>
      <c r="AFX241" s="143"/>
      <c r="AFY241" s="143"/>
      <c r="AFZ241" s="143"/>
      <c r="AGA241" s="143"/>
      <c r="AGB241" s="143"/>
      <c r="AGC241" s="143"/>
      <c r="AGD241" s="143"/>
      <c r="AGE241" s="143"/>
      <c r="AGF241" s="143"/>
      <c r="AGG241" s="143"/>
      <c r="AGH241" s="143"/>
      <c r="AGI241" s="143"/>
      <c r="AGJ241" s="143"/>
      <c r="AGK241" s="143"/>
      <c r="AGL241" s="143"/>
      <c r="AGM241" s="143"/>
      <c r="AGN241" s="143"/>
      <c r="AGO241" s="143"/>
      <c r="AGP241" s="143"/>
      <c r="AGQ241" s="143"/>
      <c r="AGR241" s="143"/>
      <c r="AGS241" s="143"/>
      <c r="AGT241" s="143"/>
      <c r="AGU241" s="143"/>
      <c r="AGV241" s="143"/>
      <c r="AGW241" s="143"/>
      <c r="AGX241" s="143"/>
      <c r="AGY241" s="143"/>
      <c r="AGZ241" s="143"/>
      <c r="AHA241" s="143"/>
      <c r="AHB241" s="143"/>
      <c r="AHC241" s="143"/>
      <c r="AHD241" s="143"/>
      <c r="AHE241" s="143"/>
      <c r="AHF241" s="143"/>
      <c r="AHG241" s="143"/>
      <c r="AHH241" s="143"/>
      <c r="AHI241" s="143"/>
      <c r="AHJ241" s="143"/>
      <c r="AHK241" s="143"/>
      <c r="AHL241" s="143"/>
      <c r="AHM241" s="143"/>
      <c r="AHN241" s="143"/>
      <c r="AHO241" s="143"/>
      <c r="AHP241" s="143"/>
      <c r="AHQ241" s="143"/>
      <c r="AHR241" s="143"/>
      <c r="AHS241" s="143"/>
      <c r="AHT241" s="143"/>
      <c r="AHU241" s="143"/>
      <c r="AHV241" s="143"/>
      <c r="AHW241" s="143"/>
      <c r="AHX241" s="143"/>
      <c r="AHY241" s="143"/>
      <c r="AHZ241" s="143"/>
      <c r="AIA241" s="143"/>
      <c r="AIB241" s="143"/>
      <c r="AIC241" s="143"/>
      <c r="AID241" s="143"/>
      <c r="AIE241" s="143"/>
      <c r="AIF241" s="143"/>
      <c r="AIG241" s="143"/>
      <c r="AIH241" s="143"/>
      <c r="AII241" s="143"/>
      <c r="AIJ241" s="143"/>
      <c r="AIK241" s="143"/>
      <c r="AIL241" s="143"/>
      <c r="AIM241" s="143"/>
      <c r="AIN241" s="143"/>
      <c r="AIO241" s="143"/>
      <c r="AIP241" s="143"/>
      <c r="AIQ241" s="143"/>
      <c r="AIR241" s="143"/>
      <c r="AIS241" s="143"/>
      <c r="AIT241" s="143"/>
      <c r="AIU241" s="143"/>
      <c r="AIV241" s="143"/>
      <c r="AIW241" s="143"/>
      <c r="AIX241" s="143"/>
      <c r="AIY241" s="143"/>
      <c r="AIZ241" s="143"/>
      <c r="AJA241" s="143"/>
      <c r="AJB241" s="143"/>
      <c r="AJC241" s="143"/>
      <c r="AJD241" s="143"/>
      <c r="AJE241" s="143"/>
      <c r="AJF241" s="143"/>
      <c r="AJG241" s="143"/>
      <c r="AJH241" s="143"/>
      <c r="AJI241" s="143"/>
    </row>
    <row r="242" spans="1:945" s="106" customFormat="1" ht="13.55" customHeight="1">
      <c r="A242" s="400"/>
      <c r="B242" s="62" t="s">
        <v>34</v>
      </c>
      <c r="C242" s="251">
        <f>Asia!C242</f>
        <v>2061646</v>
      </c>
      <c r="D242" s="358">
        <f>Asia!D242</f>
        <v>0.9796280310457437</v>
      </c>
      <c r="E242" s="421"/>
      <c r="F242" s="406"/>
      <c r="G242" s="356">
        <v>18763</v>
      </c>
      <c r="H242" s="358">
        <f t="shared" si="90"/>
        <v>0.38902872371927755</v>
      </c>
      <c r="I242" s="138">
        <v>14593</v>
      </c>
      <c r="J242" s="358">
        <f t="shared" si="104"/>
        <v>1.3207697201017812</v>
      </c>
      <c r="K242" s="453"/>
      <c r="L242" s="455"/>
      <c r="M242" s="138">
        <v>2909</v>
      </c>
      <c r="N242" s="358">
        <f t="shared" si="93"/>
        <v>0.9100459619172685</v>
      </c>
      <c r="O242" s="138"/>
      <c r="P242" s="358"/>
      <c r="Q242" s="138">
        <v>582</v>
      </c>
      <c r="R242" s="358">
        <f t="shared" si="113"/>
        <v>1.1010830324909748</v>
      </c>
      <c r="S242" s="138">
        <v>1367</v>
      </c>
      <c r="T242" s="358">
        <f t="shared" si="95"/>
        <v>0.20228671943711518</v>
      </c>
      <c r="U242" s="250"/>
      <c r="V242" s="137"/>
      <c r="W242" s="356">
        <v>132</v>
      </c>
      <c r="X242" s="358">
        <f t="shared" si="117"/>
        <v>5.6</v>
      </c>
      <c r="Y242" s="250">
        <v>12</v>
      </c>
      <c r="Z242" s="358">
        <f t="shared" si="110"/>
        <v>-0.6</v>
      </c>
      <c r="AA242" s="138"/>
      <c r="AB242" s="358"/>
      <c r="AC242" s="138"/>
      <c r="AD242" s="358"/>
      <c r="AE242" s="138"/>
      <c r="AF242" s="358"/>
      <c r="AG242" s="138"/>
      <c r="AH242" s="358"/>
      <c r="AI242" s="143"/>
      <c r="AJ242" s="143"/>
      <c r="AK242" s="143"/>
      <c r="AL242" s="143"/>
      <c r="AM242" s="143"/>
      <c r="AN242" s="143"/>
      <c r="AO242" s="143"/>
      <c r="AP242" s="143"/>
      <c r="AQ242" s="143"/>
      <c r="AR242" s="143"/>
      <c r="AS242" s="143"/>
      <c r="AT242" s="143"/>
      <c r="AU242" s="143"/>
      <c r="AV242" s="144"/>
      <c r="AW242" s="143"/>
      <c r="AX242" s="143"/>
      <c r="AY242" s="143"/>
      <c r="AZ242" s="143"/>
      <c r="BA242" s="143"/>
      <c r="BB242" s="143"/>
      <c r="BC242" s="143"/>
      <c r="BD242" s="143"/>
      <c r="BE242" s="143"/>
      <c r="BF242" s="143"/>
      <c r="BG242" s="143"/>
      <c r="BH242" s="143"/>
      <c r="BI242" s="143"/>
      <c r="BJ242" s="143"/>
      <c r="BK242" s="143"/>
      <c r="BL242" s="143"/>
      <c r="BM242" s="143"/>
      <c r="BN242" s="143"/>
      <c r="BO242" s="143"/>
      <c r="BP242" s="143"/>
      <c r="BQ242" s="143"/>
      <c r="BR242" s="143"/>
      <c r="BS242" s="143"/>
      <c r="BT242" s="143"/>
      <c r="BU242" s="143"/>
      <c r="BV242" s="143"/>
      <c r="BW242" s="143"/>
      <c r="BX242" s="143"/>
      <c r="BY242" s="143"/>
      <c r="BZ242" s="143"/>
      <c r="CA242" s="143"/>
      <c r="CB242" s="143"/>
      <c r="CC242" s="143"/>
      <c r="CD242" s="143"/>
      <c r="CE242" s="143"/>
      <c r="CF242" s="143"/>
      <c r="CG242" s="143"/>
      <c r="CH242" s="143"/>
      <c r="CI242" s="143"/>
      <c r="CJ242" s="143"/>
      <c r="CK242" s="143"/>
      <c r="CL242" s="143"/>
      <c r="CM242" s="143"/>
      <c r="CN242" s="143"/>
      <c r="CO242" s="143"/>
      <c r="CP242" s="143"/>
      <c r="CQ242" s="143"/>
      <c r="CR242" s="143"/>
      <c r="CS242" s="143"/>
      <c r="CT242" s="143"/>
      <c r="CU242" s="143"/>
      <c r="CV242" s="143"/>
      <c r="CW242" s="143"/>
      <c r="CX242" s="143"/>
      <c r="CY242" s="143"/>
      <c r="CZ242" s="143"/>
      <c r="DA242" s="143"/>
      <c r="DB242" s="143"/>
      <c r="DC242" s="143"/>
      <c r="DD242" s="143"/>
      <c r="DE242" s="143"/>
      <c r="DF242" s="143"/>
      <c r="DG242" s="143"/>
      <c r="DH242" s="143"/>
      <c r="DI242" s="143"/>
      <c r="DJ242" s="143"/>
      <c r="DK242" s="143"/>
      <c r="DL242" s="143"/>
      <c r="DM242" s="143"/>
      <c r="DN242" s="143"/>
      <c r="DO242" s="143"/>
      <c r="DP242" s="143"/>
      <c r="DQ242" s="143"/>
      <c r="DR242" s="143"/>
      <c r="DS242" s="143"/>
      <c r="DT242" s="143"/>
      <c r="DU242" s="143"/>
      <c r="DV242" s="143"/>
      <c r="DW242" s="143"/>
      <c r="DX242" s="143"/>
      <c r="DY242" s="143"/>
      <c r="DZ242" s="143"/>
      <c r="EA242" s="143"/>
      <c r="EB242" s="143"/>
      <c r="EC242" s="143"/>
      <c r="ED242" s="143"/>
      <c r="EE242" s="143"/>
      <c r="EF242" s="143"/>
      <c r="EG242" s="143"/>
      <c r="EH242" s="143"/>
      <c r="EI242" s="143"/>
      <c r="EJ242" s="143"/>
      <c r="EK242" s="143"/>
      <c r="EL242" s="143"/>
      <c r="EM242" s="143"/>
      <c r="EN242" s="143"/>
      <c r="EO242" s="143"/>
      <c r="EP242" s="143"/>
      <c r="EQ242" s="143"/>
      <c r="ER242" s="143"/>
      <c r="ES242" s="143"/>
      <c r="ET242" s="143"/>
      <c r="EU242" s="143"/>
      <c r="EV242" s="143"/>
      <c r="EW242" s="143"/>
      <c r="EX242" s="143"/>
      <c r="EY242" s="143"/>
      <c r="EZ242" s="143"/>
      <c r="FA242" s="143"/>
      <c r="FB242" s="143"/>
      <c r="FC242" s="143"/>
      <c r="FD242" s="143"/>
      <c r="FE242" s="143"/>
      <c r="FF242" s="143"/>
      <c r="FG242" s="143"/>
      <c r="FH242" s="143"/>
      <c r="FI242" s="143"/>
      <c r="FJ242" s="143"/>
      <c r="FK242" s="143"/>
      <c r="FL242" s="143"/>
      <c r="FM242" s="143"/>
      <c r="FN242" s="143"/>
      <c r="FO242" s="143"/>
      <c r="FP242" s="143"/>
      <c r="FQ242" s="143"/>
      <c r="FR242" s="143"/>
      <c r="FS242" s="143"/>
      <c r="FT242" s="143"/>
      <c r="FU242" s="143"/>
      <c r="FV242" s="143"/>
      <c r="FW242" s="143"/>
      <c r="FX242" s="143"/>
      <c r="FY242" s="143"/>
      <c r="FZ242" s="143"/>
      <c r="GA242" s="143"/>
      <c r="GB242" s="143"/>
      <c r="GC242" s="143"/>
      <c r="GD242" s="143"/>
      <c r="GE242" s="143"/>
      <c r="GF242" s="143"/>
      <c r="GG242" s="143"/>
      <c r="GH242" s="143"/>
      <c r="GI242" s="143"/>
      <c r="GJ242" s="143"/>
      <c r="GK242" s="143"/>
      <c r="GL242" s="143"/>
      <c r="GM242" s="143"/>
      <c r="GN242" s="143"/>
      <c r="GO242" s="143"/>
      <c r="GP242" s="143"/>
      <c r="GQ242" s="143"/>
      <c r="GR242" s="143"/>
      <c r="GS242" s="143"/>
      <c r="GT242" s="143"/>
      <c r="GU242" s="143"/>
      <c r="GV242" s="143"/>
      <c r="GW242" s="143"/>
      <c r="GX242" s="143"/>
      <c r="GY242" s="143"/>
      <c r="GZ242" s="143"/>
      <c r="HA242" s="143"/>
      <c r="HB242" s="143"/>
      <c r="HC242" s="143"/>
      <c r="HD242" s="143"/>
      <c r="HE242" s="143"/>
      <c r="HF242" s="143"/>
      <c r="HG242" s="143"/>
      <c r="HH242" s="143"/>
      <c r="HI242" s="143"/>
      <c r="HJ242" s="143"/>
      <c r="HK242" s="143"/>
      <c r="HL242" s="143"/>
      <c r="HM242" s="143"/>
      <c r="HN242" s="143"/>
      <c r="HO242" s="143"/>
      <c r="HP242" s="143"/>
      <c r="HQ242" s="143"/>
      <c r="HR242" s="143"/>
      <c r="HS242" s="143"/>
      <c r="HT242" s="143"/>
      <c r="HU242" s="143"/>
      <c r="HV242" s="143"/>
      <c r="HW242" s="143"/>
      <c r="HX242" s="143"/>
      <c r="HY242" s="143"/>
      <c r="HZ242" s="143"/>
      <c r="IA242" s="143"/>
      <c r="IB242" s="143"/>
      <c r="IC242" s="143"/>
      <c r="ID242" s="143"/>
      <c r="IE242" s="143"/>
      <c r="IF242" s="143"/>
      <c r="IG242" s="143"/>
      <c r="IH242" s="143"/>
      <c r="II242" s="143"/>
      <c r="IJ242" s="143"/>
      <c r="IK242" s="143"/>
      <c r="IL242" s="143"/>
      <c r="IM242" s="143"/>
      <c r="IN242" s="143"/>
      <c r="IO242" s="143"/>
      <c r="IP242" s="143"/>
      <c r="IQ242" s="143"/>
      <c r="IR242" s="143"/>
      <c r="IS242" s="143"/>
      <c r="IT242" s="143"/>
      <c r="IU242" s="143"/>
      <c r="IV242" s="143"/>
      <c r="IW242" s="143"/>
      <c r="IX242" s="143"/>
      <c r="IY242" s="143"/>
      <c r="IZ242" s="143"/>
      <c r="JA242" s="143"/>
      <c r="JB242" s="143"/>
      <c r="JC242" s="143"/>
      <c r="JD242" s="143"/>
      <c r="JE242" s="143"/>
      <c r="JF242" s="143"/>
      <c r="JG242" s="143"/>
      <c r="JH242" s="143"/>
      <c r="JI242" s="143"/>
      <c r="JJ242" s="143"/>
      <c r="JK242" s="143"/>
      <c r="JL242" s="143"/>
      <c r="JM242" s="143"/>
      <c r="JN242" s="143"/>
      <c r="JO242" s="143"/>
      <c r="JP242" s="143"/>
      <c r="JQ242" s="143"/>
      <c r="JR242" s="143"/>
      <c r="JS242" s="143"/>
      <c r="JT242" s="143"/>
      <c r="JU242" s="143"/>
      <c r="JV242" s="143"/>
      <c r="JW242" s="143"/>
      <c r="JX242" s="143"/>
      <c r="JY242" s="143"/>
      <c r="JZ242" s="143"/>
      <c r="KA242" s="143"/>
      <c r="KB242" s="143"/>
      <c r="KC242" s="143"/>
      <c r="KD242" s="143"/>
      <c r="KE242" s="143"/>
      <c r="KF242" s="143"/>
      <c r="KG242" s="143"/>
      <c r="KH242" s="143"/>
      <c r="KI242" s="143"/>
      <c r="KJ242" s="143"/>
      <c r="KK242" s="143"/>
      <c r="KL242" s="143"/>
      <c r="KM242" s="143"/>
      <c r="KN242" s="143"/>
      <c r="KO242" s="143"/>
      <c r="KP242" s="143"/>
      <c r="KQ242" s="143"/>
      <c r="KR242" s="143"/>
      <c r="KS242" s="143"/>
      <c r="KT242" s="143"/>
      <c r="KU242" s="143"/>
      <c r="KV242" s="143"/>
      <c r="KW242" s="143"/>
      <c r="KX242" s="143"/>
      <c r="KY242" s="143"/>
      <c r="KZ242" s="143"/>
      <c r="LA242" s="143"/>
      <c r="LB242" s="143"/>
      <c r="LC242" s="143"/>
      <c r="LD242" s="143"/>
      <c r="LE242" s="143"/>
      <c r="LF242" s="143"/>
      <c r="LG242" s="143"/>
      <c r="LH242" s="143"/>
      <c r="LI242" s="143"/>
      <c r="LJ242" s="143"/>
      <c r="LK242" s="143"/>
      <c r="LL242" s="143"/>
      <c r="LM242" s="143"/>
      <c r="LN242" s="143"/>
      <c r="LO242" s="143"/>
      <c r="LP242" s="143"/>
      <c r="LQ242" s="143"/>
      <c r="LR242" s="143"/>
      <c r="LS242" s="143"/>
      <c r="LT242" s="143"/>
      <c r="LU242" s="143"/>
      <c r="LV242" s="143"/>
      <c r="LW242" s="143"/>
      <c r="LX242" s="143"/>
      <c r="LY242" s="143"/>
      <c r="LZ242" s="143"/>
      <c r="MA242" s="143"/>
      <c r="MB242" s="143"/>
      <c r="MC242" s="143"/>
      <c r="MD242" s="143"/>
      <c r="ME242" s="143"/>
      <c r="MF242" s="143"/>
      <c r="MG242" s="143"/>
      <c r="MH242" s="143"/>
      <c r="MI242" s="143"/>
      <c r="MJ242" s="143"/>
      <c r="MK242" s="143"/>
      <c r="ML242" s="143"/>
      <c r="MM242" s="143"/>
      <c r="MN242" s="143"/>
      <c r="MO242" s="143"/>
      <c r="MP242" s="143"/>
      <c r="MQ242" s="143"/>
      <c r="MR242" s="143"/>
      <c r="MS242" s="143"/>
      <c r="MT242" s="143"/>
      <c r="MU242" s="143"/>
      <c r="MV242" s="143"/>
      <c r="MW242" s="143"/>
      <c r="MX242" s="143"/>
      <c r="MY242" s="143"/>
      <c r="MZ242" s="143"/>
      <c r="NA242" s="143"/>
      <c r="NB242" s="143"/>
      <c r="NC242" s="143"/>
      <c r="ND242" s="143"/>
      <c r="NE242" s="143"/>
      <c r="NF242" s="143"/>
      <c r="NG242" s="143"/>
      <c r="NH242" s="143"/>
      <c r="NI242" s="143"/>
      <c r="NJ242" s="143"/>
      <c r="NK242" s="143"/>
      <c r="NL242" s="143"/>
      <c r="NM242" s="143"/>
      <c r="NN242" s="143"/>
      <c r="NO242" s="143"/>
      <c r="NP242" s="143"/>
      <c r="NQ242" s="143"/>
      <c r="NR242" s="143"/>
      <c r="NS242" s="143"/>
      <c r="NT242" s="143"/>
      <c r="NU242" s="143"/>
      <c r="NV242" s="143"/>
      <c r="NW242" s="143"/>
      <c r="NX242" s="143"/>
      <c r="NY242" s="143"/>
      <c r="NZ242" s="143"/>
      <c r="OA242" s="143"/>
      <c r="OB242" s="143"/>
      <c r="OC242" s="143"/>
      <c r="OD242" s="143"/>
      <c r="OE242" s="143"/>
      <c r="OF242" s="143"/>
      <c r="OG242" s="143"/>
      <c r="OH242" s="143"/>
      <c r="OI242" s="143"/>
      <c r="OJ242" s="143"/>
      <c r="OK242" s="143"/>
      <c r="OL242" s="143"/>
      <c r="OM242" s="143"/>
      <c r="ON242" s="143"/>
      <c r="OO242" s="143"/>
      <c r="OP242" s="143"/>
      <c r="OQ242" s="143"/>
      <c r="OR242" s="143"/>
      <c r="OS242" s="143"/>
      <c r="OT242" s="143"/>
      <c r="OU242" s="143"/>
      <c r="OV242" s="143"/>
      <c r="OW242" s="143"/>
      <c r="OX242" s="143"/>
      <c r="OY242" s="143"/>
      <c r="OZ242" s="143"/>
      <c r="PA242" s="143"/>
      <c r="PB242" s="143"/>
      <c r="PC242" s="143"/>
      <c r="PD242" s="143"/>
      <c r="PE242" s="143"/>
      <c r="PF242" s="143"/>
      <c r="PG242" s="143"/>
      <c r="PH242" s="143"/>
      <c r="PI242" s="143"/>
      <c r="PJ242" s="143"/>
      <c r="PK242" s="143"/>
      <c r="PL242" s="143"/>
      <c r="PM242" s="143"/>
      <c r="PN242" s="143"/>
      <c r="PO242" s="143"/>
      <c r="PP242" s="143"/>
      <c r="PQ242" s="143"/>
      <c r="PR242" s="143"/>
      <c r="PS242" s="143"/>
      <c r="PT242" s="143"/>
      <c r="PU242" s="143"/>
      <c r="PV242" s="143"/>
      <c r="PW242" s="143"/>
      <c r="PX242" s="143"/>
      <c r="PY242" s="143"/>
      <c r="PZ242" s="143"/>
      <c r="QA242" s="143"/>
      <c r="QB242" s="143"/>
      <c r="QC242" s="143"/>
      <c r="QD242" s="143"/>
      <c r="QE242" s="143"/>
      <c r="QF242" s="143"/>
      <c r="QG242" s="143"/>
      <c r="QH242" s="143"/>
      <c r="QI242" s="143"/>
      <c r="QJ242" s="143"/>
      <c r="QK242" s="143"/>
      <c r="QL242" s="143"/>
      <c r="QM242" s="143"/>
      <c r="QN242" s="143"/>
      <c r="QO242" s="143"/>
      <c r="QP242" s="143"/>
      <c r="QQ242" s="143"/>
      <c r="QR242" s="143"/>
      <c r="QS242" s="143"/>
      <c r="QT242" s="143"/>
      <c r="QU242" s="143"/>
      <c r="QV242" s="143"/>
      <c r="QW242" s="143"/>
      <c r="QX242" s="143"/>
      <c r="QY242" s="143"/>
      <c r="QZ242" s="143"/>
      <c r="RA242" s="143"/>
      <c r="RB242" s="143"/>
      <c r="RC242" s="143"/>
      <c r="RD242" s="143"/>
      <c r="RE242" s="143"/>
      <c r="RF242" s="143"/>
      <c r="RG242" s="143"/>
      <c r="RH242" s="143"/>
      <c r="RI242" s="143"/>
      <c r="RJ242" s="143"/>
      <c r="RK242" s="143"/>
      <c r="RL242" s="143"/>
      <c r="RM242" s="143"/>
      <c r="RN242" s="143"/>
      <c r="RO242" s="143"/>
      <c r="RP242" s="143"/>
      <c r="RQ242" s="143"/>
      <c r="RR242" s="143"/>
      <c r="RS242" s="143"/>
      <c r="RT242" s="143"/>
      <c r="RU242" s="143"/>
      <c r="RV242" s="143"/>
      <c r="RW242" s="143"/>
      <c r="RX242" s="143"/>
      <c r="RY242" s="143"/>
      <c r="RZ242" s="143"/>
      <c r="SA242" s="143"/>
      <c r="SB242" s="143"/>
      <c r="SC242" s="143"/>
      <c r="SD242" s="143"/>
      <c r="SE242" s="143"/>
      <c r="SF242" s="143"/>
      <c r="SG242" s="143"/>
      <c r="SH242" s="143"/>
      <c r="SI242" s="143"/>
      <c r="SJ242" s="143"/>
      <c r="SK242" s="143"/>
      <c r="SL242" s="143"/>
      <c r="SM242" s="143"/>
      <c r="SN242" s="143"/>
      <c r="SO242" s="143"/>
      <c r="SP242" s="143"/>
      <c r="SQ242" s="143"/>
      <c r="SR242" s="143"/>
      <c r="SS242" s="143"/>
      <c r="ST242" s="143"/>
      <c r="SU242" s="143"/>
      <c r="SV242" s="143"/>
      <c r="SW242" s="143"/>
      <c r="SX242" s="143"/>
      <c r="SY242" s="143"/>
      <c r="SZ242" s="143"/>
      <c r="TA242" s="143"/>
      <c r="TB242" s="143"/>
      <c r="TC242" s="143"/>
      <c r="TD242" s="143"/>
      <c r="TE242" s="143"/>
      <c r="TF242" s="143"/>
      <c r="TG242" s="143"/>
      <c r="TH242" s="143"/>
      <c r="TI242" s="143"/>
      <c r="TJ242" s="143"/>
      <c r="TK242" s="143"/>
      <c r="TL242" s="143"/>
      <c r="TM242" s="143"/>
      <c r="TN242" s="143"/>
      <c r="TO242" s="143"/>
      <c r="TP242" s="143"/>
      <c r="TQ242" s="143"/>
      <c r="TR242" s="143"/>
      <c r="TS242" s="143"/>
      <c r="TT242" s="143"/>
      <c r="TU242" s="143"/>
      <c r="TV242" s="143"/>
      <c r="TW242" s="143"/>
      <c r="TX242" s="143"/>
      <c r="TY242" s="143"/>
      <c r="TZ242" s="143"/>
      <c r="UA242" s="143"/>
      <c r="UB242" s="143"/>
      <c r="UC242" s="143"/>
      <c r="UD242" s="143"/>
      <c r="UE242" s="143"/>
      <c r="UF242" s="143"/>
      <c r="UG242" s="143"/>
      <c r="UH242" s="143"/>
      <c r="UI242" s="143"/>
      <c r="UJ242" s="143"/>
      <c r="UK242" s="143"/>
      <c r="UL242" s="143"/>
      <c r="UM242" s="143"/>
      <c r="UN242" s="143"/>
      <c r="UO242" s="143"/>
      <c r="UP242" s="143"/>
      <c r="UQ242" s="143"/>
      <c r="UR242" s="143"/>
      <c r="US242" s="143"/>
      <c r="UT242" s="143"/>
      <c r="UU242" s="143"/>
      <c r="UV242" s="143"/>
      <c r="UW242" s="143"/>
      <c r="UX242" s="143"/>
      <c r="UY242" s="143"/>
      <c r="UZ242" s="143"/>
      <c r="VA242" s="143"/>
      <c r="VB242" s="143"/>
      <c r="VC242" s="143"/>
      <c r="VD242" s="143"/>
      <c r="VE242" s="143"/>
      <c r="VF242" s="143"/>
      <c r="VG242" s="143"/>
      <c r="VH242" s="143"/>
      <c r="VI242" s="143"/>
      <c r="VJ242" s="143"/>
      <c r="VK242" s="143"/>
      <c r="VL242" s="143"/>
      <c r="VM242" s="143"/>
      <c r="VN242" s="143"/>
      <c r="VO242" s="143"/>
      <c r="VP242" s="143"/>
      <c r="VQ242" s="143"/>
      <c r="VR242" s="143"/>
      <c r="VS242" s="143"/>
      <c r="VT242" s="143"/>
      <c r="VU242" s="143"/>
      <c r="VV242" s="143"/>
      <c r="VW242" s="143"/>
      <c r="VX242" s="143"/>
      <c r="VY242" s="143"/>
      <c r="VZ242" s="143"/>
      <c r="WA242" s="143"/>
      <c r="WB242" s="143"/>
      <c r="WC242" s="143"/>
      <c r="WD242" s="143"/>
      <c r="WE242" s="143"/>
      <c r="WF242" s="143"/>
      <c r="WG242" s="143"/>
      <c r="WH242" s="143"/>
      <c r="WI242" s="143"/>
      <c r="WJ242" s="143"/>
      <c r="WK242" s="143"/>
      <c r="WL242" s="143"/>
      <c r="WM242" s="143"/>
      <c r="WN242" s="143"/>
      <c r="WO242" s="143"/>
      <c r="WP242" s="143"/>
      <c r="WQ242" s="143"/>
      <c r="WR242" s="143"/>
      <c r="WS242" s="143"/>
      <c r="WT242" s="143"/>
      <c r="WU242" s="143"/>
      <c r="WV242" s="143"/>
      <c r="WW242" s="143"/>
      <c r="WX242" s="143"/>
      <c r="WY242" s="143"/>
      <c r="WZ242" s="143"/>
      <c r="XA242" s="143"/>
      <c r="XB242" s="143"/>
      <c r="XC242" s="143"/>
      <c r="XD242" s="143"/>
      <c r="XE242" s="143"/>
      <c r="XF242" s="143"/>
      <c r="XG242" s="143"/>
      <c r="XH242" s="143"/>
      <c r="XI242" s="143"/>
      <c r="XJ242" s="143"/>
      <c r="XK242" s="143"/>
      <c r="XL242" s="143"/>
      <c r="XM242" s="143"/>
      <c r="XN242" s="143"/>
      <c r="XO242" s="143"/>
      <c r="XP242" s="143"/>
      <c r="XQ242" s="143"/>
      <c r="XR242" s="143"/>
      <c r="XS242" s="143"/>
      <c r="XT242" s="143"/>
      <c r="XU242" s="143"/>
      <c r="XV242" s="143"/>
      <c r="XW242" s="143"/>
      <c r="XX242" s="143"/>
      <c r="XY242" s="143"/>
      <c r="XZ242" s="143"/>
      <c r="YA242" s="143"/>
      <c r="YB242" s="143"/>
      <c r="YC242" s="143"/>
      <c r="YD242" s="143"/>
      <c r="YE242" s="143"/>
      <c r="YF242" s="143"/>
      <c r="YG242" s="143"/>
      <c r="YH242" s="143"/>
      <c r="YI242" s="143"/>
      <c r="YJ242" s="143"/>
      <c r="YK242" s="143"/>
      <c r="YL242" s="143"/>
      <c r="YM242" s="143"/>
      <c r="YN242" s="143"/>
      <c r="YO242" s="143"/>
      <c r="YP242" s="143"/>
      <c r="YQ242" s="143"/>
      <c r="YR242" s="143"/>
      <c r="YS242" s="143"/>
      <c r="YT242" s="143"/>
      <c r="YU242" s="143"/>
      <c r="YV242" s="143"/>
      <c r="YW242" s="143"/>
      <c r="YX242" s="143"/>
      <c r="YY242" s="143"/>
      <c r="YZ242" s="143"/>
      <c r="ZA242" s="143"/>
      <c r="ZB242" s="143"/>
      <c r="ZC242" s="143"/>
      <c r="ZD242" s="143"/>
      <c r="ZE242" s="143"/>
      <c r="ZF242" s="143"/>
      <c r="ZG242" s="143"/>
      <c r="ZH242" s="143"/>
      <c r="ZI242" s="143"/>
      <c r="ZJ242" s="143"/>
      <c r="ZK242" s="143"/>
      <c r="ZL242" s="143"/>
      <c r="ZM242" s="143"/>
      <c r="ZN242" s="143"/>
      <c r="ZO242" s="143"/>
      <c r="ZP242" s="143"/>
      <c r="ZQ242" s="143"/>
      <c r="ZR242" s="143"/>
      <c r="ZS242" s="143"/>
      <c r="ZT242" s="143"/>
      <c r="ZU242" s="143"/>
      <c r="ZV242" s="143"/>
      <c r="ZW242" s="143"/>
      <c r="ZX242" s="143"/>
      <c r="ZY242" s="143"/>
      <c r="ZZ242" s="143"/>
      <c r="AAA242" s="143"/>
      <c r="AAB242" s="143"/>
      <c r="AAC242" s="143"/>
      <c r="AAD242" s="143"/>
      <c r="AAE242" s="143"/>
      <c r="AAF242" s="143"/>
      <c r="AAG242" s="143"/>
      <c r="AAH242" s="143"/>
      <c r="AAI242" s="143"/>
      <c r="AAJ242" s="143"/>
      <c r="AAK242" s="143"/>
      <c r="AAL242" s="143"/>
      <c r="AAM242" s="143"/>
      <c r="AAN242" s="143"/>
      <c r="AAO242" s="143"/>
      <c r="AAP242" s="143"/>
      <c r="AAQ242" s="143"/>
      <c r="AAR242" s="143"/>
      <c r="AAS242" s="143"/>
      <c r="AAT242" s="143"/>
      <c r="AAU242" s="143"/>
      <c r="AAV242" s="143"/>
      <c r="AAW242" s="143"/>
      <c r="AAX242" s="143"/>
      <c r="AAY242" s="143"/>
      <c r="AAZ242" s="143"/>
      <c r="ABA242" s="143"/>
      <c r="ABB242" s="143"/>
      <c r="ABC242" s="143"/>
      <c r="ABD242" s="143"/>
      <c r="ABE242" s="143"/>
      <c r="ABF242" s="143"/>
      <c r="ABG242" s="143"/>
      <c r="ABH242" s="143"/>
      <c r="ABI242" s="143"/>
      <c r="ABJ242" s="143"/>
      <c r="ABK242" s="143"/>
      <c r="ABL242" s="143"/>
      <c r="ABM242" s="143"/>
      <c r="ABN242" s="143"/>
      <c r="ABO242" s="143"/>
      <c r="ABP242" s="143"/>
      <c r="ABQ242" s="143"/>
      <c r="ABR242" s="143"/>
      <c r="ABS242" s="143"/>
      <c r="ABT242" s="143"/>
      <c r="ABU242" s="143"/>
      <c r="ABV242" s="143"/>
      <c r="ABW242" s="143"/>
      <c r="ABX242" s="143"/>
      <c r="ABY242" s="143"/>
      <c r="ABZ242" s="143"/>
      <c r="ACA242" s="143"/>
      <c r="ACB242" s="143"/>
      <c r="ACC242" s="143"/>
      <c r="ACD242" s="143"/>
      <c r="ACE242" s="143"/>
      <c r="ACF242" s="143"/>
      <c r="ACG242" s="143"/>
      <c r="ACH242" s="143"/>
      <c r="ACI242" s="143"/>
      <c r="ACJ242" s="143"/>
      <c r="ACK242" s="143"/>
      <c r="ACL242" s="143"/>
      <c r="ACM242" s="143"/>
      <c r="ACN242" s="143"/>
      <c r="ACO242" s="143"/>
      <c r="ACP242" s="143"/>
      <c r="ACQ242" s="143"/>
      <c r="ACR242" s="143"/>
      <c r="ACS242" s="143"/>
      <c r="ACT242" s="143"/>
      <c r="ACU242" s="143"/>
      <c r="ACV242" s="143"/>
      <c r="ACW242" s="143"/>
      <c r="ACX242" s="143"/>
      <c r="ACY242" s="143"/>
      <c r="ACZ242" s="143"/>
      <c r="ADA242" s="143"/>
      <c r="ADB242" s="143"/>
      <c r="ADC242" s="143"/>
      <c r="ADD242" s="143"/>
      <c r="ADE242" s="143"/>
      <c r="ADF242" s="143"/>
      <c r="ADG242" s="143"/>
      <c r="ADH242" s="143"/>
      <c r="ADI242" s="143"/>
      <c r="ADJ242" s="143"/>
      <c r="ADK242" s="143"/>
      <c r="ADL242" s="143"/>
      <c r="ADM242" s="143"/>
      <c r="ADN242" s="143"/>
      <c r="ADO242" s="143"/>
      <c r="ADP242" s="143"/>
      <c r="ADQ242" s="143"/>
      <c r="ADR242" s="143"/>
      <c r="ADS242" s="143"/>
      <c r="ADT242" s="143"/>
      <c r="ADU242" s="143"/>
      <c r="ADV242" s="143"/>
      <c r="ADW242" s="143"/>
      <c r="ADX242" s="143"/>
      <c r="ADY242" s="143"/>
      <c r="ADZ242" s="143"/>
      <c r="AEA242" s="143"/>
      <c r="AEB242" s="143"/>
      <c r="AEC242" s="143"/>
      <c r="AED242" s="143"/>
      <c r="AEE242" s="143"/>
      <c r="AEF242" s="143"/>
      <c r="AEG242" s="143"/>
      <c r="AEH242" s="143"/>
      <c r="AEI242" s="143"/>
      <c r="AEJ242" s="143"/>
      <c r="AEK242" s="143"/>
      <c r="AEL242" s="143"/>
      <c r="AEM242" s="143"/>
      <c r="AEN242" s="143"/>
      <c r="AEO242" s="143"/>
      <c r="AEP242" s="143"/>
      <c r="AEQ242" s="143"/>
      <c r="AER242" s="143"/>
      <c r="AES242" s="143"/>
      <c r="AET242" s="143"/>
      <c r="AEU242" s="143"/>
      <c r="AEV242" s="143"/>
      <c r="AEW242" s="143"/>
      <c r="AEX242" s="143"/>
      <c r="AEY242" s="143"/>
      <c r="AEZ242" s="143"/>
      <c r="AFA242" s="143"/>
      <c r="AFB242" s="143"/>
      <c r="AFC242" s="143"/>
      <c r="AFD242" s="143"/>
      <c r="AFE242" s="143"/>
      <c r="AFF242" s="143"/>
      <c r="AFG242" s="143"/>
      <c r="AFH242" s="143"/>
      <c r="AFI242" s="143"/>
      <c r="AFJ242" s="143"/>
      <c r="AFK242" s="143"/>
      <c r="AFL242" s="143"/>
      <c r="AFM242" s="143"/>
      <c r="AFN242" s="143"/>
      <c r="AFO242" s="143"/>
      <c r="AFP242" s="143"/>
      <c r="AFQ242" s="143"/>
      <c r="AFR242" s="143"/>
      <c r="AFS242" s="143"/>
      <c r="AFT242" s="143"/>
      <c r="AFU242" s="143"/>
      <c r="AFV242" s="143"/>
      <c r="AFW242" s="143"/>
      <c r="AFX242" s="143"/>
      <c r="AFY242" s="143"/>
      <c r="AFZ242" s="143"/>
      <c r="AGA242" s="143"/>
      <c r="AGB242" s="143"/>
      <c r="AGC242" s="143"/>
      <c r="AGD242" s="143"/>
      <c r="AGE242" s="143"/>
      <c r="AGF242" s="143"/>
      <c r="AGG242" s="143"/>
      <c r="AGH242" s="143"/>
      <c r="AGI242" s="143"/>
      <c r="AGJ242" s="143"/>
      <c r="AGK242" s="143"/>
      <c r="AGL242" s="143"/>
      <c r="AGM242" s="143"/>
      <c r="AGN242" s="143"/>
      <c r="AGO242" s="143"/>
      <c r="AGP242" s="143"/>
      <c r="AGQ242" s="143"/>
      <c r="AGR242" s="143"/>
      <c r="AGS242" s="143"/>
      <c r="AGT242" s="143"/>
      <c r="AGU242" s="143"/>
      <c r="AGV242" s="143"/>
      <c r="AGW242" s="143"/>
      <c r="AGX242" s="143"/>
      <c r="AGY242" s="143"/>
      <c r="AGZ242" s="143"/>
      <c r="AHA242" s="143"/>
      <c r="AHB242" s="143"/>
      <c r="AHC242" s="143"/>
      <c r="AHD242" s="143"/>
      <c r="AHE242" s="143"/>
      <c r="AHF242" s="143"/>
      <c r="AHG242" s="143"/>
      <c r="AHH242" s="143"/>
      <c r="AHI242" s="143"/>
      <c r="AHJ242" s="143"/>
      <c r="AHK242" s="143"/>
      <c r="AHL242" s="143"/>
      <c r="AHM242" s="143"/>
      <c r="AHN242" s="143"/>
      <c r="AHO242" s="143"/>
      <c r="AHP242" s="143"/>
      <c r="AHQ242" s="143"/>
      <c r="AHR242" s="143"/>
      <c r="AHS242" s="143"/>
      <c r="AHT242" s="143"/>
      <c r="AHU242" s="143"/>
      <c r="AHV242" s="143"/>
      <c r="AHW242" s="143"/>
      <c r="AHX242" s="143"/>
      <c r="AHY242" s="143"/>
      <c r="AHZ242" s="143"/>
      <c r="AIA242" s="143"/>
      <c r="AIB242" s="143"/>
      <c r="AIC242" s="143"/>
      <c r="AID242" s="143"/>
      <c r="AIE242" s="143"/>
      <c r="AIF242" s="143"/>
      <c r="AIG242" s="143"/>
      <c r="AIH242" s="143"/>
      <c r="AII242" s="143"/>
      <c r="AIJ242" s="143"/>
      <c r="AIK242" s="143"/>
      <c r="AIL242" s="143"/>
      <c r="AIM242" s="143"/>
      <c r="AIN242" s="143"/>
      <c r="AIO242" s="143"/>
      <c r="AIP242" s="143"/>
      <c r="AIQ242" s="143"/>
      <c r="AIR242" s="143"/>
      <c r="AIS242" s="143"/>
      <c r="AIT242" s="143"/>
      <c r="AIU242" s="143"/>
      <c r="AIV242" s="143"/>
      <c r="AIW242" s="143"/>
      <c r="AIX242" s="143"/>
      <c r="AIY242" s="143"/>
      <c r="AIZ242" s="143"/>
      <c r="AJA242" s="143"/>
      <c r="AJB242" s="143"/>
      <c r="AJC242" s="143"/>
      <c r="AJD242" s="143"/>
      <c r="AJE242" s="143"/>
      <c r="AJF242" s="143"/>
      <c r="AJG242" s="143"/>
      <c r="AJH242" s="143"/>
      <c r="AJI242" s="143"/>
    </row>
    <row r="243" spans="1:945" s="106" customFormat="1" ht="13.55" customHeight="1">
      <c r="A243" s="401"/>
      <c r="B243" s="156" t="s">
        <v>32</v>
      </c>
      <c r="C243" s="254">
        <f>Asia!C243</f>
        <v>2415767</v>
      </c>
      <c r="D243" s="359">
        <f>Asia!D243</f>
        <v>0.73379203828490192</v>
      </c>
      <c r="E243" s="422"/>
      <c r="F243" s="407"/>
      <c r="G243" s="357">
        <v>19022</v>
      </c>
      <c r="H243" s="359">
        <f t="shared" si="90"/>
        <v>0.30020505809979503</v>
      </c>
      <c r="I243" s="241">
        <v>14994</v>
      </c>
      <c r="J243" s="359">
        <f t="shared" si="104"/>
        <v>0.70735595536324292</v>
      </c>
      <c r="K243" s="460"/>
      <c r="L243" s="459"/>
      <c r="M243" s="241">
        <v>1367</v>
      </c>
      <c r="N243" s="359">
        <f t="shared" si="93"/>
        <v>-3.9353478566409028E-2</v>
      </c>
      <c r="O243" s="241"/>
      <c r="P243" s="359"/>
      <c r="Q243" s="241">
        <v>323</v>
      </c>
      <c r="R243" s="359">
        <f t="shared" si="113"/>
        <v>1.6048387096774195</v>
      </c>
      <c r="S243" s="241">
        <v>1808</v>
      </c>
      <c r="T243" s="359">
        <f t="shared" si="95"/>
        <v>0.6391659111514052</v>
      </c>
      <c r="U243" s="253"/>
      <c r="V243" s="240"/>
      <c r="W243" s="357">
        <v>56</v>
      </c>
      <c r="X243" s="359">
        <f t="shared" si="117"/>
        <v>-1.7543859649122862E-2</v>
      </c>
      <c r="Y243" s="253">
        <v>0</v>
      </c>
      <c r="Z243" s="359" t="str">
        <f t="shared" si="110"/>
        <v/>
      </c>
      <c r="AA243" s="138"/>
      <c r="AB243" s="358"/>
      <c r="AC243" s="138"/>
      <c r="AD243" s="358"/>
      <c r="AE243" s="138"/>
      <c r="AF243" s="358"/>
      <c r="AG243" s="138"/>
      <c r="AH243" s="358"/>
      <c r="AI243" s="143"/>
      <c r="AJ243" s="143"/>
      <c r="AK243" s="143"/>
      <c r="AL243" s="143"/>
      <c r="AM243" s="143"/>
      <c r="AN243" s="143"/>
      <c r="AO243" s="143"/>
      <c r="AP243" s="143"/>
      <c r="AQ243" s="143"/>
      <c r="AR243" s="143"/>
      <c r="AS243" s="143"/>
      <c r="AT243" s="143"/>
      <c r="AU243" s="143"/>
      <c r="AV243" s="144"/>
      <c r="AW243" s="143"/>
      <c r="AX243" s="143"/>
      <c r="AY243" s="143"/>
      <c r="AZ243" s="143"/>
      <c r="BA243" s="143"/>
      <c r="BB243" s="143"/>
      <c r="BC243" s="143"/>
      <c r="BD243" s="143"/>
      <c r="BE243" s="143"/>
      <c r="BF243" s="143"/>
      <c r="BG243" s="143"/>
      <c r="BH243" s="143"/>
      <c r="BI243" s="143"/>
      <c r="BJ243" s="143"/>
      <c r="BK243" s="143"/>
      <c r="BL243" s="143"/>
      <c r="BM243" s="143"/>
      <c r="BN243" s="143"/>
      <c r="BO243" s="143"/>
      <c r="BP243" s="143"/>
      <c r="BQ243" s="143"/>
      <c r="BR243" s="143"/>
      <c r="BS243" s="143"/>
      <c r="BT243" s="143"/>
      <c r="BU243" s="143"/>
      <c r="BV243" s="143"/>
      <c r="BW243" s="143"/>
      <c r="BX243" s="143"/>
      <c r="BY243" s="143"/>
      <c r="BZ243" s="143"/>
      <c r="CA243" s="143"/>
      <c r="CB243" s="143"/>
      <c r="CC243" s="143"/>
      <c r="CD243" s="143"/>
      <c r="CE243" s="143"/>
      <c r="CF243" s="143"/>
      <c r="CG243" s="143"/>
      <c r="CH243" s="143"/>
      <c r="CI243" s="143"/>
      <c r="CJ243" s="143"/>
      <c r="CK243" s="143"/>
      <c r="CL243" s="143"/>
      <c r="CM243" s="143"/>
      <c r="CN243" s="143"/>
      <c r="CO243" s="143"/>
      <c r="CP243" s="143"/>
      <c r="CQ243" s="143"/>
      <c r="CR243" s="143"/>
      <c r="CS243" s="143"/>
      <c r="CT243" s="143"/>
      <c r="CU243" s="143"/>
      <c r="CV243" s="143"/>
      <c r="CW243" s="143"/>
      <c r="CX243" s="143"/>
      <c r="CY243" s="143"/>
      <c r="CZ243" s="143"/>
      <c r="DA243" s="143"/>
      <c r="DB243" s="143"/>
      <c r="DC243" s="143"/>
      <c r="DD243" s="143"/>
      <c r="DE243" s="143"/>
      <c r="DF243" s="143"/>
      <c r="DG243" s="143"/>
      <c r="DH243" s="143"/>
      <c r="DI243" s="143"/>
      <c r="DJ243" s="143"/>
      <c r="DK243" s="143"/>
      <c r="DL243" s="143"/>
      <c r="DM243" s="143"/>
      <c r="DN243" s="143"/>
      <c r="DO243" s="143"/>
      <c r="DP243" s="143"/>
      <c r="DQ243" s="143"/>
      <c r="DR243" s="143"/>
      <c r="DS243" s="143"/>
      <c r="DT243" s="143"/>
      <c r="DU243" s="143"/>
      <c r="DV243" s="143"/>
      <c r="DW243" s="143"/>
      <c r="DX243" s="143"/>
      <c r="DY243" s="143"/>
      <c r="DZ243" s="143"/>
      <c r="EA243" s="143"/>
      <c r="EB243" s="143"/>
      <c r="EC243" s="143"/>
      <c r="ED243" s="143"/>
      <c r="EE243" s="143"/>
      <c r="EF243" s="143"/>
      <c r="EG243" s="143"/>
      <c r="EH243" s="143"/>
      <c r="EI243" s="143"/>
      <c r="EJ243" s="143"/>
      <c r="EK243" s="143"/>
      <c r="EL243" s="143"/>
      <c r="EM243" s="143"/>
      <c r="EN243" s="143"/>
      <c r="EO243" s="143"/>
      <c r="EP243" s="143"/>
      <c r="EQ243" s="143"/>
      <c r="ER243" s="143"/>
      <c r="ES243" s="143"/>
      <c r="ET243" s="143"/>
      <c r="EU243" s="143"/>
      <c r="EV243" s="143"/>
      <c r="EW243" s="143"/>
      <c r="EX243" s="143"/>
      <c r="EY243" s="143"/>
      <c r="EZ243" s="143"/>
      <c r="FA243" s="143"/>
      <c r="FB243" s="143"/>
      <c r="FC243" s="143"/>
      <c r="FD243" s="143"/>
      <c r="FE243" s="143"/>
      <c r="FF243" s="143"/>
      <c r="FG243" s="143"/>
      <c r="FH243" s="143"/>
      <c r="FI243" s="143"/>
      <c r="FJ243" s="143"/>
      <c r="FK243" s="143"/>
      <c r="FL243" s="143"/>
      <c r="FM243" s="143"/>
      <c r="FN243" s="143"/>
      <c r="FO243" s="143"/>
      <c r="FP243" s="143"/>
      <c r="FQ243" s="143"/>
      <c r="FR243" s="143"/>
      <c r="FS243" s="143"/>
      <c r="FT243" s="143"/>
      <c r="FU243" s="143"/>
      <c r="FV243" s="143"/>
      <c r="FW243" s="143"/>
      <c r="FX243" s="143"/>
      <c r="FY243" s="143"/>
      <c r="FZ243" s="143"/>
      <c r="GA243" s="143"/>
      <c r="GB243" s="143"/>
      <c r="GC243" s="143"/>
      <c r="GD243" s="143"/>
      <c r="GE243" s="143"/>
      <c r="GF243" s="143"/>
      <c r="GG243" s="143"/>
      <c r="GH243" s="143"/>
      <c r="GI243" s="143"/>
      <c r="GJ243" s="143"/>
      <c r="GK243" s="143"/>
      <c r="GL243" s="143"/>
      <c r="GM243" s="143"/>
      <c r="GN243" s="143"/>
      <c r="GO243" s="143"/>
      <c r="GP243" s="143"/>
      <c r="GQ243" s="143"/>
      <c r="GR243" s="143"/>
      <c r="GS243" s="143"/>
      <c r="GT243" s="143"/>
      <c r="GU243" s="143"/>
      <c r="GV243" s="143"/>
      <c r="GW243" s="143"/>
      <c r="GX243" s="143"/>
      <c r="GY243" s="143"/>
      <c r="GZ243" s="143"/>
      <c r="HA243" s="143"/>
      <c r="HB243" s="143"/>
      <c r="HC243" s="143"/>
      <c r="HD243" s="143"/>
      <c r="HE243" s="143"/>
      <c r="HF243" s="143"/>
      <c r="HG243" s="143"/>
      <c r="HH243" s="143"/>
      <c r="HI243" s="143"/>
      <c r="HJ243" s="143"/>
      <c r="HK243" s="143"/>
      <c r="HL243" s="143"/>
      <c r="HM243" s="143"/>
      <c r="HN243" s="143"/>
      <c r="HO243" s="143"/>
      <c r="HP243" s="143"/>
      <c r="HQ243" s="143"/>
      <c r="HR243" s="143"/>
      <c r="HS243" s="143"/>
      <c r="HT243" s="143"/>
      <c r="HU243" s="143"/>
      <c r="HV243" s="143"/>
      <c r="HW243" s="143"/>
      <c r="HX243" s="143"/>
      <c r="HY243" s="143"/>
      <c r="HZ243" s="143"/>
      <c r="IA243" s="143"/>
      <c r="IB243" s="143"/>
      <c r="IC243" s="143"/>
      <c r="ID243" s="143"/>
      <c r="IE243" s="143"/>
      <c r="IF243" s="143"/>
      <c r="IG243" s="143"/>
      <c r="IH243" s="143"/>
      <c r="II243" s="143"/>
      <c r="IJ243" s="143"/>
      <c r="IK243" s="143"/>
      <c r="IL243" s="143"/>
      <c r="IM243" s="143"/>
      <c r="IN243" s="143"/>
      <c r="IO243" s="143"/>
      <c r="IP243" s="143"/>
      <c r="IQ243" s="143"/>
      <c r="IR243" s="143"/>
      <c r="IS243" s="143"/>
      <c r="IT243" s="143"/>
      <c r="IU243" s="143"/>
      <c r="IV243" s="143"/>
      <c r="IW243" s="143"/>
      <c r="IX243" s="143"/>
      <c r="IY243" s="143"/>
      <c r="IZ243" s="143"/>
      <c r="JA243" s="143"/>
      <c r="JB243" s="143"/>
      <c r="JC243" s="143"/>
      <c r="JD243" s="143"/>
      <c r="JE243" s="143"/>
      <c r="JF243" s="143"/>
      <c r="JG243" s="143"/>
      <c r="JH243" s="143"/>
      <c r="JI243" s="143"/>
      <c r="JJ243" s="143"/>
      <c r="JK243" s="143"/>
      <c r="JL243" s="143"/>
      <c r="JM243" s="143"/>
      <c r="JN243" s="143"/>
      <c r="JO243" s="143"/>
      <c r="JP243" s="143"/>
      <c r="JQ243" s="143"/>
      <c r="JR243" s="143"/>
      <c r="JS243" s="143"/>
      <c r="JT243" s="143"/>
      <c r="JU243" s="143"/>
      <c r="JV243" s="143"/>
      <c r="JW243" s="143"/>
      <c r="JX243" s="143"/>
      <c r="JY243" s="143"/>
      <c r="JZ243" s="143"/>
      <c r="KA243" s="143"/>
      <c r="KB243" s="143"/>
      <c r="KC243" s="143"/>
      <c r="KD243" s="143"/>
      <c r="KE243" s="143"/>
      <c r="KF243" s="143"/>
      <c r="KG243" s="143"/>
      <c r="KH243" s="143"/>
      <c r="KI243" s="143"/>
      <c r="KJ243" s="143"/>
      <c r="KK243" s="143"/>
      <c r="KL243" s="143"/>
      <c r="KM243" s="143"/>
      <c r="KN243" s="143"/>
      <c r="KO243" s="143"/>
      <c r="KP243" s="143"/>
      <c r="KQ243" s="143"/>
      <c r="KR243" s="143"/>
      <c r="KS243" s="143"/>
      <c r="KT243" s="143"/>
      <c r="KU243" s="143"/>
      <c r="KV243" s="143"/>
      <c r="KW243" s="143"/>
      <c r="KX243" s="143"/>
      <c r="KY243" s="143"/>
      <c r="KZ243" s="143"/>
      <c r="LA243" s="143"/>
      <c r="LB243" s="143"/>
      <c r="LC243" s="143"/>
      <c r="LD243" s="143"/>
      <c r="LE243" s="143"/>
      <c r="LF243" s="143"/>
      <c r="LG243" s="143"/>
      <c r="LH243" s="143"/>
      <c r="LI243" s="143"/>
      <c r="LJ243" s="143"/>
      <c r="LK243" s="143"/>
      <c r="LL243" s="143"/>
      <c r="LM243" s="143"/>
      <c r="LN243" s="143"/>
      <c r="LO243" s="143"/>
      <c r="LP243" s="143"/>
      <c r="LQ243" s="143"/>
      <c r="LR243" s="143"/>
      <c r="LS243" s="143"/>
      <c r="LT243" s="143"/>
      <c r="LU243" s="143"/>
      <c r="LV243" s="143"/>
      <c r="LW243" s="143"/>
      <c r="LX243" s="143"/>
      <c r="LY243" s="143"/>
      <c r="LZ243" s="143"/>
      <c r="MA243" s="143"/>
      <c r="MB243" s="143"/>
      <c r="MC243" s="143"/>
      <c r="MD243" s="143"/>
      <c r="ME243" s="143"/>
      <c r="MF243" s="143"/>
      <c r="MG243" s="143"/>
      <c r="MH243" s="143"/>
      <c r="MI243" s="143"/>
      <c r="MJ243" s="143"/>
      <c r="MK243" s="143"/>
      <c r="ML243" s="143"/>
      <c r="MM243" s="143"/>
      <c r="MN243" s="143"/>
      <c r="MO243" s="143"/>
      <c r="MP243" s="143"/>
      <c r="MQ243" s="143"/>
      <c r="MR243" s="143"/>
      <c r="MS243" s="143"/>
      <c r="MT243" s="143"/>
      <c r="MU243" s="143"/>
      <c r="MV243" s="143"/>
      <c r="MW243" s="143"/>
      <c r="MX243" s="143"/>
      <c r="MY243" s="143"/>
      <c r="MZ243" s="143"/>
      <c r="NA243" s="143"/>
      <c r="NB243" s="143"/>
      <c r="NC243" s="143"/>
      <c r="ND243" s="143"/>
      <c r="NE243" s="143"/>
      <c r="NF243" s="143"/>
      <c r="NG243" s="143"/>
      <c r="NH243" s="143"/>
      <c r="NI243" s="143"/>
      <c r="NJ243" s="143"/>
      <c r="NK243" s="143"/>
      <c r="NL243" s="143"/>
      <c r="NM243" s="143"/>
      <c r="NN243" s="143"/>
      <c r="NO243" s="143"/>
      <c r="NP243" s="143"/>
      <c r="NQ243" s="143"/>
      <c r="NR243" s="143"/>
      <c r="NS243" s="143"/>
      <c r="NT243" s="143"/>
      <c r="NU243" s="143"/>
      <c r="NV243" s="143"/>
      <c r="NW243" s="143"/>
      <c r="NX243" s="143"/>
      <c r="NY243" s="143"/>
      <c r="NZ243" s="143"/>
      <c r="OA243" s="143"/>
      <c r="OB243" s="143"/>
      <c r="OC243" s="143"/>
      <c r="OD243" s="143"/>
      <c r="OE243" s="143"/>
      <c r="OF243" s="143"/>
      <c r="OG243" s="143"/>
      <c r="OH243" s="143"/>
      <c r="OI243" s="143"/>
      <c r="OJ243" s="143"/>
      <c r="OK243" s="143"/>
      <c r="OL243" s="143"/>
      <c r="OM243" s="143"/>
      <c r="ON243" s="143"/>
      <c r="OO243" s="143"/>
      <c r="OP243" s="143"/>
      <c r="OQ243" s="143"/>
      <c r="OR243" s="143"/>
      <c r="OS243" s="143"/>
      <c r="OT243" s="143"/>
      <c r="OU243" s="143"/>
      <c r="OV243" s="143"/>
      <c r="OW243" s="143"/>
      <c r="OX243" s="143"/>
      <c r="OY243" s="143"/>
      <c r="OZ243" s="143"/>
      <c r="PA243" s="143"/>
      <c r="PB243" s="143"/>
      <c r="PC243" s="143"/>
      <c r="PD243" s="143"/>
      <c r="PE243" s="143"/>
      <c r="PF243" s="143"/>
      <c r="PG243" s="143"/>
      <c r="PH243" s="143"/>
      <c r="PI243" s="143"/>
      <c r="PJ243" s="143"/>
      <c r="PK243" s="143"/>
      <c r="PL243" s="143"/>
      <c r="PM243" s="143"/>
      <c r="PN243" s="143"/>
      <c r="PO243" s="143"/>
      <c r="PP243" s="143"/>
      <c r="PQ243" s="143"/>
      <c r="PR243" s="143"/>
      <c r="PS243" s="143"/>
      <c r="PT243" s="143"/>
      <c r="PU243" s="143"/>
      <c r="PV243" s="143"/>
      <c r="PW243" s="143"/>
      <c r="PX243" s="143"/>
      <c r="PY243" s="143"/>
      <c r="PZ243" s="143"/>
      <c r="QA243" s="143"/>
      <c r="QB243" s="143"/>
      <c r="QC243" s="143"/>
      <c r="QD243" s="143"/>
      <c r="QE243" s="143"/>
      <c r="QF243" s="143"/>
      <c r="QG243" s="143"/>
      <c r="QH243" s="143"/>
      <c r="QI243" s="143"/>
      <c r="QJ243" s="143"/>
      <c r="QK243" s="143"/>
      <c r="QL243" s="143"/>
      <c r="QM243" s="143"/>
      <c r="QN243" s="143"/>
      <c r="QO243" s="143"/>
      <c r="QP243" s="143"/>
      <c r="QQ243" s="143"/>
      <c r="QR243" s="143"/>
      <c r="QS243" s="143"/>
      <c r="QT243" s="143"/>
      <c r="QU243" s="143"/>
      <c r="QV243" s="143"/>
      <c r="QW243" s="143"/>
      <c r="QX243" s="143"/>
      <c r="QY243" s="143"/>
      <c r="QZ243" s="143"/>
      <c r="RA243" s="143"/>
      <c r="RB243" s="143"/>
      <c r="RC243" s="143"/>
      <c r="RD243" s="143"/>
      <c r="RE243" s="143"/>
      <c r="RF243" s="143"/>
      <c r="RG243" s="143"/>
      <c r="RH243" s="143"/>
      <c r="RI243" s="143"/>
      <c r="RJ243" s="143"/>
      <c r="RK243" s="143"/>
      <c r="RL243" s="143"/>
      <c r="RM243" s="143"/>
      <c r="RN243" s="143"/>
      <c r="RO243" s="143"/>
      <c r="RP243" s="143"/>
      <c r="RQ243" s="143"/>
      <c r="RR243" s="143"/>
      <c r="RS243" s="143"/>
      <c r="RT243" s="143"/>
      <c r="RU243" s="143"/>
      <c r="RV243" s="143"/>
      <c r="RW243" s="143"/>
      <c r="RX243" s="143"/>
      <c r="RY243" s="143"/>
      <c r="RZ243" s="143"/>
      <c r="SA243" s="143"/>
      <c r="SB243" s="143"/>
      <c r="SC243" s="143"/>
      <c r="SD243" s="143"/>
      <c r="SE243" s="143"/>
      <c r="SF243" s="143"/>
      <c r="SG243" s="143"/>
      <c r="SH243" s="143"/>
      <c r="SI243" s="143"/>
      <c r="SJ243" s="143"/>
      <c r="SK243" s="143"/>
      <c r="SL243" s="143"/>
      <c r="SM243" s="143"/>
      <c r="SN243" s="143"/>
      <c r="SO243" s="143"/>
      <c r="SP243" s="143"/>
      <c r="SQ243" s="143"/>
      <c r="SR243" s="143"/>
      <c r="SS243" s="143"/>
      <c r="ST243" s="143"/>
      <c r="SU243" s="143"/>
      <c r="SV243" s="143"/>
      <c r="SW243" s="143"/>
      <c r="SX243" s="143"/>
      <c r="SY243" s="143"/>
      <c r="SZ243" s="143"/>
      <c r="TA243" s="143"/>
      <c r="TB243" s="143"/>
      <c r="TC243" s="143"/>
      <c r="TD243" s="143"/>
      <c r="TE243" s="143"/>
      <c r="TF243" s="143"/>
      <c r="TG243" s="143"/>
      <c r="TH243" s="143"/>
      <c r="TI243" s="143"/>
      <c r="TJ243" s="143"/>
      <c r="TK243" s="143"/>
      <c r="TL243" s="143"/>
      <c r="TM243" s="143"/>
      <c r="TN243" s="143"/>
      <c r="TO243" s="143"/>
      <c r="TP243" s="143"/>
      <c r="TQ243" s="143"/>
      <c r="TR243" s="143"/>
      <c r="TS243" s="143"/>
      <c r="TT243" s="143"/>
      <c r="TU243" s="143"/>
      <c r="TV243" s="143"/>
      <c r="TW243" s="143"/>
      <c r="TX243" s="143"/>
      <c r="TY243" s="143"/>
      <c r="TZ243" s="143"/>
      <c r="UA243" s="143"/>
      <c r="UB243" s="143"/>
      <c r="UC243" s="143"/>
      <c r="UD243" s="143"/>
      <c r="UE243" s="143"/>
      <c r="UF243" s="143"/>
      <c r="UG243" s="143"/>
      <c r="UH243" s="143"/>
      <c r="UI243" s="143"/>
      <c r="UJ243" s="143"/>
      <c r="UK243" s="143"/>
      <c r="UL243" s="143"/>
      <c r="UM243" s="143"/>
      <c r="UN243" s="143"/>
      <c r="UO243" s="143"/>
      <c r="UP243" s="143"/>
      <c r="UQ243" s="143"/>
      <c r="UR243" s="143"/>
      <c r="US243" s="143"/>
      <c r="UT243" s="143"/>
      <c r="UU243" s="143"/>
      <c r="UV243" s="143"/>
      <c r="UW243" s="143"/>
      <c r="UX243" s="143"/>
      <c r="UY243" s="143"/>
      <c r="UZ243" s="143"/>
      <c r="VA243" s="143"/>
      <c r="VB243" s="143"/>
      <c r="VC243" s="143"/>
      <c r="VD243" s="143"/>
      <c r="VE243" s="143"/>
      <c r="VF243" s="143"/>
      <c r="VG243" s="143"/>
      <c r="VH243" s="143"/>
      <c r="VI243" s="143"/>
      <c r="VJ243" s="143"/>
      <c r="VK243" s="143"/>
      <c r="VL243" s="143"/>
      <c r="VM243" s="143"/>
      <c r="VN243" s="143"/>
      <c r="VO243" s="143"/>
      <c r="VP243" s="143"/>
      <c r="VQ243" s="143"/>
      <c r="VR243" s="143"/>
      <c r="VS243" s="143"/>
      <c r="VT243" s="143"/>
      <c r="VU243" s="143"/>
      <c r="VV243" s="143"/>
      <c r="VW243" s="143"/>
      <c r="VX243" s="143"/>
      <c r="VY243" s="143"/>
      <c r="VZ243" s="143"/>
      <c r="WA243" s="143"/>
      <c r="WB243" s="143"/>
      <c r="WC243" s="143"/>
      <c r="WD243" s="143"/>
      <c r="WE243" s="143"/>
      <c r="WF243" s="143"/>
      <c r="WG243" s="143"/>
      <c r="WH243" s="143"/>
      <c r="WI243" s="143"/>
      <c r="WJ243" s="143"/>
      <c r="WK243" s="143"/>
      <c r="WL243" s="143"/>
      <c r="WM243" s="143"/>
      <c r="WN243" s="143"/>
      <c r="WO243" s="143"/>
      <c r="WP243" s="143"/>
      <c r="WQ243" s="143"/>
      <c r="WR243" s="143"/>
      <c r="WS243" s="143"/>
      <c r="WT243" s="143"/>
      <c r="WU243" s="143"/>
      <c r="WV243" s="143"/>
      <c r="WW243" s="143"/>
      <c r="WX243" s="143"/>
      <c r="WY243" s="143"/>
      <c r="WZ243" s="143"/>
      <c r="XA243" s="143"/>
      <c r="XB243" s="143"/>
      <c r="XC243" s="143"/>
      <c r="XD243" s="143"/>
      <c r="XE243" s="143"/>
      <c r="XF243" s="143"/>
      <c r="XG243" s="143"/>
      <c r="XH243" s="143"/>
      <c r="XI243" s="143"/>
      <c r="XJ243" s="143"/>
      <c r="XK243" s="143"/>
      <c r="XL243" s="143"/>
      <c r="XM243" s="143"/>
      <c r="XN243" s="143"/>
      <c r="XO243" s="143"/>
      <c r="XP243" s="143"/>
      <c r="XQ243" s="143"/>
      <c r="XR243" s="143"/>
      <c r="XS243" s="143"/>
      <c r="XT243" s="143"/>
      <c r="XU243" s="143"/>
      <c r="XV243" s="143"/>
      <c r="XW243" s="143"/>
      <c r="XX243" s="143"/>
      <c r="XY243" s="143"/>
      <c r="XZ243" s="143"/>
      <c r="YA243" s="143"/>
      <c r="YB243" s="143"/>
      <c r="YC243" s="143"/>
      <c r="YD243" s="143"/>
      <c r="YE243" s="143"/>
      <c r="YF243" s="143"/>
      <c r="YG243" s="143"/>
      <c r="YH243" s="143"/>
      <c r="YI243" s="143"/>
      <c r="YJ243" s="143"/>
      <c r="YK243" s="143"/>
      <c r="YL243" s="143"/>
      <c r="YM243" s="143"/>
      <c r="YN243" s="143"/>
      <c r="YO243" s="143"/>
      <c r="YP243" s="143"/>
      <c r="YQ243" s="143"/>
      <c r="YR243" s="143"/>
      <c r="YS243" s="143"/>
      <c r="YT243" s="143"/>
      <c r="YU243" s="143"/>
      <c r="YV243" s="143"/>
      <c r="YW243" s="143"/>
      <c r="YX243" s="143"/>
      <c r="YY243" s="143"/>
      <c r="YZ243" s="143"/>
      <c r="ZA243" s="143"/>
      <c r="ZB243" s="143"/>
      <c r="ZC243" s="143"/>
      <c r="ZD243" s="143"/>
      <c r="ZE243" s="143"/>
      <c r="ZF243" s="143"/>
      <c r="ZG243" s="143"/>
      <c r="ZH243" s="143"/>
      <c r="ZI243" s="143"/>
      <c r="ZJ243" s="143"/>
      <c r="ZK243" s="143"/>
      <c r="ZL243" s="143"/>
      <c r="ZM243" s="143"/>
      <c r="ZN243" s="143"/>
      <c r="ZO243" s="143"/>
      <c r="ZP243" s="143"/>
      <c r="ZQ243" s="143"/>
      <c r="ZR243" s="143"/>
      <c r="ZS243" s="143"/>
      <c r="ZT243" s="143"/>
      <c r="ZU243" s="143"/>
      <c r="ZV243" s="143"/>
      <c r="ZW243" s="143"/>
      <c r="ZX243" s="143"/>
      <c r="ZY243" s="143"/>
      <c r="ZZ243" s="143"/>
      <c r="AAA243" s="143"/>
      <c r="AAB243" s="143"/>
      <c r="AAC243" s="143"/>
      <c r="AAD243" s="143"/>
      <c r="AAE243" s="143"/>
      <c r="AAF243" s="143"/>
      <c r="AAG243" s="143"/>
      <c r="AAH243" s="143"/>
      <c r="AAI243" s="143"/>
      <c r="AAJ243" s="143"/>
      <c r="AAK243" s="143"/>
      <c r="AAL243" s="143"/>
      <c r="AAM243" s="143"/>
      <c r="AAN243" s="143"/>
      <c r="AAO243" s="143"/>
      <c r="AAP243" s="143"/>
      <c r="AAQ243" s="143"/>
      <c r="AAR243" s="143"/>
      <c r="AAS243" s="143"/>
      <c r="AAT243" s="143"/>
      <c r="AAU243" s="143"/>
      <c r="AAV243" s="143"/>
      <c r="AAW243" s="143"/>
      <c r="AAX243" s="143"/>
      <c r="AAY243" s="143"/>
      <c r="AAZ243" s="143"/>
      <c r="ABA243" s="143"/>
      <c r="ABB243" s="143"/>
      <c r="ABC243" s="143"/>
      <c r="ABD243" s="143"/>
      <c r="ABE243" s="143"/>
      <c r="ABF243" s="143"/>
      <c r="ABG243" s="143"/>
      <c r="ABH243" s="143"/>
      <c r="ABI243" s="143"/>
      <c r="ABJ243" s="143"/>
      <c r="ABK243" s="143"/>
      <c r="ABL243" s="143"/>
      <c r="ABM243" s="143"/>
      <c r="ABN243" s="143"/>
      <c r="ABO243" s="143"/>
      <c r="ABP243" s="143"/>
      <c r="ABQ243" s="143"/>
      <c r="ABR243" s="143"/>
      <c r="ABS243" s="143"/>
      <c r="ABT243" s="143"/>
      <c r="ABU243" s="143"/>
      <c r="ABV243" s="143"/>
      <c r="ABW243" s="143"/>
      <c r="ABX243" s="143"/>
      <c r="ABY243" s="143"/>
      <c r="ABZ243" s="143"/>
      <c r="ACA243" s="143"/>
      <c r="ACB243" s="143"/>
      <c r="ACC243" s="143"/>
      <c r="ACD243" s="143"/>
      <c r="ACE243" s="143"/>
      <c r="ACF243" s="143"/>
      <c r="ACG243" s="143"/>
      <c r="ACH243" s="143"/>
      <c r="ACI243" s="143"/>
      <c r="ACJ243" s="143"/>
      <c r="ACK243" s="143"/>
      <c r="ACL243" s="143"/>
      <c r="ACM243" s="143"/>
      <c r="ACN243" s="143"/>
      <c r="ACO243" s="143"/>
      <c r="ACP243" s="143"/>
      <c r="ACQ243" s="143"/>
      <c r="ACR243" s="143"/>
      <c r="ACS243" s="143"/>
      <c r="ACT243" s="143"/>
      <c r="ACU243" s="143"/>
      <c r="ACV243" s="143"/>
      <c r="ACW243" s="143"/>
      <c r="ACX243" s="143"/>
      <c r="ACY243" s="143"/>
      <c r="ACZ243" s="143"/>
      <c r="ADA243" s="143"/>
      <c r="ADB243" s="143"/>
      <c r="ADC243" s="143"/>
      <c r="ADD243" s="143"/>
      <c r="ADE243" s="143"/>
      <c r="ADF243" s="143"/>
      <c r="ADG243" s="143"/>
      <c r="ADH243" s="143"/>
      <c r="ADI243" s="143"/>
      <c r="ADJ243" s="143"/>
      <c r="ADK243" s="143"/>
      <c r="ADL243" s="143"/>
      <c r="ADM243" s="143"/>
      <c r="ADN243" s="143"/>
      <c r="ADO243" s="143"/>
      <c r="ADP243" s="143"/>
      <c r="ADQ243" s="143"/>
      <c r="ADR243" s="143"/>
      <c r="ADS243" s="143"/>
      <c r="ADT243" s="143"/>
      <c r="ADU243" s="143"/>
      <c r="ADV243" s="143"/>
      <c r="ADW243" s="143"/>
      <c r="ADX243" s="143"/>
      <c r="ADY243" s="143"/>
      <c r="ADZ243" s="143"/>
      <c r="AEA243" s="143"/>
      <c r="AEB243" s="143"/>
      <c r="AEC243" s="143"/>
      <c r="AED243" s="143"/>
      <c r="AEE243" s="143"/>
      <c r="AEF243" s="143"/>
      <c r="AEG243" s="143"/>
      <c r="AEH243" s="143"/>
      <c r="AEI243" s="143"/>
      <c r="AEJ243" s="143"/>
      <c r="AEK243" s="143"/>
      <c r="AEL243" s="143"/>
      <c r="AEM243" s="143"/>
      <c r="AEN243" s="143"/>
      <c r="AEO243" s="143"/>
      <c r="AEP243" s="143"/>
      <c r="AEQ243" s="143"/>
      <c r="AER243" s="143"/>
      <c r="AES243" s="143"/>
      <c r="AET243" s="143"/>
      <c r="AEU243" s="143"/>
      <c r="AEV243" s="143"/>
      <c r="AEW243" s="143"/>
      <c r="AEX243" s="143"/>
      <c r="AEY243" s="143"/>
      <c r="AEZ243" s="143"/>
      <c r="AFA243" s="143"/>
      <c r="AFB243" s="143"/>
      <c r="AFC243" s="143"/>
      <c r="AFD243" s="143"/>
      <c r="AFE243" s="143"/>
      <c r="AFF243" s="143"/>
      <c r="AFG243" s="143"/>
      <c r="AFH243" s="143"/>
      <c r="AFI243" s="143"/>
      <c r="AFJ243" s="143"/>
      <c r="AFK243" s="143"/>
      <c r="AFL243" s="143"/>
      <c r="AFM243" s="143"/>
      <c r="AFN243" s="143"/>
      <c r="AFO243" s="143"/>
      <c r="AFP243" s="143"/>
      <c r="AFQ243" s="143"/>
      <c r="AFR243" s="143"/>
      <c r="AFS243" s="143"/>
      <c r="AFT243" s="143"/>
      <c r="AFU243" s="143"/>
      <c r="AFV243" s="143"/>
      <c r="AFW243" s="143"/>
      <c r="AFX243" s="143"/>
      <c r="AFY243" s="143"/>
      <c r="AFZ243" s="143"/>
      <c r="AGA243" s="143"/>
      <c r="AGB243" s="143"/>
      <c r="AGC243" s="143"/>
      <c r="AGD243" s="143"/>
      <c r="AGE243" s="143"/>
      <c r="AGF243" s="143"/>
      <c r="AGG243" s="143"/>
      <c r="AGH243" s="143"/>
      <c r="AGI243" s="143"/>
      <c r="AGJ243" s="143"/>
      <c r="AGK243" s="143"/>
      <c r="AGL243" s="143"/>
      <c r="AGM243" s="143"/>
      <c r="AGN243" s="143"/>
      <c r="AGO243" s="143"/>
      <c r="AGP243" s="143"/>
      <c r="AGQ243" s="143"/>
      <c r="AGR243" s="143"/>
      <c r="AGS243" s="143"/>
      <c r="AGT243" s="143"/>
      <c r="AGU243" s="143"/>
      <c r="AGV243" s="143"/>
      <c r="AGW243" s="143"/>
      <c r="AGX243" s="143"/>
      <c r="AGY243" s="143"/>
      <c r="AGZ243" s="143"/>
      <c r="AHA243" s="143"/>
      <c r="AHB243" s="143"/>
      <c r="AHC243" s="143"/>
      <c r="AHD243" s="143"/>
      <c r="AHE243" s="143"/>
      <c r="AHF243" s="143"/>
      <c r="AHG243" s="143"/>
      <c r="AHH243" s="143"/>
      <c r="AHI243" s="143"/>
      <c r="AHJ243" s="143"/>
      <c r="AHK243" s="143"/>
      <c r="AHL243" s="143"/>
      <c r="AHM243" s="143"/>
      <c r="AHN243" s="143"/>
      <c r="AHO243" s="143"/>
      <c r="AHP243" s="143"/>
      <c r="AHQ243" s="143"/>
      <c r="AHR243" s="143"/>
      <c r="AHS243" s="143"/>
      <c r="AHT243" s="143"/>
      <c r="AHU243" s="143"/>
      <c r="AHV243" s="143"/>
      <c r="AHW243" s="143"/>
      <c r="AHX243" s="143"/>
      <c r="AHY243" s="143"/>
      <c r="AHZ243" s="143"/>
      <c r="AIA243" s="143"/>
      <c r="AIB243" s="143"/>
      <c r="AIC243" s="143"/>
      <c r="AID243" s="143"/>
      <c r="AIE243" s="143"/>
      <c r="AIF243" s="143"/>
      <c r="AIG243" s="143"/>
      <c r="AIH243" s="143"/>
      <c r="AII243" s="143"/>
      <c r="AIJ243" s="143"/>
      <c r="AIK243" s="143"/>
      <c r="AIL243" s="143"/>
      <c r="AIM243" s="143"/>
      <c r="AIN243" s="143"/>
      <c r="AIO243" s="143"/>
      <c r="AIP243" s="143"/>
      <c r="AIQ243" s="143"/>
      <c r="AIR243" s="143"/>
      <c r="AIS243" s="143"/>
      <c r="AIT243" s="143"/>
      <c r="AIU243" s="143"/>
      <c r="AIV243" s="143"/>
      <c r="AIW243" s="143"/>
      <c r="AIX243" s="143"/>
      <c r="AIY243" s="143"/>
      <c r="AIZ243" s="143"/>
      <c r="AJA243" s="143"/>
      <c r="AJB243" s="143"/>
      <c r="AJC243" s="143"/>
      <c r="AJD243" s="143"/>
      <c r="AJE243" s="143"/>
      <c r="AJF243" s="143"/>
      <c r="AJG243" s="143"/>
      <c r="AJH243" s="143"/>
      <c r="AJI243" s="143"/>
    </row>
    <row r="244" spans="1:945" s="106" customFormat="1" ht="13.55" customHeight="1">
      <c r="A244" s="400" t="s">
        <v>503</v>
      </c>
      <c r="B244" s="62" t="s">
        <v>25</v>
      </c>
      <c r="C244" s="251">
        <f>Asia!C244</f>
        <v>2770866</v>
      </c>
      <c r="D244" s="358">
        <f t="shared" ref="D244" si="124">IFERROR(IF((C244/C232-1)=-100%,"",(C244/C232-1)),"")</f>
        <v>0.5546461255682924</v>
      </c>
      <c r="E244" s="421"/>
      <c r="F244" s="406" t="str">
        <f>IFERROR(IF((E244/E232-1)=-100%,"",(E244/E232-1)),"")</f>
        <v/>
      </c>
      <c r="G244" s="356">
        <v>16853</v>
      </c>
      <c r="H244" s="358">
        <f t="shared" ref="H244:H254" si="125">IFERROR(IF((G244/G232-1)=-100%,"",(G244/G232-1)),"")</f>
        <v>0.31715513872606493</v>
      </c>
      <c r="I244" s="138">
        <v>14055</v>
      </c>
      <c r="J244" s="358">
        <f t="shared" ref="J244:J255" si="126">IFERROR(IF((I244/I232-1)=-100%,"",(I244/I232-1)),"")</f>
        <v>0.46375755051031042</v>
      </c>
      <c r="K244" s="453"/>
      <c r="L244" s="454" t="str">
        <f t="shared" ref="L244" si="127">IFERROR(IF((K244/K232-1)=-100%,"",(K244/K232-1)),"")</f>
        <v/>
      </c>
      <c r="M244" s="138">
        <v>1665</v>
      </c>
      <c r="N244" s="358">
        <f t="shared" ref="N244:N255" si="128">IFERROR(IF((M244/M232-1)=-100%,"",(M244/M232-1)),"")</f>
        <v>0.10191925876902719</v>
      </c>
      <c r="O244" s="138"/>
      <c r="P244" s="358"/>
      <c r="Q244" s="138">
        <v>59</v>
      </c>
      <c r="R244" s="358">
        <f t="shared" ref="R244:R254" si="129">IFERROR(IF((Q244/Q232-1)=-100%,"",(Q244/Q232-1)),"")</f>
        <v>-0.75918367346938775</v>
      </c>
      <c r="S244" s="138">
        <v>1481</v>
      </c>
      <c r="T244" s="358">
        <f t="shared" ref="T244:T255" si="130">IFERROR(IF((S244/S232-1)=-100%,"",(S244/S232-1)),"")</f>
        <v>0.14274691358024683</v>
      </c>
      <c r="U244" s="250"/>
      <c r="V244" s="137"/>
      <c r="W244" s="356">
        <v>16</v>
      </c>
      <c r="X244" s="358">
        <f t="shared" ref="X244:X254" si="131">IFERROR(IF((W244/W232-1)=-100%,"",(W244/W232-1)),"")</f>
        <v>0</v>
      </c>
      <c r="Y244" s="250">
        <v>10</v>
      </c>
      <c r="Z244" s="358">
        <f t="shared" ref="Z244:Z255" si="132">IFERROR(IF((Y244/Y232-1)=-100%,"",(Y244/Y232-1)),"")</f>
        <v>-0.54545454545454541</v>
      </c>
      <c r="AA244" s="138"/>
      <c r="AB244" s="358"/>
      <c r="AC244" s="138"/>
      <c r="AD244" s="358"/>
      <c r="AE244" s="138"/>
      <c r="AF244" s="358"/>
      <c r="AG244" s="138"/>
      <c r="AH244" s="358"/>
      <c r="AI244" s="143"/>
      <c r="AJ244" s="143"/>
      <c r="AK244" s="143"/>
      <c r="AL244" s="143"/>
      <c r="AM244" s="143"/>
      <c r="AN244" s="143"/>
      <c r="AO244" s="143"/>
      <c r="AP244" s="143"/>
      <c r="AQ244" s="143"/>
      <c r="AR244" s="143"/>
      <c r="AS244" s="143"/>
      <c r="AT244" s="143"/>
      <c r="AU244" s="143"/>
      <c r="AV244" s="144"/>
      <c r="AW244" s="143"/>
      <c r="AX244" s="143"/>
      <c r="AY244" s="143"/>
      <c r="AZ244" s="143"/>
      <c r="BA244" s="143"/>
      <c r="BB244" s="143"/>
      <c r="BC244" s="143"/>
      <c r="BD244" s="143"/>
      <c r="BE244" s="143"/>
      <c r="BF244" s="143"/>
      <c r="BG244" s="143"/>
      <c r="BH244" s="143"/>
      <c r="BI244" s="143"/>
      <c r="BJ244" s="143"/>
      <c r="BK244" s="143"/>
      <c r="BL244" s="143"/>
      <c r="BM244" s="143"/>
      <c r="BN244" s="143"/>
      <c r="BO244" s="143"/>
      <c r="BP244" s="143"/>
      <c r="BQ244" s="143"/>
      <c r="BR244" s="143"/>
      <c r="BS244" s="143"/>
      <c r="BT244" s="143"/>
      <c r="BU244" s="143"/>
      <c r="BV244" s="143"/>
      <c r="BW244" s="143"/>
      <c r="BX244" s="143"/>
      <c r="BY244" s="143"/>
      <c r="BZ244" s="143"/>
      <c r="CA244" s="143"/>
      <c r="CB244" s="143"/>
      <c r="CC244" s="143"/>
      <c r="CD244" s="143"/>
      <c r="CE244" s="143"/>
      <c r="CF244" s="143"/>
      <c r="CG244" s="143"/>
      <c r="CH244" s="143"/>
      <c r="CI244" s="143"/>
      <c r="CJ244" s="143"/>
      <c r="CK244" s="143"/>
      <c r="CL244" s="143"/>
      <c r="CM244" s="143"/>
      <c r="CN244" s="143"/>
      <c r="CO244" s="143"/>
      <c r="CP244" s="143"/>
      <c r="CQ244" s="143"/>
      <c r="CR244" s="143"/>
      <c r="CS244" s="143"/>
      <c r="CT244" s="143"/>
      <c r="CU244" s="143"/>
      <c r="CV244" s="143"/>
      <c r="CW244" s="143"/>
      <c r="CX244" s="143"/>
      <c r="CY244" s="143"/>
      <c r="CZ244" s="143"/>
      <c r="DA244" s="143"/>
      <c r="DB244" s="143"/>
      <c r="DC244" s="143"/>
      <c r="DD244" s="143"/>
      <c r="DE244" s="143"/>
      <c r="DF244" s="143"/>
      <c r="DG244" s="143"/>
      <c r="DH244" s="143"/>
      <c r="DI244" s="143"/>
      <c r="DJ244" s="143"/>
      <c r="DK244" s="143"/>
      <c r="DL244" s="143"/>
      <c r="DM244" s="143"/>
      <c r="DN244" s="143"/>
      <c r="DO244" s="143"/>
      <c r="DP244" s="143"/>
      <c r="DQ244" s="143"/>
      <c r="DR244" s="143"/>
      <c r="DS244" s="143"/>
      <c r="DT244" s="143"/>
      <c r="DU244" s="143"/>
      <c r="DV244" s="143"/>
      <c r="DW244" s="143"/>
      <c r="DX244" s="143"/>
      <c r="DY244" s="143"/>
      <c r="DZ244" s="143"/>
      <c r="EA244" s="143"/>
      <c r="EB244" s="143"/>
      <c r="EC244" s="143"/>
      <c r="ED244" s="143"/>
      <c r="EE244" s="143"/>
      <c r="EF244" s="143"/>
      <c r="EG244" s="143"/>
      <c r="EH244" s="143"/>
      <c r="EI244" s="143"/>
      <c r="EJ244" s="143"/>
      <c r="EK244" s="143"/>
      <c r="EL244" s="143"/>
      <c r="EM244" s="143"/>
      <c r="EN244" s="143"/>
      <c r="EO244" s="143"/>
      <c r="EP244" s="143"/>
      <c r="EQ244" s="143"/>
      <c r="ER244" s="143"/>
      <c r="ES244" s="143"/>
      <c r="ET244" s="143"/>
      <c r="EU244" s="143"/>
      <c r="EV244" s="143"/>
      <c r="EW244" s="143"/>
      <c r="EX244" s="143"/>
      <c r="EY244" s="143"/>
      <c r="EZ244" s="143"/>
      <c r="FA244" s="143"/>
      <c r="FB244" s="143"/>
      <c r="FC244" s="143"/>
      <c r="FD244" s="143"/>
      <c r="FE244" s="143"/>
      <c r="FF244" s="143"/>
      <c r="FG244" s="143"/>
      <c r="FH244" s="143"/>
      <c r="FI244" s="143"/>
      <c r="FJ244" s="143"/>
      <c r="FK244" s="143"/>
      <c r="FL244" s="143"/>
      <c r="FM244" s="143"/>
      <c r="FN244" s="143"/>
      <c r="FO244" s="143"/>
      <c r="FP244" s="143"/>
      <c r="FQ244" s="143"/>
      <c r="FR244" s="143"/>
      <c r="FS244" s="143"/>
      <c r="FT244" s="143"/>
      <c r="FU244" s="143"/>
      <c r="FV244" s="143"/>
      <c r="FW244" s="143"/>
      <c r="FX244" s="143"/>
      <c r="FY244" s="143"/>
      <c r="FZ244" s="143"/>
      <c r="GA244" s="143"/>
      <c r="GB244" s="143"/>
      <c r="GC244" s="143"/>
      <c r="GD244" s="143"/>
      <c r="GE244" s="143"/>
      <c r="GF244" s="143"/>
      <c r="GG244" s="143"/>
      <c r="GH244" s="143"/>
      <c r="GI244" s="143"/>
      <c r="GJ244" s="143"/>
      <c r="GK244" s="143"/>
      <c r="GL244" s="143"/>
      <c r="GM244" s="143"/>
      <c r="GN244" s="143"/>
      <c r="GO244" s="143"/>
      <c r="GP244" s="143"/>
      <c r="GQ244" s="143"/>
      <c r="GR244" s="143"/>
      <c r="GS244" s="143"/>
      <c r="GT244" s="143"/>
      <c r="GU244" s="143"/>
      <c r="GV244" s="143"/>
      <c r="GW244" s="143"/>
      <c r="GX244" s="143"/>
      <c r="GY244" s="143"/>
      <c r="GZ244" s="143"/>
      <c r="HA244" s="143"/>
      <c r="HB244" s="143"/>
      <c r="HC244" s="143"/>
      <c r="HD244" s="143"/>
      <c r="HE244" s="143"/>
      <c r="HF244" s="143"/>
      <c r="HG244" s="143"/>
      <c r="HH244" s="143"/>
      <c r="HI244" s="143"/>
      <c r="HJ244" s="143"/>
      <c r="HK244" s="143"/>
      <c r="HL244" s="143"/>
      <c r="HM244" s="143"/>
      <c r="HN244" s="143"/>
      <c r="HO244" s="143"/>
      <c r="HP244" s="143"/>
      <c r="HQ244" s="143"/>
      <c r="HR244" s="143"/>
      <c r="HS244" s="143"/>
      <c r="HT244" s="143"/>
      <c r="HU244" s="143"/>
      <c r="HV244" s="143"/>
      <c r="HW244" s="143"/>
      <c r="HX244" s="143"/>
      <c r="HY244" s="143"/>
      <c r="HZ244" s="143"/>
      <c r="IA244" s="143"/>
      <c r="IB244" s="143"/>
      <c r="IC244" s="143"/>
      <c r="ID244" s="143"/>
      <c r="IE244" s="143"/>
      <c r="IF244" s="143"/>
      <c r="IG244" s="143"/>
      <c r="IH244" s="143"/>
      <c r="II244" s="143"/>
      <c r="IJ244" s="143"/>
      <c r="IK244" s="143"/>
      <c r="IL244" s="143"/>
      <c r="IM244" s="143"/>
      <c r="IN244" s="143"/>
      <c r="IO244" s="143"/>
      <c r="IP244" s="143"/>
      <c r="IQ244" s="143"/>
      <c r="IR244" s="143"/>
      <c r="IS244" s="143"/>
      <c r="IT244" s="143"/>
      <c r="IU244" s="143"/>
      <c r="IV244" s="143"/>
      <c r="IW244" s="143"/>
      <c r="IX244" s="143"/>
      <c r="IY244" s="143"/>
      <c r="IZ244" s="143"/>
      <c r="JA244" s="143"/>
      <c r="JB244" s="143"/>
      <c r="JC244" s="143"/>
      <c r="JD244" s="143"/>
      <c r="JE244" s="143"/>
      <c r="JF244" s="143"/>
      <c r="JG244" s="143"/>
      <c r="JH244" s="143"/>
      <c r="JI244" s="143"/>
      <c r="JJ244" s="143"/>
      <c r="JK244" s="143"/>
      <c r="JL244" s="143"/>
      <c r="JM244" s="143"/>
      <c r="JN244" s="143"/>
      <c r="JO244" s="143"/>
      <c r="JP244" s="143"/>
      <c r="JQ244" s="143"/>
      <c r="JR244" s="143"/>
      <c r="JS244" s="143"/>
      <c r="JT244" s="143"/>
      <c r="JU244" s="143"/>
      <c r="JV244" s="143"/>
      <c r="JW244" s="143"/>
      <c r="JX244" s="143"/>
      <c r="JY244" s="143"/>
      <c r="JZ244" s="143"/>
      <c r="KA244" s="143"/>
      <c r="KB244" s="143"/>
      <c r="KC244" s="143"/>
      <c r="KD244" s="143"/>
      <c r="KE244" s="143"/>
      <c r="KF244" s="143"/>
      <c r="KG244" s="143"/>
      <c r="KH244" s="143"/>
      <c r="KI244" s="143"/>
      <c r="KJ244" s="143"/>
      <c r="KK244" s="143"/>
      <c r="KL244" s="143"/>
      <c r="KM244" s="143"/>
      <c r="KN244" s="143"/>
      <c r="KO244" s="143"/>
      <c r="KP244" s="143"/>
      <c r="KQ244" s="143"/>
      <c r="KR244" s="143"/>
      <c r="KS244" s="143"/>
      <c r="KT244" s="143"/>
      <c r="KU244" s="143"/>
      <c r="KV244" s="143"/>
      <c r="KW244" s="143"/>
      <c r="KX244" s="143"/>
      <c r="KY244" s="143"/>
      <c r="KZ244" s="143"/>
      <c r="LA244" s="143"/>
      <c r="LB244" s="143"/>
      <c r="LC244" s="143"/>
      <c r="LD244" s="143"/>
      <c r="LE244" s="143"/>
      <c r="LF244" s="143"/>
      <c r="LG244" s="143"/>
      <c r="LH244" s="143"/>
      <c r="LI244" s="143"/>
      <c r="LJ244" s="143"/>
      <c r="LK244" s="143"/>
      <c r="LL244" s="143"/>
      <c r="LM244" s="143"/>
      <c r="LN244" s="143"/>
      <c r="LO244" s="143"/>
      <c r="LP244" s="143"/>
      <c r="LQ244" s="143"/>
      <c r="LR244" s="143"/>
      <c r="LS244" s="143"/>
      <c r="LT244" s="143"/>
      <c r="LU244" s="143"/>
      <c r="LV244" s="143"/>
      <c r="LW244" s="143"/>
      <c r="LX244" s="143"/>
      <c r="LY244" s="143"/>
      <c r="LZ244" s="143"/>
      <c r="MA244" s="143"/>
      <c r="MB244" s="143"/>
      <c r="MC244" s="143"/>
      <c r="MD244" s="143"/>
      <c r="ME244" s="143"/>
      <c r="MF244" s="143"/>
      <c r="MG244" s="143"/>
      <c r="MH244" s="143"/>
      <c r="MI244" s="143"/>
      <c r="MJ244" s="143"/>
      <c r="MK244" s="143"/>
      <c r="ML244" s="143"/>
      <c r="MM244" s="143"/>
      <c r="MN244" s="143"/>
      <c r="MO244" s="143"/>
      <c r="MP244" s="143"/>
      <c r="MQ244" s="143"/>
      <c r="MR244" s="143"/>
      <c r="MS244" s="143"/>
      <c r="MT244" s="143"/>
      <c r="MU244" s="143"/>
      <c r="MV244" s="143"/>
      <c r="MW244" s="143"/>
      <c r="MX244" s="143"/>
      <c r="MY244" s="143"/>
      <c r="MZ244" s="143"/>
      <c r="NA244" s="143"/>
      <c r="NB244" s="143"/>
      <c r="NC244" s="143"/>
      <c r="ND244" s="143"/>
      <c r="NE244" s="143"/>
      <c r="NF244" s="143"/>
      <c r="NG244" s="143"/>
      <c r="NH244" s="143"/>
      <c r="NI244" s="143"/>
      <c r="NJ244" s="143"/>
      <c r="NK244" s="143"/>
      <c r="NL244" s="143"/>
      <c r="NM244" s="143"/>
      <c r="NN244" s="143"/>
      <c r="NO244" s="143"/>
      <c r="NP244" s="143"/>
      <c r="NQ244" s="143"/>
      <c r="NR244" s="143"/>
      <c r="NS244" s="143"/>
      <c r="NT244" s="143"/>
      <c r="NU244" s="143"/>
      <c r="NV244" s="143"/>
      <c r="NW244" s="143"/>
      <c r="NX244" s="143"/>
      <c r="NY244" s="143"/>
      <c r="NZ244" s="143"/>
      <c r="OA244" s="143"/>
      <c r="OB244" s="143"/>
      <c r="OC244" s="143"/>
      <c r="OD244" s="143"/>
      <c r="OE244" s="143"/>
      <c r="OF244" s="143"/>
      <c r="OG244" s="143"/>
      <c r="OH244" s="143"/>
      <c r="OI244" s="143"/>
      <c r="OJ244" s="143"/>
      <c r="OK244" s="143"/>
      <c r="OL244" s="143"/>
      <c r="OM244" s="143"/>
      <c r="ON244" s="143"/>
      <c r="OO244" s="143"/>
      <c r="OP244" s="143"/>
      <c r="OQ244" s="143"/>
      <c r="OR244" s="143"/>
      <c r="OS244" s="143"/>
      <c r="OT244" s="143"/>
      <c r="OU244" s="143"/>
      <c r="OV244" s="143"/>
      <c r="OW244" s="143"/>
      <c r="OX244" s="143"/>
      <c r="OY244" s="143"/>
      <c r="OZ244" s="143"/>
      <c r="PA244" s="143"/>
      <c r="PB244" s="143"/>
      <c r="PC244" s="143"/>
      <c r="PD244" s="143"/>
      <c r="PE244" s="143"/>
      <c r="PF244" s="143"/>
      <c r="PG244" s="143"/>
      <c r="PH244" s="143"/>
      <c r="PI244" s="143"/>
      <c r="PJ244" s="143"/>
      <c r="PK244" s="143"/>
      <c r="PL244" s="143"/>
      <c r="PM244" s="143"/>
      <c r="PN244" s="143"/>
      <c r="PO244" s="143"/>
      <c r="PP244" s="143"/>
      <c r="PQ244" s="143"/>
      <c r="PR244" s="143"/>
      <c r="PS244" s="143"/>
      <c r="PT244" s="143"/>
      <c r="PU244" s="143"/>
      <c r="PV244" s="143"/>
      <c r="PW244" s="143"/>
      <c r="PX244" s="143"/>
      <c r="PY244" s="143"/>
      <c r="PZ244" s="143"/>
      <c r="QA244" s="143"/>
      <c r="QB244" s="143"/>
      <c r="QC244" s="143"/>
      <c r="QD244" s="143"/>
      <c r="QE244" s="143"/>
      <c r="QF244" s="143"/>
      <c r="QG244" s="143"/>
      <c r="QH244" s="143"/>
      <c r="QI244" s="143"/>
      <c r="QJ244" s="143"/>
      <c r="QK244" s="143"/>
      <c r="QL244" s="143"/>
      <c r="QM244" s="143"/>
      <c r="QN244" s="143"/>
      <c r="QO244" s="143"/>
      <c r="QP244" s="143"/>
      <c r="QQ244" s="143"/>
      <c r="QR244" s="143"/>
      <c r="QS244" s="143"/>
      <c r="QT244" s="143"/>
      <c r="QU244" s="143"/>
      <c r="QV244" s="143"/>
      <c r="QW244" s="143"/>
      <c r="QX244" s="143"/>
      <c r="QY244" s="143"/>
      <c r="QZ244" s="143"/>
      <c r="RA244" s="143"/>
      <c r="RB244" s="143"/>
      <c r="RC244" s="143"/>
      <c r="RD244" s="143"/>
      <c r="RE244" s="143"/>
      <c r="RF244" s="143"/>
      <c r="RG244" s="143"/>
      <c r="RH244" s="143"/>
      <c r="RI244" s="143"/>
      <c r="RJ244" s="143"/>
      <c r="RK244" s="143"/>
      <c r="RL244" s="143"/>
      <c r="RM244" s="143"/>
      <c r="RN244" s="143"/>
      <c r="RO244" s="143"/>
      <c r="RP244" s="143"/>
      <c r="RQ244" s="143"/>
      <c r="RR244" s="143"/>
      <c r="RS244" s="143"/>
      <c r="RT244" s="143"/>
      <c r="RU244" s="143"/>
      <c r="RV244" s="143"/>
      <c r="RW244" s="143"/>
      <c r="RX244" s="143"/>
      <c r="RY244" s="143"/>
      <c r="RZ244" s="143"/>
      <c r="SA244" s="143"/>
      <c r="SB244" s="143"/>
      <c r="SC244" s="143"/>
      <c r="SD244" s="143"/>
      <c r="SE244" s="143"/>
      <c r="SF244" s="143"/>
      <c r="SG244" s="143"/>
      <c r="SH244" s="143"/>
      <c r="SI244" s="143"/>
      <c r="SJ244" s="143"/>
      <c r="SK244" s="143"/>
      <c r="SL244" s="143"/>
      <c r="SM244" s="143"/>
      <c r="SN244" s="143"/>
      <c r="SO244" s="143"/>
      <c r="SP244" s="143"/>
      <c r="SQ244" s="143"/>
      <c r="SR244" s="143"/>
      <c r="SS244" s="143"/>
      <c r="ST244" s="143"/>
      <c r="SU244" s="143"/>
      <c r="SV244" s="143"/>
      <c r="SW244" s="143"/>
      <c r="SX244" s="143"/>
      <c r="SY244" s="143"/>
      <c r="SZ244" s="143"/>
      <c r="TA244" s="143"/>
      <c r="TB244" s="143"/>
      <c r="TC244" s="143"/>
      <c r="TD244" s="143"/>
      <c r="TE244" s="143"/>
      <c r="TF244" s="143"/>
      <c r="TG244" s="143"/>
      <c r="TH244" s="143"/>
      <c r="TI244" s="143"/>
      <c r="TJ244" s="143"/>
      <c r="TK244" s="143"/>
      <c r="TL244" s="143"/>
      <c r="TM244" s="143"/>
      <c r="TN244" s="143"/>
      <c r="TO244" s="143"/>
      <c r="TP244" s="143"/>
      <c r="TQ244" s="143"/>
      <c r="TR244" s="143"/>
      <c r="TS244" s="143"/>
      <c r="TT244" s="143"/>
      <c r="TU244" s="143"/>
      <c r="TV244" s="143"/>
      <c r="TW244" s="143"/>
      <c r="TX244" s="143"/>
      <c r="TY244" s="143"/>
      <c r="TZ244" s="143"/>
      <c r="UA244" s="143"/>
      <c r="UB244" s="143"/>
      <c r="UC244" s="143"/>
      <c r="UD244" s="143"/>
      <c r="UE244" s="143"/>
      <c r="UF244" s="143"/>
      <c r="UG244" s="143"/>
      <c r="UH244" s="143"/>
      <c r="UI244" s="143"/>
      <c r="UJ244" s="143"/>
      <c r="UK244" s="143"/>
      <c r="UL244" s="143"/>
      <c r="UM244" s="143"/>
      <c r="UN244" s="143"/>
      <c r="UO244" s="143"/>
      <c r="UP244" s="143"/>
      <c r="UQ244" s="143"/>
      <c r="UR244" s="143"/>
      <c r="US244" s="143"/>
      <c r="UT244" s="143"/>
      <c r="UU244" s="143"/>
      <c r="UV244" s="143"/>
      <c r="UW244" s="143"/>
      <c r="UX244" s="143"/>
      <c r="UY244" s="143"/>
      <c r="UZ244" s="143"/>
      <c r="VA244" s="143"/>
      <c r="VB244" s="143"/>
      <c r="VC244" s="143"/>
      <c r="VD244" s="143"/>
      <c r="VE244" s="143"/>
      <c r="VF244" s="143"/>
      <c r="VG244" s="143"/>
      <c r="VH244" s="143"/>
      <c r="VI244" s="143"/>
      <c r="VJ244" s="143"/>
      <c r="VK244" s="143"/>
      <c r="VL244" s="143"/>
      <c r="VM244" s="143"/>
      <c r="VN244" s="143"/>
      <c r="VO244" s="143"/>
      <c r="VP244" s="143"/>
      <c r="VQ244" s="143"/>
      <c r="VR244" s="143"/>
      <c r="VS244" s="143"/>
      <c r="VT244" s="143"/>
      <c r="VU244" s="143"/>
      <c r="VV244" s="143"/>
      <c r="VW244" s="143"/>
      <c r="VX244" s="143"/>
      <c r="VY244" s="143"/>
      <c r="VZ244" s="143"/>
      <c r="WA244" s="143"/>
      <c r="WB244" s="143"/>
      <c r="WC244" s="143"/>
      <c r="WD244" s="143"/>
      <c r="WE244" s="143"/>
      <c r="WF244" s="143"/>
      <c r="WG244" s="143"/>
      <c r="WH244" s="143"/>
      <c r="WI244" s="143"/>
      <c r="WJ244" s="143"/>
      <c r="WK244" s="143"/>
      <c r="WL244" s="143"/>
      <c r="WM244" s="143"/>
      <c r="WN244" s="143"/>
      <c r="WO244" s="143"/>
      <c r="WP244" s="143"/>
      <c r="WQ244" s="143"/>
      <c r="WR244" s="143"/>
      <c r="WS244" s="143"/>
      <c r="WT244" s="143"/>
      <c r="WU244" s="143"/>
      <c r="WV244" s="143"/>
      <c r="WW244" s="143"/>
      <c r="WX244" s="143"/>
      <c r="WY244" s="143"/>
      <c r="WZ244" s="143"/>
      <c r="XA244" s="143"/>
      <c r="XB244" s="143"/>
      <c r="XC244" s="143"/>
      <c r="XD244" s="143"/>
      <c r="XE244" s="143"/>
      <c r="XF244" s="143"/>
      <c r="XG244" s="143"/>
      <c r="XH244" s="143"/>
      <c r="XI244" s="143"/>
      <c r="XJ244" s="143"/>
      <c r="XK244" s="143"/>
      <c r="XL244" s="143"/>
      <c r="XM244" s="143"/>
      <c r="XN244" s="143"/>
      <c r="XO244" s="143"/>
      <c r="XP244" s="143"/>
      <c r="XQ244" s="143"/>
      <c r="XR244" s="143"/>
      <c r="XS244" s="143"/>
      <c r="XT244" s="143"/>
      <c r="XU244" s="143"/>
      <c r="XV244" s="143"/>
      <c r="XW244" s="143"/>
      <c r="XX244" s="143"/>
      <c r="XY244" s="143"/>
      <c r="XZ244" s="143"/>
      <c r="YA244" s="143"/>
      <c r="YB244" s="143"/>
      <c r="YC244" s="143"/>
      <c r="YD244" s="143"/>
      <c r="YE244" s="143"/>
      <c r="YF244" s="143"/>
      <c r="YG244" s="143"/>
      <c r="YH244" s="143"/>
      <c r="YI244" s="143"/>
      <c r="YJ244" s="143"/>
      <c r="YK244" s="143"/>
      <c r="YL244" s="143"/>
      <c r="YM244" s="143"/>
      <c r="YN244" s="143"/>
      <c r="YO244" s="143"/>
      <c r="YP244" s="143"/>
      <c r="YQ244" s="143"/>
      <c r="YR244" s="143"/>
      <c r="YS244" s="143"/>
      <c r="YT244" s="143"/>
      <c r="YU244" s="143"/>
      <c r="YV244" s="143"/>
      <c r="YW244" s="143"/>
      <c r="YX244" s="143"/>
      <c r="YY244" s="143"/>
      <c r="YZ244" s="143"/>
      <c r="ZA244" s="143"/>
      <c r="ZB244" s="143"/>
      <c r="ZC244" s="143"/>
      <c r="ZD244" s="143"/>
      <c r="ZE244" s="143"/>
      <c r="ZF244" s="143"/>
      <c r="ZG244" s="143"/>
      <c r="ZH244" s="143"/>
      <c r="ZI244" s="143"/>
      <c r="ZJ244" s="143"/>
      <c r="ZK244" s="143"/>
      <c r="ZL244" s="143"/>
      <c r="ZM244" s="143"/>
      <c r="ZN244" s="143"/>
      <c r="ZO244" s="143"/>
      <c r="ZP244" s="143"/>
      <c r="ZQ244" s="143"/>
      <c r="ZR244" s="143"/>
      <c r="ZS244" s="143"/>
      <c r="ZT244" s="143"/>
      <c r="ZU244" s="143"/>
      <c r="ZV244" s="143"/>
      <c r="ZW244" s="143"/>
      <c r="ZX244" s="143"/>
      <c r="ZY244" s="143"/>
      <c r="ZZ244" s="143"/>
      <c r="AAA244" s="143"/>
      <c r="AAB244" s="143"/>
      <c r="AAC244" s="143"/>
      <c r="AAD244" s="143"/>
      <c r="AAE244" s="143"/>
      <c r="AAF244" s="143"/>
      <c r="AAG244" s="143"/>
      <c r="AAH244" s="143"/>
      <c r="AAI244" s="143"/>
      <c r="AAJ244" s="143"/>
      <c r="AAK244" s="143"/>
      <c r="AAL244" s="143"/>
      <c r="AAM244" s="143"/>
      <c r="AAN244" s="143"/>
      <c r="AAO244" s="143"/>
      <c r="AAP244" s="143"/>
      <c r="AAQ244" s="143"/>
      <c r="AAR244" s="143"/>
      <c r="AAS244" s="143"/>
      <c r="AAT244" s="143"/>
      <c r="AAU244" s="143"/>
      <c r="AAV244" s="143"/>
      <c r="AAW244" s="143"/>
      <c r="AAX244" s="143"/>
      <c r="AAY244" s="143"/>
      <c r="AAZ244" s="143"/>
      <c r="ABA244" s="143"/>
      <c r="ABB244" s="143"/>
      <c r="ABC244" s="143"/>
      <c r="ABD244" s="143"/>
      <c r="ABE244" s="143"/>
      <c r="ABF244" s="143"/>
      <c r="ABG244" s="143"/>
      <c r="ABH244" s="143"/>
      <c r="ABI244" s="143"/>
      <c r="ABJ244" s="143"/>
      <c r="ABK244" s="143"/>
      <c r="ABL244" s="143"/>
      <c r="ABM244" s="143"/>
      <c r="ABN244" s="143"/>
      <c r="ABO244" s="143"/>
      <c r="ABP244" s="143"/>
      <c r="ABQ244" s="143"/>
      <c r="ABR244" s="143"/>
      <c r="ABS244" s="143"/>
      <c r="ABT244" s="143"/>
      <c r="ABU244" s="143"/>
      <c r="ABV244" s="143"/>
      <c r="ABW244" s="143"/>
      <c r="ABX244" s="143"/>
      <c r="ABY244" s="143"/>
      <c r="ABZ244" s="143"/>
      <c r="ACA244" s="143"/>
      <c r="ACB244" s="143"/>
      <c r="ACC244" s="143"/>
      <c r="ACD244" s="143"/>
      <c r="ACE244" s="143"/>
      <c r="ACF244" s="143"/>
      <c r="ACG244" s="143"/>
      <c r="ACH244" s="143"/>
      <c r="ACI244" s="143"/>
      <c r="ACJ244" s="143"/>
      <c r="ACK244" s="143"/>
      <c r="ACL244" s="143"/>
      <c r="ACM244" s="143"/>
      <c r="ACN244" s="143"/>
      <c r="ACO244" s="143"/>
      <c r="ACP244" s="143"/>
      <c r="ACQ244" s="143"/>
      <c r="ACR244" s="143"/>
      <c r="ACS244" s="143"/>
      <c r="ACT244" s="143"/>
      <c r="ACU244" s="143"/>
      <c r="ACV244" s="143"/>
      <c r="ACW244" s="143"/>
      <c r="ACX244" s="143"/>
      <c r="ACY244" s="143"/>
      <c r="ACZ244" s="143"/>
      <c r="ADA244" s="143"/>
      <c r="ADB244" s="143"/>
      <c r="ADC244" s="143"/>
      <c r="ADD244" s="143"/>
      <c r="ADE244" s="143"/>
      <c r="ADF244" s="143"/>
      <c r="ADG244" s="143"/>
      <c r="ADH244" s="143"/>
      <c r="ADI244" s="143"/>
      <c r="ADJ244" s="143"/>
      <c r="ADK244" s="143"/>
      <c r="ADL244" s="143"/>
      <c r="ADM244" s="143"/>
      <c r="ADN244" s="143"/>
      <c r="ADO244" s="143"/>
      <c r="ADP244" s="143"/>
      <c r="ADQ244" s="143"/>
      <c r="ADR244" s="143"/>
      <c r="ADS244" s="143"/>
      <c r="ADT244" s="143"/>
      <c r="ADU244" s="143"/>
      <c r="ADV244" s="143"/>
      <c r="ADW244" s="143"/>
      <c r="ADX244" s="143"/>
      <c r="ADY244" s="143"/>
      <c r="ADZ244" s="143"/>
      <c r="AEA244" s="143"/>
      <c r="AEB244" s="143"/>
      <c r="AEC244" s="143"/>
      <c r="AED244" s="143"/>
      <c r="AEE244" s="143"/>
      <c r="AEF244" s="143"/>
      <c r="AEG244" s="143"/>
      <c r="AEH244" s="143"/>
      <c r="AEI244" s="143"/>
      <c r="AEJ244" s="143"/>
      <c r="AEK244" s="143"/>
      <c r="AEL244" s="143"/>
      <c r="AEM244" s="143"/>
      <c r="AEN244" s="143"/>
      <c r="AEO244" s="143"/>
      <c r="AEP244" s="143"/>
      <c r="AEQ244" s="143"/>
      <c r="AER244" s="143"/>
      <c r="AES244" s="143"/>
      <c r="AET244" s="143"/>
      <c r="AEU244" s="143"/>
      <c r="AEV244" s="143"/>
      <c r="AEW244" s="143"/>
      <c r="AEX244" s="143"/>
      <c r="AEY244" s="143"/>
      <c r="AEZ244" s="143"/>
      <c r="AFA244" s="143"/>
      <c r="AFB244" s="143"/>
      <c r="AFC244" s="143"/>
      <c r="AFD244" s="143"/>
      <c r="AFE244" s="143"/>
      <c r="AFF244" s="143"/>
      <c r="AFG244" s="143"/>
      <c r="AFH244" s="143"/>
      <c r="AFI244" s="143"/>
      <c r="AFJ244" s="143"/>
      <c r="AFK244" s="143"/>
      <c r="AFL244" s="143"/>
      <c r="AFM244" s="143"/>
      <c r="AFN244" s="143"/>
      <c r="AFO244" s="143"/>
      <c r="AFP244" s="143"/>
      <c r="AFQ244" s="143"/>
      <c r="AFR244" s="143"/>
      <c r="AFS244" s="143"/>
      <c r="AFT244" s="143"/>
      <c r="AFU244" s="143"/>
      <c r="AFV244" s="143"/>
      <c r="AFW244" s="143"/>
      <c r="AFX244" s="143"/>
      <c r="AFY244" s="143"/>
      <c r="AFZ244" s="143"/>
      <c r="AGA244" s="143"/>
      <c r="AGB244" s="143"/>
      <c r="AGC244" s="143"/>
      <c r="AGD244" s="143"/>
      <c r="AGE244" s="143"/>
      <c r="AGF244" s="143"/>
      <c r="AGG244" s="143"/>
      <c r="AGH244" s="143"/>
      <c r="AGI244" s="143"/>
      <c r="AGJ244" s="143"/>
      <c r="AGK244" s="143"/>
      <c r="AGL244" s="143"/>
      <c r="AGM244" s="143"/>
      <c r="AGN244" s="143"/>
      <c r="AGO244" s="143"/>
      <c r="AGP244" s="143"/>
      <c r="AGQ244" s="143"/>
      <c r="AGR244" s="143"/>
      <c r="AGS244" s="143"/>
      <c r="AGT244" s="143"/>
      <c r="AGU244" s="143"/>
      <c r="AGV244" s="143"/>
      <c r="AGW244" s="143"/>
      <c r="AGX244" s="143"/>
      <c r="AGY244" s="143"/>
      <c r="AGZ244" s="143"/>
      <c r="AHA244" s="143"/>
      <c r="AHB244" s="143"/>
      <c r="AHC244" s="143"/>
      <c r="AHD244" s="143"/>
      <c r="AHE244" s="143"/>
      <c r="AHF244" s="143"/>
      <c r="AHG244" s="143"/>
      <c r="AHH244" s="143"/>
      <c r="AHI244" s="143"/>
      <c r="AHJ244" s="143"/>
      <c r="AHK244" s="143"/>
      <c r="AHL244" s="143"/>
      <c r="AHM244" s="143"/>
      <c r="AHN244" s="143"/>
      <c r="AHO244" s="143"/>
      <c r="AHP244" s="143"/>
      <c r="AHQ244" s="143"/>
      <c r="AHR244" s="143"/>
      <c r="AHS244" s="143"/>
      <c r="AHT244" s="143"/>
      <c r="AHU244" s="143"/>
      <c r="AHV244" s="143"/>
      <c r="AHW244" s="143"/>
      <c r="AHX244" s="143"/>
      <c r="AHY244" s="143"/>
      <c r="AHZ244" s="143"/>
      <c r="AIA244" s="143"/>
      <c r="AIB244" s="143"/>
      <c r="AIC244" s="143"/>
      <c r="AID244" s="143"/>
      <c r="AIE244" s="143"/>
      <c r="AIF244" s="143"/>
      <c r="AIG244" s="143"/>
      <c r="AIH244" s="143"/>
      <c r="AII244" s="143"/>
      <c r="AIJ244" s="143"/>
      <c r="AIK244" s="143"/>
      <c r="AIL244" s="143"/>
      <c r="AIM244" s="143"/>
      <c r="AIN244" s="143"/>
      <c r="AIO244" s="143"/>
      <c r="AIP244" s="143"/>
      <c r="AIQ244" s="143"/>
      <c r="AIR244" s="143"/>
      <c r="AIS244" s="143"/>
      <c r="AIT244" s="143"/>
      <c r="AIU244" s="143"/>
      <c r="AIV244" s="143"/>
      <c r="AIW244" s="143"/>
      <c r="AIX244" s="143"/>
      <c r="AIY244" s="143"/>
      <c r="AIZ244" s="143"/>
      <c r="AJA244" s="143"/>
      <c r="AJB244" s="143"/>
      <c r="AJC244" s="143"/>
      <c r="AJD244" s="143"/>
      <c r="AJE244" s="143"/>
      <c r="AJF244" s="143"/>
      <c r="AJG244" s="143"/>
      <c r="AJH244" s="143"/>
      <c r="AJI244" s="143"/>
    </row>
    <row r="245" spans="1:945" s="106" customFormat="1" ht="13.55" customHeight="1">
      <c r="A245" s="400"/>
      <c r="B245" s="62" t="s">
        <v>26</v>
      </c>
      <c r="C245" s="251">
        <f>Asia!C245</f>
        <v>2512109</v>
      </c>
      <c r="D245" s="358">
        <f t="shared" ref="D245" si="133">IFERROR(IF((C245/C233-1)=-100%,"",(C245/C233-1)),"")</f>
        <v>0.45639638699503737</v>
      </c>
      <c r="E245" s="421"/>
      <c r="F245" s="406"/>
      <c r="G245" s="356">
        <v>16161</v>
      </c>
      <c r="H245" s="358">
        <f t="shared" si="125"/>
        <v>0.21703441524211153</v>
      </c>
      <c r="I245" s="138">
        <v>10680</v>
      </c>
      <c r="J245" s="358">
        <f t="shared" si="126"/>
        <v>0.21115899296892726</v>
      </c>
      <c r="K245" s="453"/>
      <c r="L245" s="454"/>
      <c r="M245" s="138">
        <v>1335</v>
      </c>
      <c r="N245" s="358">
        <f t="shared" si="128"/>
        <v>-0.25210084033613445</v>
      </c>
      <c r="O245" s="138"/>
      <c r="P245" s="358"/>
      <c r="Q245" s="138">
        <v>40</v>
      </c>
      <c r="R245" s="358">
        <f t="shared" si="129"/>
        <v>1</v>
      </c>
      <c r="S245" s="138">
        <v>1265</v>
      </c>
      <c r="T245" s="358">
        <f t="shared" si="130"/>
        <v>0.22696411251212423</v>
      </c>
      <c r="U245" s="250"/>
      <c r="V245" s="137"/>
      <c r="W245" s="356">
        <v>20</v>
      </c>
      <c r="X245" s="358">
        <f t="shared" si="131"/>
        <v>-0.13043478260869568</v>
      </c>
      <c r="Y245" s="250">
        <v>2</v>
      </c>
      <c r="Z245" s="358">
        <f t="shared" si="132"/>
        <v>-0.5</v>
      </c>
      <c r="AA245" s="138"/>
      <c r="AB245" s="358"/>
      <c r="AC245" s="138"/>
      <c r="AD245" s="358"/>
      <c r="AE245" s="138"/>
      <c r="AF245" s="358"/>
      <c r="AG245" s="138"/>
      <c r="AH245" s="358"/>
      <c r="AI245" s="143"/>
      <c r="AJ245" s="143"/>
      <c r="AK245" s="143"/>
      <c r="AL245" s="143"/>
      <c r="AM245" s="143"/>
      <c r="AN245" s="143"/>
      <c r="AO245" s="143"/>
      <c r="AP245" s="143"/>
      <c r="AQ245" s="143"/>
      <c r="AR245" s="143"/>
      <c r="AS245" s="143"/>
      <c r="AT245" s="143"/>
      <c r="AU245" s="143"/>
      <c r="AV245" s="144"/>
      <c r="AW245" s="143"/>
      <c r="AX245" s="143"/>
      <c r="AY245" s="143"/>
      <c r="AZ245" s="143"/>
      <c r="BA245" s="143"/>
      <c r="BB245" s="143"/>
      <c r="BC245" s="143"/>
      <c r="BD245" s="143"/>
      <c r="BE245" s="143"/>
      <c r="BF245" s="143"/>
      <c r="BG245" s="143"/>
      <c r="BH245" s="143"/>
      <c r="BI245" s="143"/>
      <c r="BJ245" s="143"/>
      <c r="BK245" s="143"/>
      <c r="BL245" s="143"/>
      <c r="BM245" s="143"/>
      <c r="BN245" s="143"/>
      <c r="BO245" s="143"/>
      <c r="BP245" s="143"/>
      <c r="BQ245" s="143"/>
      <c r="BR245" s="143"/>
      <c r="BS245" s="143"/>
      <c r="BT245" s="143"/>
      <c r="BU245" s="143"/>
      <c r="BV245" s="143"/>
      <c r="BW245" s="143"/>
      <c r="BX245" s="143"/>
      <c r="BY245" s="143"/>
      <c r="BZ245" s="143"/>
      <c r="CA245" s="143"/>
      <c r="CB245" s="143"/>
      <c r="CC245" s="143"/>
      <c r="CD245" s="143"/>
      <c r="CE245" s="143"/>
      <c r="CF245" s="143"/>
      <c r="CG245" s="143"/>
      <c r="CH245" s="143"/>
      <c r="CI245" s="143"/>
      <c r="CJ245" s="143"/>
      <c r="CK245" s="143"/>
      <c r="CL245" s="143"/>
      <c r="CM245" s="143"/>
      <c r="CN245" s="143"/>
      <c r="CO245" s="143"/>
      <c r="CP245" s="143"/>
      <c r="CQ245" s="143"/>
      <c r="CR245" s="143"/>
      <c r="CS245" s="143"/>
      <c r="CT245" s="143"/>
      <c r="CU245" s="143"/>
      <c r="CV245" s="143"/>
      <c r="CW245" s="143"/>
      <c r="CX245" s="143"/>
      <c r="CY245" s="143"/>
      <c r="CZ245" s="143"/>
      <c r="DA245" s="143"/>
      <c r="DB245" s="143"/>
      <c r="DC245" s="143"/>
      <c r="DD245" s="143"/>
      <c r="DE245" s="143"/>
      <c r="DF245" s="143"/>
      <c r="DG245" s="143"/>
      <c r="DH245" s="143"/>
      <c r="DI245" s="143"/>
      <c r="DJ245" s="143"/>
      <c r="DK245" s="143"/>
      <c r="DL245" s="143"/>
      <c r="DM245" s="143"/>
      <c r="DN245" s="143"/>
      <c r="DO245" s="143"/>
      <c r="DP245" s="143"/>
      <c r="DQ245" s="143"/>
      <c r="DR245" s="143"/>
      <c r="DS245" s="143"/>
      <c r="DT245" s="143"/>
      <c r="DU245" s="143"/>
      <c r="DV245" s="143"/>
      <c r="DW245" s="143"/>
      <c r="DX245" s="143"/>
      <c r="DY245" s="143"/>
      <c r="DZ245" s="143"/>
      <c r="EA245" s="143"/>
      <c r="EB245" s="143"/>
      <c r="EC245" s="143"/>
      <c r="ED245" s="143"/>
      <c r="EE245" s="143"/>
      <c r="EF245" s="143"/>
      <c r="EG245" s="143"/>
      <c r="EH245" s="143"/>
      <c r="EI245" s="143"/>
      <c r="EJ245" s="143"/>
      <c r="EK245" s="143"/>
      <c r="EL245" s="143"/>
      <c r="EM245" s="143"/>
      <c r="EN245" s="143"/>
      <c r="EO245" s="143"/>
      <c r="EP245" s="143"/>
      <c r="EQ245" s="143"/>
      <c r="ER245" s="143"/>
      <c r="ES245" s="143"/>
      <c r="ET245" s="143"/>
      <c r="EU245" s="143"/>
      <c r="EV245" s="143"/>
      <c r="EW245" s="143"/>
      <c r="EX245" s="143"/>
      <c r="EY245" s="143"/>
      <c r="EZ245" s="143"/>
      <c r="FA245" s="143"/>
      <c r="FB245" s="143"/>
      <c r="FC245" s="143"/>
      <c r="FD245" s="143"/>
      <c r="FE245" s="143"/>
      <c r="FF245" s="143"/>
      <c r="FG245" s="143"/>
      <c r="FH245" s="143"/>
      <c r="FI245" s="143"/>
      <c r="FJ245" s="143"/>
      <c r="FK245" s="143"/>
      <c r="FL245" s="143"/>
      <c r="FM245" s="143"/>
      <c r="FN245" s="143"/>
      <c r="FO245" s="143"/>
      <c r="FP245" s="143"/>
      <c r="FQ245" s="143"/>
      <c r="FR245" s="143"/>
      <c r="FS245" s="143"/>
      <c r="FT245" s="143"/>
      <c r="FU245" s="143"/>
      <c r="FV245" s="143"/>
      <c r="FW245" s="143"/>
      <c r="FX245" s="143"/>
      <c r="FY245" s="143"/>
      <c r="FZ245" s="143"/>
      <c r="GA245" s="143"/>
      <c r="GB245" s="143"/>
      <c r="GC245" s="143"/>
      <c r="GD245" s="143"/>
      <c r="GE245" s="143"/>
      <c r="GF245" s="143"/>
      <c r="GG245" s="143"/>
      <c r="GH245" s="143"/>
      <c r="GI245" s="143"/>
      <c r="GJ245" s="143"/>
      <c r="GK245" s="143"/>
      <c r="GL245" s="143"/>
      <c r="GM245" s="143"/>
      <c r="GN245" s="143"/>
      <c r="GO245" s="143"/>
      <c r="GP245" s="143"/>
      <c r="GQ245" s="143"/>
      <c r="GR245" s="143"/>
      <c r="GS245" s="143"/>
      <c r="GT245" s="143"/>
      <c r="GU245" s="143"/>
      <c r="GV245" s="143"/>
      <c r="GW245" s="143"/>
      <c r="GX245" s="143"/>
      <c r="GY245" s="143"/>
      <c r="GZ245" s="143"/>
      <c r="HA245" s="143"/>
      <c r="HB245" s="143"/>
      <c r="HC245" s="143"/>
      <c r="HD245" s="143"/>
      <c r="HE245" s="143"/>
      <c r="HF245" s="143"/>
      <c r="HG245" s="143"/>
      <c r="HH245" s="143"/>
      <c r="HI245" s="143"/>
      <c r="HJ245" s="143"/>
      <c r="HK245" s="143"/>
      <c r="HL245" s="143"/>
      <c r="HM245" s="143"/>
      <c r="HN245" s="143"/>
      <c r="HO245" s="143"/>
      <c r="HP245" s="143"/>
      <c r="HQ245" s="143"/>
      <c r="HR245" s="143"/>
      <c r="HS245" s="143"/>
      <c r="HT245" s="143"/>
      <c r="HU245" s="143"/>
      <c r="HV245" s="143"/>
      <c r="HW245" s="143"/>
      <c r="HX245" s="143"/>
      <c r="HY245" s="143"/>
      <c r="HZ245" s="143"/>
      <c r="IA245" s="143"/>
      <c r="IB245" s="143"/>
      <c r="IC245" s="143"/>
      <c r="ID245" s="143"/>
      <c r="IE245" s="143"/>
      <c r="IF245" s="143"/>
      <c r="IG245" s="143"/>
      <c r="IH245" s="143"/>
      <c r="II245" s="143"/>
      <c r="IJ245" s="143"/>
      <c r="IK245" s="143"/>
      <c r="IL245" s="143"/>
      <c r="IM245" s="143"/>
      <c r="IN245" s="143"/>
      <c r="IO245" s="143"/>
      <c r="IP245" s="143"/>
      <c r="IQ245" s="143"/>
      <c r="IR245" s="143"/>
      <c r="IS245" s="143"/>
      <c r="IT245" s="143"/>
      <c r="IU245" s="143"/>
      <c r="IV245" s="143"/>
      <c r="IW245" s="143"/>
      <c r="IX245" s="143"/>
      <c r="IY245" s="143"/>
      <c r="IZ245" s="143"/>
      <c r="JA245" s="143"/>
      <c r="JB245" s="143"/>
      <c r="JC245" s="143"/>
      <c r="JD245" s="143"/>
      <c r="JE245" s="143"/>
      <c r="JF245" s="143"/>
      <c r="JG245" s="143"/>
      <c r="JH245" s="143"/>
      <c r="JI245" s="143"/>
      <c r="JJ245" s="143"/>
      <c r="JK245" s="143"/>
      <c r="JL245" s="143"/>
      <c r="JM245" s="143"/>
      <c r="JN245" s="143"/>
      <c r="JO245" s="143"/>
      <c r="JP245" s="143"/>
      <c r="JQ245" s="143"/>
      <c r="JR245" s="143"/>
      <c r="JS245" s="143"/>
      <c r="JT245" s="143"/>
      <c r="JU245" s="143"/>
      <c r="JV245" s="143"/>
      <c r="JW245" s="143"/>
      <c r="JX245" s="143"/>
      <c r="JY245" s="143"/>
      <c r="JZ245" s="143"/>
      <c r="KA245" s="143"/>
      <c r="KB245" s="143"/>
      <c r="KC245" s="143"/>
      <c r="KD245" s="143"/>
      <c r="KE245" s="143"/>
      <c r="KF245" s="143"/>
      <c r="KG245" s="143"/>
      <c r="KH245" s="143"/>
      <c r="KI245" s="143"/>
      <c r="KJ245" s="143"/>
      <c r="KK245" s="143"/>
      <c r="KL245" s="143"/>
      <c r="KM245" s="143"/>
      <c r="KN245" s="143"/>
      <c r="KO245" s="143"/>
      <c r="KP245" s="143"/>
      <c r="KQ245" s="143"/>
      <c r="KR245" s="143"/>
      <c r="KS245" s="143"/>
      <c r="KT245" s="143"/>
      <c r="KU245" s="143"/>
      <c r="KV245" s="143"/>
      <c r="KW245" s="143"/>
      <c r="KX245" s="143"/>
      <c r="KY245" s="143"/>
      <c r="KZ245" s="143"/>
      <c r="LA245" s="143"/>
      <c r="LB245" s="143"/>
      <c r="LC245" s="143"/>
      <c r="LD245" s="143"/>
      <c r="LE245" s="143"/>
      <c r="LF245" s="143"/>
      <c r="LG245" s="143"/>
      <c r="LH245" s="143"/>
      <c r="LI245" s="143"/>
      <c r="LJ245" s="143"/>
      <c r="LK245" s="143"/>
      <c r="LL245" s="143"/>
      <c r="LM245" s="143"/>
      <c r="LN245" s="143"/>
      <c r="LO245" s="143"/>
      <c r="LP245" s="143"/>
      <c r="LQ245" s="143"/>
      <c r="LR245" s="143"/>
      <c r="LS245" s="143"/>
      <c r="LT245" s="143"/>
      <c r="LU245" s="143"/>
      <c r="LV245" s="143"/>
      <c r="LW245" s="143"/>
      <c r="LX245" s="143"/>
      <c r="LY245" s="143"/>
      <c r="LZ245" s="143"/>
      <c r="MA245" s="143"/>
      <c r="MB245" s="143"/>
      <c r="MC245" s="143"/>
      <c r="MD245" s="143"/>
      <c r="ME245" s="143"/>
      <c r="MF245" s="143"/>
      <c r="MG245" s="143"/>
      <c r="MH245" s="143"/>
      <c r="MI245" s="143"/>
      <c r="MJ245" s="143"/>
      <c r="MK245" s="143"/>
      <c r="ML245" s="143"/>
      <c r="MM245" s="143"/>
      <c r="MN245" s="143"/>
      <c r="MO245" s="143"/>
      <c r="MP245" s="143"/>
      <c r="MQ245" s="143"/>
      <c r="MR245" s="143"/>
      <c r="MS245" s="143"/>
      <c r="MT245" s="143"/>
      <c r="MU245" s="143"/>
      <c r="MV245" s="143"/>
      <c r="MW245" s="143"/>
      <c r="MX245" s="143"/>
      <c r="MY245" s="143"/>
      <c r="MZ245" s="143"/>
      <c r="NA245" s="143"/>
      <c r="NB245" s="143"/>
      <c r="NC245" s="143"/>
      <c r="ND245" s="143"/>
      <c r="NE245" s="143"/>
      <c r="NF245" s="143"/>
      <c r="NG245" s="143"/>
      <c r="NH245" s="143"/>
      <c r="NI245" s="143"/>
      <c r="NJ245" s="143"/>
      <c r="NK245" s="143"/>
      <c r="NL245" s="143"/>
      <c r="NM245" s="143"/>
      <c r="NN245" s="143"/>
      <c r="NO245" s="143"/>
      <c r="NP245" s="143"/>
      <c r="NQ245" s="143"/>
      <c r="NR245" s="143"/>
      <c r="NS245" s="143"/>
      <c r="NT245" s="143"/>
      <c r="NU245" s="143"/>
      <c r="NV245" s="143"/>
      <c r="NW245" s="143"/>
      <c r="NX245" s="143"/>
      <c r="NY245" s="143"/>
      <c r="NZ245" s="143"/>
      <c r="OA245" s="143"/>
      <c r="OB245" s="143"/>
      <c r="OC245" s="143"/>
      <c r="OD245" s="143"/>
      <c r="OE245" s="143"/>
      <c r="OF245" s="143"/>
      <c r="OG245" s="143"/>
      <c r="OH245" s="143"/>
      <c r="OI245" s="143"/>
      <c r="OJ245" s="143"/>
      <c r="OK245" s="143"/>
      <c r="OL245" s="143"/>
      <c r="OM245" s="143"/>
      <c r="ON245" s="143"/>
      <c r="OO245" s="143"/>
      <c r="OP245" s="143"/>
      <c r="OQ245" s="143"/>
      <c r="OR245" s="143"/>
      <c r="OS245" s="143"/>
      <c r="OT245" s="143"/>
      <c r="OU245" s="143"/>
      <c r="OV245" s="143"/>
      <c r="OW245" s="143"/>
      <c r="OX245" s="143"/>
      <c r="OY245" s="143"/>
      <c r="OZ245" s="143"/>
      <c r="PA245" s="143"/>
      <c r="PB245" s="143"/>
      <c r="PC245" s="143"/>
      <c r="PD245" s="143"/>
      <c r="PE245" s="143"/>
      <c r="PF245" s="143"/>
      <c r="PG245" s="143"/>
      <c r="PH245" s="143"/>
      <c r="PI245" s="143"/>
      <c r="PJ245" s="143"/>
      <c r="PK245" s="143"/>
      <c r="PL245" s="143"/>
      <c r="PM245" s="143"/>
      <c r="PN245" s="143"/>
      <c r="PO245" s="143"/>
      <c r="PP245" s="143"/>
      <c r="PQ245" s="143"/>
      <c r="PR245" s="143"/>
      <c r="PS245" s="143"/>
      <c r="PT245" s="143"/>
      <c r="PU245" s="143"/>
      <c r="PV245" s="143"/>
      <c r="PW245" s="143"/>
      <c r="PX245" s="143"/>
      <c r="PY245" s="143"/>
      <c r="PZ245" s="143"/>
      <c r="QA245" s="143"/>
      <c r="QB245" s="143"/>
      <c r="QC245" s="143"/>
      <c r="QD245" s="143"/>
      <c r="QE245" s="143"/>
      <c r="QF245" s="143"/>
      <c r="QG245" s="143"/>
      <c r="QH245" s="143"/>
      <c r="QI245" s="143"/>
      <c r="QJ245" s="143"/>
      <c r="QK245" s="143"/>
      <c r="QL245" s="143"/>
      <c r="QM245" s="143"/>
      <c r="QN245" s="143"/>
      <c r="QO245" s="143"/>
      <c r="QP245" s="143"/>
      <c r="QQ245" s="143"/>
      <c r="QR245" s="143"/>
      <c r="QS245" s="143"/>
      <c r="QT245" s="143"/>
      <c r="QU245" s="143"/>
      <c r="QV245" s="143"/>
      <c r="QW245" s="143"/>
      <c r="QX245" s="143"/>
      <c r="QY245" s="143"/>
      <c r="QZ245" s="143"/>
      <c r="RA245" s="143"/>
      <c r="RB245" s="143"/>
      <c r="RC245" s="143"/>
      <c r="RD245" s="143"/>
      <c r="RE245" s="143"/>
      <c r="RF245" s="143"/>
      <c r="RG245" s="143"/>
      <c r="RH245" s="143"/>
      <c r="RI245" s="143"/>
      <c r="RJ245" s="143"/>
      <c r="RK245" s="143"/>
      <c r="RL245" s="143"/>
      <c r="RM245" s="143"/>
      <c r="RN245" s="143"/>
      <c r="RO245" s="143"/>
      <c r="RP245" s="143"/>
      <c r="RQ245" s="143"/>
      <c r="RR245" s="143"/>
      <c r="RS245" s="143"/>
      <c r="RT245" s="143"/>
      <c r="RU245" s="143"/>
      <c r="RV245" s="143"/>
      <c r="RW245" s="143"/>
      <c r="RX245" s="143"/>
      <c r="RY245" s="143"/>
      <c r="RZ245" s="143"/>
      <c r="SA245" s="143"/>
      <c r="SB245" s="143"/>
      <c r="SC245" s="143"/>
      <c r="SD245" s="143"/>
      <c r="SE245" s="143"/>
      <c r="SF245" s="143"/>
      <c r="SG245" s="143"/>
      <c r="SH245" s="143"/>
      <c r="SI245" s="143"/>
      <c r="SJ245" s="143"/>
      <c r="SK245" s="143"/>
      <c r="SL245" s="143"/>
      <c r="SM245" s="143"/>
      <c r="SN245" s="143"/>
      <c r="SO245" s="143"/>
      <c r="SP245" s="143"/>
      <c r="SQ245" s="143"/>
      <c r="SR245" s="143"/>
      <c r="SS245" s="143"/>
      <c r="ST245" s="143"/>
      <c r="SU245" s="143"/>
      <c r="SV245" s="143"/>
      <c r="SW245" s="143"/>
      <c r="SX245" s="143"/>
      <c r="SY245" s="143"/>
      <c r="SZ245" s="143"/>
      <c r="TA245" s="143"/>
      <c r="TB245" s="143"/>
      <c r="TC245" s="143"/>
      <c r="TD245" s="143"/>
      <c r="TE245" s="143"/>
      <c r="TF245" s="143"/>
      <c r="TG245" s="143"/>
      <c r="TH245" s="143"/>
      <c r="TI245" s="143"/>
      <c r="TJ245" s="143"/>
      <c r="TK245" s="143"/>
      <c r="TL245" s="143"/>
      <c r="TM245" s="143"/>
      <c r="TN245" s="143"/>
      <c r="TO245" s="143"/>
      <c r="TP245" s="143"/>
      <c r="TQ245" s="143"/>
      <c r="TR245" s="143"/>
      <c r="TS245" s="143"/>
      <c r="TT245" s="143"/>
      <c r="TU245" s="143"/>
      <c r="TV245" s="143"/>
      <c r="TW245" s="143"/>
      <c r="TX245" s="143"/>
      <c r="TY245" s="143"/>
      <c r="TZ245" s="143"/>
      <c r="UA245" s="143"/>
      <c r="UB245" s="143"/>
      <c r="UC245" s="143"/>
      <c r="UD245" s="143"/>
      <c r="UE245" s="143"/>
      <c r="UF245" s="143"/>
      <c r="UG245" s="143"/>
      <c r="UH245" s="143"/>
      <c r="UI245" s="143"/>
      <c r="UJ245" s="143"/>
      <c r="UK245" s="143"/>
      <c r="UL245" s="143"/>
      <c r="UM245" s="143"/>
      <c r="UN245" s="143"/>
      <c r="UO245" s="143"/>
      <c r="UP245" s="143"/>
      <c r="UQ245" s="143"/>
      <c r="UR245" s="143"/>
      <c r="US245" s="143"/>
      <c r="UT245" s="143"/>
      <c r="UU245" s="143"/>
      <c r="UV245" s="143"/>
      <c r="UW245" s="143"/>
      <c r="UX245" s="143"/>
      <c r="UY245" s="143"/>
      <c r="UZ245" s="143"/>
      <c r="VA245" s="143"/>
      <c r="VB245" s="143"/>
      <c r="VC245" s="143"/>
      <c r="VD245" s="143"/>
      <c r="VE245" s="143"/>
      <c r="VF245" s="143"/>
      <c r="VG245" s="143"/>
      <c r="VH245" s="143"/>
      <c r="VI245" s="143"/>
      <c r="VJ245" s="143"/>
      <c r="VK245" s="143"/>
      <c r="VL245" s="143"/>
      <c r="VM245" s="143"/>
      <c r="VN245" s="143"/>
      <c r="VO245" s="143"/>
      <c r="VP245" s="143"/>
      <c r="VQ245" s="143"/>
      <c r="VR245" s="143"/>
      <c r="VS245" s="143"/>
      <c r="VT245" s="143"/>
      <c r="VU245" s="143"/>
      <c r="VV245" s="143"/>
      <c r="VW245" s="143"/>
      <c r="VX245" s="143"/>
      <c r="VY245" s="143"/>
      <c r="VZ245" s="143"/>
      <c r="WA245" s="143"/>
      <c r="WB245" s="143"/>
      <c r="WC245" s="143"/>
      <c r="WD245" s="143"/>
      <c r="WE245" s="143"/>
      <c r="WF245" s="143"/>
      <c r="WG245" s="143"/>
      <c r="WH245" s="143"/>
      <c r="WI245" s="143"/>
      <c r="WJ245" s="143"/>
      <c r="WK245" s="143"/>
      <c r="WL245" s="143"/>
      <c r="WM245" s="143"/>
      <c r="WN245" s="143"/>
      <c r="WO245" s="143"/>
      <c r="WP245" s="143"/>
      <c r="WQ245" s="143"/>
      <c r="WR245" s="143"/>
      <c r="WS245" s="143"/>
      <c r="WT245" s="143"/>
      <c r="WU245" s="143"/>
      <c r="WV245" s="143"/>
      <c r="WW245" s="143"/>
      <c r="WX245" s="143"/>
      <c r="WY245" s="143"/>
      <c r="WZ245" s="143"/>
      <c r="XA245" s="143"/>
      <c r="XB245" s="143"/>
      <c r="XC245" s="143"/>
      <c r="XD245" s="143"/>
      <c r="XE245" s="143"/>
      <c r="XF245" s="143"/>
      <c r="XG245" s="143"/>
      <c r="XH245" s="143"/>
      <c r="XI245" s="143"/>
      <c r="XJ245" s="143"/>
      <c r="XK245" s="143"/>
      <c r="XL245" s="143"/>
      <c r="XM245" s="143"/>
      <c r="XN245" s="143"/>
      <c r="XO245" s="143"/>
      <c r="XP245" s="143"/>
      <c r="XQ245" s="143"/>
      <c r="XR245" s="143"/>
      <c r="XS245" s="143"/>
      <c r="XT245" s="143"/>
      <c r="XU245" s="143"/>
      <c r="XV245" s="143"/>
      <c r="XW245" s="143"/>
      <c r="XX245" s="143"/>
      <c r="XY245" s="143"/>
      <c r="XZ245" s="143"/>
      <c r="YA245" s="143"/>
      <c r="YB245" s="143"/>
      <c r="YC245" s="143"/>
      <c r="YD245" s="143"/>
      <c r="YE245" s="143"/>
      <c r="YF245" s="143"/>
      <c r="YG245" s="143"/>
      <c r="YH245" s="143"/>
      <c r="YI245" s="143"/>
      <c r="YJ245" s="143"/>
      <c r="YK245" s="143"/>
      <c r="YL245" s="143"/>
      <c r="YM245" s="143"/>
      <c r="YN245" s="143"/>
      <c r="YO245" s="143"/>
      <c r="YP245" s="143"/>
      <c r="YQ245" s="143"/>
      <c r="YR245" s="143"/>
      <c r="YS245" s="143"/>
      <c r="YT245" s="143"/>
      <c r="YU245" s="143"/>
      <c r="YV245" s="143"/>
      <c r="YW245" s="143"/>
      <c r="YX245" s="143"/>
      <c r="YY245" s="143"/>
      <c r="YZ245" s="143"/>
      <c r="ZA245" s="143"/>
      <c r="ZB245" s="143"/>
      <c r="ZC245" s="143"/>
      <c r="ZD245" s="143"/>
      <c r="ZE245" s="143"/>
      <c r="ZF245" s="143"/>
      <c r="ZG245" s="143"/>
      <c r="ZH245" s="143"/>
      <c r="ZI245" s="143"/>
      <c r="ZJ245" s="143"/>
      <c r="ZK245" s="143"/>
      <c r="ZL245" s="143"/>
      <c r="ZM245" s="143"/>
      <c r="ZN245" s="143"/>
      <c r="ZO245" s="143"/>
      <c r="ZP245" s="143"/>
      <c r="ZQ245" s="143"/>
      <c r="ZR245" s="143"/>
      <c r="ZS245" s="143"/>
      <c r="ZT245" s="143"/>
      <c r="ZU245" s="143"/>
      <c r="ZV245" s="143"/>
      <c r="ZW245" s="143"/>
      <c r="ZX245" s="143"/>
      <c r="ZY245" s="143"/>
      <c r="ZZ245" s="143"/>
      <c r="AAA245" s="143"/>
      <c r="AAB245" s="143"/>
      <c r="AAC245" s="143"/>
      <c r="AAD245" s="143"/>
      <c r="AAE245" s="143"/>
      <c r="AAF245" s="143"/>
      <c r="AAG245" s="143"/>
      <c r="AAH245" s="143"/>
      <c r="AAI245" s="143"/>
      <c r="AAJ245" s="143"/>
      <c r="AAK245" s="143"/>
      <c r="AAL245" s="143"/>
      <c r="AAM245" s="143"/>
      <c r="AAN245" s="143"/>
      <c r="AAO245" s="143"/>
      <c r="AAP245" s="143"/>
      <c r="AAQ245" s="143"/>
      <c r="AAR245" s="143"/>
      <c r="AAS245" s="143"/>
      <c r="AAT245" s="143"/>
      <c r="AAU245" s="143"/>
      <c r="AAV245" s="143"/>
      <c r="AAW245" s="143"/>
      <c r="AAX245" s="143"/>
      <c r="AAY245" s="143"/>
      <c r="AAZ245" s="143"/>
      <c r="ABA245" s="143"/>
      <c r="ABB245" s="143"/>
      <c r="ABC245" s="143"/>
      <c r="ABD245" s="143"/>
      <c r="ABE245" s="143"/>
      <c r="ABF245" s="143"/>
      <c r="ABG245" s="143"/>
      <c r="ABH245" s="143"/>
      <c r="ABI245" s="143"/>
      <c r="ABJ245" s="143"/>
      <c r="ABK245" s="143"/>
      <c r="ABL245" s="143"/>
      <c r="ABM245" s="143"/>
      <c r="ABN245" s="143"/>
      <c r="ABO245" s="143"/>
      <c r="ABP245" s="143"/>
      <c r="ABQ245" s="143"/>
      <c r="ABR245" s="143"/>
      <c r="ABS245" s="143"/>
      <c r="ABT245" s="143"/>
      <c r="ABU245" s="143"/>
      <c r="ABV245" s="143"/>
      <c r="ABW245" s="143"/>
      <c r="ABX245" s="143"/>
      <c r="ABY245" s="143"/>
      <c r="ABZ245" s="143"/>
      <c r="ACA245" s="143"/>
      <c r="ACB245" s="143"/>
      <c r="ACC245" s="143"/>
      <c r="ACD245" s="143"/>
      <c r="ACE245" s="143"/>
      <c r="ACF245" s="143"/>
      <c r="ACG245" s="143"/>
      <c r="ACH245" s="143"/>
      <c r="ACI245" s="143"/>
      <c r="ACJ245" s="143"/>
      <c r="ACK245" s="143"/>
      <c r="ACL245" s="143"/>
      <c r="ACM245" s="143"/>
      <c r="ACN245" s="143"/>
      <c r="ACO245" s="143"/>
      <c r="ACP245" s="143"/>
      <c r="ACQ245" s="143"/>
      <c r="ACR245" s="143"/>
      <c r="ACS245" s="143"/>
      <c r="ACT245" s="143"/>
      <c r="ACU245" s="143"/>
      <c r="ACV245" s="143"/>
      <c r="ACW245" s="143"/>
      <c r="ACX245" s="143"/>
      <c r="ACY245" s="143"/>
      <c r="ACZ245" s="143"/>
      <c r="ADA245" s="143"/>
      <c r="ADB245" s="143"/>
      <c r="ADC245" s="143"/>
      <c r="ADD245" s="143"/>
      <c r="ADE245" s="143"/>
      <c r="ADF245" s="143"/>
      <c r="ADG245" s="143"/>
      <c r="ADH245" s="143"/>
      <c r="ADI245" s="143"/>
      <c r="ADJ245" s="143"/>
      <c r="ADK245" s="143"/>
      <c r="ADL245" s="143"/>
      <c r="ADM245" s="143"/>
      <c r="ADN245" s="143"/>
      <c r="ADO245" s="143"/>
      <c r="ADP245" s="143"/>
      <c r="ADQ245" s="143"/>
      <c r="ADR245" s="143"/>
      <c r="ADS245" s="143"/>
      <c r="ADT245" s="143"/>
      <c r="ADU245" s="143"/>
      <c r="ADV245" s="143"/>
      <c r="ADW245" s="143"/>
      <c r="ADX245" s="143"/>
      <c r="ADY245" s="143"/>
      <c r="ADZ245" s="143"/>
      <c r="AEA245" s="143"/>
      <c r="AEB245" s="143"/>
      <c r="AEC245" s="143"/>
      <c r="AED245" s="143"/>
      <c r="AEE245" s="143"/>
      <c r="AEF245" s="143"/>
      <c r="AEG245" s="143"/>
      <c r="AEH245" s="143"/>
      <c r="AEI245" s="143"/>
      <c r="AEJ245" s="143"/>
      <c r="AEK245" s="143"/>
      <c r="AEL245" s="143"/>
      <c r="AEM245" s="143"/>
      <c r="AEN245" s="143"/>
      <c r="AEO245" s="143"/>
      <c r="AEP245" s="143"/>
      <c r="AEQ245" s="143"/>
      <c r="AER245" s="143"/>
      <c r="AES245" s="143"/>
      <c r="AET245" s="143"/>
      <c r="AEU245" s="143"/>
      <c r="AEV245" s="143"/>
      <c r="AEW245" s="143"/>
      <c r="AEX245" s="143"/>
      <c r="AEY245" s="143"/>
      <c r="AEZ245" s="143"/>
      <c r="AFA245" s="143"/>
      <c r="AFB245" s="143"/>
      <c r="AFC245" s="143"/>
      <c r="AFD245" s="143"/>
      <c r="AFE245" s="143"/>
      <c r="AFF245" s="143"/>
      <c r="AFG245" s="143"/>
      <c r="AFH245" s="143"/>
      <c r="AFI245" s="143"/>
      <c r="AFJ245" s="143"/>
      <c r="AFK245" s="143"/>
      <c r="AFL245" s="143"/>
      <c r="AFM245" s="143"/>
      <c r="AFN245" s="143"/>
      <c r="AFO245" s="143"/>
      <c r="AFP245" s="143"/>
      <c r="AFQ245" s="143"/>
      <c r="AFR245" s="143"/>
      <c r="AFS245" s="143"/>
      <c r="AFT245" s="143"/>
      <c r="AFU245" s="143"/>
      <c r="AFV245" s="143"/>
      <c r="AFW245" s="143"/>
      <c r="AFX245" s="143"/>
      <c r="AFY245" s="143"/>
      <c r="AFZ245" s="143"/>
      <c r="AGA245" s="143"/>
      <c r="AGB245" s="143"/>
      <c r="AGC245" s="143"/>
      <c r="AGD245" s="143"/>
      <c r="AGE245" s="143"/>
      <c r="AGF245" s="143"/>
      <c r="AGG245" s="143"/>
      <c r="AGH245" s="143"/>
      <c r="AGI245" s="143"/>
      <c r="AGJ245" s="143"/>
      <c r="AGK245" s="143"/>
      <c r="AGL245" s="143"/>
      <c r="AGM245" s="143"/>
      <c r="AGN245" s="143"/>
      <c r="AGO245" s="143"/>
      <c r="AGP245" s="143"/>
      <c r="AGQ245" s="143"/>
      <c r="AGR245" s="143"/>
      <c r="AGS245" s="143"/>
      <c r="AGT245" s="143"/>
      <c r="AGU245" s="143"/>
      <c r="AGV245" s="143"/>
      <c r="AGW245" s="143"/>
      <c r="AGX245" s="143"/>
      <c r="AGY245" s="143"/>
      <c r="AGZ245" s="143"/>
      <c r="AHA245" s="143"/>
      <c r="AHB245" s="143"/>
      <c r="AHC245" s="143"/>
      <c r="AHD245" s="143"/>
      <c r="AHE245" s="143"/>
      <c r="AHF245" s="143"/>
      <c r="AHG245" s="143"/>
      <c r="AHH245" s="143"/>
      <c r="AHI245" s="143"/>
      <c r="AHJ245" s="143"/>
      <c r="AHK245" s="143"/>
      <c r="AHL245" s="143"/>
      <c r="AHM245" s="143"/>
      <c r="AHN245" s="143"/>
      <c r="AHO245" s="143"/>
      <c r="AHP245" s="143"/>
      <c r="AHQ245" s="143"/>
      <c r="AHR245" s="143"/>
      <c r="AHS245" s="143"/>
      <c r="AHT245" s="143"/>
      <c r="AHU245" s="143"/>
      <c r="AHV245" s="143"/>
      <c r="AHW245" s="143"/>
      <c r="AHX245" s="143"/>
      <c r="AHY245" s="143"/>
      <c r="AHZ245" s="143"/>
      <c r="AIA245" s="143"/>
      <c r="AIB245" s="143"/>
      <c r="AIC245" s="143"/>
      <c r="AID245" s="143"/>
      <c r="AIE245" s="143"/>
      <c r="AIF245" s="143"/>
      <c r="AIG245" s="143"/>
      <c r="AIH245" s="143"/>
      <c r="AII245" s="143"/>
      <c r="AIJ245" s="143"/>
      <c r="AIK245" s="143"/>
      <c r="AIL245" s="143"/>
      <c r="AIM245" s="143"/>
      <c r="AIN245" s="143"/>
      <c r="AIO245" s="143"/>
      <c r="AIP245" s="143"/>
      <c r="AIQ245" s="143"/>
      <c r="AIR245" s="143"/>
      <c r="AIS245" s="143"/>
      <c r="AIT245" s="143"/>
      <c r="AIU245" s="143"/>
      <c r="AIV245" s="143"/>
      <c r="AIW245" s="143"/>
      <c r="AIX245" s="143"/>
      <c r="AIY245" s="143"/>
      <c r="AIZ245" s="143"/>
      <c r="AJA245" s="143"/>
      <c r="AJB245" s="143"/>
      <c r="AJC245" s="143"/>
      <c r="AJD245" s="143"/>
      <c r="AJE245" s="143"/>
      <c r="AJF245" s="143"/>
      <c r="AJG245" s="143"/>
      <c r="AJH245" s="143"/>
      <c r="AJI245" s="143"/>
    </row>
    <row r="246" spans="1:945" s="106" customFormat="1" ht="13.55" customHeight="1">
      <c r="A246" s="400"/>
      <c r="B246" s="62" t="s">
        <v>223</v>
      </c>
      <c r="C246" s="251">
        <f>Asia!C246</f>
        <v>2141992</v>
      </c>
      <c r="D246" s="358">
        <f t="shared" ref="D246" si="134">IFERROR(IF((C246/C234-1)=-100%,"",(C246/C234-1)),"")</f>
        <v>0.45496684198335413</v>
      </c>
      <c r="E246" s="421"/>
      <c r="F246" s="406"/>
      <c r="G246" s="356">
        <v>14278</v>
      </c>
      <c r="H246" s="358">
        <f t="shared" si="125"/>
        <v>9.796985542909864E-2</v>
      </c>
      <c r="I246" s="138">
        <v>12910</v>
      </c>
      <c r="J246" s="358">
        <f t="shared" si="126"/>
        <v>0.31775033173420431</v>
      </c>
      <c r="K246" s="453"/>
      <c r="L246" s="454"/>
      <c r="M246" s="138">
        <v>3024</v>
      </c>
      <c r="N246" s="358">
        <f t="shared" si="128"/>
        <v>9.0909090909090828E-2</v>
      </c>
      <c r="O246" s="138"/>
      <c r="P246" s="358"/>
      <c r="Q246" s="138">
        <v>336</v>
      </c>
      <c r="R246" s="358">
        <f t="shared" si="129"/>
        <v>0.72307692307692317</v>
      </c>
      <c r="S246" s="138">
        <v>678</v>
      </c>
      <c r="T246" s="358">
        <f t="shared" si="130"/>
        <v>5.9374999999999956E-2</v>
      </c>
      <c r="U246" s="250"/>
      <c r="V246" s="137"/>
      <c r="W246" s="356">
        <v>101</v>
      </c>
      <c r="X246" s="358">
        <f t="shared" si="131"/>
        <v>0.71186440677966112</v>
      </c>
      <c r="Y246" s="250">
        <v>4</v>
      </c>
      <c r="Z246" s="358">
        <f t="shared" si="132"/>
        <v>3</v>
      </c>
      <c r="AA246" s="138"/>
      <c r="AB246" s="358"/>
      <c r="AC246" s="138"/>
      <c r="AD246" s="358"/>
      <c r="AE246" s="138"/>
      <c r="AF246" s="358"/>
      <c r="AG246" s="138"/>
      <c r="AH246" s="358"/>
      <c r="AI246" s="143"/>
      <c r="AJ246" s="143"/>
      <c r="AK246" s="143"/>
      <c r="AL246" s="143"/>
      <c r="AM246" s="143"/>
      <c r="AN246" s="143"/>
      <c r="AO246" s="143"/>
      <c r="AP246" s="143"/>
      <c r="AQ246" s="143"/>
      <c r="AR246" s="143"/>
      <c r="AS246" s="143"/>
      <c r="AT246" s="143"/>
      <c r="AU246" s="143"/>
      <c r="AV246" s="144"/>
      <c r="AW246" s="143"/>
      <c r="AX246" s="143"/>
      <c r="AY246" s="143"/>
      <c r="AZ246" s="143"/>
      <c r="BA246" s="143"/>
      <c r="BB246" s="143"/>
      <c r="BC246" s="143"/>
      <c r="BD246" s="143"/>
      <c r="BE246" s="143"/>
      <c r="BF246" s="143"/>
      <c r="BG246" s="143"/>
      <c r="BH246" s="143"/>
      <c r="BI246" s="143"/>
      <c r="BJ246" s="143"/>
      <c r="BK246" s="143"/>
      <c r="BL246" s="143"/>
      <c r="BM246" s="143"/>
      <c r="BN246" s="143"/>
      <c r="BO246" s="143"/>
      <c r="BP246" s="143"/>
      <c r="BQ246" s="143"/>
      <c r="BR246" s="143"/>
      <c r="BS246" s="143"/>
      <c r="BT246" s="143"/>
      <c r="BU246" s="143"/>
      <c r="BV246" s="143"/>
      <c r="BW246" s="143"/>
      <c r="BX246" s="143"/>
      <c r="BY246" s="143"/>
      <c r="BZ246" s="143"/>
      <c r="CA246" s="143"/>
      <c r="CB246" s="143"/>
      <c r="CC246" s="143"/>
      <c r="CD246" s="143"/>
      <c r="CE246" s="143"/>
      <c r="CF246" s="143"/>
      <c r="CG246" s="143"/>
      <c r="CH246" s="143"/>
      <c r="CI246" s="143"/>
      <c r="CJ246" s="143"/>
      <c r="CK246" s="143"/>
      <c r="CL246" s="143"/>
      <c r="CM246" s="143"/>
      <c r="CN246" s="143"/>
      <c r="CO246" s="143"/>
      <c r="CP246" s="143"/>
      <c r="CQ246" s="143"/>
      <c r="CR246" s="143"/>
      <c r="CS246" s="143"/>
      <c r="CT246" s="143"/>
      <c r="CU246" s="143"/>
      <c r="CV246" s="143"/>
      <c r="CW246" s="143"/>
      <c r="CX246" s="143"/>
      <c r="CY246" s="143"/>
      <c r="CZ246" s="143"/>
      <c r="DA246" s="143"/>
      <c r="DB246" s="143"/>
      <c r="DC246" s="143"/>
      <c r="DD246" s="143"/>
      <c r="DE246" s="143"/>
      <c r="DF246" s="143"/>
      <c r="DG246" s="143"/>
      <c r="DH246" s="143"/>
      <c r="DI246" s="143"/>
      <c r="DJ246" s="143"/>
      <c r="DK246" s="143"/>
      <c r="DL246" s="143"/>
      <c r="DM246" s="143"/>
      <c r="DN246" s="143"/>
      <c r="DO246" s="143"/>
      <c r="DP246" s="143"/>
      <c r="DQ246" s="143"/>
      <c r="DR246" s="143"/>
      <c r="DS246" s="143"/>
      <c r="DT246" s="143"/>
      <c r="DU246" s="143"/>
      <c r="DV246" s="143"/>
      <c r="DW246" s="143"/>
      <c r="DX246" s="143"/>
      <c r="DY246" s="143"/>
      <c r="DZ246" s="143"/>
      <c r="EA246" s="143"/>
      <c r="EB246" s="143"/>
      <c r="EC246" s="143"/>
      <c r="ED246" s="143"/>
      <c r="EE246" s="143"/>
      <c r="EF246" s="143"/>
      <c r="EG246" s="143"/>
      <c r="EH246" s="143"/>
      <c r="EI246" s="143"/>
      <c r="EJ246" s="143"/>
      <c r="EK246" s="143"/>
      <c r="EL246" s="143"/>
      <c r="EM246" s="143"/>
      <c r="EN246" s="143"/>
      <c r="EO246" s="143"/>
      <c r="EP246" s="143"/>
      <c r="EQ246" s="143"/>
      <c r="ER246" s="143"/>
      <c r="ES246" s="143"/>
      <c r="ET246" s="143"/>
      <c r="EU246" s="143"/>
      <c r="EV246" s="143"/>
      <c r="EW246" s="143"/>
      <c r="EX246" s="143"/>
      <c r="EY246" s="143"/>
      <c r="EZ246" s="143"/>
      <c r="FA246" s="143"/>
      <c r="FB246" s="143"/>
      <c r="FC246" s="143"/>
      <c r="FD246" s="143"/>
      <c r="FE246" s="143"/>
      <c r="FF246" s="143"/>
      <c r="FG246" s="143"/>
      <c r="FH246" s="143"/>
      <c r="FI246" s="143"/>
      <c r="FJ246" s="143"/>
      <c r="FK246" s="143"/>
      <c r="FL246" s="143"/>
      <c r="FM246" s="143"/>
      <c r="FN246" s="143"/>
      <c r="FO246" s="143"/>
      <c r="FP246" s="143"/>
      <c r="FQ246" s="143"/>
      <c r="FR246" s="143"/>
      <c r="FS246" s="143"/>
      <c r="FT246" s="143"/>
      <c r="FU246" s="143"/>
      <c r="FV246" s="143"/>
      <c r="FW246" s="143"/>
      <c r="FX246" s="143"/>
      <c r="FY246" s="143"/>
      <c r="FZ246" s="143"/>
      <c r="GA246" s="143"/>
      <c r="GB246" s="143"/>
      <c r="GC246" s="143"/>
      <c r="GD246" s="143"/>
      <c r="GE246" s="143"/>
      <c r="GF246" s="143"/>
      <c r="GG246" s="143"/>
      <c r="GH246" s="143"/>
      <c r="GI246" s="143"/>
      <c r="GJ246" s="143"/>
      <c r="GK246" s="143"/>
      <c r="GL246" s="143"/>
      <c r="GM246" s="143"/>
      <c r="GN246" s="143"/>
      <c r="GO246" s="143"/>
      <c r="GP246" s="143"/>
      <c r="GQ246" s="143"/>
      <c r="GR246" s="143"/>
      <c r="GS246" s="143"/>
      <c r="GT246" s="143"/>
      <c r="GU246" s="143"/>
      <c r="GV246" s="143"/>
      <c r="GW246" s="143"/>
      <c r="GX246" s="143"/>
      <c r="GY246" s="143"/>
      <c r="GZ246" s="143"/>
      <c r="HA246" s="143"/>
      <c r="HB246" s="143"/>
      <c r="HC246" s="143"/>
      <c r="HD246" s="143"/>
      <c r="HE246" s="143"/>
      <c r="HF246" s="143"/>
      <c r="HG246" s="143"/>
      <c r="HH246" s="143"/>
      <c r="HI246" s="143"/>
      <c r="HJ246" s="143"/>
      <c r="HK246" s="143"/>
      <c r="HL246" s="143"/>
      <c r="HM246" s="143"/>
      <c r="HN246" s="143"/>
      <c r="HO246" s="143"/>
      <c r="HP246" s="143"/>
      <c r="HQ246" s="143"/>
      <c r="HR246" s="143"/>
      <c r="HS246" s="143"/>
      <c r="HT246" s="143"/>
      <c r="HU246" s="143"/>
      <c r="HV246" s="143"/>
      <c r="HW246" s="143"/>
      <c r="HX246" s="143"/>
      <c r="HY246" s="143"/>
      <c r="HZ246" s="143"/>
      <c r="IA246" s="143"/>
      <c r="IB246" s="143"/>
      <c r="IC246" s="143"/>
      <c r="ID246" s="143"/>
      <c r="IE246" s="143"/>
      <c r="IF246" s="143"/>
      <c r="IG246" s="143"/>
      <c r="IH246" s="143"/>
      <c r="II246" s="143"/>
      <c r="IJ246" s="143"/>
      <c r="IK246" s="143"/>
      <c r="IL246" s="143"/>
      <c r="IM246" s="143"/>
      <c r="IN246" s="143"/>
      <c r="IO246" s="143"/>
      <c r="IP246" s="143"/>
      <c r="IQ246" s="143"/>
      <c r="IR246" s="143"/>
      <c r="IS246" s="143"/>
      <c r="IT246" s="143"/>
      <c r="IU246" s="143"/>
      <c r="IV246" s="143"/>
      <c r="IW246" s="143"/>
      <c r="IX246" s="143"/>
      <c r="IY246" s="143"/>
      <c r="IZ246" s="143"/>
      <c r="JA246" s="143"/>
      <c r="JB246" s="143"/>
      <c r="JC246" s="143"/>
      <c r="JD246" s="143"/>
      <c r="JE246" s="143"/>
      <c r="JF246" s="143"/>
      <c r="JG246" s="143"/>
      <c r="JH246" s="143"/>
      <c r="JI246" s="143"/>
      <c r="JJ246" s="143"/>
      <c r="JK246" s="143"/>
      <c r="JL246" s="143"/>
      <c r="JM246" s="143"/>
      <c r="JN246" s="143"/>
      <c r="JO246" s="143"/>
      <c r="JP246" s="143"/>
      <c r="JQ246" s="143"/>
      <c r="JR246" s="143"/>
      <c r="JS246" s="143"/>
      <c r="JT246" s="143"/>
      <c r="JU246" s="143"/>
      <c r="JV246" s="143"/>
      <c r="JW246" s="143"/>
      <c r="JX246" s="143"/>
      <c r="JY246" s="143"/>
      <c r="JZ246" s="143"/>
      <c r="KA246" s="143"/>
      <c r="KB246" s="143"/>
      <c r="KC246" s="143"/>
      <c r="KD246" s="143"/>
      <c r="KE246" s="143"/>
      <c r="KF246" s="143"/>
      <c r="KG246" s="143"/>
      <c r="KH246" s="143"/>
      <c r="KI246" s="143"/>
      <c r="KJ246" s="143"/>
      <c r="KK246" s="143"/>
      <c r="KL246" s="143"/>
      <c r="KM246" s="143"/>
      <c r="KN246" s="143"/>
      <c r="KO246" s="143"/>
      <c r="KP246" s="143"/>
      <c r="KQ246" s="143"/>
      <c r="KR246" s="143"/>
      <c r="KS246" s="143"/>
      <c r="KT246" s="143"/>
      <c r="KU246" s="143"/>
      <c r="KV246" s="143"/>
      <c r="KW246" s="143"/>
      <c r="KX246" s="143"/>
      <c r="KY246" s="143"/>
      <c r="KZ246" s="143"/>
      <c r="LA246" s="143"/>
      <c r="LB246" s="143"/>
      <c r="LC246" s="143"/>
      <c r="LD246" s="143"/>
      <c r="LE246" s="143"/>
      <c r="LF246" s="143"/>
      <c r="LG246" s="143"/>
      <c r="LH246" s="143"/>
      <c r="LI246" s="143"/>
      <c r="LJ246" s="143"/>
      <c r="LK246" s="143"/>
      <c r="LL246" s="143"/>
      <c r="LM246" s="143"/>
      <c r="LN246" s="143"/>
      <c r="LO246" s="143"/>
      <c r="LP246" s="143"/>
      <c r="LQ246" s="143"/>
      <c r="LR246" s="143"/>
      <c r="LS246" s="143"/>
      <c r="LT246" s="143"/>
      <c r="LU246" s="143"/>
      <c r="LV246" s="143"/>
      <c r="LW246" s="143"/>
      <c r="LX246" s="143"/>
      <c r="LY246" s="143"/>
      <c r="LZ246" s="143"/>
      <c r="MA246" s="143"/>
      <c r="MB246" s="143"/>
      <c r="MC246" s="143"/>
      <c r="MD246" s="143"/>
      <c r="ME246" s="143"/>
      <c r="MF246" s="143"/>
      <c r="MG246" s="143"/>
      <c r="MH246" s="143"/>
      <c r="MI246" s="143"/>
      <c r="MJ246" s="143"/>
      <c r="MK246" s="143"/>
      <c r="ML246" s="143"/>
      <c r="MM246" s="143"/>
      <c r="MN246" s="143"/>
      <c r="MO246" s="143"/>
      <c r="MP246" s="143"/>
      <c r="MQ246" s="143"/>
      <c r="MR246" s="143"/>
      <c r="MS246" s="143"/>
      <c r="MT246" s="143"/>
      <c r="MU246" s="143"/>
      <c r="MV246" s="143"/>
      <c r="MW246" s="143"/>
      <c r="MX246" s="143"/>
      <c r="MY246" s="143"/>
      <c r="MZ246" s="143"/>
      <c r="NA246" s="143"/>
      <c r="NB246" s="143"/>
      <c r="NC246" s="143"/>
      <c r="ND246" s="143"/>
      <c r="NE246" s="143"/>
      <c r="NF246" s="143"/>
      <c r="NG246" s="143"/>
      <c r="NH246" s="143"/>
      <c r="NI246" s="143"/>
      <c r="NJ246" s="143"/>
      <c r="NK246" s="143"/>
      <c r="NL246" s="143"/>
      <c r="NM246" s="143"/>
      <c r="NN246" s="143"/>
      <c r="NO246" s="143"/>
      <c r="NP246" s="143"/>
      <c r="NQ246" s="143"/>
      <c r="NR246" s="143"/>
      <c r="NS246" s="143"/>
      <c r="NT246" s="143"/>
      <c r="NU246" s="143"/>
      <c r="NV246" s="143"/>
      <c r="NW246" s="143"/>
      <c r="NX246" s="143"/>
      <c r="NY246" s="143"/>
      <c r="NZ246" s="143"/>
      <c r="OA246" s="143"/>
      <c r="OB246" s="143"/>
      <c r="OC246" s="143"/>
      <c r="OD246" s="143"/>
      <c r="OE246" s="143"/>
      <c r="OF246" s="143"/>
      <c r="OG246" s="143"/>
      <c r="OH246" s="143"/>
      <c r="OI246" s="143"/>
      <c r="OJ246" s="143"/>
      <c r="OK246" s="143"/>
      <c r="OL246" s="143"/>
      <c r="OM246" s="143"/>
      <c r="ON246" s="143"/>
      <c r="OO246" s="143"/>
      <c r="OP246" s="143"/>
      <c r="OQ246" s="143"/>
      <c r="OR246" s="143"/>
      <c r="OS246" s="143"/>
      <c r="OT246" s="143"/>
      <c r="OU246" s="143"/>
      <c r="OV246" s="143"/>
      <c r="OW246" s="143"/>
      <c r="OX246" s="143"/>
      <c r="OY246" s="143"/>
      <c r="OZ246" s="143"/>
      <c r="PA246" s="143"/>
      <c r="PB246" s="143"/>
      <c r="PC246" s="143"/>
      <c r="PD246" s="143"/>
      <c r="PE246" s="143"/>
      <c r="PF246" s="143"/>
      <c r="PG246" s="143"/>
      <c r="PH246" s="143"/>
      <c r="PI246" s="143"/>
      <c r="PJ246" s="143"/>
      <c r="PK246" s="143"/>
      <c r="PL246" s="143"/>
      <c r="PM246" s="143"/>
      <c r="PN246" s="143"/>
      <c r="PO246" s="143"/>
      <c r="PP246" s="143"/>
      <c r="PQ246" s="143"/>
      <c r="PR246" s="143"/>
      <c r="PS246" s="143"/>
      <c r="PT246" s="143"/>
      <c r="PU246" s="143"/>
      <c r="PV246" s="143"/>
      <c r="PW246" s="143"/>
      <c r="PX246" s="143"/>
      <c r="PY246" s="143"/>
      <c r="PZ246" s="143"/>
      <c r="QA246" s="143"/>
      <c r="QB246" s="143"/>
      <c r="QC246" s="143"/>
      <c r="QD246" s="143"/>
      <c r="QE246" s="143"/>
      <c r="QF246" s="143"/>
      <c r="QG246" s="143"/>
      <c r="QH246" s="143"/>
      <c r="QI246" s="143"/>
      <c r="QJ246" s="143"/>
      <c r="QK246" s="143"/>
      <c r="QL246" s="143"/>
      <c r="QM246" s="143"/>
      <c r="QN246" s="143"/>
      <c r="QO246" s="143"/>
      <c r="QP246" s="143"/>
      <c r="QQ246" s="143"/>
      <c r="QR246" s="143"/>
      <c r="QS246" s="143"/>
      <c r="QT246" s="143"/>
      <c r="QU246" s="143"/>
      <c r="QV246" s="143"/>
      <c r="QW246" s="143"/>
      <c r="QX246" s="143"/>
      <c r="QY246" s="143"/>
      <c r="QZ246" s="143"/>
      <c r="RA246" s="143"/>
      <c r="RB246" s="143"/>
      <c r="RC246" s="143"/>
      <c r="RD246" s="143"/>
      <c r="RE246" s="143"/>
      <c r="RF246" s="143"/>
      <c r="RG246" s="143"/>
      <c r="RH246" s="143"/>
      <c r="RI246" s="143"/>
      <c r="RJ246" s="143"/>
      <c r="RK246" s="143"/>
      <c r="RL246" s="143"/>
      <c r="RM246" s="143"/>
      <c r="RN246" s="143"/>
      <c r="RO246" s="143"/>
      <c r="RP246" s="143"/>
      <c r="RQ246" s="143"/>
      <c r="RR246" s="143"/>
      <c r="RS246" s="143"/>
      <c r="RT246" s="143"/>
      <c r="RU246" s="143"/>
      <c r="RV246" s="143"/>
      <c r="RW246" s="143"/>
      <c r="RX246" s="143"/>
      <c r="RY246" s="143"/>
      <c r="RZ246" s="143"/>
      <c r="SA246" s="143"/>
      <c r="SB246" s="143"/>
      <c r="SC246" s="143"/>
      <c r="SD246" s="143"/>
      <c r="SE246" s="143"/>
      <c r="SF246" s="143"/>
      <c r="SG246" s="143"/>
      <c r="SH246" s="143"/>
      <c r="SI246" s="143"/>
      <c r="SJ246" s="143"/>
      <c r="SK246" s="143"/>
      <c r="SL246" s="143"/>
      <c r="SM246" s="143"/>
      <c r="SN246" s="143"/>
      <c r="SO246" s="143"/>
      <c r="SP246" s="143"/>
      <c r="SQ246" s="143"/>
      <c r="SR246" s="143"/>
      <c r="SS246" s="143"/>
      <c r="ST246" s="143"/>
      <c r="SU246" s="143"/>
      <c r="SV246" s="143"/>
      <c r="SW246" s="143"/>
      <c r="SX246" s="143"/>
      <c r="SY246" s="143"/>
      <c r="SZ246" s="143"/>
      <c r="TA246" s="143"/>
      <c r="TB246" s="143"/>
      <c r="TC246" s="143"/>
      <c r="TD246" s="143"/>
      <c r="TE246" s="143"/>
      <c r="TF246" s="143"/>
      <c r="TG246" s="143"/>
      <c r="TH246" s="143"/>
      <c r="TI246" s="143"/>
      <c r="TJ246" s="143"/>
      <c r="TK246" s="143"/>
      <c r="TL246" s="143"/>
      <c r="TM246" s="143"/>
      <c r="TN246" s="143"/>
      <c r="TO246" s="143"/>
      <c r="TP246" s="143"/>
      <c r="TQ246" s="143"/>
      <c r="TR246" s="143"/>
      <c r="TS246" s="143"/>
      <c r="TT246" s="143"/>
      <c r="TU246" s="143"/>
      <c r="TV246" s="143"/>
      <c r="TW246" s="143"/>
      <c r="TX246" s="143"/>
      <c r="TY246" s="143"/>
      <c r="TZ246" s="143"/>
      <c r="UA246" s="143"/>
      <c r="UB246" s="143"/>
      <c r="UC246" s="143"/>
      <c r="UD246" s="143"/>
      <c r="UE246" s="143"/>
      <c r="UF246" s="143"/>
      <c r="UG246" s="143"/>
      <c r="UH246" s="143"/>
      <c r="UI246" s="143"/>
      <c r="UJ246" s="143"/>
      <c r="UK246" s="143"/>
      <c r="UL246" s="143"/>
      <c r="UM246" s="143"/>
      <c r="UN246" s="143"/>
      <c r="UO246" s="143"/>
      <c r="UP246" s="143"/>
      <c r="UQ246" s="143"/>
      <c r="UR246" s="143"/>
      <c r="US246" s="143"/>
      <c r="UT246" s="143"/>
      <c r="UU246" s="143"/>
      <c r="UV246" s="143"/>
      <c r="UW246" s="143"/>
      <c r="UX246" s="143"/>
      <c r="UY246" s="143"/>
      <c r="UZ246" s="143"/>
      <c r="VA246" s="143"/>
      <c r="VB246" s="143"/>
      <c r="VC246" s="143"/>
      <c r="VD246" s="143"/>
      <c r="VE246" s="143"/>
      <c r="VF246" s="143"/>
      <c r="VG246" s="143"/>
      <c r="VH246" s="143"/>
      <c r="VI246" s="143"/>
      <c r="VJ246" s="143"/>
      <c r="VK246" s="143"/>
      <c r="VL246" s="143"/>
      <c r="VM246" s="143"/>
      <c r="VN246" s="143"/>
      <c r="VO246" s="143"/>
      <c r="VP246" s="143"/>
      <c r="VQ246" s="143"/>
      <c r="VR246" s="143"/>
      <c r="VS246" s="143"/>
      <c r="VT246" s="143"/>
      <c r="VU246" s="143"/>
      <c r="VV246" s="143"/>
      <c r="VW246" s="143"/>
      <c r="VX246" s="143"/>
      <c r="VY246" s="143"/>
      <c r="VZ246" s="143"/>
      <c r="WA246" s="143"/>
      <c r="WB246" s="143"/>
      <c r="WC246" s="143"/>
      <c r="WD246" s="143"/>
      <c r="WE246" s="143"/>
      <c r="WF246" s="143"/>
      <c r="WG246" s="143"/>
      <c r="WH246" s="143"/>
      <c r="WI246" s="143"/>
      <c r="WJ246" s="143"/>
      <c r="WK246" s="143"/>
      <c r="WL246" s="143"/>
      <c r="WM246" s="143"/>
      <c r="WN246" s="143"/>
      <c r="WO246" s="143"/>
      <c r="WP246" s="143"/>
      <c r="WQ246" s="143"/>
      <c r="WR246" s="143"/>
      <c r="WS246" s="143"/>
      <c r="WT246" s="143"/>
      <c r="WU246" s="143"/>
      <c r="WV246" s="143"/>
      <c r="WW246" s="143"/>
      <c r="WX246" s="143"/>
      <c r="WY246" s="143"/>
      <c r="WZ246" s="143"/>
      <c r="XA246" s="143"/>
      <c r="XB246" s="143"/>
      <c r="XC246" s="143"/>
      <c r="XD246" s="143"/>
      <c r="XE246" s="143"/>
      <c r="XF246" s="143"/>
      <c r="XG246" s="143"/>
      <c r="XH246" s="143"/>
      <c r="XI246" s="143"/>
      <c r="XJ246" s="143"/>
      <c r="XK246" s="143"/>
      <c r="XL246" s="143"/>
      <c r="XM246" s="143"/>
      <c r="XN246" s="143"/>
      <c r="XO246" s="143"/>
      <c r="XP246" s="143"/>
      <c r="XQ246" s="143"/>
      <c r="XR246" s="143"/>
      <c r="XS246" s="143"/>
      <c r="XT246" s="143"/>
      <c r="XU246" s="143"/>
      <c r="XV246" s="143"/>
      <c r="XW246" s="143"/>
      <c r="XX246" s="143"/>
      <c r="XY246" s="143"/>
      <c r="XZ246" s="143"/>
      <c r="YA246" s="143"/>
      <c r="YB246" s="143"/>
      <c r="YC246" s="143"/>
      <c r="YD246" s="143"/>
      <c r="YE246" s="143"/>
      <c r="YF246" s="143"/>
      <c r="YG246" s="143"/>
      <c r="YH246" s="143"/>
      <c r="YI246" s="143"/>
      <c r="YJ246" s="143"/>
      <c r="YK246" s="143"/>
      <c r="YL246" s="143"/>
      <c r="YM246" s="143"/>
      <c r="YN246" s="143"/>
      <c r="YO246" s="143"/>
      <c r="YP246" s="143"/>
      <c r="YQ246" s="143"/>
      <c r="YR246" s="143"/>
      <c r="YS246" s="143"/>
      <c r="YT246" s="143"/>
      <c r="YU246" s="143"/>
      <c r="YV246" s="143"/>
      <c r="YW246" s="143"/>
      <c r="YX246" s="143"/>
      <c r="YY246" s="143"/>
      <c r="YZ246" s="143"/>
      <c r="ZA246" s="143"/>
      <c r="ZB246" s="143"/>
      <c r="ZC246" s="143"/>
      <c r="ZD246" s="143"/>
      <c r="ZE246" s="143"/>
      <c r="ZF246" s="143"/>
      <c r="ZG246" s="143"/>
      <c r="ZH246" s="143"/>
      <c r="ZI246" s="143"/>
      <c r="ZJ246" s="143"/>
      <c r="ZK246" s="143"/>
      <c r="ZL246" s="143"/>
      <c r="ZM246" s="143"/>
      <c r="ZN246" s="143"/>
      <c r="ZO246" s="143"/>
      <c r="ZP246" s="143"/>
      <c r="ZQ246" s="143"/>
      <c r="ZR246" s="143"/>
      <c r="ZS246" s="143"/>
      <c r="ZT246" s="143"/>
      <c r="ZU246" s="143"/>
      <c r="ZV246" s="143"/>
      <c r="ZW246" s="143"/>
      <c r="ZX246" s="143"/>
      <c r="ZY246" s="143"/>
      <c r="ZZ246" s="143"/>
      <c r="AAA246" s="143"/>
      <c r="AAB246" s="143"/>
      <c r="AAC246" s="143"/>
      <c r="AAD246" s="143"/>
      <c r="AAE246" s="143"/>
      <c r="AAF246" s="143"/>
      <c r="AAG246" s="143"/>
      <c r="AAH246" s="143"/>
      <c r="AAI246" s="143"/>
      <c r="AAJ246" s="143"/>
      <c r="AAK246" s="143"/>
      <c r="AAL246" s="143"/>
      <c r="AAM246" s="143"/>
      <c r="AAN246" s="143"/>
      <c r="AAO246" s="143"/>
      <c r="AAP246" s="143"/>
      <c r="AAQ246" s="143"/>
      <c r="AAR246" s="143"/>
      <c r="AAS246" s="143"/>
      <c r="AAT246" s="143"/>
      <c r="AAU246" s="143"/>
      <c r="AAV246" s="143"/>
      <c r="AAW246" s="143"/>
      <c r="AAX246" s="143"/>
      <c r="AAY246" s="143"/>
      <c r="AAZ246" s="143"/>
      <c r="ABA246" s="143"/>
      <c r="ABB246" s="143"/>
      <c r="ABC246" s="143"/>
      <c r="ABD246" s="143"/>
      <c r="ABE246" s="143"/>
      <c r="ABF246" s="143"/>
      <c r="ABG246" s="143"/>
      <c r="ABH246" s="143"/>
      <c r="ABI246" s="143"/>
      <c r="ABJ246" s="143"/>
      <c r="ABK246" s="143"/>
      <c r="ABL246" s="143"/>
      <c r="ABM246" s="143"/>
      <c r="ABN246" s="143"/>
      <c r="ABO246" s="143"/>
      <c r="ABP246" s="143"/>
      <c r="ABQ246" s="143"/>
      <c r="ABR246" s="143"/>
      <c r="ABS246" s="143"/>
      <c r="ABT246" s="143"/>
      <c r="ABU246" s="143"/>
      <c r="ABV246" s="143"/>
      <c r="ABW246" s="143"/>
      <c r="ABX246" s="143"/>
      <c r="ABY246" s="143"/>
      <c r="ABZ246" s="143"/>
      <c r="ACA246" s="143"/>
      <c r="ACB246" s="143"/>
      <c r="ACC246" s="143"/>
      <c r="ACD246" s="143"/>
      <c r="ACE246" s="143"/>
      <c r="ACF246" s="143"/>
      <c r="ACG246" s="143"/>
      <c r="ACH246" s="143"/>
      <c r="ACI246" s="143"/>
      <c r="ACJ246" s="143"/>
      <c r="ACK246" s="143"/>
      <c r="ACL246" s="143"/>
      <c r="ACM246" s="143"/>
      <c r="ACN246" s="143"/>
      <c r="ACO246" s="143"/>
      <c r="ACP246" s="143"/>
      <c r="ACQ246" s="143"/>
      <c r="ACR246" s="143"/>
      <c r="ACS246" s="143"/>
      <c r="ACT246" s="143"/>
      <c r="ACU246" s="143"/>
      <c r="ACV246" s="143"/>
      <c r="ACW246" s="143"/>
      <c r="ACX246" s="143"/>
      <c r="ACY246" s="143"/>
      <c r="ACZ246" s="143"/>
      <c r="ADA246" s="143"/>
      <c r="ADB246" s="143"/>
      <c r="ADC246" s="143"/>
      <c r="ADD246" s="143"/>
      <c r="ADE246" s="143"/>
      <c r="ADF246" s="143"/>
      <c r="ADG246" s="143"/>
      <c r="ADH246" s="143"/>
      <c r="ADI246" s="143"/>
      <c r="ADJ246" s="143"/>
      <c r="ADK246" s="143"/>
      <c r="ADL246" s="143"/>
      <c r="ADM246" s="143"/>
      <c r="ADN246" s="143"/>
      <c r="ADO246" s="143"/>
      <c r="ADP246" s="143"/>
      <c r="ADQ246" s="143"/>
      <c r="ADR246" s="143"/>
      <c r="ADS246" s="143"/>
      <c r="ADT246" s="143"/>
      <c r="ADU246" s="143"/>
      <c r="ADV246" s="143"/>
      <c r="ADW246" s="143"/>
      <c r="ADX246" s="143"/>
      <c r="ADY246" s="143"/>
      <c r="ADZ246" s="143"/>
      <c r="AEA246" s="143"/>
      <c r="AEB246" s="143"/>
      <c r="AEC246" s="143"/>
      <c r="AED246" s="143"/>
      <c r="AEE246" s="143"/>
      <c r="AEF246" s="143"/>
      <c r="AEG246" s="143"/>
      <c r="AEH246" s="143"/>
      <c r="AEI246" s="143"/>
      <c r="AEJ246" s="143"/>
      <c r="AEK246" s="143"/>
      <c r="AEL246" s="143"/>
      <c r="AEM246" s="143"/>
      <c r="AEN246" s="143"/>
      <c r="AEO246" s="143"/>
      <c r="AEP246" s="143"/>
      <c r="AEQ246" s="143"/>
      <c r="AER246" s="143"/>
      <c r="AES246" s="143"/>
      <c r="AET246" s="143"/>
      <c r="AEU246" s="143"/>
      <c r="AEV246" s="143"/>
      <c r="AEW246" s="143"/>
      <c r="AEX246" s="143"/>
      <c r="AEY246" s="143"/>
      <c r="AEZ246" s="143"/>
      <c r="AFA246" s="143"/>
      <c r="AFB246" s="143"/>
      <c r="AFC246" s="143"/>
      <c r="AFD246" s="143"/>
      <c r="AFE246" s="143"/>
      <c r="AFF246" s="143"/>
      <c r="AFG246" s="143"/>
      <c r="AFH246" s="143"/>
      <c r="AFI246" s="143"/>
      <c r="AFJ246" s="143"/>
      <c r="AFK246" s="143"/>
      <c r="AFL246" s="143"/>
      <c r="AFM246" s="143"/>
      <c r="AFN246" s="143"/>
      <c r="AFO246" s="143"/>
      <c r="AFP246" s="143"/>
      <c r="AFQ246" s="143"/>
      <c r="AFR246" s="143"/>
      <c r="AFS246" s="143"/>
      <c r="AFT246" s="143"/>
      <c r="AFU246" s="143"/>
      <c r="AFV246" s="143"/>
      <c r="AFW246" s="143"/>
      <c r="AFX246" s="143"/>
      <c r="AFY246" s="143"/>
      <c r="AFZ246" s="143"/>
      <c r="AGA246" s="143"/>
      <c r="AGB246" s="143"/>
      <c r="AGC246" s="143"/>
      <c r="AGD246" s="143"/>
      <c r="AGE246" s="143"/>
      <c r="AGF246" s="143"/>
      <c r="AGG246" s="143"/>
      <c r="AGH246" s="143"/>
      <c r="AGI246" s="143"/>
      <c r="AGJ246" s="143"/>
      <c r="AGK246" s="143"/>
      <c r="AGL246" s="143"/>
      <c r="AGM246" s="143"/>
      <c r="AGN246" s="143"/>
      <c r="AGO246" s="143"/>
      <c r="AGP246" s="143"/>
      <c r="AGQ246" s="143"/>
      <c r="AGR246" s="143"/>
      <c r="AGS246" s="143"/>
      <c r="AGT246" s="143"/>
      <c r="AGU246" s="143"/>
      <c r="AGV246" s="143"/>
      <c r="AGW246" s="143"/>
      <c r="AGX246" s="143"/>
      <c r="AGY246" s="143"/>
      <c r="AGZ246" s="143"/>
      <c r="AHA246" s="143"/>
      <c r="AHB246" s="143"/>
      <c r="AHC246" s="143"/>
      <c r="AHD246" s="143"/>
      <c r="AHE246" s="143"/>
      <c r="AHF246" s="143"/>
      <c r="AHG246" s="143"/>
      <c r="AHH246" s="143"/>
      <c r="AHI246" s="143"/>
      <c r="AHJ246" s="143"/>
      <c r="AHK246" s="143"/>
      <c r="AHL246" s="143"/>
      <c r="AHM246" s="143"/>
      <c r="AHN246" s="143"/>
      <c r="AHO246" s="143"/>
      <c r="AHP246" s="143"/>
      <c r="AHQ246" s="143"/>
      <c r="AHR246" s="143"/>
      <c r="AHS246" s="143"/>
      <c r="AHT246" s="143"/>
      <c r="AHU246" s="143"/>
      <c r="AHV246" s="143"/>
      <c r="AHW246" s="143"/>
      <c r="AHX246" s="143"/>
      <c r="AHY246" s="143"/>
      <c r="AHZ246" s="143"/>
      <c r="AIA246" s="143"/>
      <c r="AIB246" s="143"/>
      <c r="AIC246" s="143"/>
      <c r="AID246" s="143"/>
      <c r="AIE246" s="143"/>
      <c r="AIF246" s="143"/>
      <c r="AIG246" s="143"/>
      <c r="AIH246" s="143"/>
      <c r="AII246" s="143"/>
      <c r="AIJ246" s="143"/>
      <c r="AIK246" s="143"/>
      <c r="AIL246" s="143"/>
      <c r="AIM246" s="143"/>
      <c r="AIN246" s="143"/>
      <c r="AIO246" s="143"/>
      <c r="AIP246" s="143"/>
      <c r="AIQ246" s="143"/>
      <c r="AIR246" s="143"/>
      <c r="AIS246" s="143"/>
      <c r="AIT246" s="143"/>
      <c r="AIU246" s="143"/>
      <c r="AIV246" s="143"/>
      <c r="AIW246" s="143"/>
      <c r="AIX246" s="143"/>
      <c r="AIY246" s="143"/>
      <c r="AIZ246" s="143"/>
      <c r="AJA246" s="143"/>
      <c r="AJB246" s="143"/>
      <c r="AJC246" s="143"/>
      <c r="AJD246" s="143"/>
      <c r="AJE246" s="143"/>
      <c r="AJF246" s="143"/>
      <c r="AJG246" s="143"/>
      <c r="AJH246" s="143"/>
      <c r="AJI246" s="143"/>
    </row>
    <row r="247" spans="1:945" s="106" customFormat="1" ht="13.55" customHeight="1">
      <c r="A247" s="400"/>
      <c r="B247" s="62" t="s">
        <v>8</v>
      </c>
      <c r="C247" s="251">
        <f>Asia!C247</f>
        <v>2110954</v>
      </c>
      <c r="D247" s="358">
        <f t="shared" ref="D247:D248" si="135">IFERROR(IF((C247/C235-1)=-100%,"",(C247/C235-1)),"")</f>
        <v>0.41002401301177938</v>
      </c>
      <c r="E247" s="421"/>
      <c r="F247" s="406"/>
      <c r="G247" s="356">
        <v>16474</v>
      </c>
      <c r="H247" s="358">
        <f t="shared" si="125"/>
        <v>0.16580567546528902</v>
      </c>
      <c r="I247" s="138">
        <v>17345</v>
      </c>
      <c r="J247" s="358">
        <f t="shared" si="126"/>
        <v>0.21412571748565035</v>
      </c>
      <c r="K247" s="453"/>
      <c r="L247" s="455" t="str">
        <f t="shared" ref="L247" si="136">IFERROR(IF((K247/K235-1)=-100%,"",(K247/K235-1)),"")</f>
        <v/>
      </c>
      <c r="M247" s="138">
        <v>5193</v>
      </c>
      <c r="N247" s="358">
        <f t="shared" si="128"/>
        <v>-0.12810611148421758</v>
      </c>
      <c r="O247" s="138"/>
      <c r="P247" s="358"/>
      <c r="Q247" s="138">
        <v>716</v>
      </c>
      <c r="R247" s="358">
        <f t="shared" si="129"/>
        <v>-0.37192982456140355</v>
      </c>
      <c r="S247" s="138">
        <v>989</v>
      </c>
      <c r="T247" s="358">
        <f t="shared" si="130"/>
        <v>3.0425963488844854E-3</v>
      </c>
      <c r="U247" s="250"/>
      <c r="V247" s="137"/>
      <c r="W247" s="356">
        <v>124</v>
      </c>
      <c r="X247" s="358">
        <f t="shared" si="131"/>
        <v>0.31914893617021267</v>
      </c>
      <c r="Y247" s="250">
        <v>86</v>
      </c>
      <c r="Z247" s="358">
        <f t="shared" si="132"/>
        <v>0.22857142857142865</v>
      </c>
      <c r="AA247" s="138"/>
      <c r="AB247" s="358"/>
      <c r="AC247" s="138"/>
      <c r="AD247" s="358"/>
      <c r="AE247" s="138"/>
      <c r="AF247" s="358"/>
      <c r="AG247" s="138"/>
      <c r="AH247" s="358"/>
      <c r="AI247" s="143"/>
      <c r="AJ247" s="143"/>
      <c r="AK247" s="143"/>
      <c r="AL247" s="143"/>
      <c r="AM247" s="143"/>
      <c r="AN247" s="143"/>
      <c r="AO247" s="143"/>
      <c r="AP247" s="143"/>
      <c r="AQ247" s="143"/>
      <c r="AR247" s="143"/>
      <c r="AS247" s="143"/>
      <c r="AT247" s="143"/>
      <c r="AU247" s="143"/>
      <c r="AV247" s="144"/>
      <c r="AW247" s="143"/>
      <c r="AX247" s="143"/>
      <c r="AY247" s="143"/>
      <c r="AZ247" s="143"/>
      <c r="BA247" s="143"/>
      <c r="BB247" s="143"/>
      <c r="BC247" s="143"/>
      <c r="BD247" s="143"/>
      <c r="BE247" s="143"/>
      <c r="BF247" s="143"/>
      <c r="BG247" s="143"/>
      <c r="BH247" s="143"/>
      <c r="BI247" s="143"/>
      <c r="BJ247" s="143"/>
      <c r="BK247" s="143"/>
      <c r="BL247" s="143"/>
      <c r="BM247" s="143"/>
      <c r="BN247" s="143"/>
      <c r="BO247" s="143"/>
      <c r="BP247" s="143"/>
      <c r="BQ247" s="143"/>
      <c r="BR247" s="143"/>
      <c r="BS247" s="143"/>
      <c r="BT247" s="143"/>
      <c r="BU247" s="143"/>
      <c r="BV247" s="143"/>
      <c r="BW247" s="143"/>
      <c r="BX247" s="143"/>
      <c r="BY247" s="143"/>
      <c r="BZ247" s="143"/>
      <c r="CA247" s="143"/>
      <c r="CB247" s="143"/>
      <c r="CC247" s="143"/>
      <c r="CD247" s="143"/>
      <c r="CE247" s="143"/>
      <c r="CF247" s="143"/>
      <c r="CG247" s="143"/>
      <c r="CH247" s="143"/>
      <c r="CI247" s="143"/>
      <c r="CJ247" s="143"/>
      <c r="CK247" s="143"/>
      <c r="CL247" s="143"/>
      <c r="CM247" s="143"/>
      <c r="CN247" s="143"/>
      <c r="CO247" s="143"/>
      <c r="CP247" s="143"/>
      <c r="CQ247" s="143"/>
      <c r="CR247" s="143"/>
      <c r="CS247" s="143"/>
      <c r="CT247" s="143"/>
      <c r="CU247" s="143"/>
      <c r="CV247" s="143"/>
      <c r="CW247" s="143"/>
      <c r="CX247" s="143"/>
      <c r="CY247" s="143"/>
      <c r="CZ247" s="143"/>
      <c r="DA247" s="143"/>
      <c r="DB247" s="143"/>
      <c r="DC247" s="143"/>
      <c r="DD247" s="143"/>
      <c r="DE247" s="143"/>
      <c r="DF247" s="143"/>
      <c r="DG247" s="143"/>
      <c r="DH247" s="143"/>
      <c r="DI247" s="143"/>
      <c r="DJ247" s="143"/>
      <c r="DK247" s="143"/>
      <c r="DL247" s="143"/>
      <c r="DM247" s="143"/>
      <c r="DN247" s="143"/>
      <c r="DO247" s="143"/>
      <c r="DP247" s="143"/>
      <c r="DQ247" s="143"/>
      <c r="DR247" s="143"/>
      <c r="DS247" s="143"/>
      <c r="DT247" s="143"/>
      <c r="DU247" s="143"/>
      <c r="DV247" s="143"/>
      <c r="DW247" s="143"/>
      <c r="DX247" s="143"/>
      <c r="DY247" s="143"/>
      <c r="DZ247" s="143"/>
      <c r="EA247" s="143"/>
      <c r="EB247" s="143"/>
      <c r="EC247" s="143"/>
      <c r="ED247" s="143"/>
      <c r="EE247" s="143"/>
      <c r="EF247" s="143"/>
      <c r="EG247" s="143"/>
      <c r="EH247" s="143"/>
      <c r="EI247" s="143"/>
      <c r="EJ247" s="143"/>
      <c r="EK247" s="143"/>
      <c r="EL247" s="143"/>
      <c r="EM247" s="143"/>
      <c r="EN247" s="143"/>
      <c r="EO247" s="143"/>
      <c r="EP247" s="143"/>
      <c r="EQ247" s="143"/>
      <c r="ER247" s="143"/>
      <c r="ES247" s="143"/>
      <c r="ET247" s="143"/>
      <c r="EU247" s="143"/>
      <c r="EV247" s="143"/>
      <c r="EW247" s="143"/>
      <c r="EX247" s="143"/>
      <c r="EY247" s="143"/>
      <c r="EZ247" s="143"/>
      <c r="FA247" s="143"/>
      <c r="FB247" s="143"/>
      <c r="FC247" s="143"/>
      <c r="FD247" s="143"/>
      <c r="FE247" s="143"/>
      <c r="FF247" s="143"/>
      <c r="FG247" s="143"/>
      <c r="FH247" s="143"/>
      <c r="FI247" s="143"/>
      <c r="FJ247" s="143"/>
      <c r="FK247" s="143"/>
      <c r="FL247" s="143"/>
      <c r="FM247" s="143"/>
      <c r="FN247" s="143"/>
      <c r="FO247" s="143"/>
      <c r="FP247" s="143"/>
      <c r="FQ247" s="143"/>
      <c r="FR247" s="143"/>
      <c r="FS247" s="143"/>
      <c r="FT247" s="143"/>
      <c r="FU247" s="143"/>
      <c r="FV247" s="143"/>
      <c r="FW247" s="143"/>
      <c r="FX247" s="143"/>
      <c r="FY247" s="143"/>
      <c r="FZ247" s="143"/>
      <c r="GA247" s="143"/>
      <c r="GB247" s="143"/>
      <c r="GC247" s="143"/>
      <c r="GD247" s="143"/>
      <c r="GE247" s="143"/>
      <c r="GF247" s="143"/>
      <c r="GG247" s="143"/>
      <c r="GH247" s="143"/>
      <c r="GI247" s="143"/>
      <c r="GJ247" s="143"/>
      <c r="GK247" s="143"/>
      <c r="GL247" s="143"/>
      <c r="GM247" s="143"/>
      <c r="GN247" s="143"/>
      <c r="GO247" s="143"/>
      <c r="GP247" s="143"/>
      <c r="GQ247" s="143"/>
      <c r="GR247" s="143"/>
      <c r="GS247" s="143"/>
      <c r="GT247" s="143"/>
      <c r="GU247" s="143"/>
      <c r="GV247" s="143"/>
      <c r="GW247" s="143"/>
      <c r="GX247" s="143"/>
      <c r="GY247" s="143"/>
      <c r="GZ247" s="143"/>
      <c r="HA247" s="143"/>
      <c r="HB247" s="143"/>
      <c r="HC247" s="143"/>
      <c r="HD247" s="143"/>
      <c r="HE247" s="143"/>
      <c r="HF247" s="143"/>
      <c r="HG247" s="143"/>
      <c r="HH247" s="143"/>
      <c r="HI247" s="143"/>
      <c r="HJ247" s="143"/>
      <c r="HK247" s="143"/>
      <c r="HL247" s="143"/>
      <c r="HM247" s="143"/>
      <c r="HN247" s="143"/>
      <c r="HO247" s="143"/>
      <c r="HP247" s="143"/>
      <c r="HQ247" s="143"/>
      <c r="HR247" s="143"/>
      <c r="HS247" s="143"/>
      <c r="HT247" s="143"/>
      <c r="HU247" s="143"/>
      <c r="HV247" s="143"/>
      <c r="HW247" s="143"/>
      <c r="HX247" s="143"/>
      <c r="HY247" s="143"/>
      <c r="HZ247" s="143"/>
      <c r="IA247" s="143"/>
      <c r="IB247" s="143"/>
      <c r="IC247" s="143"/>
      <c r="ID247" s="143"/>
      <c r="IE247" s="143"/>
      <c r="IF247" s="143"/>
      <c r="IG247" s="143"/>
      <c r="IH247" s="143"/>
      <c r="II247" s="143"/>
      <c r="IJ247" s="143"/>
      <c r="IK247" s="143"/>
      <c r="IL247" s="143"/>
      <c r="IM247" s="143"/>
      <c r="IN247" s="143"/>
      <c r="IO247" s="143"/>
      <c r="IP247" s="143"/>
      <c r="IQ247" s="143"/>
      <c r="IR247" s="143"/>
      <c r="IS247" s="143"/>
      <c r="IT247" s="143"/>
      <c r="IU247" s="143"/>
      <c r="IV247" s="143"/>
      <c r="IW247" s="143"/>
      <c r="IX247" s="143"/>
      <c r="IY247" s="143"/>
      <c r="IZ247" s="143"/>
      <c r="JA247" s="143"/>
      <c r="JB247" s="143"/>
      <c r="JC247" s="143"/>
      <c r="JD247" s="143"/>
      <c r="JE247" s="143"/>
      <c r="JF247" s="143"/>
      <c r="JG247" s="143"/>
      <c r="JH247" s="143"/>
      <c r="JI247" s="143"/>
      <c r="JJ247" s="143"/>
      <c r="JK247" s="143"/>
      <c r="JL247" s="143"/>
      <c r="JM247" s="143"/>
      <c r="JN247" s="143"/>
      <c r="JO247" s="143"/>
      <c r="JP247" s="143"/>
      <c r="JQ247" s="143"/>
      <c r="JR247" s="143"/>
      <c r="JS247" s="143"/>
      <c r="JT247" s="143"/>
      <c r="JU247" s="143"/>
      <c r="JV247" s="143"/>
      <c r="JW247" s="143"/>
      <c r="JX247" s="143"/>
      <c r="JY247" s="143"/>
      <c r="JZ247" s="143"/>
      <c r="KA247" s="143"/>
      <c r="KB247" s="143"/>
      <c r="KC247" s="143"/>
      <c r="KD247" s="143"/>
      <c r="KE247" s="143"/>
      <c r="KF247" s="143"/>
      <c r="KG247" s="143"/>
      <c r="KH247" s="143"/>
      <c r="KI247" s="143"/>
      <c r="KJ247" s="143"/>
      <c r="KK247" s="143"/>
      <c r="KL247" s="143"/>
      <c r="KM247" s="143"/>
      <c r="KN247" s="143"/>
      <c r="KO247" s="143"/>
      <c r="KP247" s="143"/>
      <c r="KQ247" s="143"/>
      <c r="KR247" s="143"/>
      <c r="KS247" s="143"/>
      <c r="KT247" s="143"/>
      <c r="KU247" s="143"/>
      <c r="KV247" s="143"/>
      <c r="KW247" s="143"/>
      <c r="KX247" s="143"/>
      <c r="KY247" s="143"/>
      <c r="KZ247" s="143"/>
      <c r="LA247" s="143"/>
      <c r="LB247" s="143"/>
      <c r="LC247" s="143"/>
      <c r="LD247" s="143"/>
      <c r="LE247" s="143"/>
      <c r="LF247" s="143"/>
      <c r="LG247" s="143"/>
      <c r="LH247" s="143"/>
      <c r="LI247" s="143"/>
      <c r="LJ247" s="143"/>
      <c r="LK247" s="143"/>
      <c r="LL247" s="143"/>
      <c r="LM247" s="143"/>
      <c r="LN247" s="143"/>
      <c r="LO247" s="143"/>
      <c r="LP247" s="143"/>
      <c r="LQ247" s="143"/>
      <c r="LR247" s="143"/>
      <c r="LS247" s="143"/>
      <c r="LT247" s="143"/>
      <c r="LU247" s="143"/>
      <c r="LV247" s="143"/>
      <c r="LW247" s="143"/>
      <c r="LX247" s="143"/>
      <c r="LY247" s="143"/>
      <c r="LZ247" s="143"/>
      <c r="MA247" s="143"/>
      <c r="MB247" s="143"/>
      <c r="MC247" s="143"/>
      <c r="MD247" s="143"/>
      <c r="ME247" s="143"/>
      <c r="MF247" s="143"/>
      <c r="MG247" s="143"/>
      <c r="MH247" s="143"/>
      <c r="MI247" s="143"/>
      <c r="MJ247" s="143"/>
      <c r="MK247" s="143"/>
      <c r="ML247" s="143"/>
      <c r="MM247" s="143"/>
      <c r="MN247" s="143"/>
      <c r="MO247" s="143"/>
      <c r="MP247" s="143"/>
      <c r="MQ247" s="143"/>
      <c r="MR247" s="143"/>
      <c r="MS247" s="143"/>
      <c r="MT247" s="143"/>
      <c r="MU247" s="143"/>
      <c r="MV247" s="143"/>
      <c r="MW247" s="143"/>
      <c r="MX247" s="143"/>
      <c r="MY247" s="143"/>
      <c r="MZ247" s="143"/>
      <c r="NA247" s="143"/>
      <c r="NB247" s="143"/>
      <c r="NC247" s="143"/>
      <c r="ND247" s="143"/>
      <c r="NE247" s="143"/>
      <c r="NF247" s="143"/>
      <c r="NG247" s="143"/>
      <c r="NH247" s="143"/>
      <c r="NI247" s="143"/>
      <c r="NJ247" s="143"/>
      <c r="NK247" s="143"/>
      <c r="NL247" s="143"/>
      <c r="NM247" s="143"/>
      <c r="NN247" s="143"/>
      <c r="NO247" s="143"/>
      <c r="NP247" s="143"/>
      <c r="NQ247" s="143"/>
      <c r="NR247" s="143"/>
      <c r="NS247" s="143"/>
      <c r="NT247" s="143"/>
      <c r="NU247" s="143"/>
      <c r="NV247" s="143"/>
      <c r="NW247" s="143"/>
      <c r="NX247" s="143"/>
      <c r="NY247" s="143"/>
      <c r="NZ247" s="143"/>
      <c r="OA247" s="143"/>
      <c r="OB247" s="143"/>
      <c r="OC247" s="143"/>
      <c r="OD247" s="143"/>
      <c r="OE247" s="143"/>
      <c r="OF247" s="143"/>
      <c r="OG247" s="143"/>
      <c r="OH247" s="143"/>
      <c r="OI247" s="143"/>
      <c r="OJ247" s="143"/>
      <c r="OK247" s="143"/>
      <c r="OL247" s="143"/>
      <c r="OM247" s="143"/>
      <c r="ON247" s="143"/>
      <c r="OO247" s="143"/>
      <c r="OP247" s="143"/>
      <c r="OQ247" s="143"/>
      <c r="OR247" s="143"/>
      <c r="OS247" s="143"/>
      <c r="OT247" s="143"/>
      <c r="OU247" s="143"/>
      <c r="OV247" s="143"/>
      <c r="OW247" s="143"/>
      <c r="OX247" s="143"/>
      <c r="OY247" s="143"/>
      <c r="OZ247" s="143"/>
      <c r="PA247" s="143"/>
      <c r="PB247" s="143"/>
      <c r="PC247" s="143"/>
      <c r="PD247" s="143"/>
      <c r="PE247" s="143"/>
      <c r="PF247" s="143"/>
      <c r="PG247" s="143"/>
      <c r="PH247" s="143"/>
      <c r="PI247" s="143"/>
      <c r="PJ247" s="143"/>
      <c r="PK247" s="143"/>
      <c r="PL247" s="143"/>
      <c r="PM247" s="143"/>
      <c r="PN247" s="143"/>
      <c r="PO247" s="143"/>
      <c r="PP247" s="143"/>
      <c r="PQ247" s="143"/>
      <c r="PR247" s="143"/>
      <c r="PS247" s="143"/>
      <c r="PT247" s="143"/>
      <c r="PU247" s="143"/>
      <c r="PV247" s="143"/>
      <c r="PW247" s="143"/>
      <c r="PX247" s="143"/>
      <c r="PY247" s="143"/>
      <c r="PZ247" s="143"/>
      <c r="QA247" s="143"/>
      <c r="QB247" s="143"/>
      <c r="QC247" s="143"/>
      <c r="QD247" s="143"/>
      <c r="QE247" s="143"/>
      <c r="QF247" s="143"/>
      <c r="QG247" s="143"/>
      <c r="QH247" s="143"/>
      <c r="QI247" s="143"/>
      <c r="QJ247" s="143"/>
      <c r="QK247" s="143"/>
      <c r="QL247" s="143"/>
      <c r="QM247" s="143"/>
      <c r="QN247" s="143"/>
      <c r="QO247" s="143"/>
      <c r="QP247" s="143"/>
      <c r="QQ247" s="143"/>
      <c r="QR247" s="143"/>
      <c r="QS247" s="143"/>
      <c r="QT247" s="143"/>
      <c r="QU247" s="143"/>
      <c r="QV247" s="143"/>
      <c r="QW247" s="143"/>
      <c r="QX247" s="143"/>
      <c r="QY247" s="143"/>
      <c r="QZ247" s="143"/>
      <c r="RA247" s="143"/>
      <c r="RB247" s="143"/>
      <c r="RC247" s="143"/>
      <c r="RD247" s="143"/>
      <c r="RE247" s="143"/>
      <c r="RF247" s="143"/>
      <c r="RG247" s="143"/>
      <c r="RH247" s="143"/>
      <c r="RI247" s="143"/>
      <c r="RJ247" s="143"/>
      <c r="RK247" s="143"/>
      <c r="RL247" s="143"/>
      <c r="RM247" s="143"/>
      <c r="RN247" s="143"/>
      <c r="RO247" s="143"/>
      <c r="RP247" s="143"/>
      <c r="RQ247" s="143"/>
      <c r="RR247" s="143"/>
      <c r="RS247" s="143"/>
      <c r="RT247" s="143"/>
      <c r="RU247" s="143"/>
      <c r="RV247" s="143"/>
      <c r="RW247" s="143"/>
      <c r="RX247" s="143"/>
      <c r="RY247" s="143"/>
      <c r="RZ247" s="143"/>
      <c r="SA247" s="143"/>
      <c r="SB247" s="143"/>
      <c r="SC247" s="143"/>
      <c r="SD247" s="143"/>
      <c r="SE247" s="143"/>
      <c r="SF247" s="143"/>
      <c r="SG247" s="143"/>
      <c r="SH247" s="143"/>
      <c r="SI247" s="143"/>
      <c r="SJ247" s="143"/>
      <c r="SK247" s="143"/>
      <c r="SL247" s="143"/>
      <c r="SM247" s="143"/>
      <c r="SN247" s="143"/>
      <c r="SO247" s="143"/>
      <c r="SP247" s="143"/>
      <c r="SQ247" s="143"/>
      <c r="SR247" s="143"/>
      <c r="SS247" s="143"/>
      <c r="ST247" s="143"/>
      <c r="SU247" s="143"/>
      <c r="SV247" s="143"/>
      <c r="SW247" s="143"/>
      <c r="SX247" s="143"/>
      <c r="SY247" s="143"/>
      <c r="SZ247" s="143"/>
      <c r="TA247" s="143"/>
      <c r="TB247" s="143"/>
      <c r="TC247" s="143"/>
      <c r="TD247" s="143"/>
      <c r="TE247" s="143"/>
      <c r="TF247" s="143"/>
      <c r="TG247" s="143"/>
      <c r="TH247" s="143"/>
      <c r="TI247" s="143"/>
      <c r="TJ247" s="143"/>
      <c r="TK247" s="143"/>
      <c r="TL247" s="143"/>
      <c r="TM247" s="143"/>
      <c r="TN247" s="143"/>
      <c r="TO247" s="143"/>
      <c r="TP247" s="143"/>
      <c r="TQ247" s="143"/>
      <c r="TR247" s="143"/>
      <c r="TS247" s="143"/>
      <c r="TT247" s="143"/>
      <c r="TU247" s="143"/>
      <c r="TV247" s="143"/>
      <c r="TW247" s="143"/>
      <c r="TX247" s="143"/>
      <c r="TY247" s="143"/>
      <c r="TZ247" s="143"/>
      <c r="UA247" s="143"/>
      <c r="UB247" s="143"/>
      <c r="UC247" s="143"/>
      <c r="UD247" s="143"/>
      <c r="UE247" s="143"/>
      <c r="UF247" s="143"/>
      <c r="UG247" s="143"/>
      <c r="UH247" s="143"/>
      <c r="UI247" s="143"/>
      <c r="UJ247" s="143"/>
      <c r="UK247" s="143"/>
      <c r="UL247" s="143"/>
      <c r="UM247" s="143"/>
      <c r="UN247" s="143"/>
      <c r="UO247" s="143"/>
      <c r="UP247" s="143"/>
      <c r="UQ247" s="143"/>
      <c r="UR247" s="143"/>
      <c r="US247" s="143"/>
      <c r="UT247" s="143"/>
      <c r="UU247" s="143"/>
      <c r="UV247" s="143"/>
      <c r="UW247" s="143"/>
      <c r="UX247" s="143"/>
      <c r="UY247" s="143"/>
      <c r="UZ247" s="143"/>
      <c r="VA247" s="143"/>
      <c r="VB247" s="143"/>
      <c r="VC247" s="143"/>
      <c r="VD247" s="143"/>
      <c r="VE247" s="143"/>
      <c r="VF247" s="143"/>
      <c r="VG247" s="143"/>
      <c r="VH247" s="143"/>
      <c r="VI247" s="143"/>
      <c r="VJ247" s="143"/>
      <c r="VK247" s="143"/>
      <c r="VL247" s="143"/>
      <c r="VM247" s="143"/>
      <c r="VN247" s="143"/>
      <c r="VO247" s="143"/>
      <c r="VP247" s="143"/>
      <c r="VQ247" s="143"/>
      <c r="VR247" s="143"/>
      <c r="VS247" s="143"/>
      <c r="VT247" s="143"/>
      <c r="VU247" s="143"/>
      <c r="VV247" s="143"/>
      <c r="VW247" s="143"/>
      <c r="VX247" s="143"/>
      <c r="VY247" s="143"/>
      <c r="VZ247" s="143"/>
      <c r="WA247" s="143"/>
      <c r="WB247" s="143"/>
      <c r="WC247" s="143"/>
      <c r="WD247" s="143"/>
      <c r="WE247" s="143"/>
      <c r="WF247" s="143"/>
      <c r="WG247" s="143"/>
      <c r="WH247" s="143"/>
      <c r="WI247" s="143"/>
      <c r="WJ247" s="143"/>
      <c r="WK247" s="143"/>
      <c r="WL247" s="143"/>
      <c r="WM247" s="143"/>
      <c r="WN247" s="143"/>
      <c r="WO247" s="143"/>
      <c r="WP247" s="143"/>
      <c r="WQ247" s="143"/>
      <c r="WR247" s="143"/>
      <c r="WS247" s="143"/>
      <c r="WT247" s="143"/>
      <c r="WU247" s="143"/>
      <c r="WV247" s="143"/>
      <c r="WW247" s="143"/>
      <c r="WX247" s="143"/>
      <c r="WY247" s="143"/>
      <c r="WZ247" s="143"/>
      <c r="XA247" s="143"/>
      <c r="XB247" s="143"/>
      <c r="XC247" s="143"/>
      <c r="XD247" s="143"/>
      <c r="XE247" s="143"/>
      <c r="XF247" s="143"/>
      <c r="XG247" s="143"/>
      <c r="XH247" s="143"/>
      <c r="XI247" s="143"/>
      <c r="XJ247" s="143"/>
      <c r="XK247" s="143"/>
      <c r="XL247" s="143"/>
      <c r="XM247" s="143"/>
      <c r="XN247" s="143"/>
      <c r="XO247" s="143"/>
      <c r="XP247" s="143"/>
      <c r="XQ247" s="143"/>
      <c r="XR247" s="143"/>
      <c r="XS247" s="143"/>
      <c r="XT247" s="143"/>
      <c r="XU247" s="143"/>
      <c r="XV247" s="143"/>
      <c r="XW247" s="143"/>
      <c r="XX247" s="143"/>
      <c r="XY247" s="143"/>
      <c r="XZ247" s="143"/>
      <c r="YA247" s="143"/>
      <c r="YB247" s="143"/>
      <c r="YC247" s="143"/>
      <c r="YD247" s="143"/>
      <c r="YE247" s="143"/>
      <c r="YF247" s="143"/>
      <c r="YG247" s="143"/>
      <c r="YH247" s="143"/>
      <c r="YI247" s="143"/>
      <c r="YJ247" s="143"/>
      <c r="YK247" s="143"/>
      <c r="YL247" s="143"/>
      <c r="YM247" s="143"/>
      <c r="YN247" s="143"/>
      <c r="YO247" s="143"/>
      <c r="YP247" s="143"/>
      <c r="YQ247" s="143"/>
      <c r="YR247" s="143"/>
      <c r="YS247" s="143"/>
      <c r="YT247" s="143"/>
      <c r="YU247" s="143"/>
      <c r="YV247" s="143"/>
      <c r="YW247" s="143"/>
      <c r="YX247" s="143"/>
      <c r="YY247" s="143"/>
      <c r="YZ247" s="143"/>
      <c r="ZA247" s="143"/>
      <c r="ZB247" s="143"/>
      <c r="ZC247" s="143"/>
      <c r="ZD247" s="143"/>
      <c r="ZE247" s="143"/>
      <c r="ZF247" s="143"/>
      <c r="ZG247" s="143"/>
      <c r="ZH247" s="143"/>
      <c r="ZI247" s="143"/>
      <c r="ZJ247" s="143"/>
      <c r="ZK247" s="143"/>
      <c r="ZL247" s="143"/>
      <c r="ZM247" s="143"/>
      <c r="ZN247" s="143"/>
      <c r="ZO247" s="143"/>
      <c r="ZP247" s="143"/>
      <c r="ZQ247" s="143"/>
      <c r="ZR247" s="143"/>
      <c r="ZS247" s="143"/>
      <c r="ZT247" s="143"/>
      <c r="ZU247" s="143"/>
      <c r="ZV247" s="143"/>
      <c r="ZW247" s="143"/>
      <c r="ZX247" s="143"/>
      <c r="ZY247" s="143"/>
      <c r="ZZ247" s="143"/>
      <c r="AAA247" s="143"/>
      <c r="AAB247" s="143"/>
      <c r="AAC247" s="143"/>
      <c r="AAD247" s="143"/>
      <c r="AAE247" s="143"/>
      <c r="AAF247" s="143"/>
      <c r="AAG247" s="143"/>
      <c r="AAH247" s="143"/>
      <c r="AAI247" s="143"/>
      <c r="AAJ247" s="143"/>
      <c r="AAK247" s="143"/>
      <c r="AAL247" s="143"/>
      <c r="AAM247" s="143"/>
      <c r="AAN247" s="143"/>
      <c r="AAO247" s="143"/>
      <c r="AAP247" s="143"/>
      <c r="AAQ247" s="143"/>
      <c r="AAR247" s="143"/>
      <c r="AAS247" s="143"/>
      <c r="AAT247" s="143"/>
      <c r="AAU247" s="143"/>
      <c r="AAV247" s="143"/>
      <c r="AAW247" s="143"/>
      <c r="AAX247" s="143"/>
      <c r="AAY247" s="143"/>
      <c r="AAZ247" s="143"/>
      <c r="ABA247" s="143"/>
      <c r="ABB247" s="143"/>
      <c r="ABC247" s="143"/>
      <c r="ABD247" s="143"/>
      <c r="ABE247" s="143"/>
      <c r="ABF247" s="143"/>
      <c r="ABG247" s="143"/>
      <c r="ABH247" s="143"/>
      <c r="ABI247" s="143"/>
      <c r="ABJ247" s="143"/>
      <c r="ABK247" s="143"/>
      <c r="ABL247" s="143"/>
      <c r="ABM247" s="143"/>
      <c r="ABN247" s="143"/>
      <c r="ABO247" s="143"/>
      <c r="ABP247" s="143"/>
      <c r="ABQ247" s="143"/>
      <c r="ABR247" s="143"/>
      <c r="ABS247" s="143"/>
      <c r="ABT247" s="143"/>
      <c r="ABU247" s="143"/>
      <c r="ABV247" s="143"/>
      <c r="ABW247" s="143"/>
      <c r="ABX247" s="143"/>
      <c r="ABY247" s="143"/>
      <c r="ABZ247" s="143"/>
      <c r="ACA247" s="143"/>
      <c r="ACB247" s="143"/>
      <c r="ACC247" s="143"/>
      <c r="ACD247" s="143"/>
      <c r="ACE247" s="143"/>
      <c r="ACF247" s="143"/>
      <c r="ACG247" s="143"/>
      <c r="ACH247" s="143"/>
      <c r="ACI247" s="143"/>
      <c r="ACJ247" s="143"/>
      <c r="ACK247" s="143"/>
      <c r="ACL247" s="143"/>
      <c r="ACM247" s="143"/>
      <c r="ACN247" s="143"/>
      <c r="ACO247" s="143"/>
      <c r="ACP247" s="143"/>
      <c r="ACQ247" s="143"/>
      <c r="ACR247" s="143"/>
      <c r="ACS247" s="143"/>
      <c r="ACT247" s="143"/>
      <c r="ACU247" s="143"/>
      <c r="ACV247" s="143"/>
      <c r="ACW247" s="143"/>
      <c r="ACX247" s="143"/>
      <c r="ACY247" s="143"/>
      <c r="ACZ247" s="143"/>
      <c r="ADA247" s="143"/>
      <c r="ADB247" s="143"/>
      <c r="ADC247" s="143"/>
      <c r="ADD247" s="143"/>
      <c r="ADE247" s="143"/>
      <c r="ADF247" s="143"/>
      <c r="ADG247" s="143"/>
      <c r="ADH247" s="143"/>
      <c r="ADI247" s="143"/>
      <c r="ADJ247" s="143"/>
      <c r="ADK247" s="143"/>
      <c r="ADL247" s="143"/>
      <c r="ADM247" s="143"/>
      <c r="ADN247" s="143"/>
      <c r="ADO247" s="143"/>
      <c r="ADP247" s="143"/>
      <c r="ADQ247" s="143"/>
      <c r="ADR247" s="143"/>
      <c r="ADS247" s="143"/>
      <c r="ADT247" s="143"/>
      <c r="ADU247" s="143"/>
      <c r="ADV247" s="143"/>
      <c r="ADW247" s="143"/>
      <c r="ADX247" s="143"/>
      <c r="ADY247" s="143"/>
      <c r="ADZ247" s="143"/>
      <c r="AEA247" s="143"/>
      <c r="AEB247" s="143"/>
      <c r="AEC247" s="143"/>
      <c r="AED247" s="143"/>
      <c r="AEE247" s="143"/>
      <c r="AEF247" s="143"/>
      <c r="AEG247" s="143"/>
      <c r="AEH247" s="143"/>
      <c r="AEI247" s="143"/>
      <c r="AEJ247" s="143"/>
      <c r="AEK247" s="143"/>
      <c r="AEL247" s="143"/>
      <c r="AEM247" s="143"/>
      <c r="AEN247" s="143"/>
      <c r="AEO247" s="143"/>
      <c r="AEP247" s="143"/>
      <c r="AEQ247" s="143"/>
      <c r="AER247" s="143"/>
      <c r="AES247" s="143"/>
      <c r="AET247" s="143"/>
      <c r="AEU247" s="143"/>
      <c r="AEV247" s="143"/>
      <c r="AEW247" s="143"/>
      <c r="AEX247" s="143"/>
      <c r="AEY247" s="143"/>
      <c r="AEZ247" s="143"/>
      <c r="AFA247" s="143"/>
      <c r="AFB247" s="143"/>
      <c r="AFC247" s="143"/>
      <c r="AFD247" s="143"/>
      <c r="AFE247" s="143"/>
      <c r="AFF247" s="143"/>
      <c r="AFG247" s="143"/>
      <c r="AFH247" s="143"/>
      <c r="AFI247" s="143"/>
      <c r="AFJ247" s="143"/>
      <c r="AFK247" s="143"/>
      <c r="AFL247" s="143"/>
      <c r="AFM247" s="143"/>
      <c r="AFN247" s="143"/>
      <c r="AFO247" s="143"/>
      <c r="AFP247" s="143"/>
      <c r="AFQ247" s="143"/>
      <c r="AFR247" s="143"/>
      <c r="AFS247" s="143"/>
      <c r="AFT247" s="143"/>
      <c r="AFU247" s="143"/>
      <c r="AFV247" s="143"/>
      <c r="AFW247" s="143"/>
      <c r="AFX247" s="143"/>
      <c r="AFY247" s="143"/>
      <c r="AFZ247" s="143"/>
      <c r="AGA247" s="143"/>
      <c r="AGB247" s="143"/>
      <c r="AGC247" s="143"/>
      <c r="AGD247" s="143"/>
      <c r="AGE247" s="143"/>
      <c r="AGF247" s="143"/>
      <c r="AGG247" s="143"/>
      <c r="AGH247" s="143"/>
      <c r="AGI247" s="143"/>
      <c r="AGJ247" s="143"/>
      <c r="AGK247" s="143"/>
      <c r="AGL247" s="143"/>
      <c r="AGM247" s="143"/>
      <c r="AGN247" s="143"/>
      <c r="AGO247" s="143"/>
      <c r="AGP247" s="143"/>
      <c r="AGQ247" s="143"/>
      <c r="AGR247" s="143"/>
      <c r="AGS247" s="143"/>
      <c r="AGT247" s="143"/>
      <c r="AGU247" s="143"/>
      <c r="AGV247" s="143"/>
      <c r="AGW247" s="143"/>
      <c r="AGX247" s="143"/>
      <c r="AGY247" s="143"/>
      <c r="AGZ247" s="143"/>
      <c r="AHA247" s="143"/>
      <c r="AHB247" s="143"/>
      <c r="AHC247" s="143"/>
      <c r="AHD247" s="143"/>
      <c r="AHE247" s="143"/>
      <c r="AHF247" s="143"/>
      <c r="AHG247" s="143"/>
      <c r="AHH247" s="143"/>
      <c r="AHI247" s="143"/>
      <c r="AHJ247" s="143"/>
      <c r="AHK247" s="143"/>
      <c r="AHL247" s="143"/>
      <c r="AHM247" s="143"/>
      <c r="AHN247" s="143"/>
      <c r="AHO247" s="143"/>
      <c r="AHP247" s="143"/>
      <c r="AHQ247" s="143"/>
      <c r="AHR247" s="143"/>
      <c r="AHS247" s="143"/>
      <c r="AHT247" s="143"/>
      <c r="AHU247" s="143"/>
      <c r="AHV247" s="143"/>
      <c r="AHW247" s="143"/>
      <c r="AHX247" s="143"/>
      <c r="AHY247" s="143"/>
      <c r="AHZ247" s="143"/>
      <c r="AIA247" s="143"/>
      <c r="AIB247" s="143"/>
      <c r="AIC247" s="143"/>
      <c r="AID247" s="143"/>
      <c r="AIE247" s="143"/>
      <c r="AIF247" s="143"/>
      <c r="AIG247" s="143"/>
      <c r="AIH247" s="143"/>
      <c r="AII247" s="143"/>
      <c r="AIJ247" s="143"/>
      <c r="AIK247" s="143"/>
      <c r="AIL247" s="143"/>
      <c r="AIM247" s="143"/>
      <c r="AIN247" s="143"/>
      <c r="AIO247" s="143"/>
      <c r="AIP247" s="143"/>
      <c r="AIQ247" s="143"/>
      <c r="AIR247" s="143"/>
      <c r="AIS247" s="143"/>
      <c r="AIT247" s="143"/>
      <c r="AIU247" s="143"/>
      <c r="AIV247" s="143"/>
      <c r="AIW247" s="143"/>
      <c r="AIX247" s="143"/>
      <c r="AIY247" s="143"/>
      <c r="AIZ247" s="143"/>
      <c r="AJA247" s="143"/>
      <c r="AJB247" s="143"/>
      <c r="AJC247" s="143"/>
      <c r="AJD247" s="143"/>
      <c r="AJE247" s="143"/>
      <c r="AJF247" s="143"/>
      <c r="AJG247" s="143"/>
      <c r="AJH247" s="143"/>
      <c r="AJI247" s="143"/>
    </row>
    <row r="248" spans="1:945" s="106" customFormat="1" ht="13.55" customHeight="1">
      <c r="A248" s="400"/>
      <c r="B248" s="62" t="s">
        <v>9</v>
      </c>
      <c r="C248" s="251">
        <f>Asia!C248</f>
        <v>2268310</v>
      </c>
      <c r="D248" s="358">
        <f t="shared" si="135"/>
        <v>0.34776015999790855</v>
      </c>
      <c r="E248" s="421"/>
      <c r="F248" s="406"/>
      <c r="G248" s="356">
        <v>19588</v>
      </c>
      <c r="H248" s="358">
        <f t="shared" si="125"/>
        <v>7.2844780370248552E-2</v>
      </c>
      <c r="I248" s="138">
        <v>22164</v>
      </c>
      <c r="J248" s="358">
        <f t="shared" si="126"/>
        <v>0.20078014952865963</v>
      </c>
      <c r="K248" s="453"/>
      <c r="L248" s="455"/>
      <c r="M248" s="138">
        <v>8411</v>
      </c>
      <c r="N248" s="358">
        <f t="shared" si="128"/>
        <v>0.22448682486533711</v>
      </c>
      <c r="O248" s="138"/>
      <c r="P248" s="358"/>
      <c r="Q248" s="138">
        <v>1755</v>
      </c>
      <c r="R248" s="358">
        <f t="shared" si="129"/>
        <v>-0.31791682860474157</v>
      </c>
      <c r="S248" s="138">
        <v>1918</v>
      </c>
      <c r="T248" s="358">
        <f t="shared" si="130"/>
        <v>9.7882083571837475E-2</v>
      </c>
      <c r="U248" s="250"/>
      <c r="V248" s="137"/>
      <c r="W248" s="356">
        <v>203</v>
      </c>
      <c r="X248" s="358">
        <f t="shared" si="131"/>
        <v>0.61111111111111116</v>
      </c>
      <c r="Y248" s="250">
        <v>79</v>
      </c>
      <c r="Z248" s="358">
        <f t="shared" si="132"/>
        <v>-0.59067357512953367</v>
      </c>
      <c r="AA248" s="138"/>
      <c r="AB248" s="358"/>
      <c r="AC248" s="138"/>
      <c r="AD248" s="358"/>
      <c r="AE248" s="138"/>
      <c r="AF248" s="358"/>
      <c r="AG248" s="138"/>
      <c r="AH248" s="358"/>
      <c r="AI248" s="143"/>
      <c r="AJ248" s="143"/>
      <c r="AK248" s="143"/>
      <c r="AL248" s="143"/>
      <c r="AM248" s="143"/>
      <c r="AN248" s="143"/>
      <c r="AO248" s="143"/>
      <c r="AP248" s="143"/>
      <c r="AQ248" s="143"/>
      <c r="AR248" s="143"/>
      <c r="AS248" s="143"/>
      <c r="AT248" s="143"/>
      <c r="AU248" s="143"/>
      <c r="AV248" s="144"/>
      <c r="AW248" s="143"/>
      <c r="AX248" s="143"/>
      <c r="AY248" s="143"/>
      <c r="AZ248" s="143"/>
      <c r="BA248" s="143"/>
      <c r="BB248" s="143"/>
      <c r="BC248" s="143"/>
      <c r="BD248" s="143"/>
      <c r="BE248" s="143"/>
      <c r="BF248" s="143"/>
      <c r="BG248" s="143"/>
      <c r="BH248" s="143"/>
      <c r="BI248" s="143"/>
      <c r="BJ248" s="143"/>
      <c r="BK248" s="143"/>
      <c r="BL248" s="143"/>
      <c r="BM248" s="143"/>
      <c r="BN248" s="143"/>
      <c r="BO248" s="143"/>
      <c r="BP248" s="143"/>
      <c r="BQ248" s="143"/>
      <c r="BR248" s="143"/>
      <c r="BS248" s="143"/>
      <c r="BT248" s="143"/>
      <c r="BU248" s="143"/>
      <c r="BV248" s="143"/>
      <c r="BW248" s="143"/>
      <c r="BX248" s="143"/>
      <c r="BY248" s="143"/>
      <c r="BZ248" s="143"/>
      <c r="CA248" s="143"/>
      <c r="CB248" s="143"/>
      <c r="CC248" s="143"/>
      <c r="CD248" s="143"/>
      <c r="CE248" s="143"/>
      <c r="CF248" s="143"/>
      <c r="CG248" s="143"/>
      <c r="CH248" s="143"/>
      <c r="CI248" s="143"/>
      <c r="CJ248" s="143"/>
      <c r="CK248" s="143"/>
      <c r="CL248" s="143"/>
      <c r="CM248" s="143"/>
      <c r="CN248" s="143"/>
      <c r="CO248" s="143"/>
      <c r="CP248" s="143"/>
      <c r="CQ248" s="143"/>
      <c r="CR248" s="143"/>
      <c r="CS248" s="143"/>
      <c r="CT248" s="143"/>
      <c r="CU248" s="143"/>
      <c r="CV248" s="143"/>
      <c r="CW248" s="143"/>
      <c r="CX248" s="143"/>
      <c r="CY248" s="143"/>
      <c r="CZ248" s="143"/>
      <c r="DA248" s="143"/>
      <c r="DB248" s="143"/>
      <c r="DC248" s="143"/>
      <c r="DD248" s="143"/>
      <c r="DE248" s="143"/>
      <c r="DF248" s="143"/>
      <c r="DG248" s="143"/>
      <c r="DH248" s="143"/>
      <c r="DI248" s="143"/>
      <c r="DJ248" s="143"/>
      <c r="DK248" s="143"/>
      <c r="DL248" s="143"/>
      <c r="DM248" s="143"/>
      <c r="DN248" s="143"/>
      <c r="DO248" s="143"/>
      <c r="DP248" s="143"/>
      <c r="DQ248" s="143"/>
      <c r="DR248" s="143"/>
      <c r="DS248" s="143"/>
      <c r="DT248" s="143"/>
      <c r="DU248" s="143"/>
      <c r="DV248" s="143"/>
      <c r="DW248" s="143"/>
      <c r="DX248" s="143"/>
      <c r="DY248" s="143"/>
      <c r="DZ248" s="143"/>
      <c r="EA248" s="143"/>
      <c r="EB248" s="143"/>
      <c r="EC248" s="143"/>
      <c r="ED248" s="143"/>
      <c r="EE248" s="143"/>
      <c r="EF248" s="143"/>
      <c r="EG248" s="143"/>
      <c r="EH248" s="143"/>
      <c r="EI248" s="143"/>
      <c r="EJ248" s="143"/>
      <c r="EK248" s="143"/>
      <c r="EL248" s="143"/>
      <c r="EM248" s="143"/>
      <c r="EN248" s="143"/>
      <c r="EO248" s="143"/>
      <c r="EP248" s="143"/>
      <c r="EQ248" s="143"/>
      <c r="ER248" s="143"/>
      <c r="ES248" s="143"/>
      <c r="ET248" s="143"/>
      <c r="EU248" s="143"/>
      <c r="EV248" s="143"/>
      <c r="EW248" s="143"/>
      <c r="EX248" s="143"/>
      <c r="EY248" s="143"/>
      <c r="EZ248" s="143"/>
      <c r="FA248" s="143"/>
      <c r="FB248" s="143"/>
      <c r="FC248" s="143"/>
      <c r="FD248" s="143"/>
      <c r="FE248" s="143"/>
      <c r="FF248" s="143"/>
      <c r="FG248" s="143"/>
      <c r="FH248" s="143"/>
      <c r="FI248" s="143"/>
      <c r="FJ248" s="143"/>
      <c r="FK248" s="143"/>
      <c r="FL248" s="143"/>
      <c r="FM248" s="143"/>
      <c r="FN248" s="143"/>
      <c r="FO248" s="143"/>
      <c r="FP248" s="143"/>
      <c r="FQ248" s="143"/>
      <c r="FR248" s="143"/>
      <c r="FS248" s="143"/>
      <c r="FT248" s="143"/>
      <c r="FU248" s="143"/>
      <c r="FV248" s="143"/>
      <c r="FW248" s="143"/>
      <c r="FX248" s="143"/>
      <c r="FY248" s="143"/>
      <c r="FZ248" s="143"/>
      <c r="GA248" s="143"/>
      <c r="GB248" s="143"/>
      <c r="GC248" s="143"/>
      <c r="GD248" s="143"/>
      <c r="GE248" s="143"/>
      <c r="GF248" s="143"/>
      <c r="GG248" s="143"/>
      <c r="GH248" s="143"/>
      <c r="GI248" s="143"/>
      <c r="GJ248" s="143"/>
      <c r="GK248" s="143"/>
      <c r="GL248" s="143"/>
      <c r="GM248" s="143"/>
      <c r="GN248" s="143"/>
      <c r="GO248" s="143"/>
      <c r="GP248" s="143"/>
      <c r="GQ248" s="143"/>
      <c r="GR248" s="143"/>
      <c r="GS248" s="143"/>
      <c r="GT248" s="143"/>
      <c r="GU248" s="143"/>
      <c r="GV248" s="143"/>
      <c r="GW248" s="143"/>
      <c r="GX248" s="143"/>
      <c r="GY248" s="143"/>
      <c r="GZ248" s="143"/>
      <c r="HA248" s="143"/>
      <c r="HB248" s="143"/>
      <c r="HC248" s="143"/>
      <c r="HD248" s="143"/>
      <c r="HE248" s="143"/>
      <c r="HF248" s="143"/>
      <c r="HG248" s="143"/>
      <c r="HH248" s="143"/>
      <c r="HI248" s="143"/>
      <c r="HJ248" s="143"/>
      <c r="HK248" s="143"/>
      <c r="HL248" s="143"/>
      <c r="HM248" s="143"/>
      <c r="HN248" s="143"/>
      <c r="HO248" s="143"/>
      <c r="HP248" s="143"/>
      <c r="HQ248" s="143"/>
      <c r="HR248" s="143"/>
      <c r="HS248" s="143"/>
      <c r="HT248" s="143"/>
      <c r="HU248" s="143"/>
      <c r="HV248" s="143"/>
      <c r="HW248" s="143"/>
      <c r="HX248" s="143"/>
      <c r="HY248" s="143"/>
      <c r="HZ248" s="143"/>
      <c r="IA248" s="143"/>
      <c r="IB248" s="143"/>
      <c r="IC248" s="143"/>
      <c r="ID248" s="143"/>
      <c r="IE248" s="143"/>
      <c r="IF248" s="143"/>
      <c r="IG248" s="143"/>
      <c r="IH248" s="143"/>
      <c r="II248" s="143"/>
      <c r="IJ248" s="143"/>
      <c r="IK248" s="143"/>
      <c r="IL248" s="143"/>
      <c r="IM248" s="143"/>
      <c r="IN248" s="143"/>
      <c r="IO248" s="143"/>
      <c r="IP248" s="143"/>
      <c r="IQ248" s="143"/>
      <c r="IR248" s="143"/>
      <c r="IS248" s="143"/>
      <c r="IT248" s="143"/>
      <c r="IU248" s="143"/>
      <c r="IV248" s="143"/>
      <c r="IW248" s="143"/>
      <c r="IX248" s="143"/>
      <c r="IY248" s="143"/>
      <c r="IZ248" s="143"/>
      <c r="JA248" s="143"/>
      <c r="JB248" s="143"/>
      <c r="JC248" s="143"/>
      <c r="JD248" s="143"/>
      <c r="JE248" s="143"/>
      <c r="JF248" s="143"/>
      <c r="JG248" s="143"/>
      <c r="JH248" s="143"/>
      <c r="JI248" s="143"/>
      <c r="JJ248" s="143"/>
      <c r="JK248" s="143"/>
      <c r="JL248" s="143"/>
      <c r="JM248" s="143"/>
      <c r="JN248" s="143"/>
      <c r="JO248" s="143"/>
      <c r="JP248" s="143"/>
      <c r="JQ248" s="143"/>
      <c r="JR248" s="143"/>
      <c r="JS248" s="143"/>
      <c r="JT248" s="143"/>
      <c r="JU248" s="143"/>
      <c r="JV248" s="143"/>
      <c r="JW248" s="143"/>
      <c r="JX248" s="143"/>
      <c r="JY248" s="143"/>
      <c r="JZ248" s="143"/>
      <c r="KA248" s="143"/>
      <c r="KB248" s="143"/>
      <c r="KC248" s="143"/>
      <c r="KD248" s="143"/>
      <c r="KE248" s="143"/>
      <c r="KF248" s="143"/>
      <c r="KG248" s="143"/>
      <c r="KH248" s="143"/>
      <c r="KI248" s="143"/>
      <c r="KJ248" s="143"/>
      <c r="KK248" s="143"/>
      <c r="KL248" s="143"/>
      <c r="KM248" s="143"/>
      <c r="KN248" s="143"/>
      <c r="KO248" s="143"/>
      <c r="KP248" s="143"/>
      <c r="KQ248" s="143"/>
      <c r="KR248" s="143"/>
      <c r="KS248" s="143"/>
      <c r="KT248" s="143"/>
      <c r="KU248" s="143"/>
      <c r="KV248" s="143"/>
      <c r="KW248" s="143"/>
      <c r="KX248" s="143"/>
      <c r="KY248" s="143"/>
      <c r="KZ248" s="143"/>
      <c r="LA248" s="143"/>
      <c r="LB248" s="143"/>
      <c r="LC248" s="143"/>
      <c r="LD248" s="143"/>
      <c r="LE248" s="143"/>
      <c r="LF248" s="143"/>
      <c r="LG248" s="143"/>
      <c r="LH248" s="143"/>
      <c r="LI248" s="143"/>
      <c r="LJ248" s="143"/>
      <c r="LK248" s="143"/>
      <c r="LL248" s="143"/>
      <c r="LM248" s="143"/>
      <c r="LN248" s="143"/>
      <c r="LO248" s="143"/>
      <c r="LP248" s="143"/>
      <c r="LQ248" s="143"/>
      <c r="LR248" s="143"/>
      <c r="LS248" s="143"/>
      <c r="LT248" s="143"/>
      <c r="LU248" s="143"/>
      <c r="LV248" s="143"/>
      <c r="LW248" s="143"/>
      <c r="LX248" s="143"/>
      <c r="LY248" s="143"/>
      <c r="LZ248" s="143"/>
      <c r="MA248" s="143"/>
      <c r="MB248" s="143"/>
      <c r="MC248" s="143"/>
      <c r="MD248" s="143"/>
      <c r="ME248" s="143"/>
      <c r="MF248" s="143"/>
      <c r="MG248" s="143"/>
      <c r="MH248" s="143"/>
      <c r="MI248" s="143"/>
      <c r="MJ248" s="143"/>
      <c r="MK248" s="143"/>
      <c r="ML248" s="143"/>
      <c r="MM248" s="143"/>
      <c r="MN248" s="143"/>
      <c r="MO248" s="143"/>
      <c r="MP248" s="143"/>
      <c r="MQ248" s="143"/>
      <c r="MR248" s="143"/>
      <c r="MS248" s="143"/>
      <c r="MT248" s="143"/>
      <c r="MU248" s="143"/>
      <c r="MV248" s="143"/>
      <c r="MW248" s="143"/>
      <c r="MX248" s="143"/>
      <c r="MY248" s="143"/>
      <c r="MZ248" s="143"/>
      <c r="NA248" s="143"/>
      <c r="NB248" s="143"/>
      <c r="NC248" s="143"/>
      <c r="ND248" s="143"/>
      <c r="NE248" s="143"/>
      <c r="NF248" s="143"/>
      <c r="NG248" s="143"/>
      <c r="NH248" s="143"/>
      <c r="NI248" s="143"/>
      <c r="NJ248" s="143"/>
      <c r="NK248" s="143"/>
      <c r="NL248" s="143"/>
      <c r="NM248" s="143"/>
      <c r="NN248" s="143"/>
      <c r="NO248" s="143"/>
      <c r="NP248" s="143"/>
      <c r="NQ248" s="143"/>
      <c r="NR248" s="143"/>
      <c r="NS248" s="143"/>
      <c r="NT248" s="143"/>
      <c r="NU248" s="143"/>
      <c r="NV248" s="143"/>
      <c r="NW248" s="143"/>
      <c r="NX248" s="143"/>
      <c r="NY248" s="143"/>
      <c r="NZ248" s="143"/>
      <c r="OA248" s="143"/>
      <c r="OB248" s="143"/>
      <c r="OC248" s="143"/>
      <c r="OD248" s="143"/>
      <c r="OE248" s="143"/>
      <c r="OF248" s="143"/>
      <c r="OG248" s="143"/>
      <c r="OH248" s="143"/>
      <c r="OI248" s="143"/>
      <c r="OJ248" s="143"/>
      <c r="OK248" s="143"/>
      <c r="OL248" s="143"/>
      <c r="OM248" s="143"/>
      <c r="ON248" s="143"/>
      <c r="OO248" s="143"/>
      <c r="OP248" s="143"/>
      <c r="OQ248" s="143"/>
      <c r="OR248" s="143"/>
      <c r="OS248" s="143"/>
      <c r="OT248" s="143"/>
      <c r="OU248" s="143"/>
      <c r="OV248" s="143"/>
      <c r="OW248" s="143"/>
      <c r="OX248" s="143"/>
      <c r="OY248" s="143"/>
      <c r="OZ248" s="143"/>
      <c r="PA248" s="143"/>
      <c r="PB248" s="143"/>
      <c r="PC248" s="143"/>
      <c r="PD248" s="143"/>
      <c r="PE248" s="143"/>
      <c r="PF248" s="143"/>
      <c r="PG248" s="143"/>
      <c r="PH248" s="143"/>
      <c r="PI248" s="143"/>
      <c r="PJ248" s="143"/>
      <c r="PK248" s="143"/>
      <c r="PL248" s="143"/>
      <c r="PM248" s="143"/>
      <c r="PN248" s="143"/>
      <c r="PO248" s="143"/>
      <c r="PP248" s="143"/>
      <c r="PQ248" s="143"/>
      <c r="PR248" s="143"/>
      <c r="PS248" s="143"/>
      <c r="PT248" s="143"/>
      <c r="PU248" s="143"/>
      <c r="PV248" s="143"/>
      <c r="PW248" s="143"/>
      <c r="PX248" s="143"/>
      <c r="PY248" s="143"/>
      <c r="PZ248" s="143"/>
      <c r="QA248" s="143"/>
      <c r="QB248" s="143"/>
      <c r="QC248" s="143"/>
      <c r="QD248" s="143"/>
      <c r="QE248" s="143"/>
      <c r="QF248" s="143"/>
      <c r="QG248" s="143"/>
      <c r="QH248" s="143"/>
      <c r="QI248" s="143"/>
      <c r="QJ248" s="143"/>
      <c r="QK248" s="143"/>
      <c r="QL248" s="143"/>
      <c r="QM248" s="143"/>
      <c r="QN248" s="143"/>
      <c r="QO248" s="143"/>
      <c r="QP248" s="143"/>
      <c r="QQ248" s="143"/>
      <c r="QR248" s="143"/>
      <c r="QS248" s="143"/>
      <c r="QT248" s="143"/>
      <c r="QU248" s="143"/>
      <c r="QV248" s="143"/>
      <c r="QW248" s="143"/>
      <c r="QX248" s="143"/>
      <c r="QY248" s="143"/>
      <c r="QZ248" s="143"/>
      <c r="RA248" s="143"/>
      <c r="RB248" s="143"/>
      <c r="RC248" s="143"/>
      <c r="RD248" s="143"/>
      <c r="RE248" s="143"/>
      <c r="RF248" s="143"/>
      <c r="RG248" s="143"/>
      <c r="RH248" s="143"/>
      <c r="RI248" s="143"/>
      <c r="RJ248" s="143"/>
      <c r="RK248" s="143"/>
      <c r="RL248" s="143"/>
      <c r="RM248" s="143"/>
      <c r="RN248" s="143"/>
      <c r="RO248" s="143"/>
      <c r="RP248" s="143"/>
      <c r="RQ248" s="143"/>
      <c r="RR248" s="143"/>
      <c r="RS248" s="143"/>
      <c r="RT248" s="143"/>
      <c r="RU248" s="143"/>
      <c r="RV248" s="143"/>
      <c r="RW248" s="143"/>
      <c r="RX248" s="143"/>
      <c r="RY248" s="143"/>
      <c r="RZ248" s="143"/>
      <c r="SA248" s="143"/>
      <c r="SB248" s="143"/>
      <c r="SC248" s="143"/>
      <c r="SD248" s="143"/>
      <c r="SE248" s="143"/>
      <c r="SF248" s="143"/>
      <c r="SG248" s="143"/>
      <c r="SH248" s="143"/>
      <c r="SI248" s="143"/>
      <c r="SJ248" s="143"/>
      <c r="SK248" s="143"/>
      <c r="SL248" s="143"/>
      <c r="SM248" s="143"/>
      <c r="SN248" s="143"/>
      <c r="SO248" s="143"/>
      <c r="SP248" s="143"/>
      <c r="SQ248" s="143"/>
      <c r="SR248" s="143"/>
      <c r="SS248" s="143"/>
      <c r="ST248" s="143"/>
      <c r="SU248" s="143"/>
      <c r="SV248" s="143"/>
      <c r="SW248" s="143"/>
      <c r="SX248" s="143"/>
      <c r="SY248" s="143"/>
      <c r="SZ248" s="143"/>
      <c r="TA248" s="143"/>
      <c r="TB248" s="143"/>
      <c r="TC248" s="143"/>
      <c r="TD248" s="143"/>
      <c r="TE248" s="143"/>
      <c r="TF248" s="143"/>
      <c r="TG248" s="143"/>
      <c r="TH248" s="143"/>
      <c r="TI248" s="143"/>
      <c r="TJ248" s="143"/>
      <c r="TK248" s="143"/>
      <c r="TL248" s="143"/>
      <c r="TM248" s="143"/>
      <c r="TN248" s="143"/>
      <c r="TO248" s="143"/>
      <c r="TP248" s="143"/>
      <c r="TQ248" s="143"/>
      <c r="TR248" s="143"/>
      <c r="TS248" s="143"/>
      <c r="TT248" s="143"/>
      <c r="TU248" s="143"/>
      <c r="TV248" s="143"/>
      <c r="TW248" s="143"/>
      <c r="TX248" s="143"/>
      <c r="TY248" s="143"/>
      <c r="TZ248" s="143"/>
      <c r="UA248" s="143"/>
      <c r="UB248" s="143"/>
      <c r="UC248" s="143"/>
      <c r="UD248" s="143"/>
      <c r="UE248" s="143"/>
      <c r="UF248" s="143"/>
      <c r="UG248" s="143"/>
      <c r="UH248" s="143"/>
      <c r="UI248" s="143"/>
      <c r="UJ248" s="143"/>
      <c r="UK248" s="143"/>
      <c r="UL248" s="143"/>
      <c r="UM248" s="143"/>
      <c r="UN248" s="143"/>
      <c r="UO248" s="143"/>
      <c r="UP248" s="143"/>
      <c r="UQ248" s="143"/>
      <c r="UR248" s="143"/>
      <c r="US248" s="143"/>
      <c r="UT248" s="143"/>
      <c r="UU248" s="143"/>
      <c r="UV248" s="143"/>
      <c r="UW248" s="143"/>
      <c r="UX248" s="143"/>
      <c r="UY248" s="143"/>
      <c r="UZ248" s="143"/>
      <c r="VA248" s="143"/>
      <c r="VB248" s="143"/>
      <c r="VC248" s="143"/>
      <c r="VD248" s="143"/>
      <c r="VE248" s="143"/>
      <c r="VF248" s="143"/>
      <c r="VG248" s="143"/>
      <c r="VH248" s="143"/>
      <c r="VI248" s="143"/>
      <c r="VJ248" s="143"/>
      <c r="VK248" s="143"/>
      <c r="VL248" s="143"/>
      <c r="VM248" s="143"/>
      <c r="VN248" s="143"/>
      <c r="VO248" s="143"/>
      <c r="VP248" s="143"/>
      <c r="VQ248" s="143"/>
      <c r="VR248" s="143"/>
      <c r="VS248" s="143"/>
      <c r="VT248" s="143"/>
      <c r="VU248" s="143"/>
      <c r="VV248" s="143"/>
      <c r="VW248" s="143"/>
      <c r="VX248" s="143"/>
      <c r="VY248" s="143"/>
      <c r="VZ248" s="143"/>
      <c r="WA248" s="143"/>
      <c r="WB248" s="143"/>
      <c r="WC248" s="143"/>
      <c r="WD248" s="143"/>
      <c r="WE248" s="143"/>
      <c r="WF248" s="143"/>
      <c r="WG248" s="143"/>
      <c r="WH248" s="143"/>
      <c r="WI248" s="143"/>
      <c r="WJ248" s="143"/>
      <c r="WK248" s="143"/>
      <c r="WL248" s="143"/>
      <c r="WM248" s="143"/>
      <c r="WN248" s="143"/>
      <c r="WO248" s="143"/>
      <c r="WP248" s="143"/>
      <c r="WQ248" s="143"/>
      <c r="WR248" s="143"/>
      <c r="WS248" s="143"/>
      <c r="WT248" s="143"/>
      <c r="WU248" s="143"/>
      <c r="WV248" s="143"/>
      <c r="WW248" s="143"/>
      <c r="WX248" s="143"/>
      <c r="WY248" s="143"/>
      <c r="WZ248" s="143"/>
      <c r="XA248" s="143"/>
      <c r="XB248" s="143"/>
      <c r="XC248" s="143"/>
      <c r="XD248" s="143"/>
      <c r="XE248" s="143"/>
      <c r="XF248" s="143"/>
      <c r="XG248" s="143"/>
      <c r="XH248" s="143"/>
      <c r="XI248" s="143"/>
      <c r="XJ248" s="143"/>
      <c r="XK248" s="143"/>
      <c r="XL248" s="143"/>
      <c r="XM248" s="143"/>
      <c r="XN248" s="143"/>
      <c r="XO248" s="143"/>
      <c r="XP248" s="143"/>
      <c r="XQ248" s="143"/>
      <c r="XR248" s="143"/>
      <c r="XS248" s="143"/>
      <c r="XT248" s="143"/>
      <c r="XU248" s="143"/>
      <c r="XV248" s="143"/>
      <c r="XW248" s="143"/>
      <c r="XX248" s="143"/>
      <c r="XY248" s="143"/>
      <c r="XZ248" s="143"/>
      <c r="YA248" s="143"/>
      <c r="YB248" s="143"/>
      <c r="YC248" s="143"/>
      <c r="YD248" s="143"/>
      <c r="YE248" s="143"/>
      <c r="YF248" s="143"/>
      <c r="YG248" s="143"/>
      <c r="YH248" s="143"/>
      <c r="YI248" s="143"/>
      <c r="YJ248" s="143"/>
      <c r="YK248" s="143"/>
      <c r="YL248" s="143"/>
      <c r="YM248" s="143"/>
      <c r="YN248" s="143"/>
      <c r="YO248" s="143"/>
      <c r="YP248" s="143"/>
      <c r="YQ248" s="143"/>
      <c r="YR248" s="143"/>
      <c r="YS248" s="143"/>
      <c r="YT248" s="143"/>
      <c r="YU248" s="143"/>
      <c r="YV248" s="143"/>
      <c r="YW248" s="143"/>
      <c r="YX248" s="143"/>
      <c r="YY248" s="143"/>
      <c r="YZ248" s="143"/>
      <c r="ZA248" s="143"/>
      <c r="ZB248" s="143"/>
      <c r="ZC248" s="143"/>
      <c r="ZD248" s="143"/>
      <c r="ZE248" s="143"/>
      <c r="ZF248" s="143"/>
      <c r="ZG248" s="143"/>
      <c r="ZH248" s="143"/>
      <c r="ZI248" s="143"/>
      <c r="ZJ248" s="143"/>
      <c r="ZK248" s="143"/>
      <c r="ZL248" s="143"/>
      <c r="ZM248" s="143"/>
      <c r="ZN248" s="143"/>
      <c r="ZO248" s="143"/>
      <c r="ZP248" s="143"/>
      <c r="ZQ248" s="143"/>
      <c r="ZR248" s="143"/>
      <c r="ZS248" s="143"/>
      <c r="ZT248" s="143"/>
      <c r="ZU248" s="143"/>
      <c r="ZV248" s="143"/>
      <c r="ZW248" s="143"/>
      <c r="ZX248" s="143"/>
      <c r="ZY248" s="143"/>
      <c r="ZZ248" s="143"/>
      <c r="AAA248" s="143"/>
      <c r="AAB248" s="143"/>
      <c r="AAC248" s="143"/>
      <c r="AAD248" s="143"/>
      <c r="AAE248" s="143"/>
      <c r="AAF248" s="143"/>
      <c r="AAG248" s="143"/>
      <c r="AAH248" s="143"/>
      <c r="AAI248" s="143"/>
      <c r="AAJ248" s="143"/>
      <c r="AAK248" s="143"/>
      <c r="AAL248" s="143"/>
      <c r="AAM248" s="143"/>
      <c r="AAN248" s="143"/>
      <c r="AAO248" s="143"/>
      <c r="AAP248" s="143"/>
      <c r="AAQ248" s="143"/>
      <c r="AAR248" s="143"/>
      <c r="AAS248" s="143"/>
      <c r="AAT248" s="143"/>
      <c r="AAU248" s="143"/>
      <c r="AAV248" s="143"/>
      <c r="AAW248" s="143"/>
      <c r="AAX248" s="143"/>
      <c r="AAY248" s="143"/>
      <c r="AAZ248" s="143"/>
      <c r="ABA248" s="143"/>
      <c r="ABB248" s="143"/>
      <c r="ABC248" s="143"/>
      <c r="ABD248" s="143"/>
      <c r="ABE248" s="143"/>
      <c r="ABF248" s="143"/>
      <c r="ABG248" s="143"/>
      <c r="ABH248" s="143"/>
      <c r="ABI248" s="143"/>
      <c r="ABJ248" s="143"/>
      <c r="ABK248" s="143"/>
      <c r="ABL248" s="143"/>
      <c r="ABM248" s="143"/>
      <c r="ABN248" s="143"/>
      <c r="ABO248" s="143"/>
      <c r="ABP248" s="143"/>
      <c r="ABQ248" s="143"/>
      <c r="ABR248" s="143"/>
      <c r="ABS248" s="143"/>
      <c r="ABT248" s="143"/>
      <c r="ABU248" s="143"/>
      <c r="ABV248" s="143"/>
      <c r="ABW248" s="143"/>
      <c r="ABX248" s="143"/>
      <c r="ABY248" s="143"/>
      <c r="ABZ248" s="143"/>
      <c r="ACA248" s="143"/>
      <c r="ACB248" s="143"/>
      <c r="ACC248" s="143"/>
      <c r="ACD248" s="143"/>
      <c r="ACE248" s="143"/>
      <c r="ACF248" s="143"/>
      <c r="ACG248" s="143"/>
      <c r="ACH248" s="143"/>
      <c r="ACI248" s="143"/>
      <c r="ACJ248" s="143"/>
      <c r="ACK248" s="143"/>
      <c r="ACL248" s="143"/>
      <c r="ACM248" s="143"/>
      <c r="ACN248" s="143"/>
      <c r="ACO248" s="143"/>
      <c r="ACP248" s="143"/>
      <c r="ACQ248" s="143"/>
      <c r="ACR248" s="143"/>
      <c r="ACS248" s="143"/>
      <c r="ACT248" s="143"/>
      <c r="ACU248" s="143"/>
      <c r="ACV248" s="143"/>
      <c r="ACW248" s="143"/>
      <c r="ACX248" s="143"/>
      <c r="ACY248" s="143"/>
      <c r="ACZ248" s="143"/>
      <c r="ADA248" s="143"/>
      <c r="ADB248" s="143"/>
      <c r="ADC248" s="143"/>
      <c r="ADD248" s="143"/>
      <c r="ADE248" s="143"/>
      <c r="ADF248" s="143"/>
      <c r="ADG248" s="143"/>
      <c r="ADH248" s="143"/>
      <c r="ADI248" s="143"/>
      <c r="ADJ248" s="143"/>
      <c r="ADK248" s="143"/>
      <c r="ADL248" s="143"/>
      <c r="ADM248" s="143"/>
      <c r="ADN248" s="143"/>
      <c r="ADO248" s="143"/>
      <c r="ADP248" s="143"/>
      <c r="ADQ248" s="143"/>
      <c r="ADR248" s="143"/>
      <c r="ADS248" s="143"/>
      <c r="ADT248" s="143"/>
      <c r="ADU248" s="143"/>
      <c r="ADV248" s="143"/>
      <c r="ADW248" s="143"/>
      <c r="ADX248" s="143"/>
      <c r="ADY248" s="143"/>
      <c r="ADZ248" s="143"/>
      <c r="AEA248" s="143"/>
      <c r="AEB248" s="143"/>
      <c r="AEC248" s="143"/>
      <c r="AED248" s="143"/>
      <c r="AEE248" s="143"/>
      <c r="AEF248" s="143"/>
      <c r="AEG248" s="143"/>
      <c r="AEH248" s="143"/>
      <c r="AEI248" s="143"/>
      <c r="AEJ248" s="143"/>
      <c r="AEK248" s="143"/>
      <c r="AEL248" s="143"/>
      <c r="AEM248" s="143"/>
      <c r="AEN248" s="143"/>
      <c r="AEO248" s="143"/>
      <c r="AEP248" s="143"/>
      <c r="AEQ248" s="143"/>
      <c r="AER248" s="143"/>
      <c r="AES248" s="143"/>
      <c r="AET248" s="143"/>
      <c r="AEU248" s="143"/>
      <c r="AEV248" s="143"/>
      <c r="AEW248" s="143"/>
      <c r="AEX248" s="143"/>
      <c r="AEY248" s="143"/>
      <c r="AEZ248" s="143"/>
      <c r="AFA248" s="143"/>
      <c r="AFB248" s="143"/>
      <c r="AFC248" s="143"/>
      <c r="AFD248" s="143"/>
      <c r="AFE248" s="143"/>
      <c r="AFF248" s="143"/>
      <c r="AFG248" s="143"/>
      <c r="AFH248" s="143"/>
      <c r="AFI248" s="143"/>
      <c r="AFJ248" s="143"/>
      <c r="AFK248" s="143"/>
      <c r="AFL248" s="143"/>
      <c r="AFM248" s="143"/>
      <c r="AFN248" s="143"/>
      <c r="AFO248" s="143"/>
      <c r="AFP248" s="143"/>
      <c r="AFQ248" s="143"/>
      <c r="AFR248" s="143"/>
      <c r="AFS248" s="143"/>
      <c r="AFT248" s="143"/>
      <c r="AFU248" s="143"/>
      <c r="AFV248" s="143"/>
      <c r="AFW248" s="143"/>
      <c r="AFX248" s="143"/>
      <c r="AFY248" s="143"/>
      <c r="AFZ248" s="143"/>
      <c r="AGA248" s="143"/>
      <c r="AGB248" s="143"/>
      <c r="AGC248" s="143"/>
      <c r="AGD248" s="143"/>
      <c r="AGE248" s="143"/>
      <c r="AGF248" s="143"/>
      <c r="AGG248" s="143"/>
      <c r="AGH248" s="143"/>
      <c r="AGI248" s="143"/>
      <c r="AGJ248" s="143"/>
      <c r="AGK248" s="143"/>
      <c r="AGL248" s="143"/>
      <c r="AGM248" s="143"/>
      <c r="AGN248" s="143"/>
      <c r="AGO248" s="143"/>
      <c r="AGP248" s="143"/>
      <c r="AGQ248" s="143"/>
      <c r="AGR248" s="143"/>
      <c r="AGS248" s="143"/>
      <c r="AGT248" s="143"/>
      <c r="AGU248" s="143"/>
      <c r="AGV248" s="143"/>
      <c r="AGW248" s="143"/>
      <c r="AGX248" s="143"/>
      <c r="AGY248" s="143"/>
      <c r="AGZ248" s="143"/>
      <c r="AHA248" s="143"/>
      <c r="AHB248" s="143"/>
      <c r="AHC248" s="143"/>
      <c r="AHD248" s="143"/>
      <c r="AHE248" s="143"/>
      <c r="AHF248" s="143"/>
      <c r="AHG248" s="143"/>
      <c r="AHH248" s="143"/>
      <c r="AHI248" s="143"/>
      <c r="AHJ248" s="143"/>
      <c r="AHK248" s="143"/>
      <c r="AHL248" s="143"/>
      <c r="AHM248" s="143"/>
      <c r="AHN248" s="143"/>
      <c r="AHO248" s="143"/>
      <c r="AHP248" s="143"/>
      <c r="AHQ248" s="143"/>
      <c r="AHR248" s="143"/>
      <c r="AHS248" s="143"/>
      <c r="AHT248" s="143"/>
      <c r="AHU248" s="143"/>
      <c r="AHV248" s="143"/>
      <c r="AHW248" s="143"/>
      <c r="AHX248" s="143"/>
      <c r="AHY248" s="143"/>
      <c r="AHZ248" s="143"/>
      <c r="AIA248" s="143"/>
      <c r="AIB248" s="143"/>
      <c r="AIC248" s="143"/>
      <c r="AID248" s="143"/>
      <c r="AIE248" s="143"/>
      <c r="AIF248" s="143"/>
      <c r="AIG248" s="143"/>
      <c r="AIH248" s="143"/>
      <c r="AII248" s="143"/>
      <c r="AIJ248" s="143"/>
      <c r="AIK248" s="143"/>
      <c r="AIL248" s="143"/>
      <c r="AIM248" s="143"/>
      <c r="AIN248" s="143"/>
      <c r="AIO248" s="143"/>
      <c r="AIP248" s="143"/>
      <c r="AIQ248" s="143"/>
      <c r="AIR248" s="143"/>
      <c r="AIS248" s="143"/>
      <c r="AIT248" s="143"/>
      <c r="AIU248" s="143"/>
      <c r="AIV248" s="143"/>
      <c r="AIW248" s="143"/>
      <c r="AIX248" s="143"/>
      <c r="AIY248" s="143"/>
      <c r="AIZ248" s="143"/>
      <c r="AJA248" s="143"/>
      <c r="AJB248" s="143"/>
      <c r="AJC248" s="143"/>
      <c r="AJD248" s="143"/>
      <c r="AJE248" s="143"/>
      <c r="AJF248" s="143"/>
      <c r="AJG248" s="143"/>
      <c r="AJH248" s="143"/>
      <c r="AJI248" s="143"/>
    </row>
    <row r="249" spans="1:945" s="106" customFormat="1" ht="13.55" customHeight="1">
      <c r="A249" s="400"/>
      <c r="B249" s="62" t="s">
        <v>226</v>
      </c>
      <c r="C249" s="251">
        <f>Asia!C249</f>
        <v>2219151</v>
      </c>
      <c r="D249" s="358">
        <f t="shared" ref="D249" si="137">IFERROR(IF((C249/C237-1)=-100%,"",(C249/C237-1)),"")</f>
        <v>0.25236940747036329</v>
      </c>
      <c r="E249" s="421"/>
      <c r="F249" s="406"/>
      <c r="G249" s="393">
        <v>22856</v>
      </c>
      <c r="H249" s="390">
        <f t="shared" si="125"/>
        <v>4.8296106040453202E-2</v>
      </c>
      <c r="I249" s="138">
        <v>22064</v>
      </c>
      <c r="J249" s="358">
        <f t="shared" si="126"/>
        <v>0.13644089621426736</v>
      </c>
      <c r="K249" s="453"/>
      <c r="L249" s="455"/>
      <c r="M249" s="138">
        <v>7433</v>
      </c>
      <c r="N249" s="358">
        <f t="shared" si="128"/>
        <v>0.21832486477626611</v>
      </c>
      <c r="O249" s="138"/>
      <c r="P249" s="358"/>
      <c r="Q249" s="352">
        <v>1125</v>
      </c>
      <c r="R249" s="390">
        <f t="shared" si="129"/>
        <v>-0.43381982888777049</v>
      </c>
      <c r="S249" s="138">
        <v>2542</v>
      </c>
      <c r="T249" s="358">
        <f t="shared" si="130"/>
        <v>2.0473705339221215E-2</v>
      </c>
      <c r="U249" s="250"/>
      <c r="V249" s="137"/>
      <c r="W249" s="393">
        <v>101</v>
      </c>
      <c r="X249" s="390">
        <f t="shared" si="131"/>
        <v>-0.35256410256410253</v>
      </c>
      <c r="Y249" s="250">
        <v>84</v>
      </c>
      <c r="Z249" s="358">
        <f t="shared" si="132"/>
        <v>2</v>
      </c>
      <c r="AA249" s="138"/>
      <c r="AB249" s="358"/>
      <c r="AC249" s="138"/>
      <c r="AD249" s="358"/>
      <c r="AE249" s="138"/>
      <c r="AF249" s="358"/>
      <c r="AG249" s="138"/>
      <c r="AH249" s="358"/>
      <c r="AI249" s="143"/>
      <c r="AJ249" s="143"/>
      <c r="AK249" s="143"/>
      <c r="AL249" s="143"/>
      <c r="AM249" s="143"/>
      <c r="AN249" s="143"/>
      <c r="AO249" s="143"/>
      <c r="AP249" s="143"/>
      <c r="AQ249" s="143"/>
      <c r="AR249" s="143"/>
      <c r="AS249" s="143"/>
      <c r="AT249" s="143"/>
      <c r="AU249" s="143"/>
      <c r="AV249" s="144"/>
      <c r="AW249" s="143"/>
      <c r="AX249" s="143"/>
      <c r="AY249" s="143"/>
      <c r="AZ249" s="143"/>
      <c r="BA249" s="143"/>
      <c r="BB249" s="143"/>
      <c r="BC249" s="143"/>
      <c r="BD249" s="143"/>
      <c r="BE249" s="143"/>
      <c r="BF249" s="143"/>
      <c r="BG249" s="143"/>
      <c r="BH249" s="143"/>
      <c r="BI249" s="143"/>
      <c r="BJ249" s="143"/>
      <c r="BK249" s="143"/>
      <c r="BL249" s="143"/>
      <c r="BM249" s="143"/>
      <c r="BN249" s="143"/>
      <c r="BO249" s="143"/>
      <c r="BP249" s="143"/>
      <c r="BQ249" s="143"/>
      <c r="BR249" s="143"/>
      <c r="BS249" s="143"/>
      <c r="BT249" s="143"/>
      <c r="BU249" s="143"/>
      <c r="BV249" s="143"/>
      <c r="BW249" s="143"/>
      <c r="BX249" s="143"/>
      <c r="BY249" s="143"/>
      <c r="BZ249" s="143"/>
      <c r="CA249" s="143"/>
      <c r="CB249" s="143"/>
      <c r="CC249" s="143"/>
      <c r="CD249" s="143"/>
      <c r="CE249" s="143"/>
      <c r="CF249" s="143"/>
      <c r="CG249" s="143"/>
      <c r="CH249" s="143"/>
      <c r="CI249" s="143"/>
      <c r="CJ249" s="143"/>
      <c r="CK249" s="143"/>
      <c r="CL249" s="143"/>
      <c r="CM249" s="143"/>
      <c r="CN249" s="143"/>
      <c r="CO249" s="143"/>
      <c r="CP249" s="143"/>
      <c r="CQ249" s="143"/>
      <c r="CR249" s="143"/>
      <c r="CS249" s="143"/>
      <c r="CT249" s="143"/>
      <c r="CU249" s="143"/>
      <c r="CV249" s="143"/>
      <c r="CW249" s="143"/>
      <c r="CX249" s="143"/>
      <c r="CY249" s="143"/>
      <c r="CZ249" s="143"/>
      <c r="DA249" s="143"/>
      <c r="DB249" s="143"/>
      <c r="DC249" s="143"/>
      <c r="DD249" s="143"/>
      <c r="DE249" s="143"/>
      <c r="DF249" s="143"/>
      <c r="DG249" s="143"/>
      <c r="DH249" s="143"/>
      <c r="DI249" s="143"/>
      <c r="DJ249" s="143"/>
      <c r="DK249" s="143"/>
      <c r="DL249" s="143"/>
      <c r="DM249" s="143"/>
      <c r="DN249" s="143"/>
      <c r="DO249" s="143"/>
      <c r="DP249" s="143"/>
      <c r="DQ249" s="143"/>
      <c r="DR249" s="143"/>
      <c r="DS249" s="143"/>
      <c r="DT249" s="143"/>
      <c r="DU249" s="143"/>
      <c r="DV249" s="143"/>
      <c r="DW249" s="143"/>
      <c r="DX249" s="143"/>
      <c r="DY249" s="143"/>
      <c r="DZ249" s="143"/>
      <c r="EA249" s="143"/>
      <c r="EB249" s="143"/>
      <c r="EC249" s="143"/>
      <c r="ED249" s="143"/>
      <c r="EE249" s="143"/>
      <c r="EF249" s="143"/>
      <c r="EG249" s="143"/>
      <c r="EH249" s="143"/>
      <c r="EI249" s="143"/>
      <c r="EJ249" s="143"/>
      <c r="EK249" s="143"/>
      <c r="EL249" s="143"/>
      <c r="EM249" s="143"/>
      <c r="EN249" s="143"/>
      <c r="EO249" s="143"/>
      <c r="EP249" s="143"/>
      <c r="EQ249" s="143"/>
      <c r="ER249" s="143"/>
      <c r="ES249" s="143"/>
      <c r="ET249" s="143"/>
      <c r="EU249" s="143"/>
      <c r="EV249" s="143"/>
      <c r="EW249" s="143"/>
      <c r="EX249" s="143"/>
      <c r="EY249" s="143"/>
      <c r="EZ249" s="143"/>
      <c r="FA249" s="143"/>
      <c r="FB249" s="143"/>
      <c r="FC249" s="143"/>
      <c r="FD249" s="143"/>
      <c r="FE249" s="143"/>
      <c r="FF249" s="143"/>
      <c r="FG249" s="143"/>
      <c r="FH249" s="143"/>
      <c r="FI249" s="143"/>
      <c r="FJ249" s="143"/>
      <c r="FK249" s="143"/>
      <c r="FL249" s="143"/>
      <c r="FM249" s="143"/>
      <c r="FN249" s="143"/>
      <c r="FO249" s="143"/>
      <c r="FP249" s="143"/>
      <c r="FQ249" s="143"/>
      <c r="FR249" s="143"/>
      <c r="FS249" s="143"/>
      <c r="FT249" s="143"/>
      <c r="FU249" s="143"/>
      <c r="FV249" s="143"/>
      <c r="FW249" s="143"/>
      <c r="FX249" s="143"/>
      <c r="FY249" s="143"/>
      <c r="FZ249" s="143"/>
      <c r="GA249" s="143"/>
      <c r="GB249" s="143"/>
      <c r="GC249" s="143"/>
      <c r="GD249" s="143"/>
      <c r="GE249" s="143"/>
      <c r="GF249" s="143"/>
      <c r="GG249" s="143"/>
      <c r="GH249" s="143"/>
      <c r="GI249" s="143"/>
      <c r="GJ249" s="143"/>
      <c r="GK249" s="143"/>
      <c r="GL249" s="143"/>
      <c r="GM249" s="143"/>
      <c r="GN249" s="143"/>
      <c r="GO249" s="143"/>
      <c r="GP249" s="143"/>
      <c r="GQ249" s="143"/>
      <c r="GR249" s="143"/>
      <c r="GS249" s="143"/>
      <c r="GT249" s="143"/>
      <c r="GU249" s="143"/>
      <c r="GV249" s="143"/>
      <c r="GW249" s="143"/>
      <c r="GX249" s="143"/>
      <c r="GY249" s="143"/>
      <c r="GZ249" s="143"/>
      <c r="HA249" s="143"/>
      <c r="HB249" s="143"/>
      <c r="HC249" s="143"/>
      <c r="HD249" s="143"/>
      <c r="HE249" s="143"/>
      <c r="HF249" s="143"/>
      <c r="HG249" s="143"/>
      <c r="HH249" s="143"/>
      <c r="HI249" s="143"/>
      <c r="HJ249" s="143"/>
      <c r="HK249" s="143"/>
      <c r="HL249" s="143"/>
      <c r="HM249" s="143"/>
      <c r="HN249" s="143"/>
      <c r="HO249" s="143"/>
      <c r="HP249" s="143"/>
      <c r="HQ249" s="143"/>
      <c r="HR249" s="143"/>
      <c r="HS249" s="143"/>
      <c r="HT249" s="143"/>
      <c r="HU249" s="143"/>
      <c r="HV249" s="143"/>
      <c r="HW249" s="143"/>
      <c r="HX249" s="143"/>
      <c r="HY249" s="143"/>
      <c r="HZ249" s="143"/>
      <c r="IA249" s="143"/>
      <c r="IB249" s="143"/>
      <c r="IC249" s="143"/>
      <c r="ID249" s="143"/>
      <c r="IE249" s="143"/>
      <c r="IF249" s="143"/>
      <c r="IG249" s="143"/>
      <c r="IH249" s="143"/>
      <c r="II249" s="143"/>
      <c r="IJ249" s="143"/>
      <c r="IK249" s="143"/>
      <c r="IL249" s="143"/>
      <c r="IM249" s="143"/>
      <c r="IN249" s="143"/>
      <c r="IO249" s="143"/>
      <c r="IP249" s="143"/>
      <c r="IQ249" s="143"/>
      <c r="IR249" s="143"/>
      <c r="IS249" s="143"/>
      <c r="IT249" s="143"/>
      <c r="IU249" s="143"/>
      <c r="IV249" s="143"/>
      <c r="IW249" s="143"/>
      <c r="IX249" s="143"/>
      <c r="IY249" s="143"/>
      <c r="IZ249" s="143"/>
      <c r="JA249" s="143"/>
      <c r="JB249" s="143"/>
      <c r="JC249" s="143"/>
      <c r="JD249" s="143"/>
      <c r="JE249" s="143"/>
      <c r="JF249" s="143"/>
      <c r="JG249" s="143"/>
      <c r="JH249" s="143"/>
      <c r="JI249" s="143"/>
      <c r="JJ249" s="143"/>
      <c r="JK249" s="143"/>
      <c r="JL249" s="143"/>
      <c r="JM249" s="143"/>
      <c r="JN249" s="143"/>
      <c r="JO249" s="143"/>
      <c r="JP249" s="143"/>
      <c r="JQ249" s="143"/>
      <c r="JR249" s="143"/>
      <c r="JS249" s="143"/>
      <c r="JT249" s="143"/>
      <c r="JU249" s="143"/>
      <c r="JV249" s="143"/>
      <c r="JW249" s="143"/>
      <c r="JX249" s="143"/>
      <c r="JY249" s="143"/>
      <c r="JZ249" s="143"/>
      <c r="KA249" s="143"/>
      <c r="KB249" s="143"/>
      <c r="KC249" s="143"/>
      <c r="KD249" s="143"/>
      <c r="KE249" s="143"/>
      <c r="KF249" s="143"/>
      <c r="KG249" s="143"/>
      <c r="KH249" s="143"/>
      <c r="KI249" s="143"/>
      <c r="KJ249" s="143"/>
      <c r="KK249" s="143"/>
      <c r="KL249" s="143"/>
      <c r="KM249" s="143"/>
      <c r="KN249" s="143"/>
      <c r="KO249" s="143"/>
      <c r="KP249" s="143"/>
      <c r="KQ249" s="143"/>
      <c r="KR249" s="143"/>
      <c r="KS249" s="143"/>
      <c r="KT249" s="143"/>
      <c r="KU249" s="143"/>
      <c r="KV249" s="143"/>
      <c r="KW249" s="143"/>
      <c r="KX249" s="143"/>
      <c r="KY249" s="143"/>
      <c r="KZ249" s="143"/>
      <c r="LA249" s="143"/>
      <c r="LB249" s="143"/>
      <c r="LC249" s="143"/>
      <c r="LD249" s="143"/>
      <c r="LE249" s="143"/>
      <c r="LF249" s="143"/>
      <c r="LG249" s="143"/>
      <c r="LH249" s="143"/>
      <c r="LI249" s="143"/>
      <c r="LJ249" s="143"/>
      <c r="LK249" s="143"/>
      <c r="LL249" s="143"/>
      <c r="LM249" s="143"/>
      <c r="LN249" s="143"/>
      <c r="LO249" s="143"/>
      <c r="LP249" s="143"/>
      <c r="LQ249" s="143"/>
      <c r="LR249" s="143"/>
      <c r="LS249" s="143"/>
      <c r="LT249" s="143"/>
      <c r="LU249" s="143"/>
      <c r="LV249" s="143"/>
      <c r="LW249" s="143"/>
      <c r="LX249" s="143"/>
      <c r="LY249" s="143"/>
      <c r="LZ249" s="143"/>
      <c r="MA249" s="143"/>
      <c r="MB249" s="143"/>
      <c r="MC249" s="143"/>
      <c r="MD249" s="143"/>
      <c r="ME249" s="143"/>
      <c r="MF249" s="143"/>
      <c r="MG249" s="143"/>
      <c r="MH249" s="143"/>
      <c r="MI249" s="143"/>
      <c r="MJ249" s="143"/>
      <c r="MK249" s="143"/>
      <c r="ML249" s="143"/>
      <c r="MM249" s="143"/>
      <c r="MN249" s="143"/>
      <c r="MO249" s="143"/>
      <c r="MP249" s="143"/>
      <c r="MQ249" s="143"/>
      <c r="MR249" s="143"/>
      <c r="MS249" s="143"/>
      <c r="MT249" s="143"/>
      <c r="MU249" s="143"/>
      <c r="MV249" s="143"/>
      <c r="MW249" s="143"/>
      <c r="MX249" s="143"/>
      <c r="MY249" s="143"/>
      <c r="MZ249" s="143"/>
      <c r="NA249" s="143"/>
      <c r="NB249" s="143"/>
      <c r="NC249" s="143"/>
      <c r="ND249" s="143"/>
      <c r="NE249" s="143"/>
      <c r="NF249" s="143"/>
      <c r="NG249" s="143"/>
      <c r="NH249" s="143"/>
      <c r="NI249" s="143"/>
      <c r="NJ249" s="143"/>
      <c r="NK249" s="143"/>
      <c r="NL249" s="143"/>
      <c r="NM249" s="143"/>
      <c r="NN249" s="143"/>
      <c r="NO249" s="143"/>
      <c r="NP249" s="143"/>
      <c r="NQ249" s="143"/>
      <c r="NR249" s="143"/>
      <c r="NS249" s="143"/>
      <c r="NT249" s="143"/>
      <c r="NU249" s="143"/>
      <c r="NV249" s="143"/>
      <c r="NW249" s="143"/>
      <c r="NX249" s="143"/>
      <c r="NY249" s="143"/>
      <c r="NZ249" s="143"/>
      <c r="OA249" s="143"/>
      <c r="OB249" s="143"/>
      <c r="OC249" s="143"/>
      <c r="OD249" s="143"/>
      <c r="OE249" s="143"/>
      <c r="OF249" s="143"/>
      <c r="OG249" s="143"/>
      <c r="OH249" s="143"/>
      <c r="OI249" s="143"/>
      <c r="OJ249" s="143"/>
      <c r="OK249" s="143"/>
      <c r="OL249" s="143"/>
      <c r="OM249" s="143"/>
      <c r="ON249" s="143"/>
      <c r="OO249" s="143"/>
      <c r="OP249" s="143"/>
      <c r="OQ249" s="143"/>
      <c r="OR249" s="143"/>
      <c r="OS249" s="143"/>
      <c r="OT249" s="143"/>
      <c r="OU249" s="143"/>
      <c r="OV249" s="143"/>
      <c r="OW249" s="143"/>
      <c r="OX249" s="143"/>
      <c r="OY249" s="143"/>
      <c r="OZ249" s="143"/>
      <c r="PA249" s="143"/>
      <c r="PB249" s="143"/>
      <c r="PC249" s="143"/>
      <c r="PD249" s="143"/>
      <c r="PE249" s="143"/>
      <c r="PF249" s="143"/>
      <c r="PG249" s="143"/>
      <c r="PH249" s="143"/>
      <c r="PI249" s="143"/>
      <c r="PJ249" s="143"/>
      <c r="PK249" s="143"/>
      <c r="PL249" s="143"/>
      <c r="PM249" s="143"/>
      <c r="PN249" s="143"/>
      <c r="PO249" s="143"/>
      <c r="PP249" s="143"/>
      <c r="PQ249" s="143"/>
      <c r="PR249" s="143"/>
      <c r="PS249" s="143"/>
      <c r="PT249" s="143"/>
      <c r="PU249" s="143"/>
      <c r="PV249" s="143"/>
      <c r="PW249" s="143"/>
      <c r="PX249" s="143"/>
      <c r="PY249" s="143"/>
      <c r="PZ249" s="143"/>
      <c r="QA249" s="143"/>
      <c r="QB249" s="143"/>
      <c r="QC249" s="143"/>
      <c r="QD249" s="143"/>
      <c r="QE249" s="143"/>
      <c r="QF249" s="143"/>
      <c r="QG249" s="143"/>
      <c r="QH249" s="143"/>
      <c r="QI249" s="143"/>
      <c r="QJ249" s="143"/>
      <c r="QK249" s="143"/>
      <c r="QL249" s="143"/>
      <c r="QM249" s="143"/>
      <c r="QN249" s="143"/>
      <c r="QO249" s="143"/>
      <c r="QP249" s="143"/>
      <c r="QQ249" s="143"/>
      <c r="QR249" s="143"/>
      <c r="QS249" s="143"/>
      <c r="QT249" s="143"/>
      <c r="QU249" s="143"/>
      <c r="QV249" s="143"/>
      <c r="QW249" s="143"/>
      <c r="QX249" s="143"/>
      <c r="QY249" s="143"/>
      <c r="QZ249" s="143"/>
      <c r="RA249" s="143"/>
      <c r="RB249" s="143"/>
      <c r="RC249" s="143"/>
      <c r="RD249" s="143"/>
      <c r="RE249" s="143"/>
      <c r="RF249" s="143"/>
      <c r="RG249" s="143"/>
      <c r="RH249" s="143"/>
      <c r="RI249" s="143"/>
      <c r="RJ249" s="143"/>
      <c r="RK249" s="143"/>
      <c r="RL249" s="143"/>
      <c r="RM249" s="143"/>
      <c r="RN249" s="143"/>
      <c r="RO249" s="143"/>
      <c r="RP249" s="143"/>
      <c r="RQ249" s="143"/>
      <c r="RR249" s="143"/>
      <c r="RS249" s="143"/>
      <c r="RT249" s="143"/>
      <c r="RU249" s="143"/>
      <c r="RV249" s="143"/>
      <c r="RW249" s="143"/>
      <c r="RX249" s="143"/>
      <c r="RY249" s="143"/>
      <c r="RZ249" s="143"/>
      <c r="SA249" s="143"/>
      <c r="SB249" s="143"/>
      <c r="SC249" s="143"/>
      <c r="SD249" s="143"/>
      <c r="SE249" s="143"/>
      <c r="SF249" s="143"/>
      <c r="SG249" s="143"/>
      <c r="SH249" s="143"/>
      <c r="SI249" s="143"/>
      <c r="SJ249" s="143"/>
      <c r="SK249" s="143"/>
      <c r="SL249" s="143"/>
      <c r="SM249" s="143"/>
      <c r="SN249" s="143"/>
      <c r="SO249" s="143"/>
      <c r="SP249" s="143"/>
      <c r="SQ249" s="143"/>
      <c r="SR249" s="143"/>
      <c r="SS249" s="143"/>
      <c r="ST249" s="143"/>
      <c r="SU249" s="143"/>
      <c r="SV249" s="143"/>
      <c r="SW249" s="143"/>
      <c r="SX249" s="143"/>
      <c r="SY249" s="143"/>
      <c r="SZ249" s="143"/>
      <c r="TA249" s="143"/>
      <c r="TB249" s="143"/>
      <c r="TC249" s="143"/>
      <c r="TD249" s="143"/>
      <c r="TE249" s="143"/>
      <c r="TF249" s="143"/>
      <c r="TG249" s="143"/>
      <c r="TH249" s="143"/>
      <c r="TI249" s="143"/>
      <c r="TJ249" s="143"/>
      <c r="TK249" s="143"/>
      <c r="TL249" s="143"/>
      <c r="TM249" s="143"/>
      <c r="TN249" s="143"/>
      <c r="TO249" s="143"/>
      <c r="TP249" s="143"/>
      <c r="TQ249" s="143"/>
      <c r="TR249" s="143"/>
      <c r="TS249" s="143"/>
      <c r="TT249" s="143"/>
      <c r="TU249" s="143"/>
      <c r="TV249" s="143"/>
      <c r="TW249" s="143"/>
      <c r="TX249" s="143"/>
      <c r="TY249" s="143"/>
      <c r="TZ249" s="143"/>
      <c r="UA249" s="143"/>
      <c r="UB249" s="143"/>
      <c r="UC249" s="143"/>
      <c r="UD249" s="143"/>
      <c r="UE249" s="143"/>
      <c r="UF249" s="143"/>
      <c r="UG249" s="143"/>
      <c r="UH249" s="143"/>
      <c r="UI249" s="143"/>
      <c r="UJ249" s="143"/>
      <c r="UK249" s="143"/>
      <c r="UL249" s="143"/>
      <c r="UM249" s="143"/>
      <c r="UN249" s="143"/>
      <c r="UO249" s="143"/>
      <c r="UP249" s="143"/>
      <c r="UQ249" s="143"/>
      <c r="UR249" s="143"/>
      <c r="US249" s="143"/>
      <c r="UT249" s="143"/>
      <c r="UU249" s="143"/>
      <c r="UV249" s="143"/>
      <c r="UW249" s="143"/>
      <c r="UX249" s="143"/>
      <c r="UY249" s="143"/>
      <c r="UZ249" s="143"/>
      <c r="VA249" s="143"/>
      <c r="VB249" s="143"/>
      <c r="VC249" s="143"/>
      <c r="VD249" s="143"/>
      <c r="VE249" s="143"/>
      <c r="VF249" s="143"/>
      <c r="VG249" s="143"/>
      <c r="VH249" s="143"/>
      <c r="VI249" s="143"/>
      <c r="VJ249" s="143"/>
      <c r="VK249" s="143"/>
      <c r="VL249" s="143"/>
      <c r="VM249" s="143"/>
      <c r="VN249" s="143"/>
      <c r="VO249" s="143"/>
      <c r="VP249" s="143"/>
      <c r="VQ249" s="143"/>
      <c r="VR249" s="143"/>
      <c r="VS249" s="143"/>
      <c r="VT249" s="143"/>
      <c r="VU249" s="143"/>
      <c r="VV249" s="143"/>
      <c r="VW249" s="143"/>
      <c r="VX249" s="143"/>
      <c r="VY249" s="143"/>
      <c r="VZ249" s="143"/>
      <c r="WA249" s="143"/>
      <c r="WB249" s="143"/>
      <c r="WC249" s="143"/>
      <c r="WD249" s="143"/>
      <c r="WE249" s="143"/>
      <c r="WF249" s="143"/>
      <c r="WG249" s="143"/>
      <c r="WH249" s="143"/>
      <c r="WI249" s="143"/>
      <c r="WJ249" s="143"/>
      <c r="WK249" s="143"/>
      <c r="WL249" s="143"/>
      <c r="WM249" s="143"/>
      <c r="WN249" s="143"/>
      <c r="WO249" s="143"/>
      <c r="WP249" s="143"/>
      <c r="WQ249" s="143"/>
      <c r="WR249" s="143"/>
      <c r="WS249" s="143"/>
      <c r="WT249" s="143"/>
      <c r="WU249" s="143"/>
      <c r="WV249" s="143"/>
      <c r="WW249" s="143"/>
      <c r="WX249" s="143"/>
      <c r="WY249" s="143"/>
      <c r="WZ249" s="143"/>
      <c r="XA249" s="143"/>
      <c r="XB249" s="143"/>
      <c r="XC249" s="143"/>
      <c r="XD249" s="143"/>
      <c r="XE249" s="143"/>
      <c r="XF249" s="143"/>
      <c r="XG249" s="143"/>
      <c r="XH249" s="143"/>
      <c r="XI249" s="143"/>
      <c r="XJ249" s="143"/>
      <c r="XK249" s="143"/>
      <c r="XL249" s="143"/>
      <c r="XM249" s="143"/>
      <c r="XN249" s="143"/>
      <c r="XO249" s="143"/>
      <c r="XP249" s="143"/>
      <c r="XQ249" s="143"/>
      <c r="XR249" s="143"/>
      <c r="XS249" s="143"/>
      <c r="XT249" s="143"/>
      <c r="XU249" s="143"/>
      <c r="XV249" s="143"/>
      <c r="XW249" s="143"/>
      <c r="XX249" s="143"/>
      <c r="XY249" s="143"/>
      <c r="XZ249" s="143"/>
      <c r="YA249" s="143"/>
      <c r="YB249" s="143"/>
      <c r="YC249" s="143"/>
      <c r="YD249" s="143"/>
      <c r="YE249" s="143"/>
      <c r="YF249" s="143"/>
      <c r="YG249" s="143"/>
      <c r="YH249" s="143"/>
      <c r="YI249" s="143"/>
      <c r="YJ249" s="143"/>
      <c r="YK249" s="143"/>
      <c r="YL249" s="143"/>
      <c r="YM249" s="143"/>
      <c r="YN249" s="143"/>
      <c r="YO249" s="143"/>
      <c r="YP249" s="143"/>
      <c r="YQ249" s="143"/>
      <c r="YR249" s="143"/>
      <c r="YS249" s="143"/>
      <c r="YT249" s="143"/>
      <c r="YU249" s="143"/>
      <c r="YV249" s="143"/>
      <c r="YW249" s="143"/>
      <c r="YX249" s="143"/>
      <c r="YY249" s="143"/>
      <c r="YZ249" s="143"/>
      <c r="ZA249" s="143"/>
      <c r="ZB249" s="143"/>
      <c r="ZC249" s="143"/>
      <c r="ZD249" s="143"/>
      <c r="ZE249" s="143"/>
      <c r="ZF249" s="143"/>
      <c r="ZG249" s="143"/>
      <c r="ZH249" s="143"/>
      <c r="ZI249" s="143"/>
      <c r="ZJ249" s="143"/>
      <c r="ZK249" s="143"/>
      <c r="ZL249" s="143"/>
      <c r="ZM249" s="143"/>
      <c r="ZN249" s="143"/>
      <c r="ZO249" s="143"/>
      <c r="ZP249" s="143"/>
      <c r="ZQ249" s="143"/>
      <c r="ZR249" s="143"/>
      <c r="ZS249" s="143"/>
      <c r="ZT249" s="143"/>
      <c r="ZU249" s="143"/>
      <c r="ZV249" s="143"/>
      <c r="ZW249" s="143"/>
      <c r="ZX249" s="143"/>
      <c r="ZY249" s="143"/>
      <c r="ZZ249" s="143"/>
      <c r="AAA249" s="143"/>
      <c r="AAB249" s="143"/>
      <c r="AAC249" s="143"/>
      <c r="AAD249" s="143"/>
      <c r="AAE249" s="143"/>
      <c r="AAF249" s="143"/>
      <c r="AAG249" s="143"/>
      <c r="AAH249" s="143"/>
      <c r="AAI249" s="143"/>
      <c r="AAJ249" s="143"/>
      <c r="AAK249" s="143"/>
      <c r="AAL249" s="143"/>
      <c r="AAM249" s="143"/>
      <c r="AAN249" s="143"/>
      <c r="AAO249" s="143"/>
      <c r="AAP249" s="143"/>
      <c r="AAQ249" s="143"/>
      <c r="AAR249" s="143"/>
      <c r="AAS249" s="143"/>
      <c r="AAT249" s="143"/>
      <c r="AAU249" s="143"/>
      <c r="AAV249" s="143"/>
      <c r="AAW249" s="143"/>
      <c r="AAX249" s="143"/>
      <c r="AAY249" s="143"/>
      <c r="AAZ249" s="143"/>
      <c r="ABA249" s="143"/>
      <c r="ABB249" s="143"/>
      <c r="ABC249" s="143"/>
      <c r="ABD249" s="143"/>
      <c r="ABE249" s="143"/>
      <c r="ABF249" s="143"/>
      <c r="ABG249" s="143"/>
      <c r="ABH249" s="143"/>
      <c r="ABI249" s="143"/>
      <c r="ABJ249" s="143"/>
      <c r="ABK249" s="143"/>
      <c r="ABL249" s="143"/>
      <c r="ABM249" s="143"/>
      <c r="ABN249" s="143"/>
      <c r="ABO249" s="143"/>
      <c r="ABP249" s="143"/>
      <c r="ABQ249" s="143"/>
      <c r="ABR249" s="143"/>
      <c r="ABS249" s="143"/>
      <c r="ABT249" s="143"/>
      <c r="ABU249" s="143"/>
      <c r="ABV249" s="143"/>
      <c r="ABW249" s="143"/>
      <c r="ABX249" s="143"/>
      <c r="ABY249" s="143"/>
      <c r="ABZ249" s="143"/>
      <c r="ACA249" s="143"/>
      <c r="ACB249" s="143"/>
      <c r="ACC249" s="143"/>
      <c r="ACD249" s="143"/>
      <c r="ACE249" s="143"/>
      <c r="ACF249" s="143"/>
      <c r="ACG249" s="143"/>
      <c r="ACH249" s="143"/>
      <c r="ACI249" s="143"/>
      <c r="ACJ249" s="143"/>
      <c r="ACK249" s="143"/>
      <c r="ACL249" s="143"/>
      <c r="ACM249" s="143"/>
      <c r="ACN249" s="143"/>
      <c r="ACO249" s="143"/>
      <c r="ACP249" s="143"/>
      <c r="ACQ249" s="143"/>
      <c r="ACR249" s="143"/>
      <c r="ACS249" s="143"/>
      <c r="ACT249" s="143"/>
      <c r="ACU249" s="143"/>
      <c r="ACV249" s="143"/>
      <c r="ACW249" s="143"/>
      <c r="ACX249" s="143"/>
      <c r="ACY249" s="143"/>
      <c r="ACZ249" s="143"/>
      <c r="ADA249" s="143"/>
      <c r="ADB249" s="143"/>
      <c r="ADC249" s="143"/>
      <c r="ADD249" s="143"/>
      <c r="ADE249" s="143"/>
      <c r="ADF249" s="143"/>
      <c r="ADG249" s="143"/>
      <c r="ADH249" s="143"/>
      <c r="ADI249" s="143"/>
      <c r="ADJ249" s="143"/>
      <c r="ADK249" s="143"/>
      <c r="ADL249" s="143"/>
      <c r="ADM249" s="143"/>
      <c r="ADN249" s="143"/>
      <c r="ADO249" s="143"/>
      <c r="ADP249" s="143"/>
      <c r="ADQ249" s="143"/>
      <c r="ADR249" s="143"/>
      <c r="ADS249" s="143"/>
      <c r="ADT249" s="143"/>
      <c r="ADU249" s="143"/>
      <c r="ADV249" s="143"/>
      <c r="ADW249" s="143"/>
      <c r="ADX249" s="143"/>
      <c r="ADY249" s="143"/>
      <c r="ADZ249" s="143"/>
      <c r="AEA249" s="143"/>
      <c r="AEB249" s="143"/>
      <c r="AEC249" s="143"/>
      <c r="AED249" s="143"/>
      <c r="AEE249" s="143"/>
      <c r="AEF249" s="143"/>
      <c r="AEG249" s="143"/>
      <c r="AEH249" s="143"/>
      <c r="AEI249" s="143"/>
      <c r="AEJ249" s="143"/>
      <c r="AEK249" s="143"/>
      <c r="AEL249" s="143"/>
      <c r="AEM249" s="143"/>
      <c r="AEN249" s="143"/>
      <c r="AEO249" s="143"/>
      <c r="AEP249" s="143"/>
      <c r="AEQ249" s="143"/>
      <c r="AER249" s="143"/>
      <c r="AES249" s="143"/>
      <c r="AET249" s="143"/>
      <c r="AEU249" s="143"/>
      <c r="AEV249" s="143"/>
      <c r="AEW249" s="143"/>
      <c r="AEX249" s="143"/>
      <c r="AEY249" s="143"/>
      <c r="AEZ249" s="143"/>
      <c r="AFA249" s="143"/>
      <c r="AFB249" s="143"/>
      <c r="AFC249" s="143"/>
      <c r="AFD249" s="143"/>
      <c r="AFE249" s="143"/>
      <c r="AFF249" s="143"/>
      <c r="AFG249" s="143"/>
      <c r="AFH249" s="143"/>
      <c r="AFI249" s="143"/>
      <c r="AFJ249" s="143"/>
      <c r="AFK249" s="143"/>
      <c r="AFL249" s="143"/>
      <c r="AFM249" s="143"/>
      <c r="AFN249" s="143"/>
      <c r="AFO249" s="143"/>
      <c r="AFP249" s="143"/>
      <c r="AFQ249" s="143"/>
      <c r="AFR249" s="143"/>
      <c r="AFS249" s="143"/>
      <c r="AFT249" s="143"/>
      <c r="AFU249" s="143"/>
      <c r="AFV249" s="143"/>
      <c r="AFW249" s="143"/>
      <c r="AFX249" s="143"/>
      <c r="AFY249" s="143"/>
      <c r="AFZ249" s="143"/>
      <c r="AGA249" s="143"/>
      <c r="AGB249" s="143"/>
      <c r="AGC249" s="143"/>
      <c r="AGD249" s="143"/>
      <c r="AGE249" s="143"/>
      <c r="AGF249" s="143"/>
      <c r="AGG249" s="143"/>
      <c r="AGH249" s="143"/>
      <c r="AGI249" s="143"/>
      <c r="AGJ249" s="143"/>
      <c r="AGK249" s="143"/>
      <c r="AGL249" s="143"/>
      <c r="AGM249" s="143"/>
      <c r="AGN249" s="143"/>
      <c r="AGO249" s="143"/>
      <c r="AGP249" s="143"/>
      <c r="AGQ249" s="143"/>
      <c r="AGR249" s="143"/>
      <c r="AGS249" s="143"/>
      <c r="AGT249" s="143"/>
      <c r="AGU249" s="143"/>
      <c r="AGV249" s="143"/>
      <c r="AGW249" s="143"/>
      <c r="AGX249" s="143"/>
      <c r="AGY249" s="143"/>
      <c r="AGZ249" s="143"/>
      <c r="AHA249" s="143"/>
      <c r="AHB249" s="143"/>
      <c r="AHC249" s="143"/>
      <c r="AHD249" s="143"/>
      <c r="AHE249" s="143"/>
      <c r="AHF249" s="143"/>
      <c r="AHG249" s="143"/>
      <c r="AHH249" s="143"/>
      <c r="AHI249" s="143"/>
      <c r="AHJ249" s="143"/>
      <c r="AHK249" s="143"/>
      <c r="AHL249" s="143"/>
      <c r="AHM249" s="143"/>
      <c r="AHN249" s="143"/>
      <c r="AHO249" s="143"/>
      <c r="AHP249" s="143"/>
      <c r="AHQ249" s="143"/>
      <c r="AHR249" s="143"/>
      <c r="AHS249" s="143"/>
      <c r="AHT249" s="143"/>
      <c r="AHU249" s="143"/>
      <c r="AHV249" s="143"/>
      <c r="AHW249" s="143"/>
      <c r="AHX249" s="143"/>
      <c r="AHY249" s="143"/>
      <c r="AHZ249" s="143"/>
      <c r="AIA249" s="143"/>
      <c r="AIB249" s="143"/>
      <c r="AIC249" s="143"/>
      <c r="AID249" s="143"/>
      <c r="AIE249" s="143"/>
      <c r="AIF249" s="143"/>
      <c r="AIG249" s="143"/>
      <c r="AIH249" s="143"/>
      <c r="AII249" s="143"/>
      <c r="AIJ249" s="143"/>
      <c r="AIK249" s="143"/>
      <c r="AIL249" s="143"/>
      <c r="AIM249" s="143"/>
      <c r="AIN249" s="143"/>
      <c r="AIO249" s="143"/>
      <c r="AIP249" s="143"/>
      <c r="AIQ249" s="143"/>
      <c r="AIR249" s="143"/>
      <c r="AIS249" s="143"/>
      <c r="AIT249" s="143"/>
      <c r="AIU249" s="143"/>
      <c r="AIV249" s="143"/>
      <c r="AIW249" s="143"/>
      <c r="AIX249" s="143"/>
      <c r="AIY249" s="143"/>
      <c r="AIZ249" s="143"/>
      <c r="AJA249" s="143"/>
      <c r="AJB249" s="143"/>
      <c r="AJC249" s="143"/>
      <c r="AJD249" s="143"/>
      <c r="AJE249" s="143"/>
      <c r="AJF249" s="143"/>
      <c r="AJG249" s="143"/>
      <c r="AJH249" s="143"/>
      <c r="AJI249" s="143"/>
    </row>
    <row r="250" spans="1:945" s="106" customFormat="1" ht="13.55" customHeight="1" thickBot="1">
      <c r="A250" s="400"/>
      <c r="B250" s="62" t="s">
        <v>227</v>
      </c>
      <c r="C250" s="341">
        <f>Asia!C250</f>
        <v>2501969</v>
      </c>
      <c r="D250" s="390">
        <f>Asia!D250</f>
        <v>0.16162261468611883</v>
      </c>
      <c r="E250" s="421"/>
      <c r="F250" s="406"/>
      <c r="G250" s="356"/>
      <c r="H250" s="358" t="str">
        <f t="shared" si="125"/>
        <v/>
      </c>
      <c r="I250" s="352">
        <v>27300</v>
      </c>
      <c r="J250" s="390">
        <f t="shared" si="126"/>
        <v>0.15953109072375127</v>
      </c>
      <c r="K250" s="403"/>
      <c r="L250" s="406" t="str">
        <f t="shared" ref="L250" si="138">IFERROR(IF((K250/K238-1)=-100%,"",(K250/K238-1)),"")</f>
        <v/>
      </c>
      <c r="M250" s="352">
        <v>5941</v>
      </c>
      <c r="N250" s="390">
        <f t="shared" si="128"/>
        <v>-4.1464988706034211E-2</v>
      </c>
      <c r="O250" s="138"/>
      <c r="P250" s="358"/>
      <c r="Q250" s="138"/>
      <c r="R250" s="358" t="str">
        <f t="shared" si="129"/>
        <v/>
      </c>
      <c r="S250" s="352">
        <v>2545</v>
      </c>
      <c r="T250" s="390">
        <f t="shared" si="130"/>
        <v>-5.6008902077151368E-2</v>
      </c>
      <c r="U250" s="250"/>
      <c r="V250" s="137"/>
      <c r="W250" s="356"/>
      <c r="X250" s="358" t="str">
        <f t="shared" si="131"/>
        <v/>
      </c>
      <c r="Y250" s="395">
        <v>40</v>
      </c>
      <c r="Z250" s="390">
        <f t="shared" si="132"/>
        <v>-0.2857142857142857</v>
      </c>
      <c r="AA250" s="138"/>
      <c r="AB250" s="358"/>
      <c r="AC250" s="138"/>
      <c r="AD250" s="358"/>
      <c r="AE250" s="138"/>
      <c r="AF250" s="358"/>
      <c r="AG250" s="138"/>
      <c r="AH250" s="358"/>
      <c r="AI250" s="143"/>
      <c r="AJ250" s="143"/>
      <c r="AK250" s="143"/>
      <c r="AL250" s="143"/>
      <c r="AM250" s="143"/>
      <c r="AN250" s="143"/>
      <c r="AO250" s="143"/>
      <c r="AP250" s="143"/>
      <c r="AQ250" s="143"/>
      <c r="AR250" s="143"/>
      <c r="AS250" s="143"/>
      <c r="AT250" s="143"/>
      <c r="AU250" s="143"/>
      <c r="AV250" s="144"/>
      <c r="AW250" s="143"/>
      <c r="AX250" s="143"/>
      <c r="AY250" s="143"/>
      <c r="AZ250" s="143"/>
      <c r="BA250" s="143"/>
      <c r="BB250" s="143"/>
      <c r="BC250" s="143"/>
      <c r="BD250" s="143"/>
      <c r="BE250" s="143"/>
      <c r="BF250" s="143"/>
      <c r="BG250" s="143"/>
      <c r="BH250" s="143"/>
      <c r="BI250" s="143"/>
      <c r="BJ250" s="143"/>
      <c r="BK250" s="143"/>
      <c r="BL250" s="143"/>
      <c r="BM250" s="143"/>
      <c r="BN250" s="143"/>
      <c r="BO250" s="143"/>
      <c r="BP250" s="143"/>
      <c r="BQ250" s="143"/>
      <c r="BR250" s="143"/>
      <c r="BS250" s="143"/>
      <c r="BT250" s="143"/>
      <c r="BU250" s="143"/>
      <c r="BV250" s="143"/>
      <c r="BW250" s="143"/>
      <c r="BX250" s="143"/>
      <c r="BY250" s="143"/>
      <c r="BZ250" s="143"/>
      <c r="CA250" s="143"/>
      <c r="CB250" s="143"/>
      <c r="CC250" s="143"/>
      <c r="CD250" s="143"/>
      <c r="CE250" s="143"/>
      <c r="CF250" s="143"/>
      <c r="CG250" s="143"/>
      <c r="CH250" s="143"/>
      <c r="CI250" s="143"/>
      <c r="CJ250" s="143"/>
      <c r="CK250" s="143"/>
      <c r="CL250" s="143"/>
      <c r="CM250" s="143"/>
      <c r="CN250" s="143"/>
      <c r="CO250" s="143"/>
      <c r="CP250" s="143"/>
      <c r="CQ250" s="143"/>
      <c r="CR250" s="143"/>
      <c r="CS250" s="143"/>
      <c r="CT250" s="143"/>
      <c r="CU250" s="143"/>
      <c r="CV250" s="143"/>
      <c r="CW250" s="143"/>
      <c r="CX250" s="143"/>
      <c r="CY250" s="143"/>
      <c r="CZ250" s="143"/>
      <c r="DA250" s="143"/>
      <c r="DB250" s="143"/>
      <c r="DC250" s="143"/>
      <c r="DD250" s="143"/>
      <c r="DE250" s="143"/>
      <c r="DF250" s="143"/>
      <c r="DG250" s="143"/>
      <c r="DH250" s="143"/>
      <c r="DI250" s="143"/>
      <c r="DJ250" s="143"/>
      <c r="DK250" s="143"/>
      <c r="DL250" s="143"/>
      <c r="DM250" s="143"/>
      <c r="DN250" s="143"/>
      <c r="DO250" s="143"/>
      <c r="DP250" s="143"/>
      <c r="DQ250" s="143"/>
      <c r="DR250" s="143"/>
      <c r="DS250" s="143"/>
      <c r="DT250" s="143"/>
      <c r="DU250" s="143"/>
      <c r="DV250" s="143"/>
      <c r="DW250" s="143"/>
      <c r="DX250" s="143"/>
      <c r="DY250" s="143"/>
      <c r="DZ250" s="143"/>
      <c r="EA250" s="143"/>
      <c r="EB250" s="143"/>
      <c r="EC250" s="143"/>
      <c r="ED250" s="143"/>
      <c r="EE250" s="143"/>
      <c r="EF250" s="143"/>
      <c r="EG250" s="143"/>
      <c r="EH250" s="143"/>
      <c r="EI250" s="143"/>
      <c r="EJ250" s="143"/>
      <c r="EK250" s="143"/>
      <c r="EL250" s="143"/>
      <c r="EM250" s="143"/>
      <c r="EN250" s="143"/>
      <c r="EO250" s="143"/>
      <c r="EP250" s="143"/>
      <c r="EQ250" s="143"/>
      <c r="ER250" s="143"/>
      <c r="ES250" s="143"/>
      <c r="ET250" s="143"/>
      <c r="EU250" s="143"/>
      <c r="EV250" s="143"/>
      <c r="EW250" s="143"/>
      <c r="EX250" s="143"/>
      <c r="EY250" s="143"/>
      <c r="EZ250" s="143"/>
      <c r="FA250" s="143"/>
      <c r="FB250" s="143"/>
      <c r="FC250" s="143"/>
      <c r="FD250" s="143"/>
      <c r="FE250" s="143"/>
      <c r="FF250" s="143"/>
      <c r="FG250" s="143"/>
      <c r="FH250" s="143"/>
      <c r="FI250" s="143"/>
      <c r="FJ250" s="143"/>
      <c r="FK250" s="143"/>
      <c r="FL250" s="143"/>
      <c r="FM250" s="143"/>
      <c r="FN250" s="143"/>
      <c r="FO250" s="143"/>
      <c r="FP250" s="143"/>
      <c r="FQ250" s="143"/>
      <c r="FR250" s="143"/>
      <c r="FS250" s="143"/>
      <c r="FT250" s="143"/>
      <c r="FU250" s="143"/>
      <c r="FV250" s="143"/>
      <c r="FW250" s="143"/>
      <c r="FX250" s="143"/>
      <c r="FY250" s="143"/>
      <c r="FZ250" s="143"/>
      <c r="GA250" s="143"/>
      <c r="GB250" s="143"/>
      <c r="GC250" s="143"/>
      <c r="GD250" s="143"/>
      <c r="GE250" s="143"/>
      <c r="GF250" s="143"/>
      <c r="GG250" s="143"/>
      <c r="GH250" s="143"/>
      <c r="GI250" s="143"/>
      <c r="GJ250" s="143"/>
      <c r="GK250" s="143"/>
      <c r="GL250" s="143"/>
      <c r="GM250" s="143"/>
      <c r="GN250" s="143"/>
      <c r="GO250" s="143"/>
      <c r="GP250" s="143"/>
      <c r="GQ250" s="143"/>
      <c r="GR250" s="143"/>
      <c r="GS250" s="143"/>
      <c r="GT250" s="143"/>
      <c r="GU250" s="143"/>
      <c r="GV250" s="143"/>
      <c r="GW250" s="143"/>
      <c r="GX250" s="143"/>
      <c r="GY250" s="143"/>
      <c r="GZ250" s="143"/>
      <c r="HA250" s="143"/>
      <c r="HB250" s="143"/>
      <c r="HC250" s="143"/>
      <c r="HD250" s="143"/>
      <c r="HE250" s="143"/>
      <c r="HF250" s="143"/>
      <c r="HG250" s="143"/>
      <c r="HH250" s="143"/>
      <c r="HI250" s="143"/>
      <c r="HJ250" s="143"/>
      <c r="HK250" s="143"/>
      <c r="HL250" s="143"/>
      <c r="HM250" s="143"/>
      <c r="HN250" s="143"/>
      <c r="HO250" s="143"/>
      <c r="HP250" s="143"/>
      <c r="HQ250" s="143"/>
      <c r="HR250" s="143"/>
      <c r="HS250" s="143"/>
      <c r="HT250" s="143"/>
      <c r="HU250" s="143"/>
      <c r="HV250" s="143"/>
      <c r="HW250" s="143"/>
      <c r="HX250" s="143"/>
      <c r="HY250" s="143"/>
      <c r="HZ250" s="143"/>
      <c r="IA250" s="143"/>
      <c r="IB250" s="143"/>
      <c r="IC250" s="143"/>
      <c r="ID250" s="143"/>
      <c r="IE250" s="143"/>
      <c r="IF250" s="143"/>
      <c r="IG250" s="143"/>
      <c r="IH250" s="143"/>
      <c r="II250" s="143"/>
      <c r="IJ250" s="143"/>
      <c r="IK250" s="143"/>
      <c r="IL250" s="143"/>
      <c r="IM250" s="143"/>
      <c r="IN250" s="143"/>
      <c r="IO250" s="143"/>
      <c r="IP250" s="143"/>
      <c r="IQ250" s="143"/>
      <c r="IR250" s="143"/>
      <c r="IS250" s="143"/>
      <c r="IT250" s="143"/>
      <c r="IU250" s="143"/>
      <c r="IV250" s="143"/>
      <c r="IW250" s="143"/>
      <c r="IX250" s="143"/>
      <c r="IY250" s="143"/>
      <c r="IZ250" s="143"/>
      <c r="JA250" s="143"/>
      <c r="JB250" s="143"/>
      <c r="JC250" s="143"/>
      <c r="JD250" s="143"/>
      <c r="JE250" s="143"/>
      <c r="JF250" s="143"/>
      <c r="JG250" s="143"/>
      <c r="JH250" s="143"/>
      <c r="JI250" s="143"/>
      <c r="JJ250" s="143"/>
      <c r="JK250" s="143"/>
      <c r="JL250" s="143"/>
      <c r="JM250" s="143"/>
      <c r="JN250" s="143"/>
      <c r="JO250" s="143"/>
      <c r="JP250" s="143"/>
      <c r="JQ250" s="143"/>
      <c r="JR250" s="143"/>
      <c r="JS250" s="143"/>
      <c r="JT250" s="143"/>
      <c r="JU250" s="143"/>
      <c r="JV250" s="143"/>
      <c r="JW250" s="143"/>
      <c r="JX250" s="143"/>
      <c r="JY250" s="143"/>
      <c r="JZ250" s="143"/>
      <c r="KA250" s="143"/>
      <c r="KB250" s="143"/>
      <c r="KC250" s="143"/>
      <c r="KD250" s="143"/>
      <c r="KE250" s="143"/>
      <c r="KF250" s="143"/>
      <c r="KG250" s="143"/>
      <c r="KH250" s="143"/>
      <c r="KI250" s="143"/>
      <c r="KJ250" s="143"/>
      <c r="KK250" s="143"/>
      <c r="KL250" s="143"/>
      <c r="KM250" s="143"/>
      <c r="KN250" s="143"/>
      <c r="KO250" s="143"/>
      <c r="KP250" s="143"/>
      <c r="KQ250" s="143"/>
      <c r="KR250" s="143"/>
      <c r="KS250" s="143"/>
      <c r="KT250" s="143"/>
      <c r="KU250" s="143"/>
      <c r="KV250" s="143"/>
      <c r="KW250" s="143"/>
      <c r="KX250" s="143"/>
      <c r="KY250" s="143"/>
      <c r="KZ250" s="143"/>
      <c r="LA250" s="143"/>
      <c r="LB250" s="143"/>
      <c r="LC250" s="143"/>
      <c r="LD250" s="143"/>
      <c r="LE250" s="143"/>
      <c r="LF250" s="143"/>
      <c r="LG250" s="143"/>
      <c r="LH250" s="143"/>
      <c r="LI250" s="143"/>
      <c r="LJ250" s="143"/>
      <c r="LK250" s="143"/>
      <c r="LL250" s="143"/>
      <c r="LM250" s="143"/>
      <c r="LN250" s="143"/>
      <c r="LO250" s="143"/>
      <c r="LP250" s="143"/>
      <c r="LQ250" s="143"/>
      <c r="LR250" s="143"/>
      <c r="LS250" s="143"/>
      <c r="LT250" s="143"/>
      <c r="LU250" s="143"/>
      <c r="LV250" s="143"/>
      <c r="LW250" s="143"/>
      <c r="LX250" s="143"/>
      <c r="LY250" s="143"/>
      <c r="LZ250" s="143"/>
      <c r="MA250" s="143"/>
      <c r="MB250" s="143"/>
      <c r="MC250" s="143"/>
      <c r="MD250" s="143"/>
      <c r="ME250" s="143"/>
      <c r="MF250" s="143"/>
      <c r="MG250" s="143"/>
      <c r="MH250" s="143"/>
      <c r="MI250" s="143"/>
      <c r="MJ250" s="143"/>
      <c r="MK250" s="143"/>
      <c r="ML250" s="143"/>
      <c r="MM250" s="143"/>
      <c r="MN250" s="143"/>
      <c r="MO250" s="143"/>
      <c r="MP250" s="143"/>
      <c r="MQ250" s="143"/>
      <c r="MR250" s="143"/>
      <c r="MS250" s="143"/>
      <c r="MT250" s="143"/>
      <c r="MU250" s="143"/>
      <c r="MV250" s="143"/>
      <c r="MW250" s="143"/>
      <c r="MX250" s="143"/>
      <c r="MY250" s="143"/>
      <c r="MZ250" s="143"/>
      <c r="NA250" s="143"/>
      <c r="NB250" s="143"/>
      <c r="NC250" s="143"/>
      <c r="ND250" s="143"/>
      <c r="NE250" s="143"/>
      <c r="NF250" s="143"/>
      <c r="NG250" s="143"/>
      <c r="NH250" s="143"/>
      <c r="NI250" s="143"/>
      <c r="NJ250" s="143"/>
      <c r="NK250" s="143"/>
      <c r="NL250" s="143"/>
      <c r="NM250" s="143"/>
      <c r="NN250" s="143"/>
      <c r="NO250" s="143"/>
      <c r="NP250" s="143"/>
      <c r="NQ250" s="143"/>
      <c r="NR250" s="143"/>
      <c r="NS250" s="143"/>
      <c r="NT250" s="143"/>
      <c r="NU250" s="143"/>
      <c r="NV250" s="143"/>
      <c r="NW250" s="143"/>
      <c r="NX250" s="143"/>
      <c r="NY250" s="143"/>
      <c r="NZ250" s="143"/>
      <c r="OA250" s="143"/>
      <c r="OB250" s="143"/>
      <c r="OC250" s="143"/>
      <c r="OD250" s="143"/>
      <c r="OE250" s="143"/>
      <c r="OF250" s="143"/>
      <c r="OG250" s="143"/>
      <c r="OH250" s="143"/>
      <c r="OI250" s="143"/>
      <c r="OJ250" s="143"/>
      <c r="OK250" s="143"/>
      <c r="OL250" s="143"/>
      <c r="OM250" s="143"/>
      <c r="ON250" s="143"/>
      <c r="OO250" s="143"/>
      <c r="OP250" s="143"/>
      <c r="OQ250" s="143"/>
      <c r="OR250" s="143"/>
      <c r="OS250" s="143"/>
      <c r="OT250" s="143"/>
      <c r="OU250" s="143"/>
      <c r="OV250" s="143"/>
      <c r="OW250" s="143"/>
      <c r="OX250" s="143"/>
      <c r="OY250" s="143"/>
      <c r="OZ250" s="143"/>
      <c r="PA250" s="143"/>
      <c r="PB250" s="143"/>
      <c r="PC250" s="143"/>
      <c r="PD250" s="143"/>
      <c r="PE250" s="143"/>
      <c r="PF250" s="143"/>
      <c r="PG250" s="143"/>
      <c r="PH250" s="143"/>
      <c r="PI250" s="143"/>
      <c r="PJ250" s="143"/>
      <c r="PK250" s="143"/>
      <c r="PL250" s="143"/>
      <c r="PM250" s="143"/>
      <c r="PN250" s="143"/>
      <c r="PO250" s="143"/>
      <c r="PP250" s="143"/>
      <c r="PQ250" s="143"/>
      <c r="PR250" s="143"/>
      <c r="PS250" s="143"/>
      <c r="PT250" s="143"/>
      <c r="PU250" s="143"/>
      <c r="PV250" s="143"/>
      <c r="PW250" s="143"/>
      <c r="PX250" s="143"/>
      <c r="PY250" s="143"/>
      <c r="PZ250" s="143"/>
      <c r="QA250" s="143"/>
      <c r="QB250" s="143"/>
      <c r="QC250" s="143"/>
      <c r="QD250" s="143"/>
      <c r="QE250" s="143"/>
      <c r="QF250" s="143"/>
      <c r="QG250" s="143"/>
      <c r="QH250" s="143"/>
      <c r="QI250" s="143"/>
      <c r="QJ250" s="143"/>
      <c r="QK250" s="143"/>
      <c r="QL250" s="143"/>
      <c r="QM250" s="143"/>
      <c r="QN250" s="143"/>
      <c r="QO250" s="143"/>
      <c r="QP250" s="143"/>
      <c r="QQ250" s="143"/>
      <c r="QR250" s="143"/>
      <c r="QS250" s="143"/>
      <c r="QT250" s="143"/>
      <c r="QU250" s="143"/>
      <c r="QV250" s="143"/>
      <c r="QW250" s="143"/>
      <c r="QX250" s="143"/>
      <c r="QY250" s="143"/>
      <c r="QZ250" s="143"/>
      <c r="RA250" s="143"/>
      <c r="RB250" s="143"/>
      <c r="RC250" s="143"/>
      <c r="RD250" s="143"/>
      <c r="RE250" s="143"/>
      <c r="RF250" s="143"/>
      <c r="RG250" s="143"/>
      <c r="RH250" s="143"/>
      <c r="RI250" s="143"/>
      <c r="RJ250" s="143"/>
      <c r="RK250" s="143"/>
      <c r="RL250" s="143"/>
      <c r="RM250" s="143"/>
      <c r="RN250" s="143"/>
      <c r="RO250" s="143"/>
      <c r="RP250" s="143"/>
      <c r="RQ250" s="143"/>
      <c r="RR250" s="143"/>
      <c r="RS250" s="143"/>
      <c r="RT250" s="143"/>
      <c r="RU250" s="143"/>
      <c r="RV250" s="143"/>
      <c r="RW250" s="143"/>
      <c r="RX250" s="143"/>
      <c r="RY250" s="143"/>
      <c r="RZ250" s="143"/>
      <c r="SA250" s="143"/>
      <c r="SB250" s="143"/>
      <c r="SC250" s="143"/>
      <c r="SD250" s="143"/>
      <c r="SE250" s="143"/>
      <c r="SF250" s="143"/>
      <c r="SG250" s="143"/>
      <c r="SH250" s="143"/>
      <c r="SI250" s="143"/>
      <c r="SJ250" s="143"/>
      <c r="SK250" s="143"/>
      <c r="SL250" s="143"/>
      <c r="SM250" s="143"/>
      <c r="SN250" s="143"/>
      <c r="SO250" s="143"/>
      <c r="SP250" s="143"/>
      <c r="SQ250" s="143"/>
      <c r="SR250" s="143"/>
      <c r="SS250" s="143"/>
      <c r="ST250" s="143"/>
      <c r="SU250" s="143"/>
      <c r="SV250" s="143"/>
      <c r="SW250" s="143"/>
      <c r="SX250" s="143"/>
      <c r="SY250" s="143"/>
      <c r="SZ250" s="143"/>
      <c r="TA250" s="143"/>
      <c r="TB250" s="143"/>
      <c r="TC250" s="143"/>
      <c r="TD250" s="143"/>
      <c r="TE250" s="143"/>
      <c r="TF250" s="143"/>
      <c r="TG250" s="143"/>
      <c r="TH250" s="143"/>
      <c r="TI250" s="143"/>
      <c r="TJ250" s="143"/>
      <c r="TK250" s="143"/>
      <c r="TL250" s="143"/>
      <c r="TM250" s="143"/>
      <c r="TN250" s="143"/>
      <c r="TO250" s="143"/>
      <c r="TP250" s="143"/>
      <c r="TQ250" s="143"/>
      <c r="TR250" s="143"/>
      <c r="TS250" s="143"/>
      <c r="TT250" s="143"/>
      <c r="TU250" s="143"/>
      <c r="TV250" s="143"/>
      <c r="TW250" s="143"/>
      <c r="TX250" s="143"/>
      <c r="TY250" s="143"/>
      <c r="TZ250" s="143"/>
      <c r="UA250" s="143"/>
      <c r="UB250" s="143"/>
      <c r="UC250" s="143"/>
      <c r="UD250" s="143"/>
      <c r="UE250" s="143"/>
      <c r="UF250" s="143"/>
      <c r="UG250" s="143"/>
      <c r="UH250" s="143"/>
      <c r="UI250" s="143"/>
      <c r="UJ250" s="143"/>
      <c r="UK250" s="143"/>
      <c r="UL250" s="143"/>
      <c r="UM250" s="143"/>
      <c r="UN250" s="143"/>
      <c r="UO250" s="143"/>
      <c r="UP250" s="143"/>
      <c r="UQ250" s="143"/>
      <c r="UR250" s="143"/>
      <c r="US250" s="143"/>
      <c r="UT250" s="143"/>
      <c r="UU250" s="143"/>
      <c r="UV250" s="143"/>
      <c r="UW250" s="143"/>
      <c r="UX250" s="143"/>
      <c r="UY250" s="143"/>
      <c r="UZ250" s="143"/>
      <c r="VA250" s="143"/>
      <c r="VB250" s="143"/>
      <c r="VC250" s="143"/>
      <c r="VD250" s="143"/>
      <c r="VE250" s="143"/>
      <c r="VF250" s="143"/>
      <c r="VG250" s="143"/>
      <c r="VH250" s="143"/>
      <c r="VI250" s="143"/>
      <c r="VJ250" s="143"/>
      <c r="VK250" s="143"/>
      <c r="VL250" s="143"/>
      <c r="VM250" s="143"/>
      <c r="VN250" s="143"/>
      <c r="VO250" s="143"/>
      <c r="VP250" s="143"/>
      <c r="VQ250" s="143"/>
      <c r="VR250" s="143"/>
      <c r="VS250" s="143"/>
      <c r="VT250" s="143"/>
      <c r="VU250" s="143"/>
      <c r="VV250" s="143"/>
      <c r="VW250" s="143"/>
      <c r="VX250" s="143"/>
      <c r="VY250" s="143"/>
      <c r="VZ250" s="143"/>
      <c r="WA250" s="143"/>
      <c r="WB250" s="143"/>
      <c r="WC250" s="143"/>
      <c r="WD250" s="143"/>
      <c r="WE250" s="143"/>
      <c r="WF250" s="143"/>
      <c r="WG250" s="143"/>
      <c r="WH250" s="143"/>
      <c r="WI250" s="143"/>
      <c r="WJ250" s="143"/>
      <c r="WK250" s="143"/>
      <c r="WL250" s="143"/>
      <c r="WM250" s="143"/>
      <c r="WN250" s="143"/>
      <c r="WO250" s="143"/>
      <c r="WP250" s="143"/>
      <c r="WQ250" s="143"/>
      <c r="WR250" s="143"/>
      <c r="WS250" s="143"/>
      <c r="WT250" s="143"/>
      <c r="WU250" s="143"/>
      <c r="WV250" s="143"/>
      <c r="WW250" s="143"/>
      <c r="WX250" s="143"/>
      <c r="WY250" s="143"/>
      <c r="WZ250" s="143"/>
      <c r="XA250" s="143"/>
      <c r="XB250" s="143"/>
      <c r="XC250" s="143"/>
      <c r="XD250" s="143"/>
      <c r="XE250" s="143"/>
      <c r="XF250" s="143"/>
      <c r="XG250" s="143"/>
      <c r="XH250" s="143"/>
      <c r="XI250" s="143"/>
      <c r="XJ250" s="143"/>
      <c r="XK250" s="143"/>
      <c r="XL250" s="143"/>
      <c r="XM250" s="143"/>
      <c r="XN250" s="143"/>
      <c r="XO250" s="143"/>
      <c r="XP250" s="143"/>
      <c r="XQ250" s="143"/>
      <c r="XR250" s="143"/>
      <c r="XS250" s="143"/>
      <c r="XT250" s="143"/>
      <c r="XU250" s="143"/>
      <c r="XV250" s="143"/>
      <c r="XW250" s="143"/>
      <c r="XX250" s="143"/>
      <c r="XY250" s="143"/>
      <c r="XZ250" s="143"/>
      <c r="YA250" s="143"/>
      <c r="YB250" s="143"/>
      <c r="YC250" s="143"/>
      <c r="YD250" s="143"/>
      <c r="YE250" s="143"/>
      <c r="YF250" s="143"/>
      <c r="YG250" s="143"/>
      <c r="YH250" s="143"/>
      <c r="YI250" s="143"/>
      <c r="YJ250" s="143"/>
      <c r="YK250" s="143"/>
      <c r="YL250" s="143"/>
      <c r="YM250" s="143"/>
      <c r="YN250" s="143"/>
      <c r="YO250" s="143"/>
      <c r="YP250" s="143"/>
      <c r="YQ250" s="143"/>
      <c r="YR250" s="143"/>
      <c r="YS250" s="143"/>
      <c r="YT250" s="143"/>
      <c r="YU250" s="143"/>
      <c r="YV250" s="143"/>
      <c r="YW250" s="143"/>
      <c r="YX250" s="143"/>
      <c r="YY250" s="143"/>
      <c r="YZ250" s="143"/>
      <c r="ZA250" s="143"/>
      <c r="ZB250" s="143"/>
      <c r="ZC250" s="143"/>
      <c r="ZD250" s="143"/>
      <c r="ZE250" s="143"/>
      <c r="ZF250" s="143"/>
      <c r="ZG250" s="143"/>
      <c r="ZH250" s="143"/>
      <c r="ZI250" s="143"/>
      <c r="ZJ250" s="143"/>
      <c r="ZK250" s="143"/>
      <c r="ZL250" s="143"/>
      <c r="ZM250" s="143"/>
      <c r="ZN250" s="143"/>
      <c r="ZO250" s="143"/>
      <c r="ZP250" s="143"/>
      <c r="ZQ250" s="143"/>
      <c r="ZR250" s="143"/>
      <c r="ZS250" s="143"/>
      <c r="ZT250" s="143"/>
      <c r="ZU250" s="143"/>
      <c r="ZV250" s="143"/>
      <c r="ZW250" s="143"/>
      <c r="ZX250" s="143"/>
      <c r="ZY250" s="143"/>
      <c r="ZZ250" s="143"/>
      <c r="AAA250" s="143"/>
      <c r="AAB250" s="143"/>
      <c r="AAC250" s="143"/>
      <c r="AAD250" s="143"/>
      <c r="AAE250" s="143"/>
      <c r="AAF250" s="143"/>
      <c r="AAG250" s="143"/>
      <c r="AAH250" s="143"/>
      <c r="AAI250" s="143"/>
      <c r="AAJ250" s="143"/>
      <c r="AAK250" s="143"/>
      <c r="AAL250" s="143"/>
      <c r="AAM250" s="143"/>
      <c r="AAN250" s="143"/>
      <c r="AAO250" s="143"/>
      <c r="AAP250" s="143"/>
      <c r="AAQ250" s="143"/>
      <c r="AAR250" s="143"/>
      <c r="AAS250" s="143"/>
      <c r="AAT250" s="143"/>
      <c r="AAU250" s="143"/>
      <c r="AAV250" s="143"/>
      <c r="AAW250" s="143"/>
      <c r="AAX250" s="143"/>
      <c r="AAY250" s="143"/>
      <c r="AAZ250" s="143"/>
      <c r="ABA250" s="143"/>
      <c r="ABB250" s="143"/>
      <c r="ABC250" s="143"/>
      <c r="ABD250" s="143"/>
      <c r="ABE250" s="143"/>
      <c r="ABF250" s="143"/>
      <c r="ABG250" s="143"/>
      <c r="ABH250" s="143"/>
      <c r="ABI250" s="143"/>
      <c r="ABJ250" s="143"/>
      <c r="ABK250" s="143"/>
      <c r="ABL250" s="143"/>
      <c r="ABM250" s="143"/>
      <c r="ABN250" s="143"/>
      <c r="ABO250" s="143"/>
      <c r="ABP250" s="143"/>
      <c r="ABQ250" s="143"/>
      <c r="ABR250" s="143"/>
      <c r="ABS250" s="143"/>
      <c r="ABT250" s="143"/>
      <c r="ABU250" s="143"/>
      <c r="ABV250" s="143"/>
      <c r="ABW250" s="143"/>
      <c r="ABX250" s="143"/>
      <c r="ABY250" s="143"/>
      <c r="ABZ250" s="143"/>
      <c r="ACA250" s="143"/>
      <c r="ACB250" s="143"/>
      <c r="ACC250" s="143"/>
      <c r="ACD250" s="143"/>
      <c r="ACE250" s="143"/>
      <c r="ACF250" s="143"/>
      <c r="ACG250" s="143"/>
      <c r="ACH250" s="143"/>
      <c r="ACI250" s="143"/>
      <c r="ACJ250" s="143"/>
      <c r="ACK250" s="143"/>
      <c r="ACL250" s="143"/>
      <c r="ACM250" s="143"/>
      <c r="ACN250" s="143"/>
      <c r="ACO250" s="143"/>
      <c r="ACP250" s="143"/>
      <c r="ACQ250" s="143"/>
      <c r="ACR250" s="143"/>
      <c r="ACS250" s="143"/>
      <c r="ACT250" s="143"/>
      <c r="ACU250" s="143"/>
      <c r="ACV250" s="143"/>
      <c r="ACW250" s="143"/>
      <c r="ACX250" s="143"/>
      <c r="ACY250" s="143"/>
      <c r="ACZ250" s="143"/>
      <c r="ADA250" s="143"/>
      <c r="ADB250" s="143"/>
      <c r="ADC250" s="143"/>
      <c r="ADD250" s="143"/>
      <c r="ADE250" s="143"/>
      <c r="ADF250" s="143"/>
      <c r="ADG250" s="143"/>
      <c r="ADH250" s="143"/>
      <c r="ADI250" s="143"/>
      <c r="ADJ250" s="143"/>
      <c r="ADK250" s="143"/>
      <c r="ADL250" s="143"/>
      <c r="ADM250" s="143"/>
      <c r="ADN250" s="143"/>
      <c r="ADO250" s="143"/>
      <c r="ADP250" s="143"/>
      <c r="ADQ250" s="143"/>
      <c r="ADR250" s="143"/>
      <c r="ADS250" s="143"/>
      <c r="ADT250" s="143"/>
      <c r="ADU250" s="143"/>
      <c r="ADV250" s="143"/>
      <c r="ADW250" s="143"/>
      <c r="ADX250" s="143"/>
      <c r="ADY250" s="143"/>
      <c r="ADZ250" s="143"/>
      <c r="AEA250" s="143"/>
      <c r="AEB250" s="143"/>
      <c r="AEC250" s="143"/>
      <c r="AED250" s="143"/>
      <c r="AEE250" s="143"/>
      <c r="AEF250" s="143"/>
      <c r="AEG250" s="143"/>
      <c r="AEH250" s="143"/>
      <c r="AEI250" s="143"/>
      <c r="AEJ250" s="143"/>
      <c r="AEK250" s="143"/>
      <c r="AEL250" s="143"/>
      <c r="AEM250" s="143"/>
      <c r="AEN250" s="143"/>
      <c r="AEO250" s="143"/>
      <c r="AEP250" s="143"/>
      <c r="AEQ250" s="143"/>
      <c r="AER250" s="143"/>
      <c r="AES250" s="143"/>
      <c r="AET250" s="143"/>
      <c r="AEU250" s="143"/>
      <c r="AEV250" s="143"/>
      <c r="AEW250" s="143"/>
      <c r="AEX250" s="143"/>
      <c r="AEY250" s="143"/>
      <c r="AEZ250" s="143"/>
      <c r="AFA250" s="143"/>
      <c r="AFB250" s="143"/>
      <c r="AFC250" s="143"/>
      <c r="AFD250" s="143"/>
      <c r="AFE250" s="143"/>
      <c r="AFF250" s="143"/>
      <c r="AFG250" s="143"/>
      <c r="AFH250" s="143"/>
      <c r="AFI250" s="143"/>
      <c r="AFJ250" s="143"/>
      <c r="AFK250" s="143"/>
      <c r="AFL250" s="143"/>
      <c r="AFM250" s="143"/>
      <c r="AFN250" s="143"/>
      <c r="AFO250" s="143"/>
      <c r="AFP250" s="143"/>
      <c r="AFQ250" s="143"/>
      <c r="AFR250" s="143"/>
      <c r="AFS250" s="143"/>
      <c r="AFT250" s="143"/>
      <c r="AFU250" s="143"/>
      <c r="AFV250" s="143"/>
      <c r="AFW250" s="143"/>
      <c r="AFX250" s="143"/>
      <c r="AFY250" s="143"/>
      <c r="AFZ250" s="143"/>
      <c r="AGA250" s="143"/>
      <c r="AGB250" s="143"/>
      <c r="AGC250" s="143"/>
      <c r="AGD250" s="143"/>
      <c r="AGE250" s="143"/>
      <c r="AGF250" s="143"/>
      <c r="AGG250" s="143"/>
      <c r="AGH250" s="143"/>
      <c r="AGI250" s="143"/>
      <c r="AGJ250" s="143"/>
      <c r="AGK250" s="143"/>
      <c r="AGL250" s="143"/>
      <c r="AGM250" s="143"/>
      <c r="AGN250" s="143"/>
      <c r="AGO250" s="143"/>
      <c r="AGP250" s="143"/>
      <c r="AGQ250" s="143"/>
      <c r="AGR250" s="143"/>
      <c r="AGS250" s="143"/>
      <c r="AGT250" s="143"/>
      <c r="AGU250" s="143"/>
      <c r="AGV250" s="143"/>
      <c r="AGW250" s="143"/>
      <c r="AGX250" s="143"/>
      <c r="AGY250" s="143"/>
      <c r="AGZ250" s="143"/>
      <c r="AHA250" s="143"/>
      <c r="AHB250" s="143"/>
      <c r="AHC250" s="143"/>
      <c r="AHD250" s="143"/>
      <c r="AHE250" s="143"/>
      <c r="AHF250" s="143"/>
      <c r="AHG250" s="143"/>
      <c r="AHH250" s="143"/>
      <c r="AHI250" s="143"/>
      <c r="AHJ250" s="143"/>
      <c r="AHK250" s="143"/>
      <c r="AHL250" s="143"/>
      <c r="AHM250" s="143"/>
      <c r="AHN250" s="143"/>
      <c r="AHO250" s="143"/>
      <c r="AHP250" s="143"/>
      <c r="AHQ250" s="143"/>
      <c r="AHR250" s="143"/>
      <c r="AHS250" s="143"/>
      <c r="AHT250" s="143"/>
      <c r="AHU250" s="143"/>
      <c r="AHV250" s="143"/>
      <c r="AHW250" s="143"/>
      <c r="AHX250" s="143"/>
      <c r="AHY250" s="143"/>
      <c r="AHZ250" s="143"/>
      <c r="AIA250" s="143"/>
      <c r="AIB250" s="143"/>
      <c r="AIC250" s="143"/>
      <c r="AID250" s="143"/>
      <c r="AIE250" s="143"/>
      <c r="AIF250" s="143"/>
      <c r="AIG250" s="143"/>
      <c r="AIH250" s="143"/>
      <c r="AII250" s="143"/>
      <c r="AIJ250" s="143"/>
      <c r="AIK250" s="143"/>
      <c r="AIL250" s="143"/>
      <c r="AIM250" s="143"/>
      <c r="AIN250" s="143"/>
      <c r="AIO250" s="143"/>
      <c r="AIP250" s="143"/>
      <c r="AIQ250" s="143"/>
      <c r="AIR250" s="143"/>
      <c r="AIS250" s="143"/>
      <c r="AIT250" s="143"/>
      <c r="AIU250" s="143"/>
      <c r="AIV250" s="143"/>
      <c r="AIW250" s="143"/>
      <c r="AIX250" s="143"/>
      <c r="AIY250" s="143"/>
      <c r="AIZ250" s="143"/>
      <c r="AJA250" s="143"/>
      <c r="AJB250" s="143"/>
      <c r="AJC250" s="143"/>
      <c r="AJD250" s="143"/>
      <c r="AJE250" s="143"/>
      <c r="AJF250" s="143"/>
      <c r="AJG250" s="143"/>
      <c r="AJH250" s="143"/>
      <c r="AJI250" s="143"/>
    </row>
    <row r="251" spans="1:945" s="106" customFormat="1" ht="13.55" hidden="1" customHeight="1">
      <c r="A251" s="400"/>
      <c r="B251" s="62" t="s">
        <v>228</v>
      </c>
      <c r="C251" s="251"/>
      <c r="D251" s="358" t="str">
        <f>Asia!D251</f>
        <v/>
      </c>
      <c r="E251" s="421"/>
      <c r="F251" s="406"/>
      <c r="G251" s="356"/>
      <c r="H251" s="358" t="str">
        <f t="shared" si="125"/>
        <v/>
      </c>
      <c r="I251" s="138"/>
      <c r="J251" s="358" t="str">
        <f t="shared" si="126"/>
        <v/>
      </c>
      <c r="K251" s="403"/>
      <c r="L251" s="406"/>
      <c r="M251" s="138"/>
      <c r="N251" s="358" t="str">
        <f t="shared" si="128"/>
        <v/>
      </c>
      <c r="O251" s="138"/>
      <c r="P251" s="358"/>
      <c r="Q251" s="138"/>
      <c r="R251" s="358" t="str">
        <f t="shared" si="129"/>
        <v/>
      </c>
      <c r="S251" s="138"/>
      <c r="T251" s="358" t="str">
        <f t="shared" si="130"/>
        <v/>
      </c>
      <c r="U251" s="250"/>
      <c r="V251" s="137"/>
      <c r="W251" s="356"/>
      <c r="X251" s="358" t="str">
        <f t="shared" si="131"/>
        <v/>
      </c>
      <c r="Y251" s="250"/>
      <c r="Z251" s="358" t="str">
        <f t="shared" si="132"/>
        <v/>
      </c>
      <c r="AA251" s="138"/>
      <c r="AB251" s="358"/>
      <c r="AC251" s="138"/>
      <c r="AD251" s="358"/>
      <c r="AE251" s="138"/>
      <c r="AF251" s="358"/>
      <c r="AG251" s="138"/>
      <c r="AH251" s="358"/>
      <c r="AI251" s="143"/>
      <c r="AJ251" s="143"/>
      <c r="AK251" s="143"/>
      <c r="AL251" s="143"/>
      <c r="AM251" s="143"/>
      <c r="AN251" s="143"/>
      <c r="AO251" s="143"/>
      <c r="AP251" s="143"/>
      <c r="AQ251" s="143"/>
      <c r="AR251" s="143"/>
      <c r="AS251" s="143"/>
      <c r="AT251" s="143"/>
      <c r="AU251" s="143"/>
      <c r="AV251" s="144"/>
      <c r="AW251" s="143"/>
      <c r="AX251" s="143"/>
      <c r="AY251" s="143"/>
      <c r="AZ251" s="143"/>
      <c r="BA251" s="143"/>
      <c r="BB251" s="143"/>
      <c r="BC251" s="143"/>
      <c r="BD251" s="143"/>
      <c r="BE251" s="143"/>
      <c r="BF251" s="143"/>
      <c r="BG251" s="143"/>
      <c r="BH251" s="143"/>
      <c r="BI251" s="143"/>
      <c r="BJ251" s="143"/>
      <c r="BK251" s="143"/>
      <c r="BL251" s="143"/>
      <c r="BM251" s="143"/>
      <c r="BN251" s="143"/>
      <c r="BO251" s="143"/>
      <c r="BP251" s="143"/>
      <c r="BQ251" s="143"/>
      <c r="BR251" s="143"/>
      <c r="BS251" s="143"/>
      <c r="BT251" s="143"/>
      <c r="BU251" s="143"/>
      <c r="BV251" s="143"/>
      <c r="BW251" s="143"/>
      <c r="BX251" s="143"/>
      <c r="BY251" s="143"/>
      <c r="BZ251" s="143"/>
      <c r="CA251" s="143"/>
      <c r="CB251" s="143"/>
      <c r="CC251" s="143"/>
      <c r="CD251" s="143"/>
      <c r="CE251" s="143"/>
      <c r="CF251" s="143"/>
      <c r="CG251" s="143"/>
      <c r="CH251" s="143"/>
      <c r="CI251" s="143"/>
      <c r="CJ251" s="143"/>
      <c r="CK251" s="143"/>
      <c r="CL251" s="143"/>
      <c r="CM251" s="143"/>
      <c r="CN251" s="143"/>
      <c r="CO251" s="143"/>
      <c r="CP251" s="143"/>
      <c r="CQ251" s="143"/>
      <c r="CR251" s="143"/>
      <c r="CS251" s="143"/>
      <c r="CT251" s="143"/>
      <c r="CU251" s="143"/>
      <c r="CV251" s="143"/>
      <c r="CW251" s="143"/>
      <c r="CX251" s="143"/>
      <c r="CY251" s="143"/>
      <c r="CZ251" s="143"/>
      <c r="DA251" s="143"/>
      <c r="DB251" s="143"/>
      <c r="DC251" s="143"/>
      <c r="DD251" s="143"/>
      <c r="DE251" s="143"/>
      <c r="DF251" s="143"/>
      <c r="DG251" s="143"/>
      <c r="DH251" s="143"/>
      <c r="DI251" s="143"/>
      <c r="DJ251" s="143"/>
      <c r="DK251" s="143"/>
      <c r="DL251" s="143"/>
      <c r="DM251" s="143"/>
      <c r="DN251" s="143"/>
      <c r="DO251" s="143"/>
      <c r="DP251" s="143"/>
      <c r="DQ251" s="143"/>
      <c r="DR251" s="143"/>
      <c r="DS251" s="143"/>
      <c r="DT251" s="143"/>
      <c r="DU251" s="143"/>
      <c r="DV251" s="143"/>
      <c r="DW251" s="143"/>
      <c r="DX251" s="143"/>
      <c r="DY251" s="143"/>
      <c r="DZ251" s="143"/>
      <c r="EA251" s="143"/>
      <c r="EB251" s="143"/>
      <c r="EC251" s="143"/>
      <c r="ED251" s="143"/>
      <c r="EE251" s="143"/>
      <c r="EF251" s="143"/>
      <c r="EG251" s="143"/>
      <c r="EH251" s="143"/>
      <c r="EI251" s="143"/>
      <c r="EJ251" s="143"/>
      <c r="EK251" s="143"/>
      <c r="EL251" s="143"/>
      <c r="EM251" s="143"/>
      <c r="EN251" s="143"/>
      <c r="EO251" s="143"/>
      <c r="EP251" s="143"/>
      <c r="EQ251" s="143"/>
      <c r="ER251" s="143"/>
      <c r="ES251" s="143"/>
      <c r="ET251" s="143"/>
      <c r="EU251" s="143"/>
      <c r="EV251" s="143"/>
      <c r="EW251" s="143"/>
      <c r="EX251" s="143"/>
      <c r="EY251" s="143"/>
      <c r="EZ251" s="143"/>
      <c r="FA251" s="143"/>
      <c r="FB251" s="143"/>
      <c r="FC251" s="143"/>
      <c r="FD251" s="143"/>
      <c r="FE251" s="143"/>
      <c r="FF251" s="143"/>
      <c r="FG251" s="143"/>
      <c r="FH251" s="143"/>
      <c r="FI251" s="143"/>
      <c r="FJ251" s="143"/>
      <c r="FK251" s="143"/>
      <c r="FL251" s="143"/>
      <c r="FM251" s="143"/>
      <c r="FN251" s="143"/>
      <c r="FO251" s="143"/>
      <c r="FP251" s="143"/>
      <c r="FQ251" s="143"/>
      <c r="FR251" s="143"/>
      <c r="FS251" s="143"/>
      <c r="FT251" s="143"/>
      <c r="FU251" s="143"/>
      <c r="FV251" s="143"/>
      <c r="FW251" s="143"/>
      <c r="FX251" s="143"/>
      <c r="FY251" s="143"/>
      <c r="FZ251" s="143"/>
      <c r="GA251" s="143"/>
      <c r="GB251" s="143"/>
      <c r="GC251" s="143"/>
      <c r="GD251" s="143"/>
      <c r="GE251" s="143"/>
      <c r="GF251" s="143"/>
      <c r="GG251" s="143"/>
      <c r="GH251" s="143"/>
      <c r="GI251" s="143"/>
      <c r="GJ251" s="143"/>
      <c r="GK251" s="143"/>
      <c r="GL251" s="143"/>
      <c r="GM251" s="143"/>
      <c r="GN251" s="143"/>
      <c r="GO251" s="143"/>
      <c r="GP251" s="143"/>
      <c r="GQ251" s="143"/>
      <c r="GR251" s="143"/>
      <c r="GS251" s="143"/>
      <c r="GT251" s="143"/>
      <c r="GU251" s="143"/>
      <c r="GV251" s="143"/>
      <c r="GW251" s="143"/>
      <c r="GX251" s="143"/>
      <c r="GY251" s="143"/>
      <c r="GZ251" s="143"/>
      <c r="HA251" s="143"/>
      <c r="HB251" s="143"/>
      <c r="HC251" s="143"/>
      <c r="HD251" s="143"/>
      <c r="HE251" s="143"/>
      <c r="HF251" s="143"/>
      <c r="HG251" s="143"/>
      <c r="HH251" s="143"/>
      <c r="HI251" s="143"/>
      <c r="HJ251" s="143"/>
      <c r="HK251" s="143"/>
      <c r="HL251" s="143"/>
      <c r="HM251" s="143"/>
      <c r="HN251" s="143"/>
      <c r="HO251" s="143"/>
      <c r="HP251" s="143"/>
      <c r="HQ251" s="143"/>
      <c r="HR251" s="143"/>
      <c r="HS251" s="143"/>
      <c r="HT251" s="143"/>
      <c r="HU251" s="143"/>
      <c r="HV251" s="143"/>
      <c r="HW251" s="143"/>
      <c r="HX251" s="143"/>
      <c r="HY251" s="143"/>
      <c r="HZ251" s="143"/>
      <c r="IA251" s="143"/>
      <c r="IB251" s="143"/>
      <c r="IC251" s="143"/>
      <c r="ID251" s="143"/>
      <c r="IE251" s="143"/>
      <c r="IF251" s="143"/>
      <c r="IG251" s="143"/>
      <c r="IH251" s="143"/>
      <c r="II251" s="143"/>
      <c r="IJ251" s="143"/>
      <c r="IK251" s="143"/>
      <c r="IL251" s="143"/>
      <c r="IM251" s="143"/>
      <c r="IN251" s="143"/>
      <c r="IO251" s="143"/>
      <c r="IP251" s="143"/>
      <c r="IQ251" s="143"/>
      <c r="IR251" s="143"/>
      <c r="IS251" s="143"/>
      <c r="IT251" s="143"/>
      <c r="IU251" s="143"/>
      <c r="IV251" s="143"/>
      <c r="IW251" s="143"/>
      <c r="IX251" s="143"/>
      <c r="IY251" s="143"/>
      <c r="IZ251" s="143"/>
      <c r="JA251" s="143"/>
      <c r="JB251" s="143"/>
      <c r="JC251" s="143"/>
      <c r="JD251" s="143"/>
      <c r="JE251" s="143"/>
      <c r="JF251" s="143"/>
      <c r="JG251" s="143"/>
      <c r="JH251" s="143"/>
      <c r="JI251" s="143"/>
      <c r="JJ251" s="143"/>
      <c r="JK251" s="143"/>
      <c r="JL251" s="143"/>
      <c r="JM251" s="143"/>
      <c r="JN251" s="143"/>
      <c r="JO251" s="143"/>
      <c r="JP251" s="143"/>
      <c r="JQ251" s="143"/>
      <c r="JR251" s="143"/>
      <c r="JS251" s="143"/>
      <c r="JT251" s="143"/>
      <c r="JU251" s="143"/>
      <c r="JV251" s="143"/>
      <c r="JW251" s="143"/>
      <c r="JX251" s="143"/>
      <c r="JY251" s="143"/>
      <c r="JZ251" s="143"/>
      <c r="KA251" s="143"/>
      <c r="KB251" s="143"/>
      <c r="KC251" s="143"/>
      <c r="KD251" s="143"/>
      <c r="KE251" s="143"/>
      <c r="KF251" s="143"/>
      <c r="KG251" s="143"/>
      <c r="KH251" s="143"/>
      <c r="KI251" s="143"/>
      <c r="KJ251" s="143"/>
      <c r="KK251" s="143"/>
      <c r="KL251" s="143"/>
      <c r="KM251" s="143"/>
      <c r="KN251" s="143"/>
      <c r="KO251" s="143"/>
      <c r="KP251" s="143"/>
      <c r="KQ251" s="143"/>
      <c r="KR251" s="143"/>
      <c r="KS251" s="143"/>
      <c r="KT251" s="143"/>
      <c r="KU251" s="143"/>
      <c r="KV251" s="143"/>
      <c r="KW251" s="143"/>
      <c r="KX251" s="143"/>
      <c r="KY251" s="143"/>
      <c r="KZ251" s="143"/>
      <c r="LA251" s="143"/>
      <c r="LB251" s="143"/>
      <c r="LC251" s="143"/>
      <c r="LD251" s="143"/>
      <c r="LE251" s="143"/>
      <c r="LF251" s="143"/>
      <c r="LG251" s="143"/>
      <c r="LH251" s="143"/>
      <c r="LI251" s="143"/>
      <c r="LJ251" s="143"/>
      <c r="LK251" s="143"/>
      <c r="LL251" s="143"/>
      <c r="LM251" s="143"/>
      <c r="LN251" s="143"/>
      <c r="LO251" s="143"/>
      <c r="LP251" s="143"/>
      <c r="LQ251" s="143"/>
      <c r="LR251" s="143"/>
      <c r="LS251" s="143"/>
      <c r="LT251" s="143"/>
      <c r="LU251" s="143"/>
      <c r="LV251" s="143"/>
      <c r="LW251" s="143"/>
      <c r="LX251" s="143"/>
      <c r="LY251" s="143"/>
      <c r="LZ251" s="143"/>
      <c r="MA251" s="143"/>
      <c r="MB251" s="143"/>
      <c r="MC251" s="143"/>
      <c r="MD251" s="143"/>
      <c r="ME251" s="143"/>
      <c r="MF251" s="143"/>
      <c r="MG251" s="143"/>
      <c r="MH251" s="143"/>
      <c r="MI251" s="143"/>
      <c r="MJ251" s="143"/>
      <c r="MK251" s="143"/>
      <c r="ML251" s="143"/>
      <c r="MM251" s="143"/>
      <c r="MN251" s="143"/>
      <c r="MO251" s="143"/>
      <c r="MP251" s="143"/>
      <c r="MQ251" s="143"/>
      <c r="MR251" s="143"/>
      <c r="MS251" s="143"/>
      <c r="MT251" s="143"/>
      <c r="MU251" s="143"/>
      <c r="MV251" s="143"/>
      <c r="MW251" s="143"/>
      <c r="MX251" s="143"/>
      <c r="MY251" s="143"/>
      <c r="MZ251" s="143"/>
      <c r="NA251" s="143"/>
      <c r="NB251" s="143"/>
      <c r="NC251" s="143"/>
      <c r="ND251" s="143"/>
      <c r="NE251" s="143"/>
      <c r="NF251" s="143"/>
      <c r="NG251" s="143"/>
      <c r="NH251" s="143"/>
      <c r="NI251" s="143"/>
      <c r="NJ251" s="143"/>
      <c r="NK251" s="143"/>
      <c r="NL251" s="143"/>
      <c r="NM251" s="143"/>
      <c r="NN251" s="143"/>
      <c r="NO251" s="143"/>
      <c r="NP251" s="143"/>
      <c r="NQ251" s="143"/>
      <c r="NR251" s="143"/>
      <c r="NS251" s="143"/>
      <c r="NT251" s="143"/>
      <c r="NU251" s="143"/>
      <c r="NV251" s="143"/>
      <c r="NW251" s="143"/>
      <c r="NX251" s="143"/>
      <c r="NY251" s="143"/>
      <c r="NZ251" s="143"/>
      <c r="OA251" s="143"/>
      <c r="OB251" s="143"/>
      <c r="OC251" s="143"/>
      <c r="OD251" s="143"/>
      <c r="OE251" s="143"/>
      <c r="OF251" s="143"/>
      <c r="OG251" s="143"/>
      <c r="OH251" s="143"/>
      <c r="OI251" s="143"/>
      <c r="OJ251" s="143"/>
      <c r="OK251" s="143"/>
      <c r="OL251" s="143"/>
      <c r="OM251" s="143"/>
      <c r="ON251" s="143"/>
      <c r="OO251" s="143"/>
      <c r="OP251" s="143"/>
      <c r="OQ251" s="143"/>
      <c r="OR251" s="143"/>
      <c r="OS251" s="143"/>
      <c r="OT251" s="143"/>
      <c r="OU251" s="143"/>
      <c r="OV251" s="143"/>
      <c r="OW251" s="143"/>
      <c r="OX251" s="143"/>
      <c r="OY251" s="143"/>
      <c r="OZ251" s="143"/>
      <c r="PA251" s="143"/>
      <c r="PB251" s="143"/>
      <c r="PC251" s="143"/>
      <c r="PD251" s="143"/>
      <c r="PE251" s="143"/>
      <c r="PF251" s="143"/>
      <c r="PG251" s="143"/>
      <c r="PH251" s="143"/>
      <c r="PI251" s="143"/>
      <c r="PJ251" s="143"/>
      <c r="PK251" s="143"/>
      <c r="PL251" s="143"/>
      <c r="PM251" s="143"/>
      <c r="PN251" s="143"/>
      <c r="PO251" s="143"/>
      <c r="PP251" s="143"/>
      <c r="PQ251" s="143"/>
      <c r="PR251" s="143"/>
      <c r="PS251" s="143"/>
      <c r="PT251" s="143"/>
      <c r="PU251" s="143"/>
      <c r="PV251" s="143"/>
      <c r="PW251" s="143"/>
      <c r="PX251" s="143"/>
      <c r="PY251" s="143"/>
      <c r="PZ251" s="143"/>
      <c r="QA251" s="143"/>
      <c r="QB251" s="143"/>
      <c r="QC251" s="143"/>
      <c r="QD251" s="143"/>
      <c r="QE251" s="143"/>
      <c r="QF251" s="143"/>
      <c r="QG251" s="143"/>
      <c r="QH251" s="143"/>
      <c r="QI251" s="143"/>
      <c r="QJ251" s="143"/>
      <c r="QK251" s="143"/>
      <c r="QL251" s="143"/>
      <c r="QM251" s="143"/>
      <c r="QN251" s="143"/>
      <c r="QO251" s="143"/>
      <c r="QP251" s="143"/>
      <c r="QQ251" s="143"/>
      <c r="QR251" s="143"/>
      <c r="QS251" s="143"/>
      <c r="QT251" s="143"/>
      <c r="QU251" s="143"/>
      <c r="QV251" s="143"/>
      <c r="QW251" s="143"/>
      <c r="QX251" s="143"/>
      <c r="QY251" s="143"/>
      <c r="QZ251" s="143"/>
      <c r="RA251" s="143"/>
      <c r="RB251" s="143"/>
      <c r="RC251" s="143"/>
      <c r="RD251" s="143"/>
      <c r="RE251" s="143"/>
      <c r="RF251" s="143"/>
      <c r="RG251" s="143"/>
      <c r="RH251" s="143"/>
      <c r="RI251" s="143"/>
      <c r="RJ251" s="143"/>
      <c r="RK251" s="143"/>
      <c r="RL251" s="143"/>
      <c r="RM251" s="143"/>
      <c r="RN251" s="143"/>
      <c r="RO251" s="143"/>
      <c r="RP251" s="143"/>
      <c r="RQ251" s="143"/>
      <c r="RR251" s="143"/>
      <c r="RS251" s="143"/>
      <c r="RT251" s="143"/>
      <c r="RU251" s="143"/>
      <c r="RV251" s="143"/>
      <c r="RW251" s="143"/>
      <c r="RX251" s="143"/>
      <c r="RY251" s="143"/>
      <c r="RZ251" s="143"/>
      <c r="SA251" s="143"/>
      <c r="SB251" s="143"/>
      <c r="SC251" s="143"/>
      <c r="SD251" s="143"/>
      <c r="SE251" s="143"/>
      <c r="SF251" s="143"/>
      <c r="SG251" s="143"/>
      <c r="SH251" s="143"/>
      <c r="SI251" s="143"/>
      <c r="SJ251" s="143"/>
      <c r="SK251" s="143"/>
      <c r="SL251" s="143"/>
      <c r="SM251" s="143"/>
      <c r="SN251" s="143"/>
      <c r="SO251" s="143"/>
      <c r="SP251" s="143"/>
      <c r="SQ251" s="143"/>
      <c r="SR251" s="143"/>
      <c r="SS251" s="143"/>
      <c r="ST251" s="143"/>
      <c r="SU251" s="143"/>
      <c r="SV251" s="143"/>
      <c r="SW251" s="143"/>
      <c r="SX251" s="143"/>
      <c r="SY251" s="143"/>
      <c r="SZ251" s="143"/>
      <c r="TA251" s="143"/>
      <c r="TB251" s="143"/>
      <c r="TC251" s="143"/>
      <c r="TD251" s="143"/>
      <c r="TE251" s="143"/>
      <c r="TF251" s="143"/>
      <c r="TG251" s="143"/>
      <c r="TH251" s="143"/>
      <c r="TI251" s="143"/>
      <c r="TJ251" s="143"/>
      <c r="TK251" s="143"/>
      <c r="TL251" s="143"/>
      <c r="TM251" s="143"/>
      <c r="TN251" s="143"/>
      <c r="TO251" s="143"/>
      <c r="TP251" s="143"/>
      <c r="TQ251" s="143"/>
      <c r="TR251" s="143"/>
      <c r="TS251" s="143"/>
      <c r="TT251" s="143"/>
      <c r="TU251" s="143"/>
      <c r="TV251" s="143"/>
      <c r="TW251" s="143"/>
      <c r="TX251" s="143"/>
      <c r="TY251" s="143"/>
      <c r="TZ251" s="143"/>
      <c r="UA251" s="143"/>
      <c r="UB251" s="143"/>
      <c r="UC251" s="143"/>
      <c r="UD251" s="143"/>
      <c r="UE251" s="143"/>
      <c r="UF251" s="143"/>
      <c r="UG251" s="143"/>
      <c r="UH251" s="143"/>
      <c r="UI251" s="143"/>
      <c r="UJ251" s="143"/>
      <c r="UK251" s="143"/>
      <c r="UL251" s="143"/>
      <c r="UM251" s="143"/>
      <c r="UN251" s="143"/>
      <c r="UO251" s="143"/>
      <c r="UP251" s="143"/>
      <c r="UQ251" s="143"/>
      <c r="UR251" s="143"/>
      <c r="US251" s="143"/>
      <c r="UT251" s="143"/>
      <c r="UU251" s="143"/>
      <c r="UV251" s="143"/>
      <c r="UW251" s="143"/>
      <c r="UX251" s="143"/>
      <c r="UY251" s="143"/>
      <c r="UZ251" s="143"/>
      <c r="VA251" s="143"/>
      <c r="VB251" s="143"/>
      <c r="VC251" s="143"/>
      <c r="VD251" s="143"/>
      <c r="VE251" s="143"/>
      <c r="VF251" s="143"/>
      <c r="VG251" s="143"/>
      <c r="VH251" s="143"/>
      <c r="VI251" s="143"/>
      <c r="VJ251" s="143"/>
      <c r="VK251" s="143"/>
      <c r="VL251" s="143"/>
      <c r="VM251" s="143"/>
      <c r="VN251" s="143"/>
      <c r="VO251" s="143"/>
      <c r="VP251" s="143"/>
      <c r="VQ251" s="143"/>
      <c r="VR251" s="143"/>
      <c r="VS251" s="143"/>
      <c r="VT251" s="143"/>
      <c r="VU251" s="143"/>
      <c r="VV251" s="143"/>
      <c r="VW251" s="143"/>
      <c r="VX251" s="143"/>
      <c r="VY251" s="143"/>
      <c r="VZ251" s="143"/>
      <c r="WA251" s="143"/>
      <c r="WB251" s="143"/>
      <c r="WC251" s="143"/>
      <c r="WD251" s="143"/>
      <c r="WE251" s="143"/>
      <c r="WF251" s="143"/>
      <c r="WG251" s="143"/>
      <c r="WH251" s="143"/>
      <c r="WI251" s="143"/>
      <c r="WJ251" s="143"/>
      <c r="WK251" s="143"/>
      <c r="WL251" s="143"/>
      <c r="WM251" s="143"/>
      <c r="WN251" s="143"/>
      <c r="WO251" s="143"/>
      <c r="WP251" s="143"/>
      <c r="WQ251" s="143"/>
      <c r="WR251" s="143"/>
      <c r="WS251" s="143"/>
      <c r="WT251" s="143"/>
      <c r="WU251" s="143"/>
      <c r="WV251" s="143"/>
      <c r="WW251" s="143"/>
      <c r="WX251" s="143"/>
      <c r="WY251" s="143"/>
      <c r="WZ251" s="143"/>
      <c r="XA251" s="143"/>
      <c r="XB251" s="143"/>
      <c r="XC251" s="143"/>
      <c r="XD251" s="143"/>
      <c r="XE251" s="143"/>
      <c r="XF251" s="143"/>
      <c r="XG251" s="143"/>
      <c r="XH251" s="143"/>
      <c r="XI251" s="143"/>
      <c r="XJ251" s="143"/>
      <c r="XK251" s="143"/>
      <c r="XL251" s="143"/>
      <c r="XM251" s="143"/>
      <c r="XN251" s="143"/>
      <c r="XO251" s="143"/>
      <c r="XP251" s="143"/>
      <c r="XQ251" s="143"/>
      <c r="XR251" s="143"/>
      <c r="XS251" s="143"/>
      <c r="XT251" s="143"/>
      <c r="XU251" s="143"/>
      <c r="XV251" s="143"/>
      <c r="XW251" s="143"/>
      <c r="XX251" s="143"/>
      <c r="XY251" s="143"/>
      <c r="XZ251" s="143"/>
      <c r="YA251" s="143"/>
      <c r="YB251" s="143"/>
      <c r="YC251" s="143"/>
      <c r="YD251" s="143"/>
      <c r="YE251" s="143"/>
      <c r="YF251" s="143"/>
      <c r="YG251" s="143"/>
      <c r="YH251" s="143"/>
      <c r="YI251" s="143"/>
      <c r="YJ251" s="143"/>
      <c r="YK251" s="143"/>
      <c r="YL251" s="143"/>
      <c r="YM251" s="143"/>
      <c r="YN251" s="143"/>
      <c r="YO251" s="143"/>
      <c r="YP251" s="143"/>
      <c r="YQ251" s="143"/>
      <c r="YR251" s="143"/>
      <c r="YS251" s="143"/>
      <c r="YT251" s="143"/>
      <c r="YU251" s="143"/>
      <c r="YV251" s="143"/>
      <c r="YW251" s="143"/>
      <c r="YX251" s="143"/>
      <c r="YY251" s="143"/>
      <c r="YZ251" s="143"/>
      <c r="ZA251" s="143"/>
      <c r="ZB251" s="143"/>
      <c r="ZC251" s="143"/>
      <c r="ZD251" s="143"/>
      <c r="ZE251" s="143"/>
      <c r="ZF251" s="143"/>
      <c r="ZG251" s="143"/>
      <c r="ZH251" s="143"/>
      <c r="ZI251" s="143"/>
      <c r="ZJ251" s="143"/>
      <c r="ZK251" s="143"/>
      <c r="ZL251" s="143"/>
      <c r="ZM251" s="143"/>
      <c r="ZN251" s="143"/>
      <c r="ZO251" s="143"/>
      <c r="ZP251" s="143"/>
      <c r="ZQ251" s="143"/>
      <c r="ZR251" s="143"/>
      <c r="ZS251" s="143"/>
      <c r="ZT251" s="143"/>
      <c r="ZU251" s="143"/>
      <c r="ZV251" s="143"/>
      <c r="ZW251" s="143"/>
      <c r="ZX251" s="143"/>
      <c r="ZY251" s="143"/>
      <c r="ZZ251" s="143"/>
      <c r="AAA251" s="143"/>
      <c r="AAB251" s="143"/>
      <c r="AAC251" s="143"/>
      <c r="AAD251" s="143"/>
      <c r="AAE251" s="143"/>
      <c r="AAF251" s="143"/>
      <c r="AAG251" s="143"/>
      <c r="AAH251" s="143"/>
      <c r="AAI251" s="143"/>
      <c r="AAJ251" s="143"/>
      <c r="AAK251" s="143"/>
      <c r="AAL251" s="143"/>
      <c r="AAM251" s="143"/>
      <c r="AAN251" s="143"/>
      <c r="AAO251" s="143"/>
      <c r="AAP251" s="143"/>
      <c r="AAQ251" s="143"/>
      <c r="AAR251" s="143"/>
      <c r="AAS251" s="143"/>
      <c r="AAT251" s="143"/>
      <c r="AAU251" s="143"/>
      <c r="AAV251" s="143"/>
      <c r="AAW251" s="143"/>
      <c r="AAX251" s="143"/>
      <c r="AAY251" s="143"/>
      <c r="AAZ251" s="143"/>
      <c r="ABA251" s="143"/>
      <c r="ABB251" s="143"/>
      <c r="ABC251" s="143"/>
      <c r="ABD251" s="143"/>
      <c r="ABE251" s="143"/>
      <c r="ABF251" s="143"/>
      <c r="ABG251" s="143"/>
      <c r="ABH251" s="143"/>
      <c r="ABI251" s="143"/>
      <c r="ABJ251" s="143"/>
      <c r="ABK251" s="143"/>
      <c r="ABL251" s="143"/>
      <c r="ABM251" s="143"/>
      <c r="ABN251" s="143"/>
      <c r="ABO251" s="143"/>
      <c r="ABP251" s="143"/>
      <c r="ABQ251" s="143"/>
      <c r="ABR251" s="143"/>
      <c r="ABS251" s="143"/>
      <c r="ABT251" s="143"/>
      <c r="ABU251" s="143"/>
      <c r="ABV251" s="143"/>
      <c r="ABW251" s="143"/>
      <c r="ABX251" s="143"/>
      <c r="ABY251" s="143"/>
      <c r="ABZ251" s="143"/>
      <c r="ACA251" s="143"/>
      <c r="ACB251" s="143"/>
      <c r="ACC251" s="143"/>
      <c r="ACD251" s="143"/>
      <c r="ACE251" s="143"/>
      <c r="ACF251" s="143"/>
      <c r="ACG251" s="143"/>
      <c r="ACH251" s="143"/>
      <c r="ACI251" s="143"/>
      <c r="ACJ251" s="143"/>
      <c r="ACK251" s="143"/>
      <c r="ACL251" s="143"/>
      <c r="ACM251" s="143"/>
      <c r="ACN251" s="143"/>
      <c r="ACO251" s="143"/>
      <c r="ACP251" s="143"/>
      <c r="ACQ251" s="143"/>
      <c r="ACR251" s="143"/>
      <c r="ACS251" s="143"/>
      <c r="ACT251" s="143"/>
      <c r="ACU251" s="143"/>
      <c r="ACV251" s="143"/>
      <c r="ACW251" s="143"/>
      <c r="ACX251" s="143"/>
      <c r="ACY251" s="143"/>
      <c r="ACZ251" s="143"/>
      <c r="ADA251" s="143"/>
      <c r="ADB251" s="143"/>
      <c r="ADC251" s="143"/>
      <c r="ADD251" s="143"/>
      <c r="ADE251" s="143"/>
      <c r="ADF251" s="143"/>
      <c r="ADG251" s="143"/>
      <c r="ADH251" s="143"/>
      <c r="ADI251" s="143"/>
      <c r="ADJ251" s="143"/>
      <c r="ADK251" s="143"/>
      <c r="ADL251" s="143"/>
      <c r="ADM251" s="143"/>
      <c r="ADN251" s="143"/>
      <c r="ADO251" s="143"/>
      <c r="ADP251" s="143"/>
      <c r="ADQ251" s="143"/>
      <c r="ADR251" s="143"/>
      <c r="ADS251" s="143"/>
      <c r="ADT251" s="143"/>
      <c r="ADU251" s="143"/>
      <c r="ADV251" s="143"/>
      <c r="ADW251" s="143"/>
      <c r="ADX251" s="143"/>
      <c r="ADY251" s="143"/>
      <c r="ADZ251" s="143"/>
      <c r="AEA251" s="143"/>
      <c r="AEB251" s="143"/>
      <c r="AEC251" s="143"/>
      <c r="AED251" s="143"/>
      <c r="AEE251" s="143"/>
      <c r="AEF251" s="143"/>
      <c r="AEG251" s="143"/>
      <c r="AEH251" s="143"/>
      <c r="AEI251" s="143"/>
      <c r="AEJ251" s="143"/>
      <c r="AEK251" s="143"/>
      <c r="AEL251" s="143"/>
      <c r="AEM251" s="143"/>
      <c r="AEN251" s="143"/>
      <c r="AEO251" s="143"/>
      <c r="AEP251" s="143"/>
      <c r="AEQ251" s="143"/>
      <c r="AER251" s="143"/>
      <c r="AES251" s="143"/>
      <c r="AET251" s="143"/>
      <c r="AEU251" s="143"/>
      <c r="AEV251" s="143"/>
      <c r="AEW251" s="143"/>
      <c r="AEX251" s="143"/>
      <c r="AEY251" s="143"/>
      <c r="AEZ251" s="143"/>
      <c r="AFA251" s="143"/>
      <c r="AFB251" s="143"/>
      <c r="AFC251" s="143"/>
      <c r="AFD251" s="143"/>
      <c r="AFE251" s="143"/>
      <c r="AFF251" s="143"/>
      <c r="AFG251" s="143"/>
      <c r="AFH251" s="143"/>
      <c r="AFI251" s="143"/>
      <c r="AFJ251" s="143"/>
      <c r="AFK251" s="143"/>
      <c r="AFL251" s="143"/>
      <c r="AFM251" s="143"/>
      <c r="AFN251" s="143"/>
      <c r="AFO251" s="143"/>
      <c r="AFP251" s="143"/>
      <c r="AFQ251" s="143"/>
      <c r="AFR251" s="143"/>
      <c r="AFS251" s="143"/>
      <c r="AFT251" s="143"/>
      <c r="AFU251" s="143"/>
      <c r="AFV251" s="143"/>
      <c r="AFW251" s="143"/>
      <c r="AFX251" s="143"/>
      <c r="AFY251" s="143"/>
      <c r="AFZ251" s="143"/>
      <c r="AGA251" s="143"/>
      <c r="AGB251" s="143"/>
      <c r="AGC251" s="143"/>
      <c r="AGD251" s="143"/>
      <c r="AGE251" s="143"/>
      <c r="AGF251" s="143"/>
      <c r="AGG251" s="143"/>
      <c r="AGH251" s="143"/>
      <c r="AGI251" s="143"/>
      <c r="AGJ251" s="143"/>
      <c r="AGK251" s="143"/>
      <c r="AGL251" s="143"/>
      <c r="AGM251" s="143"/>
      <c r="AGN251" s="143"/>
      <c r="AGO251" s="143"/>
      <c r="AGP251" s="143"/>
      <c r="AGQ251" s="143"/>
      <c r="AGR251" s="143"/>
      <c r="AGS251" s="143"/>
      <c r="AGT251" s="143"/>
      <c r="AGU251" s="143"/>
      <c r="AGV251" s="143"/>
      <c r="AGW251" s="143"/>
      <c r="AGX251" s="143"/>
      <c r="AGY251" s="143"/>
      <c r="AGZ251" s="143"/>
      <c r="AHA251" s="143"/>
      <c r="AHB251" s="143"/>
      <c r="AHC251" s="143"/>
      <c r="AHD251" s="143"/>
      <c r="AHE251" s="143"/>
      <c r="AHF251" s="143"/>
      <c r="AHG251" s="143"/>
      <c r="AHH251" s="143"/>
      <c r="AHI251" s="143"/>
      <c r="AHJ251" s="143"/>
      <c r="AHK251" s="143"/>
      <c r="AHL251" s="143"/>
      <c r="AHM251" s="143"/>
      <c r="AHN251" s="143"/>
      <c r="AHO251" s="143"/>
      <c r="AHP251" s="143"/>
      <c r="AHQ251" s="143"/>
      <c r="AHR251" s="143"/>
      <c r="AHS251" s="143"/>
      <c r="AHT251" s="143"/>
      <c r="AHU251" s="143"/>
      <c r="AHV251" s="143"/>
      <c r="AHW251" s="143"/>
      <c r="AHX251" s="143"/>
      <c r="AHY251" s="143"/>
      <c r="AHZ251" s="143"/>
      <c r="AIA251" s="143"/>
      <c r="AIB251" s="143"/>
      <c r="AIC251" s="143"/>
      <c r="AID251" s="143"/>
      <c r="AIE251" s="143"/>
      <c r="AIF251" s="143"/>
      <c r="AIG251" s="143"/>
      <c r="AIH251" s="143"/>
      <c r="AII251" s="143"/>
      <c r="AIJ251" s="143"/>
      <c r="AIK251" s="143"/>
      <c r="AIL251" s="143"/>
      <c r="AIM251" s="143"/>
      <c r="AIN251" s="143"/>
      <c r="AIO251" s="143"/>
      <c r="AIP251" s="143"/>
      <c r="AIQ251" s="143"/>
      <c r="AIR251" s="143"/>
      <c r="AIS251" s="143"/>
      <c r="AIT251" s="143"/>
      <c r="AIU251" s="143"/>
      <c r="AIV251" s="143"/>
      <c r="AIW251" s="143"/>
      <c r="AIX251" s="143"/>
      <c r="AIY251" s="143"/>
      <c r="AIZ251" s="143"/>
      <c r="AJA251" s="143"/>
      <c r="AJB251" s="143"/>
      <c r="AJC251" s="143"/>
      <c r="AJD251" s="143"/>
      <c r="AJE251" s="143"/>
      <c r="AJF251" s="143"/>
      <c r="AJG251" s="143"/>
      <c r="AJH251" s="143"/>
      <c r="AJI251" s="143"/>
    </row>
    <row r="252" spans="1:945" s="106" customFormat="1" ht="13.55" hidden="1" customHeight="1">
      <c r="A252" s="400"/>
      <c r="B252" s="62" t="s">
        <v>229</v>
      </c>
      <c r="C252" s="251"/>
      <c r="D252" s="358" t="str">
        <f>Asia!D252</f>
        <v/>
      </c>
      <c r="E252" s="421"/>
      <c r="F252" s="406"/>
      <c r="G252" s="356"/>
      <c r="H252" s="358" t="str">
        <f t="shared" si="125"/>
        <v/>
      </c>
      <c r="I252" s="138"/>
      <c r="J252" s="358" t="str">
        <f t="shared" si="126"/>
        <v/>
      </c>
      <c r="K252" s="403"/>
      <c r="L252" s="406"/>
      <c r="M252" s="138"/>
      <c r="N252" s="358" t="str">
        <f t="shared" si="128"/>
        <v/>
      </c>
      <c r="O252" s="138"/>
      <c r="P252" s="358"/>
      <c r="Q252" s="138"/>
      <c r="R252" s="358" t="str">
        <f t="shared" si="129"/>
        <v/>
      </c>
      <c r="S252" s="138"/>
      <c r="T252" s="358" t="str">
        <f t="shared" si="130"/>
        <v/>
      </c>
      <c r="U252" s="250"/>
      <c r="V252" s="137"/>
      <c r="W252" s="356"/>
      <c r="X252" s="358" t="str">
        <f t="shared" si="131"/>
        <v/>
      </c>
      <c r="Y252" s="250"/>
      <c r="Z252" s="358" t="str">
        <f t="shared" si="132"/>
        <v/>
      </c>
      <c r="AA252" s="138"/>
      <c r="AB252" s="358"/>
      <c r="AC252" s="138"/>
      <c r="AD252" s="358"/>
      <c r="AE252" s="138"/>
      <c r="AF252" s="358"/>
      <c r="AG252" s="138"/>
      <c r="AH252" s="358"/>
      <c r="AI252" s="143"/>
      <c r="AJ252" s="143"/>
      <c r="AK252" s="143"/>
      <c r="AL252" s="143"/>
      <c r="AM252" s="143"/>
      <c r="AN252" s="143"/>
      <c r="AO252" s="143"/>
      <c r="AP252" s="143"/>
      <c r="AQ252" s="143"/>
      <c r="AR252" s="143"/>
      <c r="AS252" s="143"/>
      <c r="AT252" s="143"/>
      <c r="AU252" s="143"/>
      <c r="AV252" s="144"/>
      <c r="AW252" s="143"/>
      <c r="AX252" s="143"/>
      <c r="AY252" s="143"/>
      <c r="AZ252" s="143"/>
      <c r="BA252" s="143"/>
      <c r="BB252" s="143"/>
      <c r="BC252" s="143"/>
      <c r="BD252" s="143"/>
      <c r="BE252" s="143"/>
      <c r="BF252" s="143"/>
      <c r="BG252" s="143"/>
      <c r="BH252" s="143"/>
      <c r="BI252" s="143"/>
      <c r="BJ252" s="143"/>
      <c r="BK252" s="143"/>
      <c r="BL252" s="143"/>
      <c r="BM252" s="143"/>
      <c r="BN252" s="143"/>
      <c r="BO252" s="143"/>
      <c r="BP252" s="143"/>
      <c r="BQ252" s="143"/>
      <c r="BR252" s="143"/>
      <c r="BS252" s="143"/>
      <c r="BT252" s="143"/>
      <c r="BU252" s="143"/>
      <c r="BV252" s="143"/>
      <c r="BW252" s="143"/>
      <c r="BX252" s="143"/>
      <c r="BY252" s="143"/>
      <c r="BZ252" s="143"/>
      <c r="CA252" s="143"/>
      <c r="CB252" s="143"/>
      <c r="CC252" s="143"/>
      <c r="CD252" s="143"/>
      <c r="CE252" s="143"/>
      <c r="CF252" s="143"/>
      <c r="CG252" s="143"/>
      <c r="CH252" s="143"/>
      <c r="CI252" s="143"/>
      <c r="CJ252" s="143"/>
      <c r="CK252" s="143"/>
      <c r="CL252" s="143"/>
      <c r="CM252" s="143"/>
      <c r="CN252" s="143"/>
      <c r="CO252" s="143"/>
      <c r="CP252" s="143"/>
      <c r="CQ252" s="143"/>
      <c r="CR252" s="143"/>
      <c r="CS252" s="143"/>
      <c r="CT252" s="143"/>
      <c r="CU252" s="143"/>
      <c r="CV252" s="143"/>
      <c r="CW252" s="143"/>
      <c r="CX252" s="143"/>
      <c r="CY252" s="143"/>
      <c r="CZ252" s="143"/>
      <c r="DA252" s="143"/>
      <c r="DB252" s="143"/>
      <c r="DC252" s="143"/>
      <c r="DD252" s="143"/>
      <c r="DE252" s="143"/>
      <c r="DF252" s="143"/>
      <c r="DG252" s="143"/>
      <c r="DH252" s="143"/>
      <c r="DI252" s="143"/>
      <c r="DJ252" s="143"/>
      <c r="DK252" s="143"/>
      <c r="DL252" s="143"/>
      <c r="DM252" s="143"/>
      <c r="DN252" s="143"/>
      <c r="DO252" s="143"/>
      <c r="DP252" s="143"/>
      <c r="DQ252" s="143"/>
      <c r="DR252" s="143"/>
      <c r="DS252" s="143"/>
      <c r="DT252" s="143"/>
      <c r="DU252" s="143"/>
      <c r="DV252" s="143"/>
      <c r="DW252" s="143"/>
      <c r="DX252" s="143"/>
      <c r="DY252" s="143"/>
      <c r="DZ252" s="143"/>
      <c r="EA252" s="143"/>
      <c r="EB252" s="143"/>
      <c r="EC252" s="143"/>
      <c r="ED252" s="143"/>
      <c r="EE252" s="143"/>
      <c r="EF252" s="143"/>
      <c r="EG252" s="143"/>
      <c r="EH252" s="143"/>
      <c r="EI252" s="143"/>
      <c r="EJ252" s="143"/>
      <c r="EK252" s="143"/>
      <c r="EL252" s="143"/>
      <c r="EM252" s="143"/>
      <c r="EN252" s="143"/>
      <c r="EO252" s="143"/>
      <c r="EP252" s="143"/>
      <c r="EQ252" s="143"/>
      <c r="ER252" s="143"/>
      <c r="ES252" s="143"/>
      <c r="ET252" s="143"/>
      <c r="EU252" s="143"/>
      <c r="EV252" s="143"/>
      <c r="EW252" s="143"/>
      <c r="EX252" s="143"/>
      <c r="EY252" s="143"/>
      <c r="EZ252" s="143"/>
      <c r="FA252" s="143"/>
      <c r="FB252" s="143"/>
      <c r="FC252" s="143"/>
      <c r="FD252" s="143"/>
      <c r="FE252" s="143"/>
      <c r="FF252" s="143"/>
      <c r="FG252" s="143"/>
      <c r="FH252" s="143"/>
      <c r="FI252" s="143"/>
      <c r="FJ252" s="143"/>
      <c r="FK252" s="143"/>
      <c r="FL252" s="143"/>
      <c r="FM252" s="143"/>
      <c r="FN252" s="143"/>
      <c r="FO252" s="143"/>
      <c r="FP252" s="143"/>
      <c r="FQ252" s="143"/>
      <c r="FR252" s="143"/>
      <c r="FS252" s="143"/>
      <c r="FT252" s="143"/>
      <c r="FU252" s="143"/>
      <c r="FV252" s="143"/>
      <c r="FW252" s="143"/>
      <c r="FX252" s="143"/>
      <c r="FY252" s="143"/>
      <c r="FZ252" s="143"/>
      <c r="GA252" s="143"/>
      <c r="GB252" s="143"/>
      <c r="GC252" s="143"/>
      <c r="GD252" s="143"/>
      <c r="GE252" s="143"/>
      <c r="GF252" s="143"/>
      <c r="GG252" s="143"/>
      <c r="GH252" s="143"/>
      <c r="GI252" s="143"/>
      <c r="GJ252" s="143"/>
      <c r="GK252" s="143"/>
      <c r="GL252" s="143"/>
      <c r="GM252" s="143"/>
      <c r="GN252" s="143"/>
      <c r="GO252" s="143"/>
      <c r="GP252" s="143"/>
      <c r="GQ252" s="143"/>
      <c r="GR252" s="143"/>
      <c r="GS252" s="143"/>
      <c r="GT252" s="143"/>
      <c r="GU252" s="143"/>
      <c r="GV252" s="143"/>
      <c r="GW252" s="143"/>
      <c r="GX252" s="143"/>
      <c r="GY252" s="143"/>
      <c r="GZ252" s="143"/>
      <c r="HA252" s="143"/>
      <c r="HB252" s="143"/>
      <c r="HC252" s="143"/>
      <c r="HD252" s="143"/>
      <c r="HE252" s="143"/>
      <c r="HF252" s="143"/>
      <c r="HG252" s="143"/>
      <c r="HH252" s="143"/>
      <c r="HI252" s="143"/>
      <c r="HJ252" s="143"/>
      <c r="HK252" s="143"/>
      <c r="HL252" s="143"/>
      <c r="HM252" s="143"/>
      <c r="HN252" s="143"/>
      <c r="HO252" s="143"/>
      <c r="HP252" s="143"/>
      <c r="HQ252" s="143"/>
      <c r="HR252" s="143"/>
      <c r="HS252" s="143"/>
      <c r="HT252" s="143"/>
      <c r="HU252" s="143"/>
      <c r="HV252" s="143"/>
      <c r="HW252" s="143"/>
      <c r="HX252" s="143"/>
      <c r="HY252" s="143"/>
      <c r="HZ252" s="143"/>
      <c r="IA252" s="143"/>
      <c r="IB252" s="143"/>
      <c r="IC252" s="143"/>
      <c r="ID252" s="143"/>
      <c r="IE252" s="143"/>
      <c r="IF252" s="143"/>
      <c r="IG252" s="143"/>
      <c r="IH252" s="143"/>
      <c r="II252" s="143"/>
      <c r="IJ252" s="143"/>
      <c r="IK252" s="143"/>
      <c r="IL252" s="143"/>
      <c r="IM252" s="143"/>
      <c r="IN252" s="143"/>
      <c r="IO252" s="143"/>
      <c r="IP252" s="143"/>
      <c r="IQ252" s="143"/>
      <c r="IR252" s="143"/>
      <c r="IS252" s="143"/>
      <c r="IT252" s="143"/>
      <c r="IU252" s="143"/>
      <c r="IV252" s="143"/>
      <c r="IW252" s="143"/>
      <c r="IX252" s="143"/>
      <c r="IY252" s="143"/>
      <c r="IZ252" s="143"/>
      <c r="JA252" s="143"/>
      <c r="JB252" s="143"/>
      <c r="JC252" s="143"/>
      <c r="JD252" s="143"/>
      <c r="JE252" s="143"/>
      <c r="JF252" s="143"/>
      <c r="JG252" s="143"/>
      <c r="JH252" s="143"/>
      <c r="JI252" s="143"/>
      <c r="JJ252" s="143"/>
      <c r="JK252" s="143"/>
      <c r="JL252" s="143"/>
      <c r="JM252" s="143"/>
      <c r="JN252" s="143"/>
      <c r="JO252" s="143"/>
      <c r="JP252" s="143"/>
      <c r="JQ252" s="143"/>
      <c r="JR252" s="143"/>
      <c r="JS252" s="143"/>
      <c r="JT252" s="143"/>
      <c r="JU252" s="143"/>
      <c r="JV252" s="143"/>
      <c r="JW252" s="143"/>
      <c r="JX252" s="143"/>
      <c r="JY252" s="143"/>
      <c r="JZ252" s="143"/>
      <c r="KA252" s="143"/>
      <c r="KB252" s="143"/>
      <c r="KC252" s="143"/>
      <c r="KD252" s="143"/>
      <c r="KE252" s="143"/>
      <c r="KF252" s="143"/>
      <c r="KG252" s="143"/>
      <c r="KH252" s="143"/>
      <c r="KI252" s="143"/>
      <c r="KJ252" s="143"/>
      <c r="KK252" s="143"/>
      <c r="KL252" s="143"/>
      <c r="KM252" s="143"/>
      <c r="KN252" s="143"/>
      <c r="KO252" s="143"/>
      <c r="KP252" s="143"/>
      <c r="KQ252" s="143"/>
      <c r="KR252" s="143"/>
      <c r="KS252" s="143"/>
      <c r="KT252" s="143"/>
      <c r="KU252" s="143"/>
      <c r="KV252" s="143"/>
      <c r="KW252" s="143"/>
      <c r="KX252" s="143"/>
      <c r="KY252" s="143"/>
      <c r="KZ252" s="143"/>
      <c r="LA252" s="143"/>
      <c r="LB252" s="143"/>
      <c r="LC252" s="143"/>
      <c r="LD252" s="143"/>
      <c r="LE252" s="143"/>
      <c r="LF252" s="143"/>
      <c r="LG252" s="143"/>
      <c r="LH252" s="143"/>
      <c r="LI252" s="143"/>
      <c r="LJ252" s="143"/>
      <c r="LK252" s="143"/>
      <c r="LL252" s="143"/>
      <c r="LM252" s="143"/>
      <c r="LN252" s="143"/>
      <c r="LO252" s="143"/>
      <c r="LP252" s="143"/>
      <c r="LQ252" s="143"/>
      <c r="LR252" s="143"/>
      <c r="LS252" s="143"/>
      <c r="LT252" s="143"/>
      <c r="LU252" s="143"/>
      <c r="LV252" s="143"/>
      <c r="LW252" s="143"/>
      <c r="LX252" s="143"/>
      <c r="LY252" s="143"/>
      <c r="LZ252" s="143"/>
      <c r="MA252" s="143"/>
      <c r="MB252" s="143"/>
      <c r="MC252" s="143"/>
      <c r="MD252" s="143"/>
      <c r="ME252" s="143"/>
      <c r="MF252" s="143"/>
      <c r="MG252" s="143"/>
      <c r="MH252" s="143"/>
      <c r="MI252" s="143"/>
      <c r="MJ252" s="143"/>
      <c r="MK252" s="143"/>
      <c r="ML252" s="143"/>
      <c r="MM252" s="143"/>
      <c r="MN252" s="143"/>
      <c r="MO252" s="143"/>
      <c r="MP252" s="143"/>
      <c r="MQ252" s="143"/>
      <c r="MR252" s="143"/>
      <c r="MS252" s="143"/>
      <c r="MT252" s="143"/>
      <c r="MU252" s="143"/>
      <c r="MV252" s="143"/>
      <c r="MW252" s="143"/>
      <c r="MX252" s="143"/>
      <c r="MY252" s="143"/>
      <c r="MZ252" s="143"/>
      <c r="NA252" s="143"/>
      <c r="NB252" s="143"/>
      <c r="NC252" s="143"/>
      <c r="ND252" s="143"/>
      <c r="NE252" s="143"/>
      <c r="NF252" s="143"/>
      <c r="NG252" s="143"/>
      <c r="NH252" s="143"/>
      <c r="NI252" s="143"/>
      <c r="NJ252" s="143"/>
      <c r="NK252" s="143"/>
      <c r="NL252" s="143"/>
      <c r="NM252" s="143"/>
      <c r="NN252" s="143"/>
      <c r="NO252" s="143"/>
      <c r="NP252" s="143"/>
      <c r="NQ252" s="143"/>
      <c r="NR252" s="143"/>
      <c r="NS252" s="143"/>
      <c r="NT252" s="143"/>
      <c r="NU252" s="143"/>
      <c r="NV252" s="143"/>
      <c r="NW252" s="143"/>
      <c r="NX252" s="143"/>
      <c r="NY252" s="143"/>
      <c r="NZ252" s="143"/>
      <c r="OA252" s="143"/>
      <c r="OB252" s="143"/>
      <c r="OC252" s="143"/>
      <c r="OD252" s="143"/>
      <c r="OE252" s="143"/>
      <c r="OF252" s="143"/>
      <c r="OG252" s="143"/>
      <c r="OH252" s="143"/>
      <c r="OI252" s="143"/>
      <c r="OJ252" s="143"/>
      <c r="OK252" s="143"/>
      <c r="OL252" s="143"/>
      <c r="OM252" s="143"/>
      <c r="ON252" s="143"/>
      <c r="OO252" s="143"/>
      <c r="OP252" s="143"/>
      <c r="OQ252" s="143"/>
      <c r="OR252" s="143"/>
      <c r="OS252" s="143"/>
      <c r="OT252" s="143"/>
      <c r="OU252" s="143"/>
      <c r="OV252" s="143"/>
      <c r="OW252" s="143"/>
      <c r="OX252" s="143"/>
      <c r="OY252" s="143"/>
      <c r="OZ252" s="143"/>
      <c r="PA252" s="143"/>
      <c r="PB252" s="143"/>
      <c r="PC252" s="143"/>
      <c r="PD252" s="143"/>
      <c r="PE252" s="143"/>
      <c r="PF252" s="143"/>
      <c r="PG252" s="143"/>
      <c r="PH252" s="143"/>
      <c r="PI252" s="143"/>
      <c r="PJ252" s="143"/>
      <c r="PK252" s="143"/>
      <c r="PL252" s="143"/>
      <c r="PM252" s="143"/>
      <c r="PN252" s="143"/>
      <c r="PO252" s="143"/>
      <c r="PP252" s="143"/>
      <c r="PQ252" s="143"/>
      <c r="PR252" s="143"/>
      <c r="PS252" s="143"/>
      <c r="PT252" s="143"/>
      <c r="PU252" s="143"/>
      <c r="PV252" s="143"/>
      <c r="PW252" s="143"/>
      <c r="PX252" s="143"/>
      <c r="PY252" s="143"/>
      <c r="PZ252" s="143"/>
      <c r="QA252" s="143"/>
      <c r="QB252" s="143"/>
      <c r="QC252" s="143"/>
      <c r="QD252" s="143"/>
      <c r="QE252" s="143"/>
      <c r="QF252" s="143"/>
      <c r="QG252" s="143"/>
      <c r="QH252" s="143"/>
      <c r="QI252" s="143"/>
      <c r="QJ252" s="143"/>
      <c r="QK252" s="143"/>
      <c r="QL252" s="143"/>
      <c r="QM252" s="143"/>
      <c r="QN252" s="143"/>
      <c r="QO252" s="143"/>
      <c r="QP252" s="143"/>
      <c r="QQ252" s="143"/>
      <c r="QR252" s="143"/>
      <c r="QS252" s="143"/>
      <c r="QT252" s="143"/>
      <c r="QU252" s="143"/>
      <c r="QV252" s="143"/>
      <c r="QW252" s="143"/>
      <c r="QX252" s="143"/>
      <c r="QY252" s="143"/>
      <c r="QZ252" s="143"/>
      <c r="RA252" s="143"/>
      <c r="RB252" s="143"/>
      <c r="RC252" s="143"/>
      <c r="RD252" s="143"/>
      <c r="RE252" s="143"/>
      <c r="RF252" s="143"/>
      <c r="RG252" s="143"/>
      <c r="RH252" s="143"/>
      <c r="RI252" s="143"/>
      <c r="RJ252" s="143"/>
      <c r="RK252" s="143"/>
      <c r="RL252" s="143"/>
      <c r="RM252" s="143"/>
      <c r="RN252" s="143"/>
      <c r="RO252" s="143"/>
      <c r="RP252" s="143"/>
      <c r="RQ252" s="143"/>
      <c r="RR252" s="143"/>
      <c r="RS252" s="143"/>
      <c r="RT252" s="143"/>
      <c r="RU252" s="143"/>
      <c r="RV252" s="143"/>
      <c r="RW252" s="143"/>
      <c r="RX252" s="143"/>
      <c r="RY252" s="143"/>
      <c r="RZ252" s="143"/>
      <c r="SA252" s="143"/>
      <c r="SB252" s="143"/>
      <c r="SC252" s="143"/>
      <c r="SD252" s="143"/>
      <c r="SE252" s="143"/>
      <c r="SF252" s="143"/>
      <c r="SG252" s="143"/>
      <c r="SH252" s="143"/>
      <c r="SI252" s="143"/>
      <c r="SJ252" s="143"/>
      <c r="SK252" s="143"/>
      <c r="SL252" s="143"/>
      <c r="SM252" s="143"/>
      <c r="SN252" s="143"/>
      <c r="SO252" s="143"/>
      <c r="SP252" s="143"/>
      <c r="SQ252" s="143"/>
      <c r="SR252" s="143"/>
      <c r="SS252" s="143"/>
      <c r="ST252" s="143"/>
      <c r="SU252" s="143"/>
      <c r="SV252" s="143"/>
      <c r="SW252" s="143"/>
      <c r="SX252" s="143"/>
      <c r="SY252" s="143"/>
      <c r="SZ252" s="143"/>
      <c r="TA252" s="143"/>
      <c r="TB252" s="143"/>
      <c r="TC252" s="143"/>
      <c r="TD252" s="143"/>
      <c r="TE252" s="143"/>
      <c r="TF252" s="143"/>
      <c r="TG252" s="143"/>
      <c r="TH252" s="143"/>
      <c r="TI252" s="143"/>
      <c r="TJ252" s="143"/>
      <c r="TK252" s="143"/>
      <c r="TL252" s="143"/>
      <c r="TM252" s="143"/>
      <c r="TN252" s="143"/>
      <c r="TO252" s="143"/>
      <c r="TP252" s="143"/>
      <c r="TQ252" s="143"/>
      <c r="TR252" s="143"/>
      <c r="TS252" s="143"/>
      <c r="TT252" s="143"/>
      <c r="TU252" s="143"/>
      <c r="TV252" s="143"/>
      <c r="TW252" s="143"/>
      <c r="TX252" s="143"/>
      <c r="TY252" s="143"/>
      <c r="TZ252" s="143"/>
      <c r="UA252" s="143"/>
      <c r="UB252" s="143"/>
      <c r="UC252" s="143"/>
      <c r="UD252" s="143"/>
      <c r="UE252" s="143"/>
      <c r="UF252" s="143"/>
      <c r="UG252" s="143"/>
      <c r="UH252" s="143"/>
      <c r="UI252" s="143"/>
      <c r="UJ252" s="143"/>
      <c r="UK252" s="143"/>
      <c r="UL252" s="143"/>
      <c r="UM252" s="143"/>
      <c r="UN252" s="143"/>
      <c r="UO252" s="143"/>
      <c r="UP252" s="143"/>
      <c r="UQ252" s="143"/>
      <c r="UR252" s="143"/>
      <c r="US252" s="143"/>
      <c r="UT252" s="143"/>
      <c r="UU252" s="143"/>
      <c r="UV252" s="143"/>
      <c r="UW252" s="143"/>
      <c r="UX252" s="143"/>
      <c r="UY252" s="143"/>
      <c r="UZ252" s="143"/>
      <c r="VA252" s="143"/>
      <c r="VB252" s="143"/>
      <c r="VC252" s="143"/>
      <c r="VD252" s="143"/>
      <c r="VE252" s="143"/>
      <c r="VF252" s="143"/>
      <c r="VG252" s="143"/>
      <c r="VH252" s="143"/>
      <c r="VI252" s="143"/>
      <c r="VJ252" s="143"/>
      <c r="VK252" s="143"/>
      <c r="VL252" s="143"/>
      <c r="VM252" s="143"/>
      <c r="VN252" s="143"/>
      <c r="VO252" s="143"/>
      <c r="VP252" s="143"/>
      <c r="VQ252" s="143"/>
      <c r="VR252" s="143"/>
      <c r="VS252" s="143"/>
      <c r="VT252" s="143"/>
      <c r="VU252" s="143"/>
      <c r="VV252" s="143"/>
      <c r="VW252" s="143"/>
      <c r="VX252" s="143"/>
      <c r="VY252" s="143"/>
      <c r="VZ252" s="143"/>
      <c r="WA252" s="143"/>
      <c r="WB252" s="143"/>
      <c r="WC252" s="143"/>
      <c r="WD252" s="143"/>
      <c r="WE252" s="143"/>
      <c r="WF252" s="143"/>
      <c r="WG252" s="143"/>
      <c r="WH252" s="143"/>
      <c r="WI252" s="143"/>
      <c r="WJ252" s="143"/>
      <c r="WK252" s="143"/>
      <c r="WL252" s="143"/>
      <c r="WM252" s="143"/>
      <c r="WN252" s="143"/>
      <c r="WO252" s="143"/>
      <c r="WP252" s="143"/>
      <c r="WQ252" s="143"/>
      <c r="WR252" s="143"/>
      <c r="WS252" s="143"/>
      <c r="WT252" s="143"/>
      <c r="WU252" s="143"/>
      <c r="WV252" s="143"/>
      <c r="WW252" s="143"/>
      <c r="WX252" s="143"/>
      <c r="WY252" s="143"/>
      <c r="WZ252" s="143"/>
      <c r="XA252" s="143"/>
      <c r="XB252" s="143"/>
      <c r="XC252" s="143"/>
      <c r="XD252" s="143"/>
      <c r="XE252" s="143"/>
      <c r="XF252" s="143"/>
      <c r="XG252" s="143"/>
      <c r="XH252" s="143"/>
      <c r="XI252" s="143"/>
      <c r="XJ252" s="143"/>
      <c r="XK252" s="143"/>
      <c r="XL252" s="143"/>
      <c r="XM252" s="143"/>
      <c r="XN252" s="143"/>
      <c r="XO252" s="143"/>
      <c r="XP252" s="143"/>
      <c r="XQ252" s="143"/>
      <c r="XR252" s="143"/>
      <c r="XS252" s="143"/>
      <c r="XT252" s="143"/>
      <c r="XU252" s="143"/>
      <c r="XV252" s="143"/>
      <c r="XW252" s="143"/>
      <c r="XX252" s="143"/>
      <c r="XY252" s="143"/>
      <c r="XZ252" s="143"/>
      <c r="YA252" s="143"/>
      <c r="YB252" s="143"/>
      <c r="YC252" s="143"/>
      <c r="YD252" s="143"/>
      <c r="YE252" s="143"/>
      <c r="YF252" s="143"/>
      <c r="YG252" s="143"/>
      <c r="YH252" s="143"/>
      <c r="YI252" s="143"/>
      <c r="YJ252" s="143"/>
      <c r="YK252" s="143"/>
      <c r="YL252" s="143"/>
      <c r="YM252" s="143"/>
      <c r="YN252" s="143"/>
      <c r="YO252" s="143"/>
      <c r="YP252" s="143"/>
      <c r="YQ252" s="143"/>
      <c r="YR252" s="143"/>
      <c r="YS252" s="143"/>
      <c r="YT252" s="143"/>
      <c r="YU252" s="143"/>
      <c r="YV252" s="143"/>
      <c r="YW252" s="143"/>
      <c r="YX252" s="143"/>
      <c r="YY252" s="143"/>
      <c r="YZ252" s="143"/>
      <c r="ZA252" s="143"/>
      <c r="ZB252" s="143"/>
      <c r="ZC252" s="143"/>
      <c r="ZD252" s="143"/>
      <c r="ZE252" s="143"/>
      <c r="ZF252" s="143"/>
      <c r="ZG252" s="143"/>
      <c r="ZH252" s="143"/>
      <c r="ZI252" s="143"/>
      <c r="ZJ252" s="143"/>
      <c r="ZK252" s="143"/>
      <c r="ZL252" s="143"/>
      <c r="ZM252" s="143"/>
      <c r="ZN252" s="143"/>
      <c r="ZO252" s="143"/>
      <c r="ZP252" s="143"/>
      <c r="ZQ252" s="143"/>
      <c r="ZR252" s="143"/>
      <c r="ZS252" s="143"/>
      <c r="ZT252" s="143"/>
      <c r="ZU252" s="143"/>
      <c r="ZV252" s="143"/>
      <c r="ZW252" s="143"/>
      <c r="ZX252" s="143"/>
      <c r="ZY252" s="143"/>
      <c r="ZZ252" s="143"/>
      <c r="AAA252" s="143"/>
      <c r="AAB252" s="143"/>
      <c r="AAC252" s="143"/>
      <c r="AAD252" s="143"/>
      <c r="AAE252" s="143"/>
      <c r="AAF252" s="143"/>
      <c r="AAG252" s="143"/>
      <c r="AAH252" s="143"/>
      <c r="AAI252" s="143"/>
      <c r="AAJ252" s="143"/>
      <c r="AAK252" s="143"/>
      <c r="AAL252" s="143"/>
      <c r="AAM252" s="143"/>
      <c r="AAN252" s="143"/>
      <c r="AAO252" s="143"/>
      <c r="AAP252" s="143"/>
      <c r="AAQ252" s="143"/>
      <c r="AAR252" s="143"/>
      <c r="AAS252" s="143"/>
      <c r="AAT252" s="143"/>
      <c r="AAU252" s="143"/>
      <c r="AAV252" s="143"/>
      <c r="AAW252" s="143"/>
      <c r="AAX252" s="143"/>
      <c r="AAY252" s="143"/>
      <c r="AAZ252" s="143"/>
      <c r="ABA252" s="143"/>
      <c r="ABB252" s="143"/>
      <c r="ABC252" s="143"/>
      <c r="ABD252" s="143"/>
      <c r="ABE252" s="143"/>
      <c r="ABF252" s="143"/>
      <c r="ABG252" s="143"/>
      <c r="ABH252" s="143"/>
      <c r="ABI252" s="143"/>
      <c r="ABJ252" s="143"/>
      <c r="ABK252" s="143"/>
      <c r="ABL252" s="143"/>
      <c r="ABM252" s="143"/>
      <c r="ABN252" s="143"/>
      <c r="ABO252" s="143"/>
      <c r="ABP252" s="143"/>
      <c r="ABQ252" s="143"/>
      <c r="ABR252" s="143"/>
      <c r="ABS252" s="143"/>
      <c r="ABT252" s="143"/>
      <c r="ABU252" s="143"/>
      <c r="ABV252" s="143"/>
      <c r="ABW252" s="143"/>
      <c r="ABX252" s="143"/>
      <c r="ABY252" s="143"/>
      <c r="ABZ252" s="143"/>
      <c r="ACA252" s="143"/>
      <c r="ACB252" s="143"/>
      <c r="ACC252" s="143"/>
      <c r="ACD252" s="143"/>
      <c r="ACE252" s="143"/>
      <c r="ACF252" s="143"/>
      <c r="ACG252" s="143"/>
      <c r="ACH252" s="143"/>
      <c r="ACI252" s="143"/>
      <c r="ACJ252" s="143"/>
      <c r="ACK252" s="143"/>
      <c r="ACL252" s="143"/>
      <c r="ACM252" s="143"/>
      <c r="ACN252" s="143"/>
      <c r="ACO252" s="143"/>
      <c r="ACP252" s="143"/>
      <c r="ACQ252" s="143"/>
      <c r="ACR252" s="143"/>
      <c r="ACS252" s="143"/>
      <c r="ACT252" s="143"/>
      <c r="ACU252" s="143"/>
      <c r="ACV252" s="143"/>
      <c r="ACW252" s="143"/>
      <c r="ACX252" s="143"/>
      <c r="ACY252" s="143"/>
      <c r="ACZ252" s="143"/>
      <c r="ADA252" s="143"/>
      <c r="ADB252" s="143"/>
      <c r="ADC252" s="143"/>
      <c r="ADD252" s="143"/>
      <c r="ADE252" s="143"/>
      <c r="ADF252" s="143"/>
      <c r="ADG252" s="143"/>
      <c r="ADH252" s="143"/>
      <c r="ADI252" s="143"/>
      <c r="ADJ252" s="143"/>
      <c r="ADK252" s="143"/>
      <c r="ADL252" s="143"/>
      <c r="ADM252" s="143"/>
      <c r="ADN252" s="143"/>
      <c r="ADO252" s="143"/>
      <c r="ADP252" s="143"/>
      <c r="ADQ252" s="143"/>
      <c r="ADR252" s="143"/>
      <c r="ADS252" s="143"/>
      <c r="ADT252" s="143"/>
      <c r="ADU252" s="143"/>
      <c r="ADV252" s="143"/>
      <c r="ADW252" s="143"/>
      <c r="ADX252" s="143"/>
      <c r="ADY252" s="143"/>
      <c r="ADZ252" s="143"/>
      <c r="AEA252" s="143"/>
      <c r="AEB252" s="143"/>
      <c r="AEC252" s="143"/>
      <c r="AED252" s="143"/>
      <c r="AEE252" s="143"/>
      <c r="AEF252" s="143"/>
      <c r="AEG252" s="143"/>
      <c r="AEH252" s="143"/>
      <c r="AEI252" s="143"/>
      <c r="AEJ252" s="143"/>
      <c r="AEK252" s="143"/>
      <c r="AEL252" s="143"/>
      <c r="AEM252" s="143"/>
      <c r="AEN252" s="143"/>
      <c r="AEO252" s="143"/>
      <c r="AEP252" s="143"/>
      <c r="AEQ252" s="143"/>
      <c r="AER252" s="143"/>
      <c r="AES252" s="143"/>
      <c r="AET252" s="143"/>
      <c r="AEU252" s="143"/>
      <c r="AEV252" s="143"/>
      <c r="AEW252" s="143"/>
      <c r="AEX252" s="143"/>
      <c r="AEY252" s="143"/>
      <c r="AEZ252" s="143"/>
      <c r="AFA252" s="143"/>
      <c r="AFB252" s="143"/>
      <c r="AFC252" s="143"/>
      <c r="AFD252" s="143"/>
      <c r="AFE252" s="143"/>
      <c r="AFF252" s="143"/>
      <c r="AFG252" s="143"/>
      <c r="AFH252" s="143"/>
      <c r="AFI252" s="143"/>
      <c r="AFJ252" s="143"/>
      <c r="AFK252" s="143"/>
      <c r="AFL252" s="143"/>
      <c r="AFM252" s="143"/>
      <c r="AFN252" s="143"/>
      <c r="AFO252" s="143"/>
      <c r="AFP252" s="143"/>
      <c r="AFQ252" s="143"/>
      <c r="AFR252" s="143"/>
      <c r="AFS252" s="143"/>
      <c r="AFT252" s="143"/>
      <c r="AFU252" s="143"/>
      <c r="AFV252" s="143"/>
      <c r="AFW252" s="143"/>
      <c r="AFX252" s="143"/>
      <c r="AFY252" s="143"/>
      <c r="AFZ252" s="143"/>
      <c r="AGA252" s="143"/>
      <c r="AGB252" s="143"/>
      <c r="AGC252" s="143"/>
      <c r="AGD252" s="143"/>
      <c r="AGE252" s="143"/>
      <c r="AGF252" s="143"/>
      <c r="AGG252" s="143"/>
      <c r="AGH252" s="143"/>
      <c r="AGI252" s="143"/>
      <c r="AGJ252" s="143"/>
      <c r="AGK252" s="143"/>
      <c r="AGL252" s="143"/>
      <c r="AGM252" s="143"/>
      <c r="AGN252" s="143"/>
      <c r="AGO252" s="143"/>
      <c r="AGP252" s="143"/>
      <c r="AGQ252" s="143"/>
      <c r="AGR252" s="143"/>
      <c r="AGS252" s="143"/>
      <c r="AGT252" s="143"/>
      <c r="AGU252" s="143"/>
      <c r="AGV252" s="143"/>
      <c r="AGW252" s="143"/>
      <c r="AGX252" s="143"/>
      <c r="AGY252" s="143"/>
      <c r="AGZ252" s="143"/>
      <c r="AHA252" s="143"/>
      <c r="AHB252" s="143"/>
      <c r="AHC252" s="143"/>
      <c r="AHD252" s="143"/>
      <c r="AHE252" s="143"/>
      <c r="AHF252" s="143"/>
      <c r="AHG252" s="143"/>
      <c r="AHH252" s="143"/>
      <c r="AHI252" s="143"/>
      <c r="AHJ252" s="143"/>
      <c r="AHK252" s="143"/>
      <c r="AHL252" s="143"/>
      <c r="AHM252" s="143"/>
      <c r="AHN252" s="143"/>
      <c r="AHO252" s="143"/>
      <c r="AHP252" s="143"/>
      <c r="AHQ252" s="143"/>
      <c r="AHR252" s="143"/>
      <c r="AHS252" s="143"/>
      <c r="AHT252" s="143"/>
      <c r="AHU252" s="143"/>
      <c r="AHV252" s="143"/>
      <c r="AHW252" s="143"/>
      <c r="AHX252" s="143"/>
      <c r="AHY252" s="143"/>
      <c r="AHZ252" s="143"/>
      <c r="AIA252" s="143"/>
      <c r="AIB252" s="143"/>
      <c r="AIC252" s="143"/>
      <c r="AID252" s="143"/>
      <c r="AIE252" s="143"/>
      <c r="AIF252" s="143"/>
      <c r="AIG252" s="143"/>
      <c r="AIH252" s="143"/>
      <c r="AII252" s="143"/>
      <c r="AIJ252" s="143"/>
      <c r="AIK252" s="143"/>
      <c r="AIL252" s="143"/>
      <c r="AIM252" s="143"/>
      <c r="AIN252" s="143"/>
      <c r="AIO252" s="143"/>
      <c r="AIP252" s="143"/>
      <c r="AIQ252" s="143"/>
      <c r="AIR252" s="143"/>
      <c r="AIS252" s="143"/>
      <c r="AIT252" s="143"/>
      <c r="AIU252" s="143"/>
      <c r="AIV252" s="143"/>
      <c r="AIW252" s="143"/>
      <c r="AIX252" s="143"/>
      <c r="AIY252" s="143"/>
      <c r="AIZ252" s="143"/>
      <c r="AJA252" s="143"/>
      <c r="AJB252" s="143"/>
      <c r="AJC252" s="143"/>
      <c r="AJD252" s="143"/>
      <c r="AJE252" s="143"/>
      <c r="AJF252" s="143"/>
      <c r="AJG252" s="143"/>
      <c r="AJH252" s="143"/>
      <c r="AJI252" s="143"/>
    </row>
    <row r="253" spans="1:945" s="106" customFormat="1" ht="13.55" hidden="1" customHeight="1">
      <c r="A253" s="400"/>
      <c r="B253" s="62" t="s">
        <v>21</v>
      </c>
      <c r="C253" s="251"/>
      <c r="D253" s="358" t="str">
        <f>Asia!D253</f>
        <v/>
      </c>
      <c r="E253" s="421"/>
      <c r="F253" s="406"/>
      <c r="G253" s="356"/>
      <c r="H253" s="358" t="str">
        <f t="shared" si="125"/>
        <v/>
      </c>
      <c r="I253" s="138"/>
      <c r="J253" s="358" t="str">
        <f t="shared" si="126"/>
        <v/>
      </c>
      <c r="K253" s="138"/>
      <c r="L253" s="358"/>
      <c r="M253" s="138"/>
      <c r="N253" s="358" t="str">
        <f t="shared" si="128"/>
        <v/>
      </c>
      <c r="O253" s="138"/>
      <c r="P253" s="358"/>
      <c r="Q253" s="138"/>
      <c r="R253" s="358" t="str">
        <f t="shared" si="129"/>
        <v/>
      </c>
      <c r="S253" s="138"/>
      <c r="T253" s="358" t="str">
        <f t="shared" si="130"/>
        <v/>
      </c>
      <c r="U253" s="250"/>
      <c r="V253" s="137"/>
      <c r="W253" s="356"/>
      <c r="X253" s="358" t="str">
        <f t="shared" si="131"/>
        <v/>
      </c>
      <c r="Y253" s="250"/>
      <c r="Z253" s="358" t="str">
        <f t="shared" si="132"/>
        <v/>
      </c>
      <c r="AA253" s="138"/>
      <c r="AB253" s="358"/>
      <c r="AC253" s="138"/>
      <c r="AD253" s="358"/>
      <c r="AE253" s="138"/>
      <c r="AF253" s="358"/>
      <c r="AG253" s="138"/>
      <c r="AH253" s="358"/>
      <c r="AI253" s="143"/>
      <c r="AJ253" s="143"/>
      <c r="AK253" s="143"/>
      <c r="AL253" s="143"/>
      <c r="AM253" s="143"/>
      <c r="AN253" s="143"/>
      <c r="AO253" s="143"/>
      <c r="AP253" s="143"/>
      <c r="AQ253" s="143"/>
      <c r="AR253" s="143"/>
      <c r="AS253" s="143"/>
      <c r="AT253" s="143"/>
      <c r="AU253" s="143"/>
      <c r="AV253" s="144"/>
      <c r="AW253" s="143"/>
      <c r="AX253" s="143"/>
      <c r="AY253" s="143"/>
      <c r="AZ253" s="143"/>
      <c r="BA253" s="143"/>
      <c r="BB253" s="143"/>
      <c r="BC253" s="143"/>
      <c r="BD253" s="143"/>
      <c r="BE253" s="143"/>
      <c r="BF253" s="143"/>
      <c r="BG253" s="143"/>
      <c r="BH253" s="143"/>
      <c r="BI253" s="143"/>
      <c r="BJ253" s="143"/>
      <c r="BK253" s="143"/>
      <c r="BL253" s="143"/>
      <c r="BM253" s="143"/>
      <c r="BN253" s="143"/>
      <c r="BO253" s="143"/>
      <c r="BP253" s="143"/>
      <c r="BQ253" s="143"/>
      <c r="BR253" s="143"/>
      <c r="BS253" s="143"/>
      <c r="BT253" s="143"/>
      <c r="BU253" s="143"/>
      <c r="BV253" s="143"/>
      <c r="BW253" s="143"/>
      <c r="BX253" s="143"/>
      <c r="BY253" s="143"/>
      <c r="BZ253" s="143"/>
      <c r="CA253" s="143"/>
      <c r="CB253" s="143"/>
      <c r="CC253" s="143"/>
      <c r="CD253" s="143"/>
      <c r="CE253" s="143"/>
      <c r="CF253" s="143"/>
      <c r="CG253" s="143"/>
      <c r="CH253" s="143"/>
      <c r="CI253" s="143"/>
      <c r="CJ253" s="143"/>
      <c r="CK253" s="143"/>
      <c r="CL253" s="143"/>
      <c r="CM253" s="143"/>
      <c r="CN253" s="143"/>
      <c r="CO253" s="143"/>
      <c r="CP253" s="143"/>
      <c r="CQ253" s="143"/>
      <c r="CR253" s="143"/>
      <c r="CS253" s="143"/>
      <c r="CT253" s="143"/>
      <c r="CU253" s="143"/>
      <c r="CV253" s="143"/>
      <c r="CW253" s="143"/>
      <c r="CX253" s="143"/>
      <c r="CY253" s="143"/>
      <c r="CZ253" s="143"/>
      <c r="DA253" s="143"/>
      <c r="DB253" s="143"/>
      <c r="DC253" s="143"/>
      <c r="DD253" s="143"/>
      <c r="DE253" s="143"/>
      <c r="DF253" s="143"/>
      <c r="DG253" s="143"/>
      <c r="DH253" s="143"/>
      <c r="DI253" s="143"/>
      <c r="DJ253" s="143"/>
      <c r="DK253" s="143"/>
      <c r="DL253" s="143"/>
      <c r="DM253" s="143"/>
      <c r="DN253" s="143"/>
      <c r="DO253" s="143"/>
      <c r="DP253" s="143"/>
      <c r="DQ253" s="143"/>
      <c r="DR253" s="143"/>
      <c r="DS253" s="143"/>
      <c r="DT253" s="143"/>
      <c r="DU253" s="143"/>
      <c r="DV253" s="143"/>
      <c r="DW253" s="143"/>
      <c r="DX253" s="143"/>
      <c r="DY253" s="143"/>
      <c r="DZ253" s="143"/>
      <c r="EA253" s="143"/>
      <c r="EB253" s="143"/>
      <c r="EC253" s="143"/>
      <c r="ED253" s="143"/>
      <c r="EE253" s="143"/>
      <c r="EF253" s="143"/>
      <c r="EG253" s="143"/>
      <c r="EH253" s="143"/>
      <c r="EI253" s="143"/>
      <c r="EJ253" s="143"/>
      <c r="EK253" s="143"/>
      <c r="EL253" s="143"/>
      <c r="EM253" s="143"/>
      <c r="EN253" s="143"/>
      <c r="EO253" s="143"/>
      <c r="EP253" s="143"/>
      <c r="EQ253" s="143"/>
      <c r="ER253" s="143"/>
      <c r="ES253" s="143"/>
      <c r="ET253" s="143"/>
      <c r="EU253" s="143"/>
      <c r="EV253" s="143"/>
      <c r="EW253" s="143"/>
      <c r="EX253" s="143"/>
      <c r="EY253" s="143"/>
      <c r="EZ253" s="143"/>
      <c r="FA253" s="143"/>
      <c r="FB253" s="143"/>
      <c r="FC253" s="143"/>
      <c r="FD253" s="143"/>
      <c r="FE253" s="143"/>
      <c r="FF253" s="143"/>
      <c r="FG253" s="143"/>
      <c r="FH253" s="143"/>
      <c r="FI253" s="143"/>
      <c r="FJ253" s="143"/>
      <c r="FK253" s="143"/>
      <c r="FL253" s="143"/>
      <c r="FM253" s="143"/>
      <c r="FN253" s="143"/>
      <c r="FO253" s="143"/>
      <c r="FP253" s="143"/>
      <c r="FQ253" s="143"/>
      <c r="FR253" s="143"/>
      <c r="FS253" s="143"/>
      <c r="FT253" s="143"/>
      <c r="FU253" s="143"/>
      <c r="FV253" s="143"/>
      <c r="FW253" s="143"/>
      <c r="FX253" s="143"/>
      <c r="FY253" s="143"/>
      <c r="FZ253" s="143"/>
      <c r="GA253" s="143"/>
      <c r="GB253" s="143"/>
      <c r="GC253" s="143"/>
      <c r="GD253" s="143"/>
      <c r="GE253" s="143"/>
      <c r="GF253" s="143"/>
      <c r="GG253" s="143"/>
      <c r="GH253" s="143"/>
      <c r="GI253" s="143"/>
      <c r="GJ253" s="143"/>
      <c r="GK253" s="143"/>
      <c r="GL253" s="143"/>
      <c r="GM253" s="143"/>
      <c r="GN253" s="143"/>
      <c r="GO253" s="143"/>
      <c r="GP253" s="143"/>
      <c r="GQ253" s="143"/>
      <c r="GR253" s="143"/>
      <c r="GS253" s="143"/>
      <c r="GT253" s="143"/>
      <c r="GU253" s="143"/>
      <c r="GV253" s="143"/>
      <c r="GW253" s="143"/>
      <c r="GX253" s="143"/>
      <c r="GY253" s="143"/>
      <c r="GZ253" s="143"/>
      <c r="HA253" s="143"/>
      <c r="HB253" s="143"/>
      <c r="HC253" s="143"/>
      <c r="HD253" s="143"/>
      <c r="HE253" s="143"/>
      <c r="HF253" s="143"/>
      <c r="HG253" s="143"/>
      <c r="HH253" s="143"/>
      <c r="HI253" s="143"/>
      <c r="HJ253" s="143"/>
      <c r="HK253" s="143"/>
      <c r="HL253" s="143"/>
      <c r="HM253" s="143"/>
      <c r="HN253" s="143"/>
      <c r="HO253" s="143"/>
      <c r="HP253" s="143"/>
      <c r="HQ253" s="143"/>
      <c r="HR253" s="143"/>
      <c r="HS253" s="143"/>
      <c r="HT253" s="143"/>
      <c r="HU253" s="143"/>
      <c r="HV253" s="143"/>
      <c r="HW253" s="143"/>
      <c r="HX253" s="143"/>
      <c r="HY253" s="143"/>
      <c r="HZ253" s="143"/>
      <c r="IA253" s="143"/>
      <c r="IB253" s="143"/>
      <c r="IC253" s="143"/>
      <c r="ID253" s="143"/>
      <c r="IE253" s="143"/>
      <c r="IF253" s="143"/>
      <c r="IG253" s="143"/>
      <c r="IH253" s="143"/>
      <c r="II253" s="143"/>
      <c r="IJ253" s="143"/>
      <c r="IK253" s="143"/>
      <c r="IL253" s="143"/>
      <c r="IM253" s="143"/>
      <c r="IN253" s="143"/>
      <c r="IO253" s="143"/>
      <c r="IP253" s="143"/>
      <c r="IQ253" s="143"/>
      <c r="IR253" s="143"/>
      <c r="IS253" s="143"/>
      <c r="IT253" s="143"/>
      <c r="IU253" s="143"/>
      <c r="IV253" s="143"/>
      <c r="IW253" s="143"/>
      <c r="IX253" s="143"/>
      <c r="IY253" s="143"/>
      <c r="IZ253" s="143"/>
      <c r="JA253" s="143"/>
      <c r="JB253" s="143"/>
      <c r="JC253" s="143"/>
      <c r="JD253" s="143"/>
      <c r="JE253" s="143"/>
      <c r="JF253" s="143"/>
      <c r="JG253" s="143"/>
      <c r="JH253" s="143"/>
      <c r="JI253" s="143"/>
      <c r="JJ253" s="143"/>
      <c r="JK253" s="143"/>
      <c r="JL253" s="143"/>
      <c r="JM253" s="143"/>
      <c r="JN253" s="143"/>
      <c r="JO253" s="143"/>
      <c r="JP253" s="143"/>
      <c r="JQ253" s="143"/>
      <c r="JR253" s="143"/>
      <c r="JS253" s="143"/>
      <c r="JT253" s="143"/>
      <c r="JU253" s="143"/>
      <c r="JV253" s="143"/>
      <c r="JW253" s="143"/>
      <c r="JX253" s="143"/>
      <c r="JY253" s="143"/>
      <c r="JZ253" s="143"/>
      <c r="KA253" s="143"/>
      <c r="KB253" s="143"/>
      <c r="KC253" s="143"/>
      <c r="KD253" s="143"/>
      <c r="KE253" s="143"/>
      <c r="KF253" s="143"/>
      <c r="KG253" s="143"/>
      <c r="KH253" s="143"/>
      <c r="KI253" s="143"/>
      <c r="KJ253" s="143"/>
      <c r="KK253" s="143"/>
      <c r="KL253" s="143"/>
      <c r="KM253" s="143"/>
      <c r="KN253" s="143"/>
      <c r="KO253" s="143"/>
      <c r="KP253" s="143"/>
      <c r="KQ253" s="143"/>
      <c r="KR253" s="143"/>
      <c r="KS253" s="143"/>
      <c r="KT253" s="143"/>
      <c r="KU253" s="143"/>
      <c r="KV253" s="143"/>
      <c r="KW253" s="143"/>
      <c r="KX253" s="143"/>
      <c r="KY253" s="143"/>
      <c r="KZ253" s="143"/>
      <c r="LA253" s="143"/>
      <c r="LB253" s="143"/>
      <c r="LC253" s="143"/>
      <c r="LD253" s="143"/>
      <c r="LE253" s="143"/>
      <c r="LF253" s="143"/>
      <c r="LG253" s="143"/>
      <c r="LH253" s="143"/>
      <c r="LI253" s="143"/>
      <c r="LJ253" s="143"/>
      <c r="LK253" s="143"/>
      <c r="LL253" s="143"/>
      <c r="LM253" s="143"/>
      <c r="LN253" s="143"/>
      <c r="LO253" s="143"/>
      <c r="LP253" s="143"/>
      <c r="LQ253" s="143"/>
      <c r="LR253" s="143"/>
      <c r="LS253" s="143"/>
      <c r="LT253" s="143"/>
      <c r="LU253" s="143"/>
      <c r="LV253" s="143"/>
      <c r="LW253" s="143"/>
      <c r="LX253" s="143"/>
      <c r="LY253" s="143"/>
      <c r="LZ253" s="143"/>
      <c r="MA253" s="143"/>
      <c r="MB253" s="143"/>
      <c r="MC253" s="143"/>
      <c r="MD253" s="143"/>
      <c r="ME253" s="143"/>
      <c r="MF253" s="143"/>
      <c r="MG253" s="143"/>
      <c r="MH253" s="143"/>
      <c r="MI253" s="143"/>
      <c r="MJ253" s="143"/>
      <c r="MK253" s="143"/>
      <c r="ML253" s="143"/>
      <c r="MM253" s="143"/>
      <c r="MN253" s="143"/>
      <c r="MO253" s="143"/>
      <c r="MP253" s="143"/>
      <c r="MQ253" s="143"/>
      <c r="MR253" s="143"/>
      <c r="MS253" s="143"/>
      <c r="MT253" s="143"/>
      <c r="MU253" s="143"/>
      <c r="MV253" s="143"/>
      <c r="MW253" s="143"/>
      <c r="MX253" s="143"/>
      <c r="MY253" s="143"/>
      <c r="MZ253" s="143"/>
      <c r="NA253" s="143"/>
      <c r="NB253" s="143"/>
      <c r="NC253" s="143"/>
      <c r="ND253" s="143"/>
      <c r="NE253" s="143"/>
      <c r="NF253" s="143"/>
      <c r="NG253" s="143"/>
      <c r="NH253" s="143"/>
      <c r="NI253" s="143"/>
      <c r="NJ253" s="143"/>
      <c r="NK253" s="143"/>
      <c r="NL253" s="143"/>
      <c r="NM253" s="143"/>
      <c r="NN253" s="143"/>
      <c r="NO253" s="143"/>
      <c r="NP253" s="143"/>
      <c r="NQ253" s="143"/>
      <c r="NR253" s="143"/>
      <c r="NS253" s="143"/>
      <c r="NT253" s="143"/>
      <c r="NU253" s="143"/>
      <c r="NV253" s="143"/>
      <c r="NW253" s="143"/>
      <c r="NX253" s="143"/>
      <c r="NY253" s="143"/>
      <c r="NZ253" s="143"/>
      <c r="OA253" s="143"/>
      <c r="OB253" s="143"/>
      <c r="OC253" s="143"/>
      <c r="OD253" s="143"/>
      <c r="OE253" s="143"/>
      <c r="OF253" s="143"/>
      <c r="OG253" s="143"/>
      <c r="OH253" s="143"/>
      <c r="OI253" s="143"/>
      <c r="OJ253" s="143"/>
      <c r="OK253" s="143"/>
      <c r="OL253" s="143"/>
      <c r="OM253" s="143"/>
      <c r="ON253" s="143"/>
      <c r="OO253" s="143"/>
      <c r="OP253" s="143"/>
      <c r="OQ253" s="143"/>
      <c r="OR253" s="143"/>
      <c r="OS253" s="143"/>
      <c r="OT253" s="143"/>
      <c r="OU253" s="143"/>
      <c r="OV253" s="143"/>
      <c r="OW253" s="143"/>
      <c r="OX253" s="143"/>
      <c r="OY253" s="143"/>
      <c r="OZ253" s="143"/>
      <c r="PA253" s="143"/>
      <c r="PB253" s="143"/>
      <c r="PC253" s="143"/>
      <c r="PD253" s="143"/>
      <c r="PE253" s="143"/>
      <c r="PF253" s="143"/>
      <c r="PG253" s="143"/>
      <c r="PH253" s="143"/>
      <c r="PI253" s="143"/>
      <c r="PJ253" s="143"/>
      <c r="PK253" s="143"/>
      <c r="PL253" s="143"/>
      <c r="PM253" s="143"/>
      <c r="PN253" s="143"/>
      <c r="PO253" s="143"/>
      <c r="PP253" s="143"/>
      <c r="PQ253" s="143"/>
      <c r="PR253" s="143"/>
      <c r="PS253" s="143"/>
      <c r="PT253" s="143"/>
      <c r="PU253" s="143"/>
      <c r="PV253" s="143"/>
      <c r="PW253" s="143"/>
      <c r="PX253" s="143"/>
      <c r="PY253" s="143"/>
      <c r="PZ253" s="143"/>
      <c r="QA253" s="143"/>
      <c r="QB253" s="143"/>
      <c r="QC253" s="143"/>
      <c r="QD253" s="143"/>
      <c r="QE253" s="143"/>
      <c r="QF253" s="143"/>
      <c r="QG253" s="143"/>
      <c r="QH253" s="143"/>
      <c r="QI253" s="143"/>
      <c r="QJ253" s="143"/>
      <c r="QK253" s="143"/>
      <c r="QL253" s="143"/>
      <c r="QM253" s="143"/>
      <c r="QN253" s="143"/>
      <c r="QO253" s="143"/>
      <c r="QP253" s="143"/>
      <c r="QQ253" s="143"/>
      <c r="QR253" s="143"/>
      <c r="QS253" s="143"/>
      <c r="QT253" s="143"/>
      <c r="QU253" s="143"/>
      <c r="QV253" s="143"/>
      <c r="QW253" s="143"/>
      <c r="QX253" s="143"/>
      <c r="QY253" s="143"/>
      <c r="QZ253" s="143"/>
      <c r="RA253" s="143"/>
      <c r="RB253" s="143"/>
      <c r="RC253" s="143"/>
      <c r="RD253" s="143"/>
      <c r="RE253" s="143"/>
      <c r="RF253" s="143"/>
      <c r="RG253" s="143"/>
      <c r="RH253" s="143"/>
      <c r="RI253" s="143"/>
      <c r="RJ253" s="143"/>
      <c r="RK253" s="143"/>
      <c r="RL253" s="143"/>
      <c r="RM253" s="143"/>
      <c r="RN253" s="143"/>
      <c r="RO253" s="143"/>
      <c r="RP253" s="143"/>
      <c r="RQ253" s="143"/>
      <c r="RR253" s="143"/>
      <c r="RS253" s="143"/>
      <c r="RT253" s="143"/>
      <c r="RU253" s="143"/>
      <c r="RV253" s="143"/>
      <c r="RW253" s="143"/>
      <c r="RX253" s="143"/>
      <c r="RY253" s="143"/>
      <c r="RZ253" s="143"/>
      <c r="SA253" s="143"/>
      <c r="SB253" s="143"/>
      <c r="SC253" s="143"/>
      <c r="SD253" s="143"/>
      <c r="SE253" s="143"/>
      <c r="SF253" s="143"/>
      <c r="SG253" s="143"/>
      <c r="SH253" s="143"/>
      <c r="SI253" s="143"/>
      <c r="SJ253" s="143"/>
      <c r="SK253" s="143"/>
      <c r="SL253" s="143"/>
      <c r="SM253" s="143"/>
      <c r="SN253" s="143"/>
      <c r="SO253" s="143"/>
      <c r="SP253" s="143"/>
      <c r="SQ253" s="143"/>
      <c r="SR253" s="143"/>
      <c r="SS253" s="143"/>
      <c r="ST253" s="143"/>
      <c r="SU253" s="143"/>
      <c r="SV253" s="143"/>
      <c r="SW253" s="143"/>
      <c r="SX253" s="143"/>
      <c r="SY253" s="143"/>
      <c r="SZ253" s="143"/>
      <c r="TA253" s="143"/>
      <c r="TB253" s="143"/>
      <c r="TC253" s="143"/>
      <c r="TD253" s="143"/>
      <c r="TE253" s="143"/>
      <c r="TF253" s="143"/>
      <c r="TG253" s="143"/>
      <c r="TH253" s="143"/>
      <c r="TI253" s="143"/>
      <c r="TJ253" s="143"/>
      <c r="TK253" s="143"/>
      <c r="TL253" s="143"/>
      <c r="TM253" s="143"/>
      <c r="TN253" s="143"/>
      <c r="TO253" s="143"/>
      <c r="TP253" s="143"/>
      <c r="TQ253" s="143"/>
      <c r="TR253" s="143"/>
      <c r="TS253" s="143"/>
      <c r="TT253" s="143"/>
      <c r="TU253" s="143"/>
      <c r="TV253" s="143"/>
      <c r="TW253" s="143"/>
      <c r="TX253" s="143"/>
      <c r="TY253" s="143"/>
      <c r="TZ253" s="143"/>
      <c r="UA253" s="143"/>
      <c r="UB253" s="143"/>
      <c r="UC253" s="143"/>
      <c r="UD253" s="143"/>
      <c r="UE253" s="143"/>
      <c r="UF253" s="143"/>
      <c r="UG253" s="143"/>
      <c r="UH253" s="143"/>
      <c r="UI253" s="143"/>
      <c r="UJ253" s="143"/>
      <c r="UK253" s="143"/>
      <c r="UL253" s="143"/>
      <c r="UM253" s="143"/>
      <c r="UN253" s="143"/>
      <c r="UO253" s="143"/>
      <c r="UP253" s="143"/>
      <c r="UQ253" s="143"/>
      <c r="UR253" s="143"/>
      <c r="US253" s="143"/>
      <c r="UT253" s="143"/>
      <c r="UU253" s="143"/>
      <c r="UV253" s="143"/>
      <c r="UW253" s="143"/>
      <c r="UX253" s="143"/>
      <c r="UY253" s="143"/>
      <c r="UZ253" s="143"/>
      <c r="VA253" s="143"/>
      <c r="VB253" s="143"/>
      <c r="VC253" s="143"/>
      <c r="VD253" s="143"/>
      <c r="VE253" s="143"/>
      <c r="VF253" s="143"/>
      <c r="VG253" s="143"/>
      <c r="VH253" s="143"/>
      <c r="VI253" s="143"/>
      <c r="VJ253" s="143"/>
      <c r="VK253" s="143"/>
      <c r="VL253" s="143"/>
      <c r="VM253" s="143"/>
      <c r="VN253" s="143"/>
      <c r="VO253" s="143"/>
      <c r="VP253" s="143"/>
      <c r="VQ253" s="143"/>
      <c r="VR253" s="143"/>
      <c r="VS253" s="143"/>
      <c r="VT253" s="143"/>
      <c r="VU253" s="143"/>
      <c r="VV253" s="143"/>
      <c r="VW253" s="143"/>
      <c r="VX253" s="143"/>
      <c r="VY253" s="143"/>
      <c r="VZ253" s="143"/>
      <c r="WA253" s="143"/>
      <c r="WB253" s="143"/>
      <c r="WC253" s="143"/>
      <c r="WD253" s="143"/>
      <c r="WE253" s="143"/>
      <c r="WF253" s="143"/>
      <c r="WG253" s="143"/>
      <c r="WH253" s="143"/>
      <c r="WI253" s="143"/>
      <c r="WJ253" s="143"/>
      <c r="WK253" s="143"/>
      <c r="WL253" s="143"/>
      <c r="WM253" s="143"/>
      <c r="WN253" s="143"/>
      <c r="WO253" s="143"/>
      <c r="WP253" s="143"/>
      <c r="WQ253" s="143"/>
      <c r="WR253" s="143"/>
      <c r="WS253" s="143"/>
      <c r="WT253" s="143"/>
      <c r="WU253" s="143"/>
      <c r="WV253" s="143"/>
      <c r="WW253" s="143"/>
      <c r="WX253" s="143"/>
      <c r="WY253" s="143"/>
      <c r="WZ253" s="143"/>
      <c r="XA253" s="143"/>
      <c r="XB253" s="143"/>
      <c r="XC253" s="143"/>
      <c r="XD253" s="143"/>
      <c r="XE253" s="143"/>
      <c r="XF253" s="143"/>
      <c r="XG253" s="143"/>
      <c r="XH253" s="143"/>
      <c r="XI253" s="143"/>
      <c r="XJ253" s="143"/>
      <c r="XK253" s="143"/>
      <c r="XL253" s="143"/>
      <c r="XM253" s="143"/>
      <c r="XN253" s="143"/>
      <c r="XO253" s="143"/>
      <c r="XP253" s="143"/>
      <c r="XQ253" s="143"/>
      <c r="XR253" s="143"/>
      <c r="XS253" s="143"/>
      <c r="XT253" s="143"/>
      <c r="XU253" s="143"/>
      <c r="XV253" s="143"/>
      <c r="XW253" s="143"/>
      <c r="XX253" s="143"/>
      <c r="XY253" s="143"/>
      <c r="XZ253" s="143"/>
      <c r="YA253" s="143"/>
      <c r="YB253" s="143"/>
      <c r="YC253" s="143"/>
      <c r="YD253" s="143"/>
      <c r="YE253" s="143"/>
      <c r="YF253" s="143"/>
      <c r="YG253" s="143"/>
      <c r="YH253" s="143"/>
      <c r="YI253" s="143"/>
      <c r="YJ253" s="143"/>
      <c r="YK253" s="143"/>
      <c r="YL253" s="143"/>
      <c r="YM253" s="143"/>
      <c r="YN253" s="143"/>
      <c r="YO253" s="143"/>
      <c r="YP253" s="143"/>
      <c r="YQ253" s="143"/>
      <c r="YR253" s="143"/>
      <c r="YS253" s="143"/>
      <c r="YT253" s="143"/>
      <c r="YU253" s="143"/>
      <c r="YV253" s="143"/>
      <c r="YW253" s="143"/>
      <c r="YX253" s="143"/>
      <c r="YY253" s="143"/>
      <c r="YZ253" s="143"/>
      <c r="ZA253" s="143"/>
      <c r="ZB253" s="143"/>
      <c r="ZC253" s="143"/>
      <c r="ZD253" s="143"/>
      <c r="ZE253" s="143"/>
      <c r="ZF253" s="143"/>
      <c r="ZG253" s="143"/>
      <c r="ZH253" s="143"/>
      <c r="ZI253" s="143"/>
      <c r="ZJ253" s="143"/>
      <c r="ZK253" s="143"/>
      <c r="ZL253" s="143"/>
      <c r="ZM253" s="143"/>
      <c r="ZN253" s="143"/>
      <c r="ZO253" s="143"/>
      <c r="ZP253" s="143"/>
      <c r="ZQ253" s="143"/>
      <c r="ZR253" s="143"/>
      <c r="ZS253" s="143"/>
      <c r="ZT253" s="143"/>
      <c r="ZU253" s="143"/>
      <c r="ZV253" s="143"/>
      <c r="ZW253" s="143"/>
      <c r="ZX253" s="143"/>
      <c r="ZY253" s="143"/>
      <c r="ZZ253" s="143"/>
      <c r="AAA253" s="143"/>
      <c r="AAB253" s="143"/>
      <c r="AAC253" s="143"/>
      <c r="AAD253" s="143"/>
      <c r="AAE253" s="143"/>
      <c r="AAF253" s="143"/>
      <c r="AAG253" s="143"/>
      <c r="AAH253" s="143"/>
      <c r="AAI253" s="143"/>
      <c r="AAJ253" s="143"/>
      <c r="AAK253" s="143"/>
      <c r="AAL253" s="143"/>
      <c r="AAM253" s="143"/>
      <c r="AAN253" s="143"/>
      <c r="AAO253" s="143"/>
      <c r="AAP253" s="143"/>
      <c r="AAQ253" s="143"/>
      <c r="AAR253" s="143"/>
      <c r="AAS253" s="143"/>
      <c r="AAT253" s="143"/>
      <c r="AAU253" s="143"/>
      <c r="AAV253" s="143"/>
      <c r="AAW253" s="143"/>
      <c r="AAX253" s="143"/>
      <c r="AAY253" s="143"/>
      <c r="AAZ253" s="143"/>
      <c r="ABA253" s="143"/>
      <c r="ABB253" s="143"/>
      <c r="ABC253" s="143"/>
      <c r="ABD253" s="143"/>
      <c r="ABE253" s="143"/>
      <c r="ABF253" s="143"/>
      <c r="ABG253" s="143"/>
      <c r="ABH253" s="143"/>
      <c r="ABI253" s="143"/>
      <c r="ABJ253" s="143"/>
      <c r="ABK253" s="143"/>
      <c r="ABL253" s="143"/>
      <c r="ABM253" s="143"/>
      <c r="ABN253" s="143"/>
      <c r="ABO253" s="143"/>
      <c r="ABP253" s="143"/>
      <c r="ABQ253" s="143"/>
      <c r="ABR253" s="143"/>
      <c r="ABS253" s="143"/>
      <c r="ABT253" s="143"/>
      <c r="ABU253" s="143"/>
      <c r="ABV253" s="143"/>
      <c r="ABW253" s="143"/>
      <c r="ABX253" s="143"/>
      <c r="ABY253" s="143"/>
      <c r="ABZ253" s="143"/>
      <c r="ACA253" s="143"/>
      <c r="ACB253" s="143"/>
      <c r="ACC253" s="143"/>
      <c r="ACD253" s="143"/>
      <c r="ACE253" s="143"/>
      <c r="ACF253" s="143"/>
      <c r="ACG253" s="143"/>
      <c r="ACH253" s="143"/>
      <c r="ACI253" s="143"/>
      <c r="ACJ253" s="143"/>
      <c r="ACK253" s="143"/>
      <c r="ACL253" s="143"/>
      <c r="ACM253" s="143"/>
      <c r="ACN253" s="143"/>
      <c r="ACO253" s="143"/>
      <c r="ACP253" s="143"/>
      <c r="ACQ253" s="143"/>
      <c r="ACR253" s="143"/>
      <c r="ACS253" s="143"/>
      <c r="ACT253" s="143"/>
      <c r="ACU253" s="143"/>
      <c r="ACV253" s="143"/>
      <c r="ACW253" s="143"/>
      <c r="ACX253" s="143"/>
      <c r="ACY253" s="143"/>
      <c r="ACZ253" s="143"/>
      <c r="ADA253" s="143"/>
      <c r="ADB253" s="143"/>
      <c r="ADC253" s="143"/>
      <c r="ADD253" s="143"/>
      <c r="ADE253" s="143"/>
      <c r="ADF253" s="143"/>
      <c r="ADG253" s="143"/>
      <c r="ADH253" s="143"/>
      <c r="ADI253" s="143"/>
      <c r="ADJ253" s="143"/>
      <c r="ADK253" s="143"/>
      <c r="ADL253" s="143"/>
      <c r="ADM253" s="143"/>
      <c r="ADN253" s="143"/>
      <c r="ADO253" s="143"/>
      <c r="ADP253" s="143"/>
      <c r="ADQ253" s="143"/>
      <c r="ADR253" s="143"/>
      <c r="ADS253" s="143"/>
      <c r="ADT253" s="143"/>
      <c r="ADU253" s="143"/>
      <c r="ADV253" s="143"/>
      <c r="ADW253" s="143"/>
      <c r="ADX253" s="143"/>
      <c r="ADY253" s="143"/>
      <c r="ADZ253" s="143"/>
      <c r="AEA253" s="143"/>
      <c r="AEB253" s="143"/>
      <c r="AEC253" s="143"/>
      <c r="AED253" s="143"/>
      <c r="AEE253" s="143"/>
      <c r="AEF253" s="143"/>
      <c r="AEG253" s="143"/>
      <c r="AEH253" s="143"/>
      <c r="AEI253" s="143"/>
      <c r="AEJ253" s="143"/>
      <c r="AEK253" s="143"/>
      <c r="AEL253" s="143"/>
      <c r="AEM253" s="143"/>
      <c r="AEN253" s="143"/>
      <c r="AEO253" s="143"/>
      <c r="AEP253" s="143"/>
      <c r="AEQ253" s="143"/>
      <c r="AER253" s="143"/>
      <c r="AES253" s="143"/>
      <c r="AET253" s="143"/>
      <c r="AEU253" s="143"/>
      <c r="AEV253" s="143"/>
      <c r="AEW253" s="143"/>
      <c r="AEX253" s="143"/>
      <c r="AEY253" s="143"/>
      <c r="AEZ253" s="143"/>
      <c r="AFA253" s="143"/>
      <c r="AFB253" s="143"/>
      <c r="AFC253" s="143"/>
      <c r="AFD253" s="143"/>
      <c r="AFE253" s="143"/>
      <c r="AFF253" s="143"/>
      <c r="AFG253" s="143"/>
      <c r="AFH253" s="143"/>
      <c r="AFI253" s="143"/>
      <c r="AFJ253" s="143"/>
      <c r="AFK253" s="143"/>
      <c r="AFL253" s="143"/>
      <c r="AFM253" s="143"/>
      <c r="AFN253" s="143"/>
      <c r="AFO253" s="143"/>
      <c r="AFP253" s="143"/>
      <c r="AFQ253" s="143"/>
      <c r="AFR253" s="143"/>
      <c r="AFS253" s="143"/>
      <c r="AFT253" s="143"/>
      <c r="AFU253" s="143"/>
      <c r="AFV253" s="143"/>
      <c r="AFW253" s="143"/>
      <c r="AFX253" s="143"/>
      <c r="AFY253" s="143"/>
      <c r="AFZ253" s="143"/>
      <c r="AGA253" s="143"/>
      <c r="AGB253" s="143"/>
      <c r="AGC253" s="143"/>
      <c r="AGD253" s="143"/>
      <c r="AGE253" s="143"/>
      <c r="AGF253" s="143"/>
      <c r="AGG253" s="143"/>
      <c r="AGH253" s="143"/>
      <c r="AGI253" s="143"/>
      <c r="AGJ253" s="143"/>
      <c r="AGK253" s="143"/>
      <c r="AGL253" s="143"/>
      <c r="AGM253" s="143"/>
      <c r="AGN253" s="143"/>
      <c r="AGO253" s="143"/>
      <c r="AGP253" s="143"/>
      <c r="AGQ253" s="143"/>
      <c r="AGR253" s="143"/>
      <c r="AGS253" s="143"/>
      <c r="AGT253" s="143"/>
      <c r="AGU253" s="143"/>
      <c r="AGV253" s="143"/>
      <c r="AGW253" s="143"/>
      <c r="AGX253" s="143"/>
      <c r="AGY253" s="143"/>
      <c r="AGZ253" s="143"/>
      <c r="AHA253" s="143"/>
      <c r="AHB253" s="143"/>
      <c r="AHC253" s="143"/>
      <c r="AHD253" s="143"/>
      <c r="AHE253" s="143"/>
      <c r="AHF253" s="143"/>
      <c r="AHG253" s="143"/>
      <c r="AHH253" s="143"/>
      <c r="AHI253" s="143"/>
      <c r="AHJ253" s="143"/>
      <c r="AHK253" s="143"/>
      <c r="AHL253" s="143"/>
      <c r="AHM253" s="143"/>
      <c r="AHN253" s="143"/>
      <c r="AHO253" s="143"/>
      <c r="AHP253" s="143"/>
      <c r="AHQ253" s="143"/>
      <c r="AHR253" s="143"/>
      <c r="AHS253" s="143"/>
      <c r="AHT253" s="143"/>
      <c r="AHU253" s="143"/>
      <c r="AHV253" s="143"/>
      <c r="AHW253" s="143"/>
      <c r="AHX253" s="143"/>
      <c r="AHY253" s="143"/>
      <c r="AHZ253" s="143"/>
      <c r="AIA253" s="143"/>
      <c r="AIB253" s="143"/>
      <c r="AIC253" s="143"/>
      <c r="AID253" s="143"/>
      <c r="AIE253" s="143"/>
      <c r="AIF253" s="143"/>
      <c r="AIG253" s="143"/>
      <c r="AIH253" s="143"/>
      <c r="AII253" s="143"/>
      <c r="AIJ253" s="143"/>
      <c r="AIK253" s="143"/>
      <c r="AIL253" s="143"/>
      <c r="AIM253" s="143"/>
      <c r="AIN253" s="143"/>
      <c r="AIO253" s="143"/>
      <c r="AIP253" s="143"/>
      <c r="AIQ253" s="143"/>
      <c r="AIR253" s="143"/>
      <c r="AIS253" s="143"/>
      <c r="AIT253" s="143"/>
      <c r="AIU253" s="143"/>
      <c r="AIV253" s="143"/>
      <c r="AIW253" s="143"/>
      <c r="AIX253" s="143"/>
      <c r="AIY253" s="143"/>
      <c r="AIZ253" s="143"/>
      <c r="AJA253" s="143"/>
      <c r="AJB253" s="143"/>
      <c r="AJC253" s="143"/>
      <c r="AJD253" s="143"/>
      <c r="AJE253" s="143"/>
      <c r="AJF253" s="143"/>
      <c r="AJG253" s="143"/>
      <c r="AJH253" s="143"/>
      <c r="AJI253" s="143"/>
    </row>
    <row r="254" spans="1:945" s="106" customFormat="1" ht="13.55" hidden="1" customHeight="1">
      <c r="A254" s="400"/>
      <c r="B254" s="62" t="s">
        <v>34</v>
      </c>
      <c r="C254" s="251"/>
      <c r="D254" s="358" t="str">
        <f>Asia!D254</f>
        <v/>
      </c>
      <c r="E254" s="421"/>
      <c r="F254" s="406"/>
      <c r="G254" s="356"/>
      <c r="H254" s="358" t="str">
        <f t="shared" si="125"/>
        <v/>
      </c>
      <c r="I254" s="138"/>
      <c r="J254" s="358" t="str">
        <f t="shared" si="126"/>
        <v/>
      </c>
      <c r="K254" s="138"/>
      <c r="L254" s="358"/>
      <c r="M254" s="138"/>
      <c r="N254" s="358" t="str">
        <f t="shared" si="128"/>
        <v/>
      </c>
      <c r="O254" s="138"/>
      <c r="P254" s="358"/>
      <c r="Q254" s="138"/>
      <c r="R254" s="358" t="str">
        <f t="shared" si="129"/>
        <v/>
      </c>
      <c r="S254" s="138"/>
      <c r="T254" s="358" t="str">
        <f t="shared" si="130"/>
        <v/>
      </c>
      <c r="U254" s="250"/>
      <c r="V254" s="137"/>
      <c r="W254" s="356"/>
      <c r="X254" s="358" t="str">
        <f t="shared" si="131"/>
        <v/>
      </c>
      <c r="Y254" s="250"/>
      <c r="Z254" s="358" t="str">
        <f t="shared" si="132"/>
        <v/>
      </c>
      <c r="AA254" s="138"/>
      <c r="AB254" s="358"/>
      <c r="AC254" s="138"/>
      <c r="AD254" s="358"/>
      <c r="AE254" s="138"/>
      <c r="AF254" s="358"/>
      <c r="AG254" s="138"/>
      <c r="AH254" s="358"/>
      <c r="AI254" s="143"/>
      <c r="AJ254" s="143"/>
      <c r="AK254" s="143"/>
      <c r="AL254" s="143"/>
      <c r="AM254" s="143"/>
      <c r="AN254" s="143"/>
      <c r="AO254" s="143"/>
      <c r="AP254" s="143"/>
      <c r="AQ254" s="143"/>
      <c r="AR254" s="143"/>
      <c r="AS254" s="143"/>
      <c r="AT254" s="143"/>
      <c r="AU254" s="143"/>
      <c r="AV254" s="144"/>
      <c r="AW254" s="143"/>
      <c r="AX254" s="143"/>
      <c r="AY254" s="143"/>
      <c r="AZ254" s="143"/>
      <c r="BA254" s="143"/>
      <c r="BB254" s="143"/>
      <c r="BC254" s="143"/>
      <c r="BD254" s="143"/>
      <c r="BE254" s="143"/>
      <c r="BF254" s="143"/>
      <c r="BG254" s="143"/>
      <c r="BH254" s="143"/>
      <c r="BI254" s="143"/>
      <c r="BJ254" s="143"/>
      <c r="BK254" s="143"/>
      <c r="BL254" s="143"/>
      <c r="BM254" s="143"/>
      <c r="BN254" s="143"/>
      <c r="BO254" s="143"/>
      <c r="BP254" s="143"/>
      <c r="BQ254" s="143"/>
      <c r="BR254" s="143"/>
      <c r="BS254" s="143"/>
      <c r="BT254" s="143"/>
      <c r="BU254" s="143"/>
      <c r="BV254" s="143"/>
      <c r="BW254" s="143"/>
      <c r="BX254" s="143"/>
      <c r="BY254" s="143"/>
      <c r="BZ254" s="143"/>
      <c r="CA254" s="143"/>
      <c r="CB254" s="143"/>
      <c r="CC254" s="143"/>
      <c r="CD254" s="143"/>
      <c r="CE254" s="143"/>
      <c r="CF254" s="143"/>
      <c r="CG254" s="143"/>
      <c r="CH254" s="143"/>
      <c r="CI254" s="143"/>
      <c r="CJ254" s="143"/>
      <c r="CK254" s="143"/>
      <c r="CL254" s="143"/>
      <c r="CM254" s="143"/>
      <c r="CN254" s="143"/>
      <c r="CO254" s="143"/>
      <c r="CP254" s="143"/>
      <c r="CQ254" s="143"/>
      <c r="CR254" s="143"/>
      <c r="CS254" s="143"/>
      <c r="CT254" s="143"/>
      <c r="CU254" s="143"/>
      <c r="CV254" s="143"/>
      <c r="CW254" s="143"/>
      <c r="CX254" s="143"/>
      <c r="CY254" s="143"/>
      <c r="CZ254" s="143"/>
      <c r="DA254" s="143"/>
      <c r="DB254" s="143"/>
      <c r="DC254" s="143"/>
      <c r="DD254" s="143"/>
      <c r="DE254" s="143"/>
      <c r="DF254" s="143"/>
      <c r="DG254" s="143"/>
      <c r="DH254" s="143"/>
      <c r="DI254" s="143"/>
      <c r="DJ254" s="143"/>
      <c r="DK254" s="143"/>
      <c r="DL254" s="143"/>
      <c r="DM254" s="143"/>
      <c r="DN254" s="143"/>
      <c r="DO254" s="143"/>
      <c r="DP254" s="143"/>
      <c r="DQ254" s="143"/>
      <c r="DR254" s="143"/>
      <c r="DS254" s="143"/>
      <c r="DT254" s="143"/>
      <c r="DU254" s="143"/>
      <c r="DV254" s="143"/>
      <c r="DW254" s="143"/>
      <c r="DX254" s="143"/>
      <c r="DY254" s="143"/>
      <c r="DZ254" s="143"/>
      <c r="EA254" s="143"/>
      <c r="EB254" s="143"/>
      <c r="EC254" s="143"/>
      <c r="ED254" s="143"/>
      <c r="EE254" s="143"/>
      <c r="EF254" s="143"/>
      <c r="EG254" s="143"/>
      <c r="EH254" s="143"/>
      <c r="EI254" s="143"/>
      <c r="EJ254" s="143"/>
      <c r="EK254" s="143"/>
      <c r="EL254" s="143"/>
      <c r="EM254" s="143"/>
      <c r="EN254" s="143"/>
      <c r="EO254" s="143"/>
      <c r="EP254" s="143"/>
      <c r="EQ254" s="143"/>
      <c r="ER254" s="143"/>
      <c r="ES254" s="143"/>
      <c r="ET254" s="143"/>
      <c r="EU254" s="143"/>
      <c r="EV254" s="143"/>
      <c r="EW254" s="143"/>
      <c r="EX254" s="143"/>
      <c r="EY254" s="143"/>
      <c r="EZ254" s="143"/>
      <c r="FA254" s="143"/>
      <c r="FB254" s="143"/>
      <c r="FC254" s="143"/>
      <c r="FD254" s="143"/>
      <c r="FE254" s="143"/>
      <c r="FF254" s="143"/>
      <c r="FG254" s="143"/>
      <c r="FH254" s="143"/>
      <c r="FI254" s="143"/>
      <c r="FJ254" s="143"/>
      <c r="FK254" s="143"/>
      <c r="FL254" s="143"/>
      <c r="FM254" s="143"/>
      <c r="FN254" s="143"/>
      <c r="FO254" s="143"/>
      <c r="FP254" s="143"/>
      <c r="FQ254" s="143"/>
      <c r="FR254" s="143"/>
      <c r="FS254" s="143"/>
      <c r="FT254" s="143"/>
      <c r="FU254" s="143"/>
      <c r="FV254" s="143"/>
      <c r="FW254" s="143"/>
      <c r="FX254" s="143"/>
      <c r="FY254" s="143"/>
      <c r="FZ254" s="143"/>
      <c r="GA254" s="143"/>
      <c r="GB254" s="143"/>
      <c r="GC254" s="143"/>
      <c r="GD254" s="143"/>
      <c r="GE254" s="143"/>
      <c r="GF254" s="143"/>
      <c r="GG254" s="143"/>
      <c r="GH254" s="143"/>
      <c r="GI254" s="143"/>
      <c r="GJ254" s="143"/>
      <c r="GK254" s="143"/>
      <c r="GL254" s="143"/>
      <c r="GM254" s="143"/>
      <c r="GN254" s="143"/>
      <c r="GO254" s="143"/>
      <c r="GP254" s="143"/>
      <c r="GQ254" s="143"/>
      <c r="GR254" s="143"/>
      <c r="GS254" s="143"/>
      <c r="GT254" s="143"/>
      <c r="GU254" s="143"/>
      <c r="GV254" s="143"/>
      <c r="GW254" s="143"/>
      <c r="GX254" s="143"/>
      <c r="GY254" s="143"/>
      <c r="GZ254" s="143"/>
      <c r="HA254" s="143"/>
      <c r="HB254" s="143"/>
      <c r="HC254" s="143"/>
      <c r="HD254" s="143"/>
      <c r="HE254" s="143"/>
      <c r="HF254" s="143"/>
      <c r="HG254" s="143"/>
      <c r="HH254" s="143"/>
      <c r="HI254" s="143"/>
      <c r="HJ254" s="143"/>
      <c r="HK254" s="143"/>
      <c r="HL254" s="143"/>
      <c r="HM254" s="143"/>
      <c r="HN254" s="143"/>
      <c r="HO254" s="143"/>
      <c r="HP254" s="143"/>
      <c r="HQ254" s="143"/>
      <c r="HR254" s="143"/>
      <c r="HS254" s="143"/>
      <c r="HT254" s="143"/>
      <c r="HU254" s="143"/>
      <c r="HV254" s="143"/>
      <c r="HW254" s="143"/>
      <c r="HX254" s="143"/>
      <c r="HY254" s="143"/>
      <c r="HZ254" s="143"/>
      <c r="IA254" s="143"/>
      <c r="IB254" s="143"/>
      <c r="IC254" s="143"/>
      <c r="ID254" s="143"/>
      <c r="IE254" s="143"/>
      <c r="IF254" s="143"/>
      <c r="IG254" s="143"/>
      <c r="IH254" s="143"/>
      <c r="II254" s="143"/>
      <c r="IJ254" s="143"/>
      <c r="IK254" s="143"/>
      <c r="IL254" s="143"/>
      <c r="IM254" s="143"/>
      <c r="IN254" s="143"/>
      <c r="IO254" s="143"/>
      <c r="IP254" s="143"/>
      <c r="IQ254" s="143"/>
      <c r="IR254" s="143"/>
      <c r="IS254" s="143"/>
      <c r="IT254" s="143"/>
      <c r="IU254" s="143"/>
      <c r="IV254" s="143"/>
      <c r="IW254" s="143"/>
      <c r="IX254" s="143"/>
      <c r="IY254" s="143"/>
      <c r="IZ254" s="143"/>
      <c r="JA254" s="143"/>
      <c r="JB254" s="143"/>
      <c r="JC254" s="143"/>
      <c r="JD254" s="143"/>
      <c r="JE254" s="143"/>
      <c r="JF254" s="143"/>
      <c r="JG254" s="143"/>
      <c r="JH254" s="143"/>
      <c r="JI254" s="143"/>
      <c r="JJ254" s="143"/>
      <c r="JK254" s="143"/>
      <c r="JL254" s="143"/>
      <c r="JM254" s="143"/>
      <c r="JN254" s="143"/>
      <c r="JO254" s="143"/>
      <c r="JP254" s="143"/>
      <c r="JQ254" s="143"/>
      <c r="JR254" s="143"/>
      <c r="JS254" s="143"/>
      <c r="JT254" s="143"/>
      <c r="JU254" s="143"/>
      <c r="JV254" s="143"/>
      <c r="JW254" s="143"/>
      <c r="JX254" s="143"/>
      <c r="JY254" s="143"/>
      <c r="JZ254" s="143"/>
      <c r="KA254" s="143"/>
      <c r="KB254" s="143"/>
      <c r="KC254" s="143"/>
      <c r="KD254" s="143"/>
      <c r="KE254" s="143"/>
      <c r="KF254" s="143"/>
      <c r="KG254" s="143"/>
      <c r="KH254" s="143"/>
      <c r="KI254" s="143"/>
      <c r="KJ254" s="143"/>
      <c r="KK254" s="143"/>
      <c r="KL254" s="143"/>
      <c r="KM254" s="143"/>
      <c r="KN254" s="143"/>
      <c r="KO254" s="143"/>
      <c r="KP254" s="143"/>
      <c r="KQ254" s="143"/>
      <c r="KR254" s="143"/>
      <c r="KS254" s="143"/>
      <c r="KT254" s="143"/>
      <c r="KU254" s="143"/>
      <c r="KV254" s="143"/>
      <c r="KW254" s="143"/>
      <c r="KX254" s="143"/>
      <c r="KY254" s="143"/>
      <c r="KZ254" s="143"/>
      <c r="LA254" s="143"/>
      <c r="LB254" s="143"/>
      <c r="LC254" s="143"/>
      <c r="LD254" s="143"/>
      <c r="LE254" s="143"/>
      <c r="LF254" s="143"/>
      <c r="LG254" s="143"/>
      <c r="LH254" s="143"/>
      <c r="LI254" s="143"/>
      <c r="LJ254" s="143"/>
      <c r="LK254" s="143"/>
      <c r="LL254" s="143"/>
      <c r="LM254" s="143"/>
      <c r="LN254" s="143"/>
      <c r="LO254" s="143"/>
      <c r="LP254" s="143"/>
      <c r="LQ254" s="143"/>
      <c r="LR254" s="143"/>
      <c r="LS254" s="143"/>
      <c r="LT254" s="143"/>
      <c r="LU254" s="143"/>
      <c r="LV254" s="143"/>
      <c r="LW254" s="143"/>
      <c r="LX254" s="143"/>
      <c r="LY254" s="143"/>
      <c r="LZ254" s="143"/>
      <c r="MA254" s="143"/>
      <c r="MB254" s="143"/>
      <c r="MC254" s="143"/>
      <c r="MD254" s="143"/>
      <c r="ME254" s="143"/>
      <c r="MF254" s="143"/>
      <c r="MG254" s="143"/>
      <c r="MH254" s="143"/>
      <c r="MI254" s="143"/>
      <c r="MJ254" s="143"/>
      <c r="MK254" s="143"/>
      <c r="ML254" s="143"/>
      <c r="MM254" s="143"/>
      <c r="MN254" s="143"/>
      <c r="MO254" s="143"/>
      <c r="MP254" s="143"/>
      <c r="MQ254" s="143"/>
      <c r="MR254" s="143"/>
      <c r="MS254" s="143"/>
      <c r="MT254" s="143"/>
      <c r="MU254" s="143"/>
      <c r="MV254" s="143"/>
      <c r="MW254" s="143"/>
      <c r="MX254" s="143"/>
      <c r="MY254" s="143"/>
      <c r="MZ254" s="143"/>
      <c r="NA254" s="143"/>
      <c r="NB254" s="143"/>
      <c r="NC254" s="143"/>
      <c r="ND254" s="143"/>
      <c r="NE254" s="143"/>
      <c r="NF254" s="143"/>
      <c r="NG254" s="143"/>
      <c r="NH254" s="143"/>
      <c r="NI254" s="143"/>
      <c r="NJ254" s="143"/>
      <c r="NK254" s="143"/>
      <c r="NL254" s="143"/>
      <c r="NM254" s="143"/>
      <c r="NN254" s="143"/>
      <c r="NO254" s="143"/>
      <c r="NP254" s="143"/>
      <c r="NQ254" s="143"/>
      <c r="NR254" s="143"/>
      <c r="NS254" s="143"/>
      <c r="NT254" s="143"/>
      <c r="NU254" s="143"/>
      <c r="NV254" s="143"/>
      <c r="NW254" s="143"/>
      <c r="NX254" s="143"/>
      <c r="NY254" s="143"/>
      <c r="NZ254" s="143"/>
      <c r="OA254" s="143"/>
      <c r="OB254" s="143"/>
      <c r="OC254" s="143"/>
      <c r="OD254" s="143"/>
      <c r="OE254" s="143"/>
      <c r="OF254" s="143"/>
      <c r="OG254" s="143"/>
      <c r="OH254" s="143"/>
      <c r="OI254" s="143"/>
      <c r="OJ254" s="143"/>
      <c r="OK254" s="143"/>
      <c r="OL254" s="143"/>
      <c r="OM254" s="143"/>
      <c r="ON254" s="143"/>
      <c r="OO254" s="143"/>
      <c r="OP254" s="143"/>
      <c r="OQ254" s="143"/>
      <c r="OR254" s="143"/>
      <c r="OS254" s="143"/>
      <c r="OT254" s="143"/>
      <c r="OU254" s="143"/>
      <c r="OV254" s="143"/>
      <c r="OW254" s="143"/>
      <c r="OX254" s="143"/>
      <c r="OY254" s="143"/>
      <c r="OZ254" s="143"/>
      <c r="PA254" s="143"/>
      <c r="PB254" s="143"/>
      <c r="PC254" s="143"/>
      <c r="PD254" s="143"/>
      <c r="PE254" s="143"/>
      <c r="PF254" s="143"/>
      <c r="PG254" s="143"/>
      <c r="PH254" s="143"/>
      <c r="PI254" s="143"/>
      <c r="PJ254" s="143"/>
      <c r="PK254" s="143"/>
      <c r="PL254" s="143"/>
      <c r="PM254" s="143"/>
      <c r="PN254" s="143"/>
      <c r="PO254" s="143"/>
      <c r="PP254" s="143"/>
      <c r="PQ254" s="143"/>
      <c r="PR254" s="143"/>
      <c r="PS254" s="143"/>
      <c r="PT254" s="143"/>
      <c r="PU254" s="143"/>
      <c r="PV254" s="143"/>
      <c r="PW254" s="143"/>
      <c r="PX254" s="143"/>
      <c r="PY254" s="143"/>
      <c r="PZ254" s="143"/>
      <c r="QA254" s="143"/>
      <c r="QB254" s="143"/>
      <c r="QC254" s="143"/>
      <c r="QD254" s="143"/>
      <c r="QE254" s="143"/>
      <c r="QF254" s="143"/>
      <c r="QG254" s="143"/>
      <c r="QH254" s="143"/>
      <c r="QI254" s="143"/>
      <c r="QJ254" s="143"/>
      <c r="QK254" s="143"/>
      <c r="QL254" s="143"/>
      <c r="QM254" s="143"/>
      <c r="QN254" s="143"/>
      <c r="QO254" s="143"/>
      <c r="QP254" s="143"/>
      <c r="QQ254" s="143"/>
      <c r="QR254" s="143"/>
      <c r="QS254" s="143"/>
      <c r="QT254" s="143"/>
      <c r="QU254" s="143"/>
      <c r="QV254" s="143"/>
      <c r="QW254" s="143"/>
      <c r="QX254" s="143"/>
      <c r="QY254" s="143"/>
      <c r="QZ254" s="143"/>
      <c r="RA254" s="143"/>
      <c r="RB254" s="143"/>
      <c r="RC254" s="143"/>
      <c r="RD254" s="143"/>
      <c r="RE254" s="143"/>
      <c r="RF254" s="143"/>
      <c r="RG254" s="143"/>
      <c r="RH254" s="143"/>
      <c r="RI254" s="143"/>
      <c r="RJ254" s="143"/>
      <c r="RK254" s="143"/>
      <c r="RL254" s="143"/>
      <c r="RM254" s="143"/>
      <c r="RN254" s="143"/>
      <c r="RO254" s="143"/>
      <c r="RP254" s="143"/>
      <c r="RQ254" s="143"/>
      <c r="RR254" s="143"/>
      <c r="RS254" s="143"/>
      <c r="RT254" s="143"/>
      <c r="RU254" s="143"/>
      <c r="RV254" s="143"/>
      <c r="RW254" s="143"/>
      <c r="RX254" s="143"/>
      <c r="RY254" s="143"/>
      <c r="RZ254" s="143"/>
      <c r="SA254" s="143"/>
      <c r="SB254" s="143"/>
      <c r="SC254" s="143"/>
      <c r="SD254" s="143"/>
      <c r="SE254" s="143"/>
      <c r="SF254" s="143"/>
      <c r="SG254" s="143"/>
      <c r="SH254" s="143"/>
      <c r="SI254" s="143"/>
      <c r="SJ254" s="143"/>
      <c r="SK254" s="143"/>
      <c r="SL254" s="143"/>
      <c r="SM254" s="143"/>
      <c r="SN254" s="143"/>
      <c r="SO254" s="143"/>
      <c r="SP254" s="143"/>
      <c r="SQ254" s="143"/>
      <c r="SR254" s="143"/>
      <c r="SS254" s="143"/>
      <c r="ST254" s="143"/>
      <c r="SU254" s="143"/>
      <c r="SV254" s="143"/>
      <c r="SW254" s="143"/>
      <c r="SX254" s="143"/>
      <c r="SY254" s="143"/>
      <c r="SZ254" s="143"/>
      <c r="TA254" s="143"/>
      <c r="TB254" s="143"/>
      <c r="TC254" s="143"/>
      <c r="TD254" s="143"/>
      <c r="TE254" s="143"/>
      <c r="TF254" s="143"/>
      <c r="TG254" s="143"/>
      <c r="TH254" s="143"/>
      <c r="TI254" s="143"/>
      <c r="TJ254" s="143"/>
      <c r="TK254" s="143"/>
      <c r="TL254" s="143"/>
      <c r="TM254" s="143"/>
      <c r="TN254" s="143"/>
      <c r="TO254" s="143"/>
      <c r="TP254" s="143"/>
      <c r="TQ254" s="143"/>
      <c r="TR254" s="143"/>
      <c r="TS254" s="143"/>
      <c r="TT254" s="143"/>
      <c r="TU254" s="143"/>
      <c r="TV254" s="143"/>
      <c r="TW254" s="143"/>
      <c r="TX254" s="143"/>
      <c r="TY254" s="143"/>
      <c r="TZ254" s="143"/>
      <c r="UA254" s="143"/>
      <c r="UB254" s="143"/>
      <c r="UC254" s="143"/>
      <c r="UD254" s="143"/>
      <c r="UE254" s="143"/>
      <c r="UF254" s="143"/>
      <c r="UG254" s="143"/>
      <c r="UH254" s="143"/>
      <c r="UI254" s="143"/>
      <c r="UJ254" s="143"/>
      <c r="UK254" s="143"/>
      <c r="UL254" s="143"/>
      <c r="UM254" s="143"/>
      <c r="UN254" s="143"/>
      <c r="UO254" s="143"/>
      <c r="UP254" s="143"/>
      <c r="UQ254" s="143"/>
      <c r="UR254" s="143"/>
      <c r="US254" s="143"/>
      <c r="UT254" s="143"/>
      <c r="UU254" s="143"/>
      <c r="UV254" s="143"/>
      <c r="UW254" s="143"/>
      <c r="UX254" s="143"/>
      <c r="UY254" s="143"/>
      <c r="UZ254" s="143"/>
      <c r="VA254" s="143"/>
      <c r="VB254" s="143"/>
      <c r="VC254" s="143"/>
      <c r="VD254" s="143"/>
      <c r="VE254" s="143"/>
      <c r="VF254" s="143"/>
      <c r="VG254" s="143"/>
      <c r="VH254" s="143"/>
      <c r="VI254" s="143"/>
      <c r="VJ254" s="143"/>
      <c r="VK254" s="143"/>
      <c r="VL254" s="143"/>
      <c r="VM254" s="143"/>
      <c r="VN254" s="143"/>
      <c r="VO254" s="143"/>
      <c r="VP254" s="143"/>
      <c r="VQ254" s="143"/>
      <c r="VR254" s="143"/>
      <c r="VS254" s="143"/>
      <c r="VT254" s="143"/>
      <c r="VU254" s="143"/>
      <c r="VV254" s="143"/>
      <c r="VW254" s="143"/>
      <c r="VX254" s="143"/>
      <c r="VY254" s="143"/>
      <c r="VZ254" s="143"/>
      <c r="WA254" s="143"/>
      <c r="WB254" s="143"/>
      <c r="WC254" s="143"/>
      <c r="WD254" s="143"/>
      <c r="WE254" s="143"/>
      <c r="WF254" s="143"/>
      <c r="WG254" s="143"/>
      <c r="WH254" s="143"/>
      <c r="WI254" s="143"/>
      <c r="WJ254" s="143"/>
      <c r="WK254" s="143"/>
      <c r="WL254" s="143"/>
      <c r="WM254" s="143"/>
      <c r="WN254" s="143"/>
      <c r="WO254" s="143"/>
      <c r="WP254" s="143"/>
      <c r="WQ254" s="143"/>
      <c r="WR254" s="143"/>
      <c r="WS254" s="143"/>
      <c r="WT254" s="143"/>
      <c r="WU254" s="143"/>
      <c r="WV254" s="143"/>
      <c r="WW254" s="143"/>
      <c r="WX254" s="143"/>
      <c r="WY254" s="143"/>
      <c r="WZ254" s="143"/>
      <c r="XA254" s="143"/>
      <c r="XB254" s="143"/>
      <c r="XC254" s="143"/>
      <c r="XD254" s="143"/>
      <c r="XE254" s="143"/>
      <c r="XF254" s="143"/>
      <c r="XG254" s="143"/>
      <c r="XH254" s="143"/>
      <c r="XI254" s="143"/>
      <c r="XJ254" s="143"/>
      <c r="XK254" s="143"/>
      <c r="XL254" s="143"/>
      <c r="XM254" s="143"/>
      <c r="XN254" s="143"/>
      <c r="XO254" s="143"/>
      <c r="XP254" s="143"/>
      <c r="XQ254" s="143"/>
      <c r="XR254" s="143"/>
      <c r="XS254" s="143"/>
      <c r="XT254" s="143"/>
      <c r="XU254" s="143"/>
      <c r="XV254" s="143"/>
      <c r="XW254" s="143"/>
      <c r="XX254" s="143"/>
      <c r="XY254" s="143"/>
      <c r="XZ254" s="143"/>
      <c r="YA254" s="143"/>
      <c r="YB254" s="143"/>
      <c r="YC254" s="143"/>
      <c r="YD254" s="143"/>
      <c r="YE254" s="143"/>
      <c r="YF254" s="143"/>
      <c r="YG254" s="143"/>
      <c r="YH254" s="143"/>
      <c r="YI254" s="143"/>
      <c r="YJ254" s="143"/>
      <c r="YK254" s="143"/>
      <c r="YL254" s="143"/>
      <c r="YM254" s="143"/>
      <c r="YN254" s="143"/>
      <c r="YO254" s="143"/>
      <c r="YP254" s="143"/>
      <c r="YQ254" s="143"/>
      <c r="YR254" s="143"/>
      <c r="YS254" s="143"/>
      <c r="YT254" s="143"/>
      <c r="YU254" s="143"/>
      <c r="YV254" s="143"/>
      <c r="YW254" s="143"/>
      <c r="YX254" s="143"/>
      <c r="YY254" s="143"/>
      <c r="YZ254" s="143"/>
      <c r="ZA254" s="143"/>
      <c r="ZB254" s="143"/>
      <c r="ZC254" s="143"/>
      <c r="ZD254" s="143"/>
      <c r="ZE254" s="143"/>
      <c r="ZF254" s="143"/>
      <c r="ZG254" s="143"/>
      <c r="ZH254" s="143"/>
      <c r="ZI254" s="143"/>
      <c r="ZJ254" s="143"/>
      <c r="ZK254" s="143"/>
      <c r="ZL254" s="143"/>
      <c r="ZM254" s="143"/>
      <c r="ZN254" s="143"/>
      <c r="ZO254" s="143"/>
      <c r="ZP254" s="143"/>
      <c r="ZQ254" s="143"/>
      <c r="ZR254" s="143"/>
      <c r="ZS254" s="143"/>
      <c r="ZT254" s="143"/>
      <c r="ZU254" s="143"/>
      <c r="ZV254" s="143"/>
      <c r="ZW254" s="143"/>
      <c r="ZX254" s="143"/>
      <c r="ZY254" s="143"/>
      <c r="ZZ254" s="143"/>
      <c r="AAA254" s="143"/>
      <c r="AAB254" s="143"/>
      <c r="AAC254" s="143"/>
      <c r="AAD254" s="143"/>
      <c r="AAE254" s="143"/>
      <c r="AAF254" s="143"/>
      <c r="AAG254" s="143"/>
      <c r="AAH254" s="143"/>
      <c r="AAI254" s="143"/>
      <c r="AAJ254" s="143"/>
      <c r="AAK254" s="143"/>
      <c r="AAL254" s="143"/>
      <c r="AAM254" s="143"/>
      <c r="AAN254" s="143"/>
      <c r="AAO254" s="143"/>
      <c r="AAP254" s="143"/>
      <c r="AAQ254" s="143"/>
      <c r="AAR254" s="143"/>
      <c r="AAS254" s="143"/>
      <c r="AAT254" s="143"/>
      <c r="AAU254" s="143"/>
      <c r="AAV254" s="143"/>
      <c r="AAW254" s="143"/>
      <c r="AAX254" s="143"/>
      <c r="AAY254" s="143"/>
      <c r="AAZ254" s="143"/>
      <c r="ABA254" s="143"/>
      <c r="ABB254" s="143"/>
      <c r="ABC254" s="143"/>
      <c r="ABD254" s="143"/>
      <c r="ABE254" s="143"/>
      <c r="ABF254" s="143"/>
      <c r="ABG254" s="143"/>
      <c r="ABH254" s="143"/>
      <c r="ABI254" s="143"/>
      <c r="ABJ254" s="143"/>
      <c r="ABK254" s="143"/>
      <c r="ABL254" s="143"/>
      <c r="ABM254" s="143"/>
      <c r="ABN254" s="143"/>
      <c r="ABO254" s="143"/>
      <c r="ABP254" s="143"/>
      <c r="ABQ254" s="143"/>
      <c r="ABR254" s="143"/>
      <c r="ABS254" s="143"/>
      <c r="ABT254" s="143"/>
      <c r="ABU254" s="143"/>
      <c r="ABV254" s="143"/>
      <c r="ABW254" s="143"/>
      <c r="ABX254" s="143"/>
      <c r="ABY254" s="143"/>
      <c r="ABZ254" s="143"/>
      <c r="ACA254" s="143"/>
      <c r="ACB254" s="143"/>
      <c r="ACC254" s="143"/>
      <c r="ACD254" s="143"/>
      <c r="ACE254" s="143"/>
      <c r="ACF254" s="143"/>
      <c r="ACG254" s="143"/>
      <c r="ACH254" s="143"/>
      <c r="ACI254" s="143"/>
      <c r="ACJ254" s="143"/>
      <c r="ACK254" s="143"/>
      <c r="ACL254" s="143"/>
      <c r="ACM254" s="143"/>
      <c r="ACN254" s="143"/>
      <c r="ACO254" s="143"/>
      <c r="ACP254" s="143"/>
      <c r="ACQ254" s="143"/>
      <c r="ACR254" s="143"/>
      <c r="ACS254" s="143"/>
      <c r="ACT254" s="143"/>
      <c r="ACU254" s="143"/>
      <c r="ACV254" s="143"/>
      <c r="ACW254" s="143"/>
      <c r="ACX254" s="143"/>
      <c r="ACY254" s="143"/>
      <c r="ACZ254" s="143"/>
      <c r="ADA254" s="143"/>
      <c r="ADB254" s="143"/>
      <c r="ADC254" s="143"/>
      <c r="ADD254" s="143"/>
      <c r="ADE254" s="143"/>
      <c r="ADF254" s="143"/>
      <c r="ADG254" s="143"/>
      <c r="ADH254" s="143"/>
      <c r="ADI254" s="143"/>
      <c r="ADJ254" s="143"/>
      <c r="ADK254" s="143"/>
      <c r="ADL254" s="143"/>
      <c r="ADM254" s="143"/>
      <c r="ADN254" s="143"/>
      <c r="ADO254" s="143"/>
      <c r="ADP254" s="143"/>
      <c r="ADQ254" s="143"/>
      <c r="ADR254" s="143"/>
      <c r="ADS254" s="143"/>
      <c r="ADT254" s="143"/>
      <c r="ADU254" s="143"/>
      <c r="ADV254" s="143"/>
      <c r="ADW254" s="143"/>
      <c r="ADX254" s="143"/>
      <c r="ADY254" s="143"/>
      <c r="ADZ254" s="143"/>
      <c r="AEA254" s="143"/>
      <c r="AEB254" s="143"/>
      <c r="AEC254" s="143"/>
      <c r="AED254" s="143"/>
      <c r="AEE254" s="143"/>
      <c r="AEF254" s="143"/>
      <c r="AEG254" s="143"/>
      <c r="AEH254" s="143"/>
      <c r="AEI254" s="143"/>
      <c r="AEJ254" s="143"/>
      <c r="AEK254" s="143"/>
      <c r="AEL254" s="143"/>
      <c r="AEM254" s="143"/>
      <c r="AEN254" s="143"/>
      <c r="AEO254" s="143"/>
      <c r="AEP254" s="143"/>
      <c r="AEQ254" s="143"/>
      <c r="AER254" s="143"/>
      <c r="AES254" s="143"/>
      <c r="AET254" s="143"/>
      <c r="AEU254" s="143"/>
      <c r="AEV254" s="143"/>
      <c r="AEW254" s="143"/>
      <c r="AEX254" s="143"/>
      <c r="AEY254" s="143"/>
      <c r="AEZ254" s="143"/>
      <c r="AFA254" s="143"/>
      <c r="AFB254" s="143"/>
      <c r="AFC254" s="143"/>
      <c r="AFD254" s="143"/>
      <c r="AFE254" s="143"/>
      <c r="AFF254" s="143"/>
      <c r="AFG254" s="143"/>
      <c r="AFH254" s="143"/>
      <c r="AFI254" s="143"/>
      <c r="AFJ254" s="143"/>
      <c r="AFK254" s="143"/>
      <c r="AFL254" s="143"/>
      <c r="AFM254" s="143"/>
      <c r="AFN254" s="143"/>
      <c r="AFO254" s="143"/>
      <c r="AFP254" s="143"/>
      <c r="AFQ254" s="143"/>
      <c r="AFR254" s="143"/>
      <c r="AFS254" s="143"/>
      <c r="AFT254" s="143"/>
      <c r="AFU254" s="143"/>
      <c r="AFV254" s="143"/>
      <c r="AFW254" s="143"/>
      <c r="AFX254" s="143"/>
      <c r="AFY254" s="143"/>
      <c r="AFZ254" s="143"/>
      <c r="AGA254" s="143"/>
      <c r="AGB254" s="143"/>
      <c r="AGC254" s="143"/>
      <c r="AGD254" s="143"/>
      <c r="AGE254" s="143"/>
      <c r="AGF254" s="143"/>
      <c r="AGG254" s="143"/>
      <c r="AGH254" s="143"/>
      <c r="AGI254" s="143"/>
      <c r="AGJ254" s="143"/>
      <c r="AGK254" s="143"/>
      <c r="AGL254" s="143"/>
      <c r="AGM254" s="143"/>
      <c r="AGN254" s="143"/>
      <c r="AGO254" s="143"/>
      <c r="AGP254" s="143"/>
      <c r="AGQ254" s="143"/>
      <c r="AGR254" s="143"/>
      <c r="AGS254" s="143"/>
      <c r="AGT254" s="143"/>
      <c r="AGU254" s="143"/>
      <c r="AGV254" s="143"/>
      <c r="AGW254" s="143"/>
      <c r="AGX254" s="143"/>
      <c r="AGY254" s="143"/>
      <c r="AGZ254" s="143"/>
      <c r="AHA254" s="143"/>
      <c r="AHB254" s="143"/>
      <c r="AHC254" s="143"/>
      <c r="AHD254" s="143"/>
      <c r="AHE254" s="143"/>
      <c r="AHF254" s="143"/>
      <c r="AHG254" s="143"/>
      <c r="AHH254" s="143"/>
      <c r="AHI254" s="143"/>
      <c r="AHJ254" s="143"/>
      <c r="AHK254" s="143"/>
      <c r="AHL254" s="143"/>
      <c r="AHM254" s="143"/>
      <c r="AHN254" s="143"/>
      <c r="AHO254" s="143"/>
      <c r="AHP254" s="143"/>
      <c r="AHQ254" s="143"/>
      <c r="AHR254" s="143"/>
      <c r="AHS254" s="143"/>
      <c r="AHT254" s="143"/>
      <c r="AHU254" s="143"/>
      <c r="AHV254" s="143"/>
      <c r="AHW254" s="143"/>
      <c r="AHX254" s="143"/>
      <c r="AHY254" s="143"/>
      <c r="AHZ254" s="143"/>
      <c r="AIA254" s="143"/>
      <c r="AIB254" s="143"/>
      <c r="AIC254" s="143"/>
      <c r="AID254" s="143"/>
      <c r="AIE254" s="143"/>
      <c r="AIF254" s="143"/>
      <c r="AIG254" s="143"/>
      <c r="AIH254" s="143"/>
      <c r="AII254" s="143"/>
      <c r="AIJ254" s="143"/>
      <c r="AIK254" s="143"/>
      <c r="AIL254" s="143"/>
      <c r="AIM254" s="143"/>
      <c r="AIN254" s="143"/>
      <c r="AIO254" s="143"/>
      <c r="AIP254" s="143"/>
      <c r="AIQ254" s="143"/>
      <c r="AIR254" s="143"/>
      <c r="AIS254" s="143"/>
      <c r="AIT254" s="143"/>
      <c r="AIU254" s="143"/>
      <c r="AIV254" s="143"/>
      <c r="AIW254" s="143"/>
      <c r="AIX254" s="143"/>
      <c r="AIY254" s="143"/>
      <c r="AIZ254" s="143"/>
      <c r="AJA254" s="143"/>
      <c r="AJB254" s="143"/>
      <c r="AJC254" s="143"/>
      <c r="AJD254" s="143"/>
      <c r="AJE254" s="143"/>
      <c r="AJF254" s="143"/>
      <c r="AJG254" s="143"/>
      <c r="AJH254" s="143"/>
      <c r="AJI254" s="143"/>
    </row>
    <row r="255" spans="1:945" s="106" customFormat="1" ht="13.55" hidden="1" customHeight="1" thickBot="1">
      <c r="A255" s="401"/>
      <c r="B255" s="156" t="s">
        <v>32</v>
      </c>
      <c r="C255" s="251"/>
      <c r="D255" s="358" t="str">
        <f>Asia!D255</f>
        <v/>
      </c>
      <c r="E255" s="452"/>
      <c r="F255" s="407"/>
      <c r="G255" s="356"/>
      <c r="H255" s="358"/>
      <c r="I255" s="138"/>
      <c r="J255" s="358" t="str">
        <f t="shared" si="126"/>
        <v/>
      </c>
      <c r="K255" s="138"/>
      <c r="L255" s="358"/>
      <c r="M255" s="138"/>
      <c r="N255" s="358" t="str">
        <f t="shared" si="128"/>
        <v/>
      </c>
      <c r="O255" s="138"/>
      <c r="P255" s="358"/>
      <c r="Q255" s="138"/>
      <c r="R255" s="358"/>
      <c r="S255" s="138"/>
      <c r="T255" s="358" t="str">
        <f t="shared" si="130"/>
        <v/>
      </c>
      <c r="U255" s="250"/>
      <c r="V255" s="137"/>
      <c r="W255" s="356"/>
      <c r="X255" s="358"/>
      <c r="Y255" s="250"/>
      <c r="Z255" s="358" t="str">
        <f t="shared" si="132"/>
        <v/>
      </c>
      <c r="AA255" s="138"/>
      <c r="AB255" s="358"/>
      <c r="AC255" s="138"/>
      <c r="AD255" s="358"/>
      <c r="AE255" s="138"/>
      <c r="AF255" s="358"/>
      <c r="AG255" s="138"/>
      <c r="AH255" s="358"/>
      <c r="AI255" s="143"/>
      <c r="AJ255" s="143"/>
      <c r="AK255" s="143"/>
      <c r="AL255" s="143"/>
      <c r="AM255" s="143"/>
      <c r="AN255" s="143"/>
      <c r="AO255" s="143"/>
      <c r="AP255" s="143"/>
      <c r="AQ255" s="143"/>
      <c r="AR255" s="143"/>
      <c r="AS255" s="143"/>
      <c r="AT255" s="143"/>
      <c r="AU255" s="143"/>
      <c r="AV255" s="144"/>
      <c r="AW255" s="143"/>
      <c r="AX255" s="143"/>
      <c r="AY255" s="143"/>
      <c r="AZ255" s="143"/>
      <c r="BA255" s="143"/>
      <c r="BB255" s="143"/>
      <c r="BC255" s="143"/>
      <c r="BD255" s="143"/>
      <c r="BE255" s="143"/>
      <c r="BF255" s="143"/>
      <c r="BG255" s="143"/>
      <c r="BH255" s="143"/>
      <c r="BI255" s="143"/>
      <c r="BJ255" s="143"/>
      <c r="BK255" s="143"/>
      <c r="BL255" s="143"/>
      <c r="BM255" s="143"/>
      <c r="BN255" s="143"/>
      <c r="BO255" s="143"/>
      <c r="BP255" s="143"/>
      <c r="BQ255" s="143"/>
      <c r="BR255" s="143"/>
      <c r="BS255" s="143"/>
      <c r="BT255" s="143"/>
      <c r="BU255" s="143"/>
      <c r="BV255" s="143"/>
      <c r="BW255" s="143"/>
      <c r="BX255" s="143"/>
      <c r="BY255" s="143"/>
      <c r="BZ255" s="143"/>
      <c r="CA255" s="143"/>
      <c r="CB255" s="143"/>
      <c r="CC255" s="143"/>
      <c r="CD255" s="143"/>
      <c r="CE255" s="143"/>
      <c r="CF255" s="143"/>
      <c r="CG255" s="143"/>
      <c r="CH255" s="143"/>
      <c r="CI255" s="143"/>
      <c r="CJ255" s="143"/>
      <c r="CK255" s="143"/>
      <c r="CL255" s="143"/>
      <c r="CM255" s="143"/>
      <c r="CN255" s="143"/>
      <c r="CO255" s="143"/>
      <c r="CP255" s="143"/>
      <c r="CQ255" s="143"/>
      <c r="CR255" s="143"/>
      <c r="CS255" s="143"/>
      <c r="CT255" s="143"/>
      <c r="CU255" s="143"/>
      <c r="CV255" s="143"/>
      <c r="CW255" s="143"/>
      <c r="CX255" s="143"/>
      <c r="CY255" s="143"/>
      <c r="CZ255" s="143"/>
      <c r="DA255" s="143"/>
      <c r="DB255" s="143"/>
      <c r="DC255" s="143"/>
      <c r="DD255" s="143"/>
      <c r="DE255" s="143"/>
      <c r="DF255" s="143"/>
      <c r="DG255" s="143"/>
      <c r="DH255" s="143"/>
      <c r="DI255" s="143"/>
      <c r="DJ255" s="143"/>
      <c r="DK255" s="143"/>
      <c r="DL255" s="143"/>
      <c r="DM255" s="143"/>
      <c r="DN255" s="143"/>
      <c r="DO255" s="143"/>
      <c r="DP255" s="143"/>
      <c r="DQ255" s="143"/>
      <c r="DR255" s="143"/>
      <c r="DS255" s="143"/>
      <c r="DT255" s="143"/>
      <c r="DU255" s="143"/>
      <c r="DV255" s="143"/>
      <c r="DW255" s="143"/>
      <c r="DX255" s="143"/>
      <c r="DY255" s="143"/>
      <c r="DZ255" s="143"/>
      <c r="EA255" s="143"/>
      <c r="EB255" s="143"/>
      <c r="EC255" s="143"/>
      <c r="ED255" s="143"/>
      <c r="EE255" s="143"/>
      <c r="EF255" s="143"/>
      <c r="EG255" s="143"/>
      <c r="EH255" s="143"/>
      <c r="EI255" s="143"/>
      <c r="EJ255" s="143"/>
      <c r="EK255" s="143"/>
      <c r="EL255" s="143"/>
      <c r="EM255" s="143"/>
      <c r="EN255" s="143"/>
      <c r="EO255" s="143"/>
      <c r="EP255" s="143"/>
      <c r="EQ255" s="143"/>
      <c r="ER255" s="143"/>
      <c r="ES255" s="143"/>
      <c r="ET255" s="143"/>
      <c r="EU255" s="143"/>
      <c r="EV255" s="143"/>
      <c r="EW255" s="143"/>
      <c r="EX255" s="143"/>
      <c r="EY255" s="143"/>
      <c r="EZ255" s="143"/>
      <c r="FA255" s="143"/>
      <c r="FB255" s="143"/>
      <c r="FC255" s="143"/>
      <c r="FD255" s="143"/>
      <c r="FE255" s="143"/>
      <c r="FF255" s="143"/>
      <c r="FG255" s="143"/>
      <c r="FH255" s="143"/>
      <c r="FI255" s="143"/>
      <c r="FJ255" s="143"/>
      <c r="FK255" s="143"/>
      <c r="FL255" s="143"/>
      <c r="FM255" s="143"/>
      <c r="FN255" s="143"/>
      <c r="FO255" s="143"/>
      <c r="FP255" s="143"/>
      <c r="FQ255" s="143"/>
      <c r="FR255" s="143"/>
      <c r="FS255" s="143"/>
      <c r="FT255" s="143"/>
      <c r="FU255" s="143"/>
      <c r="FV255" s="143"/>
      <c r="FW255" s="143"/>
      <c r="FX255" s="143"/>
      <c r="FY255" s="143"/>
      <c r="FZ255" s="143"/>
      <c r="GA255" s="143"/>
      <c r="GB255" s="143"/>
      <c r="GC255" s="143"/>
      <c r="GD255" s="143"/>
      <c r="GE255" s="143"/>
      <c r="GF255" s="143"/>
      <c r="GG255" s="143"/>
      <c r="GH255" s="143"/>
      <c r="GI255" s="143"/>
      <c r="GJ255" s="143"/>
      <c r="GK255" s="143"/>
      <c r="GL255" s="143"/>
      <c r="GM255" s="143"/>
      <c r="GN255" s="143"/>
      <c r="GO255" s="143"/>
      <c r="GP255" s="143"/>
      <c r="GQ255" s="143"/>
      <c r="GR255" s="143"/>
      <c r="GS255" s="143"/>
      <c r="GT255" s="143"/>
      <c r="GU255" s="143"/>
      <c r="GV255" s="143"/>
      <c r="GW255" s="143"/>
      <c r="GX255" s="143"/>
      <c r="GY255" s="143"/>
      <c r="GZ255" s="143"/>
      <c r="HA255" s="143"/>
      <c r="HB255" s="143"/>
      <c r="HC255" s="143"/>
      <c r="HD255" s="143"/>
      <c r="HE255" s="143"/>
      <c r="HF255" s="143"/>
      <c r="HG255" s="143"/>
      <c r="HH255" s="143"/>
      <c r="HI255" s="143"/>
      <c r="HJ255" s="143"/>
      <c r="HK255" s="143"/>
      <c r="HL255" s="143"/>
      <c r="HM255" s="143"/>
      <c r="HN255" s="143"/>
      <c r="HO255" s="143"/>
      <c r="HP255" s="143"/>
      <c r="HQ255" s="143"/>
      <c r="HR255" s="143"/>
      <c r="HS255" s="143"/>
      <c r="HT255" s="143"/>
      <c r="HU255" s="143"/>
      <c r="HV255" s="143"/>
      <c r="HW255" s="143"/>
      <c r="HX255" s="143"/>
      <c r="HY255" s="143"/>
      <c r="HZ255" s="143"/>
      <c r="IA255" s="143"/>
      <c r="IB255" s="143"/>
      <c r="IC255" s="143"/>
      <c r="ID255" s="143"/>
      <c r="IE255" s="143"/>
      <c r="IF255" s="143"/>
      <c r="IG255" s="143"/>
      <c r="IH255" s="143"/>
      <c r="II255" s="143"/>
      <c r="IJ255" s="143"/>
      <c r="IK255" s="143"/>
      <c r="IL255" s="143"/>
      <c r="IM255" s="143"/>
      <c r="IN255" s="143"/>
      <c r="IO255" s="143"/>
      <c r="IP255" s="143"/>
      <c r="IQ255" s="143"/>
      <c r="IR255" s="143"/>
      <c r="IS255" s="143"/>
      <c r="IT255" s="143"/>
      <c r="IU255" s="143"/>
      <c r="IV255" s="143"/>
      <c r="IW255" s="143"/>
      <c r="IX255" s="143"/>
      <c r="IY255" s="143"/>
      <c r="IZ255" s="143"/>
      <c r="JA255" s="143"/>
      <c r="JB255" s="143"/>
      <c r="JC255" s="143"/>
      <c r="JD255" s="143"/>
      <c r="JE255" s="143"/>
      <c r="JF255" s="143"/>
      <c r="JG255" s="143"/>
      <c r="JH255" s="143"/>
      <c r="JI255" s="143"/>
      <c r="JJ255" s="143"/>
      <c r="JK255" s="143"/>
      <c r="JL255" s="143"/>
      <c r="JM255" s="143"/>
      <c r="JN255" s="143"/>
      <c r="JO255" s="143"/>
      <c r="JP255" s="143"/>
      <c r="JQ255" s="143"/>
      <c r="JR255" s="143"/>
      <c r="JS255" s="143"/>
      <c r="JT255" s="143"/>
      <c r="JU255" s="143"/>
      <c r="JV255" s="143"/>
      <c r="JW255" s="143"/>
      <c r="JX255" s="143"/>
      <c r="JY255" s="143"/>
      <c r="JZ255" s="143"/>
      <c r="KA255" s="143"/>
      <c r="KB255" s="143"/>
      <c r="KC255" s="143"/>
      <c r="KD255" s="143"/>
      <c r="KE255" s="143"/>
      <c r="KF255" s="143"/>
      <c r="KG255" s="143"/>
      <c r="KH255" s="143"/>
      <c r="KI255" s="143"/>
      <c r="KJ255" s="143"/>
      <c r="KK255" s="143"/>
      <c r="KL255" s="143"/>
      <c r="KM255" s="143"/>
      <c r="KN255" s="143"/>
      <c r="KO255" s="143"/>
      <c r="KP255" s="143"/>
      <c r="KQ255" s="143"/>
      <c r="KR255" s="143"/>
      <c r="KS255" s="143"/>
      <c r="KT255" s="143"/>
      <c r="KU255" s="143"/>
      <c r="KV255" s="143"/>
      <c r="KW255" s="143"/>
      <c r="KX255" s="143"/>
      <c r="KY255" s="143"/>
      <c r="KZ255" s="143"/>
      <c r="LA255" s="143"/>
      <c r="LB255" s="143"/>
      <c r="LC255" s="143"/>
      <c r="LD255" s="143"/>
      <c r="LE255" s="143"/>
      <c r="LF255" s="143"/>
      <c r="LG255" s="143"/>
      <c r="LH255" s="143"/>
      <c r="LI255" s="143"/>
      <c r="LJ255" s="143"/>
      <c r="LK255" s="143"/>
      <c r="LL255" s="143"/>
      <c r="LM255" s="143"/>
      <c r="LN255" s="143"/>
      <c r="LO255" s="143"/>
      <c r="LP255" s="143"/>
      <c r="LQ255" s="143"/>
      <c r="LR255" s="143"/>
      <c r="LS255" s="143"/>
      <c r="LT255" s="143"/>
      <c r="LU255" s="143"/>
      <c r="LV255" s="143"/>
      <c r="LW255" s="143"/>
      <c r="LX255" s="143"/>
      <c r="LY255" s="143"/>
      <c r="LZ255" s="143"/>
      <c r="MA255" s="143"/>
      <c r="MB255" s="143"/>
      <c r="MC255" s="143"/>
      <c r="MD255" s="143"/>
      <c r="ME255" s="143"/>
      <c r="MF255" s="143"/>
      <c r="MG255" s="143"/>
      <c r="MH255" s="143"/>
      <c r="MI255" s="143"/>
      <c r="MJ255" s="143"/>
      <c r="MK255" s="143"/>
      <c r="ML255" s="143"/>
      <c r="MM255" s="143"/>
      <c r="MN255" s="143"/>
      <c r="MO255" s="143"/>
      <c r="MP255" s="143"/>
      <c r="MQ255" s="143"/>
      <c r="MR255" s="143"/>
      <c r="MS255" s="143"/>
      <c r="MT255" s="143"/>
      <c r="MU255" s="143"/>
      <c r="MV255" s="143"/>
      <c r="MW255" s="143"/>
      <c r="MX255" s="143"/>
      <c r="MY255" s="143"/>
      <c r="MZ255" s="143"/>
      <c r="NA255" s="143"/>
      <c r="NB255" s="143"/>
      <c r="NC255" s="143"/>
      <c r="ND255" s="143"/>
      <c r="NE255" s="143"/>
      <c r="NF255" s="143"/>
      <c r="NG255" s="143"/>
      <c r="NH255" s="143"/>
      <c r="NI255" s="143"/>
      <c r="NJ255" s="143"/>
      <c r="NK255" s="143"/>
      <c r="NL255" s="143"/>
      <c r="NM255" s="143"/>
      <c r="NN255" s="143"/>
      <c r="NO255" s="143"/>
      <c r="NP255" s="143"/>
      <c r="NQ255" s="143"/>
      <c r="NR255" s="143"/>
      <c r="NS255" s="143"/>
      <c r="NT255" s="143"/>
      <c r="NU255" s="143"/>
      <c r="NV255" s="143"/>
      <c r="NW255" s="143"/>
      <c r="NX255" s="143"/>
      <c r="NY255" s="143"/>
      <c r="NZ255" s="143"/>
      <c r="OA255" s="143"/>
      <c r="OB255" s="143"/>
      <c r="OC255" s="143"/>
      <c r="OD255" s="143"/>
      <c r="OE255" s="143"/>
      <c r="OF255" s="143"/>
      <c r="OG255" s="143"/>
      <c r="OH255" s="143"/>
      <c r="OI255" s="143"/>
      <c r="OJ255" s="143"/>
      <c r="OK255" s="143"/>
      <c r="OL255" s="143"/>
      <c r="OM255" s="143"/>
      <c r="ON255" s="143"/>
      <c r="OO255" s="143"/>
      <c r="OP255" s="143"/>
      <c r="OQ255" s="143"/>
      <c r="OR255" s="143"/>
      <c r="OS255" s="143"/>
      <c r="OT255" s="143"/>
      <c r="OU255" s="143"/>
      <c r="OV255" s="143"/>
      <c r="OW255" s="143"/>
      <c r="OX255" s="143"/>
      <c r="OY255" s="143"/>
      <c r="OZ255" s="143"/>
      <c r="PA255" s="143"/>
      <c r="PB255" s="143"/>
      <c r="PC255" s="143"/>
      <c r="PD255" s="143"/>
      <c r="PE255" s="143"/>
      <c r="PF255" s="143"/>
      <c r="PG255" s="143"/>
      <c r="PH255" s="143"/>
      <c r="PI255" s="143"/>
      <c r="PJ255" s="143"/>
      <c r="PK255" s="143"/>
      <c r="PL255" s="143"/>
      <c r="PM255" s="143"/>
      <c r="PN255" s="143"/>
      <c r="PO255" s="143"/>
      <c r="PP255" s="143"/>
      <c r="PQ255" s="143"/>
      <c r="PR255" s="143"/>
      <c r="PS255" s="143"/>
      <c r="PT255" s="143"/>
      <c r="PU255" s="143"/>
      <c r="PV255" s="143"/>
      <c r="PW255" s="143"/>
      <c r="PX255" s="143"/>
      <c r="PY255" s="143"/>
      <c r="PZ255" s="143"/>
      <c r="QA255" s="143"/>
      <c r="QB255" s="143"/>
      <c r="QC255" s="143"/>
      <c r="QD255" s="143"/>
      <c r="QE255" s="143"/>
      <c r="QF255" s="143"/>
      <c r="QG255" s="143"/>
      <c r="QH255" s="143"/>
      <c r="QI255" s="143"/>
      <c r="QJ255" s="143"/>
      <c r="QK255" s="143"/>
      <c r="QL255" s="143"/>
      <c r="QM255" s="143"/>
      <c r="QN255" s="143"/>
      <c r="QO255" s="143"/>
      <c r="QP255" s="143"/>
      <c r="QQ255" s="143"/>
      <c r="QR255" s="143"/>
      <c r="QS255" s="143"/>
      <c r="QT255" s="143"/>
      <c r="QU255" s="143"/>
      <c r="QV255" s="143"/>
      <c r="QW255" s="143"/>
      <c r="QX255" s="143"/>
      <c r="QY255" s="143"/>
      <c r="QZ255" s="143"/>
      <c r="RA255" s="143"/>
      <c r="RB255" s="143"/>
      <c r="RC255" s="143"/>
      <c r="RD255" s="143"/>
      <c r="RE255" s="143"/>
      <c r="RF255" s="143"/>
      <c r="RG255" s="143"/>
      <c r="RH255" s="143"/>
      <c r="RI255" s="143"/>
      <c r="RJ255" s="143"/>
      <c r="RK255" s="143"/>
      <c r="RL255" s="143"/>
      <c r="RM255" s="143"/>
      <c r="RN255" s="143"/>
      <c r="RO255" s="143"/>
      <c r="RP255" s="143"/>
      <c r="RQ255" s="143"/>
      <c r="RR255" s="143"/>
      <c r="RS255" s="143"/>
      <c r="RT255" s="143"/>
      <c r="RU255" s="143"/>
      <c r="RV255" s="143"/>
      <c r="RW255" s="143"/>
      <c r="RX255" s="143"/>
      <c r="RY255" s="143"/>
      <c r="RZ255" s="143"/>
      <c r="SA255" s="143"/>
      <c r="SB255" s="143"/>
      <c r="SC255" s="143"/>
      <c r="SD255" s="143"/>
      <c r="SE255" s="143"/>
      <c r="SF255" s="143"/>
      <c r="SG255" s="143"/>
      <c r="SH255" s="143"/>
      <c r="SI255" s="143"/>
      <c r="SJ255" s="143"/>
      <c r="SK255" s="143"/>
      <c r="SL255" s="143"/>
      <c r="SM255" s="143"/>
      <c r="SN255" s="143"/>
      <c r="SO255" s="143"/>
      <c r="SP255" s="143"/>
      <c r="SQ255" s="143"/>
      <c r="SR255" s="143"/>
      <c r="SS255" s="143"/>
      <c r="ST255" s="143"/>
      <c r="SU255" s="143"/>
      <c r="SV255" s="143"/>
      <c r="SW255" s="143"/>
      <c r="SX255" s="143"/>
      <c r="SY255" s="143"/>
      <c r="SZ255" s="143"/>
      <c r="TA255" s="143"/>
      <c r="TB255" s="143"/>
      <c r="TC255" s="143"/>
      <c r="TD255" s="143"/>
      <c r="TE255" s="143"/>
      <c r="TF255" s="143"/>
      <c r="TG255" s="143"/>
      <c r="TH255" s="143"/>
      <c r="TI255" s="143"/>
      <c r="TJ255" s="143"/>
      <c r="TK255" s="143"/>
      <c r="TL255" s="143"/>
      <c r="TM255" s="143"/>
      <c r="TN255" s="143"/>
      <c r="TO255" s="143"/>
      <c r="TP255" s="143"/>
      <c r="TQ255" s="143"/>
      <c r="TR255" s="143"/>
      <c r="TS255" s="143"/>
      <c r="TT255" s="143"/>
      <c r="TU255" s="143"/>
      <c r="TV255" s="143"/>
      <c r="TW255" s="143"/>
      <c r="TX255" s="143"/>
      <c r="TY255" s="143"/>
      <c r="TZ255" s="143"/>
      <c r="UA255" s="143"/>
      <c r="UB255" s="143"/>
      <c r="UC255" s="143"/>
      <c r="UD255" s="143"/>
      <c r="UE255" s="143"/>
      <c r="UF255" s="143"/>
      <c r="UG255" s="143"/>
      <c r="UH255" s="143"/>
      <c r="UI255" s="143"/>
      <c r="UJ255" s="143"/>
      <c r="UK255" s="143"/>
      <c r="UL255" s="143"/>
      <c r="UM255" s="143"/>
      <c r="UN255" s="143"/>
      <c r="UO255" s="143"/>
      <c r="UP255" s="143"/>
      <c r="UQ255" s="143"/>
      <c r="UR255" s="143"/>
      <c r="US255" s="143"/>
      <c r="UT255" s="143"/>
      <c r="UU255" s="143"/>
      <c r="UV255" s="143"/>
      <c r="UW255" s="143"/>
      <c r="UX255" s="143"/>
      <c r="UY255" s="143"/>
      <c r="UZ255" s="143"/>
      <c r="VA255" s="143"/>
      <c r="VB255" s="143"/>
      <c r="VC255" s="143"/>
      <c r="VD255" s="143"/>
      <c r="VE255" s="143"/>
      <c r="VF255" s="143"/>
      <c r="VG255" s="143"/>
      <c r="VH255" s="143"/>
      <c r="VI255" s="143"/>
      <c r="VJ255" s="143"/>
      <c r="VK255" s="143"/>
      <c r="VL255" s="143"/>
      <c r="VM255" s="143"/>
      <c r="VN255" s="143"/>
      <c r="VO255" s="143"/>
      <c r="VP255" s="143"/>
      <c r="VQ255" s="143"/>
      <c r="VR255" s="143"/>
      <c r="VS255" s="143"/>
      <c r="VT255" s="143"/>
      <c r="VU255" s="143"/>
      <c r="VV255" s="143"/>
      <c r="VW255" s="143"/>
      <c r="VX255" s="143"/>
      <c r="VY255" s="143"/>
      <c r="VZ255" s="143"/>
      <c r="WA255" s="143"/>
      <c r="WB255" s="143"/>
      <c r="WC255" s="143"/>
      <c r="WD255" s="143"/>
      <c r="WE255" s="143"/>
      <c r="WF255" s="143"/>
      <c r="WG255" s="143"/>
      <c r="WH255" s="143"/>
      <c r="WI255" s="143"/>
      <c r="WJ255" s="143"/>
      <c r="WK255" s="143"/>
      <c r="WL255" s="143"/>
      <c r="WM255" s="143"/>
      <c r="WN255" s="143"/>
      <c r="WO255" s="143"/>
      <c r="WP255" s="143"/>
      <c r="WQ255" s="143"/>
      <c r="WR255" s="143"/>
      <c r="WS255" s="143"/>
      <c r="WT255" s="143"/>
      <c r="WU255" s="143"/>
      <c r="WV255" s="143"/>
      <c r="WW255" s="143"/>
      <c r="WX255" s="143"/>
      <c r="WY255" s="143"/>
      <c r="WZ255" s="143"/>
      <c r="XA255" s="143"/>
      <c r="XB255" s="143"/>
      <c r="XC255" s="143"/>
      <c r="XD255" s="143"/>
      <c r="XE255" s="143"/>
      <c r="XF255" s="143"/>
      <c r="XG255" s="143"/>
      <c r="XH255" s="143"/>
      <c r="XI255" s="143"/>
      <c r="XJ255" s="143"/>
      <c r="XK255" s="143"/>
      <c r="XL255" s="143"/>
      <c r="XM255" s="143"/>
      <c r="XN255" s="143"/>
      <c r="XO255" s="143"/>
      <c r="XP255" s="143"/>
      <c r="XQ255" s="143"/>
      <c r="XR255" s="143"/>
      <c r="XS255" s="143"/>
      <c r="XT255" s="143"/>
      <c r="XU255" s="143"/>
      <c r="XV255" s="143"/>
      <c r="XW255" s="143"/>
      <c r="XX255" s="143"/>
      <c r="XY255" s="143"/>
      <c r="XZ255" s="143"/>
      <c r="YA255" s="143"/>
      <c r="YB255" s="143"/>
      <c r="YC255" s="143"/>
      <c r="YD255" s="143"/>
      <c r="YE255" s="143"/>
      <c r="YF255" s="143"/>
      <c r="YG255" s="143"/>
      <c r="YH255" s="143"/>
      <c r="YI255" s="143"/>
      <c r="YJ255" s="143"/>
      <c r="YK255" s="143"/>
      <c r="YL255" s="143"/>
      <c r="YM255" s="143"/>
      <c r="YN255" s="143"/>
      <c r="YO255" s="143"/>
      <c r="YP255" s="143"/>
      <c r="YQ255" s="143"/>
      <c r="YR255" s="143"/>
      <c r="YS255" s="143"/>
      <c r="YT255" s="143"/>
      <c r="YU255" s="143"/>
      <c r="YV255" s="143"/>
      <c r="YW255" s="143"/>
      <c r="YX255" s="143"/>
      <c r="YY255" s="143"/>
      <c r="YZ255" s="143"/>
      <c r="ZA255" s="143"/>
      <c r="ZB255" s="143"/>
      <c r="ZC255" s="143"/>
      <c r="ZD255" s="143"/>
      <c r="ZE255" s="143"/>
      <c r="ZF255" s="143"/>
      <c r="ZG255" s="143"/>
      <c r="ZH255" s="143"/>
      <c r="ZI255" s="143"/>
      <c r="ZJ255" s="143"/>
      <c r="ZK255" s="143"/>
      <c r="ZL255" s="143"/>
      <c r="ZM255" s="143"/>
      <c r="ZN255" s="143"/>
      <c r="ZO255" s="143"/>
      <c r="ZP255" s="143"/>
      <c r="ZQ255" s="143"/>
      <c r="ZR255" s="143"/>
      <c r="ZS255" s="143"/>
      <c r="ZT255" s="143"/>
      <c r="ZU255" s="143"/>
      <c r="ZV255" s="143"/>
      <c r="ZW255" s="143"/>
      <c r="ZX255" s="143"/>
      <c r="ZY255" s="143"/>
      <c r="ZZ255" s="143"/>
      <c r="AAA255" s="143"/>
      <c r="AAB255" s="143"/>
      <c r="AAC255" s="143"/>
      <c r="AAD255" s="143"/>
      <c r="AAE255" s="143"/>
      <c r="AAF255" s="143"/>
      <c r="AAG255" s="143"/>
      <c r="AAH255" s="143"/>
      <c r="AAI255" s="143"/>
      <c r="AAJ255" s="143"/>
      <c r="AAK255" s="143"/>
      <c r="AAL255" s="143"/>
      <c r="AAM255" s="143"/>
      <c r="AAN255" s="143"/>
      <c r="AAO255" s="143"/>
      <c r="AAP255" s="143"/>
      <c r="AAQ255" s="143"/>
      <c r="AAR255" s="143"/>
      <c r="AAS255" s="143"/>
      <c r="AAT255" s="143"/>
      <c r="AAU255" s="143"/>
      <c r="AAV255" s="143"/>
      <c r="AAW255" s="143"/>
      <c r="AAX255" s="143"/>
      <c r="AAY255" s="143"/>
      <c r="AAZ255" s="143"/>
      <c r="ABA255" s="143"/>
      <c r="ABB255" s="143"/>
      <c r="ABC255" s="143"/>
      <c r="ABD255" s="143"/>
      <c r="ABE255" s="143"/>
      <c r="ABF255" s="143"/>
      <c r="ABG255" s="143"/>
      <c r="ABH255" s="143"/>
      <c r="ABI255" s="143"/>
      <c r="ABJ255" s="143"/>
      <c r="ABK255" s="143"/>
      <c r="ABL255" s="143"/>
      <c r="ABM255" s="143"/>
      <c r="ABN255" s="143"/>
      <c r="ABO255" s="143"/>
      <c r="ABP255" s="143"/>
      <c r="ABQ255" s="143"/>
      <c r="ABR255" s="143"/>
      <c r="ABS255" s="143"/>
      <c r="ABT255" s="143"/>
      <c r="ABU255" s="143"/>
      <c r="ABV255" s="143"/>
      <c r="ABW255" s="143"/>
      <c r="ABX255" s="143"/>
      <c r="ABY255" s="143"/>
      <c r="ABZ255" s="143"/>
      <c r="ACA255" s="143"/>
      <c r="ACB255" s="143"/>
      <c r="ACC255" s="143"/>
      <c r="ACD255" s="143"/>
      <c r="ACE255" s="143"/>
      <c r="ACF255" s="143"/>
      <c r="ACG255" s="143"/>
      <c r="ACH255" s="143"/>
      <c r="ACI255" s="143"/>
      <c r="ACJ255" s="143"/>
      <c r="ACK255" s="143"/>
      <c r="ACL255" s="143"/>
      <c r="ACM255" s="143"/>
      <c r="ACN255" s="143"/>
      <c r="ACO255" s="143"/>
      <c r="ACP255" s="143"/>
      <c r="ACQ255" s="143"/>
      <c r="ACR255" s="143"/>
      <c r="ACS255" s="143"/>
      <c r="ACT255" s="143"/>
      <c r="ACU255" s="143"/>
      <c r="ACV255" s="143"/>
      <c r="ACW255" s="143"/>
      <c r="ACX255" s="143"/>
      <c r="ACY255" s="143"/>
      <c r="ACZ255" s="143"/>
      <c r="ADA255" s="143"/>
      <c r="ADB255" s="143"/>
      <c r="ADC255" s="143"/>
      <c r="ADD255" s="143"/>
      <c r="ADE255" s="143"/>
      <c r="ADF255" s="143"/>
      <c r="ADG255" s="143"/>
      <c r="ADH255" s="143"/>
      <c r="ADI255" s="143"/>
      <c r="ADJ255" s="143"/>
      <c r="ADK255" s="143"/>
      <c r="ADL255" s="143"/>
      <c r="ADM255" s="143"/>
      <c r="ADN255" s="143"/>
      <c r="ADO255" s="143"/>
      <c r="ADP255" s="143"/>
      <c r="ADQ255" s="143"/>
      <c r="ADR255" s="143"/>
      <c r="ADS255" s="143"/>
      <c r="ADT255" s="143"/>
      <c r="ADU255" s="143"/>
      <c r="ADV255" s="143"/>
      <c r="ADW255" s="143"/>
      <c r="ADX255" s="143"/>
      <c r="ADY255" s="143"/>
      <c r="ADZ255" s="143"/>
      <c r="AEA255" s="143"/>
      <c r="AEB255" s="143"/>
      <c r="AEC255" s="143"/>
      <c r="AED255" s="143"/>
      <c r="AEE255" s="143"/>
      <c r="AEF255" s="143"/>
      <c r="AEG255" s="143"/>
      <c r="AEH255" s="143"/>
      <c r="AEI255" s="143"/>
      <c r="AEJ255" s="143"/>
      <c r="AEK255" s="143"/>
      <c r="AEL255" s="143"/>
      <c r="AEM255" s="143"/>
      <c r="AEN255" s="143"/>
      <c r="AEO255" s="143"/>
      <c r="AEP255" s="143"/>
      <c r="AEQ255" s="143"/>
      <c r="AER255" s="143"/>
      <c r="AES255" s="143"/>
      <c r="AET255" s="143"/>
      <c r="AEU255" s="143"/>
      <c r="AEV255" s="143"/>
      <c r="AEW255" s="143"/>
      <c r="AEX255" s="143"/>
      <c r="AEY255" s="143"/>
      <c r="AEZ255" s="143"/>
      <c r="AFA255" s="143"/>
      <c r="AFB255" s="143"/>
      <c r="AFC255" s="143"/>
      <c r="AFD255" s="143"/>
      <c r="AFE255" s="143"/>
      <c r="AFF255" s="143"/>
      <c r="AFG255" s="143"/>
      <c r="AFH255" s="143"/>
      <c r="AFI255" s="143"/>
      <c r="AFJ255" s="143"/>
      <c r="AFK255" s="143"/>
      <c r="AFL255" s="143"/>
      <c r="AFM255" s="143"/>
      <c r="AFN255" s="143"/>
      <c r="AFO255" s="143"/>
      <c r="AFP255" s="143"/>
      <c r="AFQ255" s="143"/>
      <c r="AFR255" s="143"/>
      <c r="AFS255" s="143"/>
      <c r="AFT255" s="143"/>
      <c r="AFU255" s="143"/>
      <c r="AFV255" s="143"/>
      <c r="AFW255" s="143"/>
      <c r="AFX255" s="143"/>
      <c r="AFY255" s="143"/>
      <c r="AFZ255" s="143"/>
      <c r="AGA255" s="143"/>
      <c r="AGB255" s="143"/>
      <c r="AGC255" s="143"/>
      <c r="AGD255" s="143"/>
      <c r="AGE255" s="143"/>
      <c r="AGF255" s="143"/>
      <c r="AGG255" s="143"/>
      <c r="AGH255" s="143"/>
      <c r="AGI255" s="143"/>
      <c r="AGJ255" s="143"/>
      <c r="AGK255" s="143"/>
      <c r="AGL255" s="143"/>
      <c r="AGM255" s="143"/>
      <c r="AGN255" s="143"/>
      <c r="AGO255" s="143"/>
      <c r="AGP255" s="143"/>
      <c r="AGQ255" s="143"/>
      <c r="AGR255" s="143"/>
      <c r="AGS255" s="143"/>
      <c r="AGT255" s="143"/>
      <c r="AGU255" s="143"/>
      <c r="AGV255" s="143"/>
      <c r="AGW255" s="143"/>
      <c r="AGX255" s="143"/>
      <c r="AGY255" s="143"/>
      <c r="AGZ255" s="143"/>
      <c r="AHA255" s="143"/>
      <c r="AHB255" s="143"/>
      <c r="AHC255" s="143"/>
      <c r="AHD255" s="143"/>
      <c r="AHE255" s="143"/>
      <c r="AHF255" s="143"/>
      <c r="AHG255" s="143"/>
      <c r="AHH255" s="143"/>
      <c r="AHI255" s="143"/>
      <c r="AHJ255" s="143"/>
      <c r="AHK255" s="143"/>
      <c r="AHL255" s="143"/>
      <c r="AHM255" s="143"/>
      <c r="AHN255" s="143"/>
      <c r="AHO255" s="143"/>
      <c r="AHP255" s="143"/>
      <c r="AHQ255" s="143"/>
      <c r="AHR255" s="143"/>
      <c r="AHS255" s="143"/>
      <c r="AHT255" s="143"/>
      <c r="AHU255" s="143"/>
      <c r="AHV255" s="143"/>
      <c r="AHW255" s="143"/>
      <c r="AHX255" s="143"/>
      <c r="AHY255" s="143"/>
      <c r="AHZ255" s="143"/>
      <c r="AIA255" s="143"/>
      <c r="AIB255" s="143"/>
      <c r="AIC255" s="143"/>
      <c r="AID255" s="143"/>
      <c r="AIE255" s="143"/>
      <c r="AIF255" s="143"/>
      <c r="AIG255" s="143"/>
      <c r="AIH255" s="143"/>
      <c r="AII255" s="143"/>
      <c r="AIJ255" s="143"/>
      <c r="AIK255" s="143"/>
      <c r="AIL255" s="143"/>
      <c r="AIM255" s="143"/>
      <c r="AIN255" s="143"/>
      <c r="AIO255" s="143"/>
      <c r="AIP255" s="143"/>
      <c r="AIQ255" s="143"/>
      <c r="AIR255" s="143"/>
      <c r="AIS255" s="143"/>
      <c r="AIT255" s="143"/>
      <c r="AIU255" s="143"/>
      <c r="AIV255" s="143"/>
      <c r="AIW255" s="143"/>
      <c r="AIX255" s="143"/>
      <c r="AIY255" s="143"/>
      <c r="AIZ255" s="143"/>
      <c r="AJA255" s="143"/>
      <c r="AJB255" s="143"/>
      <c r="AJC255" s="143"/>
      <c r="AJD255" s="143"/>
      <c r="AJE255" s="143"/>
      <c r="AJF255" s="143"/>
      <c r="AJG255" s="143"/>
      <c r="AJH255" s="143"/>
      <c r="AJI255" s="143"/>
    </row>
    <row r="256" spans="1:945" s="103" customFormat="1" ht="13.55" customHeight="1">
      <c r="A256" s="314" t="s">
        <v>45</v>
      </c>
      <c r="B256" s="180" t="s">
        <v>43</v>
      </c>
      <c r="C256" s="60">
        <v>5508242</v>
      </c>
      <c r="D256" s="59">
        <v>0.26900000000000002</v>
      </c>
      <c r="E256" s="311"/>
      <c r="F256" s="312"/>
      <c r="G256" s="311">
        <v>75539</v>
      </c>
      <c r="H256" s="312"/>
      <c r="I256" s="311">
        <v>23636</v>
      </c>
      <c r="J256" s="312"/>
      <c r="K256" s="131"/>
      <c r="L256" s="312"/>
      <c r="M256" s="311"/>
      <c r="N256" s="312"/>
      <c r="O256" s="131"/>
      <c r="P256" s="312"/>
      <c r="Q256" s="311"/>
      <c r="R256" s="312"/>
      <c r="S256" s="311"/>
      <c r="T256" s="312"/>
      <c r="U256" s="311"/>
      <c r="V256" s="133"/>
      <c r="W256" s="311"/>
      <c r="X256" s="312"/>
      <c r="Y256" s="311"/>
      <c r="Z256" s="312"/>
      <c r="AA256" s="311"/>
      <c r="AB256" s="312"/>
      <c r="AC256" s="311"/>
      <c r="AD256" s="312"/>
      <c r="AE256" s="311"/>
      <c r="AF256" s="312"/>
      <c r="AG256" s="311"/>
      <c r="AH256" s="312"/>
      <c r="AI256" s="149"/>
      <c r="AJ256" s="149"/>
      <c r="AK256" s="149"/>
      <c r="AL256" s="149"/>
      <c r="AM256" s="149"/>
      <c r="AN256" s="149"/>
      <c r="AO256" s="149"/>
      <c r="AP256" s="149"/>
      <c r="AQ256" s="149"/>
      <c r="AR256" s="149"/>
      <c r="AS256" s="149"/>
      <c r="AT256" s="149"/>
      <c r="AU256" s="149"/>
      <c r="AV256" s="150"/>
      <c r="AW256" s="149"/>
      <c r="AX256" s="149"/>
      <c r="AY256" s="149"/>
      <c r="AZ256" s="149"/>
      <c r="BA256" s="149"/>
      <c r="BB256" s="149"/>
      <c r="BC256" s="149"/>
      <c r="BD256" s="149"/>
      <c r="BE256" s="149"/>
      <c r="BF256" s="149"/>
      <c r="BG256" s="149"/>
      <c r="BH256" s="149"/>
      <c r="BI256" s="149"/>
      <c r="BJ256" s="149"/>
      <c r="BK256" s="149"/>
      <c r="BL256" s="149"/>
      <c r="BM256" s="149"/>
      <c r="BN256" s="149"/>
      <c r="BO256" s="149"/>
      <c r="BP256" s="149"/>
      <c r="BQ256" s="149"/>
      <c r="BR256" s="149"/>
      <c r="BS256" s="149"/>
      <c r="BT256" s="149"/>
      <c r="BU256" s="149"/>
      <c r="BV256" s="149"/>
      <c r="BW256" s="149"/>
      <c r="BX256" s="149"/>
      <c r="BY256" s="149"/>
      <c r="BZ256" s="149"/>
      <c r="CA256" s="149"/>
      <c r="CB256" s="149"/>
      <c r="CC256" s="149"/>
      <c r="CD256" s="149"/>
      <c r="CE256" s="149"/>
      <c r="CF256" s="149"/>
      <c r="CG256" s="149"/>
      <c r="CH256" s="149"/>
      <c r="CI256" s="149"/>
      <c r="CJ256" s="149"/>
      <c r="CK256" s="149"/>
      <c r="CL256" s="149"/>
      <c r="CM256" s="149"/>
      <c r="CN256" s="149"/>
      <c r="CO256" s="149"/>
      <c r="CP256" s="149"/>
      <c r="CQ256" s="149"/>
      <c r="CR256" s="149"/>
      <c r="CS256" s="149"/>
      <c r="CT256" s="149"/>
      <c r="CU256" s="149"/>
      <c r="CV256" s="149"/>
      <c r="CW256" s="149"/>
      <c r="CX256" s="149"/>
      <c r="CY256" s="149"/>
      <c r="CZ256" s="149"/>
      <c r="DA256" s="149"/>
      <c r="DB256" s="149"/>
      <c r="DC256" s="149"/>
      <c r="DD256" s="149"/>
      <c r="DE256" s="149"/>
      <c r="DF256" s="149"/>
      <c r="DG256" s="149"/>
      <c r="DH256" s="149"/>
      <c r="DI256" s="149"/>
      <c r="DJ256" s="149"/>
      <c r="DK256" s="149"/>
      <c r="DL256" s="149"/>
      <c r="DM256" s="149"/>
      <c r="DN256" s="149"/>
      <c r="DO256" s="149"/>
      <c r="DP256" s="149"/>
      <c r="DQ256" s="149"/>
      <c r="DR256" s="149"/>
      <c r="DS256" s="149"/>
      <c r="DT256" s="149"/>
      <c r="DU256" s="149"/>
      <c r="DV256" s="149"/>
      <c r="DW256" s="149"/>
      <c r="DX256" s="149"/>
      <c r="DY256" s="149"/>
      <c r="DZ256" s="149"/>
      <c r="EA256" s="149"/>
      <c r="EB256" s="149"/>
      <c r="EC256" s="149"/>
      <c r="ED256" s="149"/>
      <c r="EE256" s="149"/>
      <c r="EF256" s="149"/>
      <c r="EG256" s="149"/>
      <c r="EH256" s="149"/>
      <c r="EI256" s="149"/>
      <c r="EJ256" s="149"/>
      <c r="EK256" s="149"/>
      <c r="EL256" s="149"/>
      <c r="EM256" s="149"/>
      <c r="EN256" s="149"/>
      <c r="EO256" s="149"/>
      <c r="EP256" s="149"/>
      <c r="EQ256" s="149"/>
      <c r="ER256" s="149"/>
      <c r="ES256" s="149"/>
      <c r="ET256" s="149"/>
      <c r="EU256" s="149"/>
      <c r="EV256" s="149"/>
      <c r="EW256" s="149"/>
      <c r="EX256" s="149"/>
      <c r="EY256" s="149"/>
      <c r="EZ256" s="149"/>
      <c r="FA256" s="149"/>
      <c r="FB256" s="149"/>
      <c r="FC256" s="149"/>
      <c r="FD256" s="149"/>
      <c r="FE256" s="149"/>
      <c r="FF256" s="149"/>
      <c r="FG256" s="149"/>
      <c r="FH256" s="149"/>
      <c r="FI256" s="149"/>
      <c r="FJ256" s="149"/>
      <c r="FK256" s="149"/>
      <c r="FL256" s="149"/>
      <c r="FM256" s="149"/>
      <c r="FN256" s="149"/>
      <c r="FO256" s="149"/>
      <c r="FP256" s="149"/>
      <c r="FQ256" s="149"/>
      <c r="FR256" s="149"/>
      <c r="FS256" s="149"/>
      <c r="FT256" s="149"/>
      <c r="FU256" s="149"/>
      <c r="FV256" s="149"/>
      <c r="FW256" s="149"/>
      <c r="FX256" s="149"/>
      <c r="FY256" s="149"/>
      <c r="FZ256" s="149"/>
      <c r="GA256" s="149"/>
      <c r="GB256" s="149"/>
      <c r="GC256" s="149"/>
      <c r="GD256" s="149"/>
      <c r="GE256" s="149"/>
      <c r="GF256" s="149"/>
      <c r="GG256" s="149"/>
      <c r="GH256" s="149"/>
      <c r="GI256" s="149"/>
      <c r="GJ256" s="149"/>
      <c r="GK256" s="149"/>
      <c r="GL256" s="149"/>
      <c r="GM256" s="149"/>
      <c r="GN256" s="149"/>
      <c r="GO256" s="149"/>
      <c r="GP256" s="149"/>
      <c r="GQ256" s="149"/>
      <c r="GR256" s="149"/>
      <c r="GS256" s="149"/>
      <c r="GT256" s="149"/>
      <c r="GU256" s="149"/>
      <c r="GV256" s="149"/>
      <c r="GW256" s="149"/>
      <c r="GX256" s="149"/>
      <c r="GY256" s="149"/>
      <c r="GZ256" s="149"/>
      <c r="HA256" s="149"/>
      <c r="HB256" s="149"/>
      <c r="HC256" s="149"/>
      <c r="HD256" s="149"/>
      <c r="HE256" s="149"/>
      <c r="HF256" s="149"/>
      <c r="HG256" s="149"/>
      <c r="HH256" s="149"/>
      <c r="HI256" s="149"/>
      <c r="HJ256" s="149"/>
      <c r="HK256" s="149"/>
      <c r="HL256" s="149"/>
      <c r="HM256" s="149"/>
      <c r="HN256" s="149"/>
      <c r="HO256" s="149"/>
      <c r="HP256" s="149"/>
      <c r="HQ256" s="149"/>
      <c r="HR256" s="149"/>
      <c r="HS256" s="149"/>
      <c r="HT256" s="149"/>
      <c r="HU256" s="149"/>
      <c r="HV256" s="149"/>
      <c r="HW256" s="149"/>
      <c r="HX256" s="149"/>
      <c r="HY256" s="149"/>
      <c r="HZ256" s="149"/>
      <c r="IA256" s="149"/>
      <c r="IB256" s="149"/>
      <c r="IC256" s="149"/>
      <c r="ID256" s="149"/>
      <c r="IE256" s="149"/>
      <c r="IF256" s="149"/>
      <c r="IG256" s="149"/>
      <c r="IH256" s="149"/>
      <c r="II256" s="149"/>
      <c r="IJ256" s="149"/>
      <c r="IK256" s="149"/>
      <c r="IL256" s="149"/>
      <c r="IM256" s="149"/>
      <c r="IN256" s="149"/>
      <c r="IO256" s="149"/>
      <c r="IP256" s="149"/>
      <c r="IQ256" s="149"/>
      <c r="IR256" s="149"/>
      <c r="IS256" s="149"/>
      <c r="IT256" s="149"/>
      <c r="IU256" s="149"/>
      <c r="IV256" s="149"/>
      <c r="IW256" s="149"/>
      <c r="IX256" s="149"/>
      <c r="IY256" s="149"/>
      <c r="IZ256" s="149"/>
      <c r="JA256" s="149"/>
      <c r="JB256" s="149"/>
      <c r="JC256" s="149"/>
      <c r="JD256" s="149"/>
      <c r="JE256" s="149"/>
      <c r="JF256" s="149"/>
      <c r="JG256" s="149"/>
      <c r="JH256" s="149"/>
      <c r="JI256" s="149"/>
      <c r="JJ256" s="149"/>
      <c r="JK256" s="149"/>
      <c r="JL256" s="149"/>
      <c r="JM256" s="149"/>
      <c r="JN256" s="149"/>
      <c r="JO256" s="149"/>
      <c r="JP256" s="149"/>
      <c r="JQ256" s="149"/>
      <c r="JR256" s="149"/>
      <c r="JS256" s="149"/>
      <c r="JT256" s="149"/>
      <c r="JU256" s="149"/>
      <c r="JV256" s="149"/>
      <c r="JW256" s="149"/>
      <c r="JX256" s="149"/>
      <c r="JY256" s="149"/>
      <c r="JZ256" s="149"/>
      <c r="KA256" s="149"/>
      <c r="KB256" s="149"/>
      <c r="KC256" s="149"/>
      <c r="KD256" s="149"/>
      <c r="KE256" s="149"/>
      <c r="KF256" s="149"/>
      <c r="KG256" s="149"/>
      <c r="KH256" s="149"/>
      <c r="KI256" s="149"/>
      <c r="KJ256" s="149"/>
      <c r="KK256" s="149"/>
      <c r="KL256" s="149"/>
      <c r="KM256" s="149"/>
      <c r="KN256" s="149"/>
      <c r="KO256" s="149"/>
      <c r="KP256" s="149"/>
      <c r="KQ256" s="149"/>
      <c r="KR256" s="149"/>
      <c r="KS256" s="149"/>
      <c r="KT256" s="149"/>
      <c r="KU256" s="149"/>
      <c r="KV256" s="149"/>
      <c r="KW256" s="149"/>
      <c r="KX256" s="149"/>
      <c r="KY256" s="149"/>
      <c r="KZ256" s="149"/>
      <c r="LA256" s="149"/>
      <c r="LB256" s="149"/>
      <c r="LC256" s="149"/>
      <c r="LD256" s="149"/>
      <c r="LE256" s="149"/>
      <c r="LF256" s="149"/>
      <c r="LG256" s="149"/>
      <c r="LH256" s="149"/>
      <c r="LI256" s="149"/>
      <c r="LJ256" s="149"/>
      <c r="LK256" s="149"/>
      <c r="LL256" s="149"/>
      <c r="LM256" s="149"/>
      <c r="LN256" s="149"/>
      <c r="LO256" s="149"/>
      <c r="LP256" s="149"/>
      <c r="LQ256" s="149"/>
      <c r="LR256" s="149"/>
      <c r="LS256" s="149"/>
      <c r="LT256" s="149"/>
      <c r="LU256" s="149"/>
      <c r="LV256" s="149"/>
      <c r="LW256" s="149"/>
      <c r="LX256" s="149"/>
      <c r="LY256" s="149"/>
      <c r="LZ256" s="149"/>
      <c r="MA256" s="149"/>
      <c r="MB256" s="149"/>
      <c r="MC256" s="149"/>
      <c r="MD256" s="149"/>
      <c r="ME256" s="149"/>
      <c r="MF256" s="149"/>
      <c r="MG256" s="149"/>
      <c r="MH256" s="149"/>
      <c r="MI256" s="149"/>
      <c r="MJ256" s="149"/>
      <c r="MK256" s="149"/>
      <c r="ML256" s="149"/>
      <c r="MM256" s="149"/>
      <c r="MN256" s="149"/>
      <c r="MO256" s="149"/>
      <c r="MP256" s="149"/>
      <c r="MQ256" s="149"/>
      <c r="MR256" s="149"/>
      <c r="MS256" s="149"/>
      <c r="MT256" s="149"/>
      <c r="MU256" s="149"/>
      <c r="MV256" s="149"/>
      <c r="MW256" s="149"/>
      <c r="MX256" s="149"/>
      <c r="MY256" s="149"/>
      <c r="MZ256" s="149"/>
      <c r="NA256" s="149"/>
      <c r="NB256" s="149"/>
      <c r="NC256" s="149"/>
      <c r="ND256" s="149"/>
      <c r="NE256" s="149"/>
      <c r="NF256" s="149"/>
      <c r="NG256" s="149"/>
      <c r="NH256" s="149"/>
      <c r="NI256" s="149"/>
      <c r="NJ256" s="149"/>
      <c r="NK256" s="149"/>
      <c r="NL256" s="149"/>
      <c r="NM256" s="149"/>
      <c r="NN256" s="149"/>
      <c r="NO256" s="149"/>
      <c r="NP256" s="149"/>
      <c r="NQ256" s="149"/>
      <c r="NR256" s="149"/>
      <c r="NS256" s="149"/>
      <c r="NT256" s="149"/>
      <c r="NU256" s="149"/>
      <c r="NV256" s="149"/>
      <c r="NW256" s="149"/>
      <c r="NX256" s="149"/>
      <c r="NY256" s="149"/>
      <c r="NZ256" s="149"/>
      <c r="OA256" s="149"/>
      <c r="OB256" s="149"/>
      <c r="OC256" s="149"/>
      <c r="OD256" s="149"/>
      <c r="OE256" s="149"/>
      <c r="OF256" s="149"/>
      <c r="OG256" s="149"/>
      <c r="OH256" s="149"/>
      <c r="OI256" s="149"/>
      <c r="OJ256" s="149"/>
      <c r="OK256" s="149"/>
      <c r="OL256" s="149"/>
      <c r="OM256" s="149"/>
      <c r="ON256" s="149"/>
      <c r="OO256" s="149"/>
      <c r="OP256" s="149"/>
      <c r="OQ256" s="149"/>
      <c r="OR256" s="149"/>
      <c r="OS256" s="149"/>
      <c r="OT256" s="149"/>
      <c r="OU256" s="149"/>
      <c r="OV256" s="149"/>
      <c r="OW256" s="149"/>
      <c r="OX256" s="149"/>
      <c r="OY256" s="149"/>
      <c r="OZ256" s="149"/>
      <c r="PA256" s="149"/>
      <c r="PB256" s="149"/>
      <c r="PC256" s="149"/>
      <c r="PD256" s="149"/>
      <c r="PE256" s="149"/>
      <c r="PF256" s="149"/>
      <c r="PG256" s="149"/>
      <c r="PH256" s="149"/>
      <c r="PI256" s="149"/>
      <c r="PJ256" s="149"/>
      <c r="PK256" s="149"/>
      <c r="PL256" s="149"/>
      <c r="PM256" s="149"/>
      <c r="PN256" s="149"/>
      <c r="PO256" s="149"/>
      <c r="PP256" s="149"/>
      <c r="PQ256" s="149"/>
      <c r="PR256" s="149"/>
      <c r="PS256" s="149"/>
      <c r="PT256" s="149"/>
      <c r="PU256" s="149"/>
      <c r="PV256" s="149"/>
      <c r="PW256" s="149"/>
      <c r="PX256" s="149"/>
      <c r="PY256" s="149"/>
      <c r="PZ256" s="149"/>
      <c r="QA256" s="149"/>
      <c r="QB256" s="149"/>
      <c r="QC256" s="149"/>
      <c r="QD256" s="149"/>
      <c r="QE256" s="149"/>
      <c r="QF256" s="149"/>
      <c r="QG256" s="149"/>
      <c r="QH256" s="149"/>
      <c r="QI256" s="149"/>
      <c r="QJ256" s="149"/>
      <c r="QK256" s="149"/>
      <c r="QL256" s="149"/>
      <c r="QM256" s="149"/>
      <c r="QN256" s="149"/>
      <c r="QO256" s="149"/>
      <c r="QP256" s="149"/>
      <c r="QQ256" s="149"/>
      <c r="QR256" s="149"/>
      <c r="QS256" s="149"/>
      <c r="QT256" s="149"/>
      <c r="QU256" s="149"/>
      <c r="QV256" s="149"/>
      <c r="QW256" s="149"/>
      <c r="QX256" s="149"/>
      <c r="QY256" s="149"/>
      <c r="QZ256" s="149"/>
      <c r="RA256" s="149"/>
      <c r="RB256" s="149"/>
      <c r="RC256" s="149"/>
      <c r="RD256" s="149"/>
      <c r="RE256" s="149"/>
      <c r="RF256" s="149"/>
      <c r="RG256" s="149"/>
      <c r="RH256" s="149"/>
      <c r="RI256" s="149"/>
      <c r="RJ256" s="149"/>
      <c r="RK256" s="149"/>
      <c r="RL256" s="149"/>
      <c r="RM256" s="149"/>
      <c r="RN256" s="149"/>
      <c r="RO256" s="149"/>
      <c r="RP256" s="149"/>
      <c r="RQ256" s="149"/>
      <c r="RR256" s="149"/>
      <c r="RS256" s="149"/>
      <c r="RT256" s="149"/>
      <c r="RU256" s="149"/>
      <c r="RV256" s="149"/>
      <c r="RW256" s="149"/>
      <c r="RX256" s="149"/>
      <c r="RY256" s="149"/>
      <c r="RZ256" s="149"/>
      <c r="SA256" s="149"/>
      <c r="SB256" s="149"/>
      <c r="SC256" s="149"/>
      <c r="SD256" s="149"/>
      <c r="SE256" s="149"/>
      <c r="SF256" s="149"/>
      <c r="SG256" s="149"/>
      <c r="SH256" s="149"/>
      <c r="SI256" s="149"/>
      <c r="SJ256" s="149"/>
      <c r="SK256" s="149"/>
      <c r="SL256" s="149"/>
      <c r="SM256" s="149"/>
      <c r="SN256" s="149"/>
      <c r="SO256" s="149"/>
      <c r="SP256" s="149"/>
      <c r="SQ256" s="149"/>
      <c r="SR256" s="149"/>
      <c r="SS256" s="149"/>
      <c r="ST256" s="149"/>
      <c r="SU256" s="149"/>
      <c r="SV256" s="149"/>
      <c r="SW256" s="149"/>
      <c r="SX256" s="149"/>
      <c r="SY256" s="149"/>
      <c r="SZ256" s="149"/>
      <c r="TA256" s="149"/>
      <c r="TB256" s="149"/>
      <c r="TC256" s="149"/>
      <c r="TD256" s="149"/>
      <c r="TE256" s="149"/>
      <c r="TF256" s="149"/>
      <c r="TG256" s="149"/>
      <c r="TH256" s="149"/>
      <c r="TI256" s="149"/>
      <c r="TJ256" s="149"/>
      <c r="TK256" s="149"/>
      <c r="TL256" s="149"/>
      <c r="TM256" s="149"/>
      <c r="TN256" s="149"/>
      <c r="TO256" s="149"/>
      <c r="TP256" s="149"/>
      <c r="TQ256" s="149"/>
      <c r="TR256" s="149"/>
      <c r="TS256" s="149"/>
      <c r="TT256" s="149"/>
      <c r="TU256" s="149"/>
      <c r="TV256" s="149"/>
      <c r="TW256" s="149"/>
      <c r="TX256" s="149"/>
      <c r="TY256" s="149"/>
      <c r="TZ256" s="149"/>
      <c r="UA256" s="149"/>
      <c r="UB256" s="149"/>
      <c r="UC256" s="149"/>
      <c r="UD256" s="149"/>
      <c r="UE256" s="149"/>
      <c r="UF256" s="149"/>
      <c r="UG256" s="149"/>
      <c r="UH256" s="149"/>
      <c r="UI256" s="149"/>
      <c r="UJ256" s="149"/>
      <c r="UK256" s="149"/>
      <c r="UL256" s="149"/>
      <c r="UM256" s="149"/>
      <c r="UN256" s="149"/>
      <c r="UO256" s="149"/>
      <c r="UP256" s="149"/>
      <c r="UQ256" s="149"/>
      <c r="UR256" s="149"/>
      <c r="US256" s="149"/>
      <c r="UT256" s="149"/>
      <c r="UU256" s="149"/>
      <c r="UV256" s="149"/>
      <c r="UW256" s="149"/>
      <c r="UX256" s="149"/>
      <c r="UY256" s="149"/>
      <c r="UZ256" s="149"/>
      <c r="VA256" s="149"/>
      <c r="VB256" s="149"/>
      <c r="VC256" s="149"/>
      <c r="VD256" s="149"/>
      <c r="VE256" s="149"/>
      <c r="VF256" s="149"/>
      <c r="VG256" s="149"/>
      <c r="VH256" s="149"/>
      <c r="VI256" s="149"/>
      <c r="VJ256" s="149"/>
      <c r="VK256" s="149"/>
      <c r="VL256" s="149"/>
      <c r="VM256" s="149"/>
      <c r="VN256" s="149"/>
      <c r="VO256" s="149"/>
      <c r="VP256" s="149"/>
      <c r="VQ256" s="149"/>
      <c r="VR256" s="149"/>
      <c r="VS256" s="149"/>
      <c r="VT256" s="149"/>
      <c r="VU256" s="149"/>
      <c r="VV256" s="149"/>
      <c r="VW256" s="149"/>
      <c r="VX256" s="149"/>
      <c r="VY256" s="149"/>
      <c r="VZ256" s="149"/>
      <c r="WA256" s="149"/>
      <c r="WB256" s="149"/>
      <c r="WC256" s="149"/>
      <c r="WD256" s="149"/>
      <c r="WE256" s="149"/>
      <c r="WF256" s="149"/>
      <c r="WG256" s="149"/>
      <c r="WH256" s="149"/>
      <c r="WI256" s="149"/>
      <c r="WJ256" s="149"/>
      <c r="WK256" s="149"/>
      <c r="WL256" s="149"/>
      <c r="WM256" s="149"/>
      <c r="WN256" s="149"/>
      <c r="WO256" s="149"/>
      <c r="WP256" s="149"/>
      <c r="WQ256" s="149"/>
      <c r="WR256" s="149"/>
      <c r="WS256" s="149"/>
      <c r="WT256" s="149"/>
      <c r="WU256" s="149"/>
      <c r="WV256" s="149"/>
      <c r="WW256" s="149"/>
      <c r="WX256" s="149"/>
      <c r="WY256" s="149"/>
      <c r="WZ256" s="149"/>
      <c r="XA256" s="149"/>
      <c r="XB256" s="149"/>
      <c r="XC256" s="149"/>
      <c r="XD256" s="149"/>
      <c r="XE256" s="149"/>
      <c r="XF256" s="149"/>
      <c r="XG256" s="149"/>
      <c r="XH256" s="149"/>
      <c r="XI256" s="149"/>
      <c r="XJ256" s="149"/>
      <c r="XK256" s="149"/>
      <c r="XL256" s="149"/>
      <c r="XM256" s="149"/>
      <c r="XN256" s="149"/>
      <c r="XO256" s="149"/>
      <c r="XP256" s="149"/>
      <c r="XQ256" s="149"/>
      <c r="XR256" s="149"/>
      <c r="XS256" s="149"/>
      <c r="XT256" s="149"/>
      <c r="XU256" s="149"/>
      <c r="XV256" s="149"/>
      <c r="XW256" s="149"/>
      <c r="XX256" s="149"/>
      <c r="XY256" s="149"/>
      <c r="XZ256" s="149"/>
      <c r="YA256" s="149"/>
      <c r="YB256" s="149"/>
      <c r="YC256" s="149"/>
      <c r="YD256" s="149"/>
      <c r="YE256" s="149"/>
      <c r="YF256" s="149"/>
      <c r="YG256" s="149"/>
      <c r="YH256" s="149"/>
      <c r="YI256" s="149"/>
      <c r="YJ256" s="149"/>
      <c r="YK256" s="149"/>
      <c r="YL256" s="149"/>
      <c r="YM256" s="149"/>
      <c r="YN256" s="149"/>
      <c r="YO256" s="149"/>
      <c r="YP256" s="149"/>
      <c r="YQ256" s="149"/>
      <c r="YR256" s="149"/>
      <c r="YS256" s="149"/>
      <c r="YT256" s="149"/>
      <c r="YU256" s="149"/>
      <c r="YV256" s="149"/>
      <c r="YW256" s="149"/>
      <c r="YX256" s="149"/>
      <c r="YY256" s="149"/>
      <c r="YZ256" s="149"/>
      <c r="ZA256" s="149"/>
      <c r="ZB256" s="149"/>
      <c r="ZC256" s="149"/>
      <c r="ZD256" s="149"/>
      <c r="ZE256" s="149"/>
      <c r="ZF256" s="149"/>
      <c r="ZG256" s="149"/>
      <c r="ZH256" s="149"/>
      <c r="ZI256" s="149"/>
      <c r="ZJ256" s="149"/>
      <c r="ZK256" s="149"/>
      <c r="ZL256" s="149"/>
      <c r="ZM256" s="149"/>
      <c r="ZN256" s="149"/>
      <c r="ZO256" s="149"/>
      <c r="ZP256" s="149"/>
      <c r="ZQ256" s="149"/>
      <c r="ZR256" s="149"/>
      <c r="ZS256" s="149"/>
      <c r="ZT256" s="149"/>
      <c r="ZU256" s="149"/>
      <c r="ZV256" s="149"/>
      <c r="ZW256" s="149"/>
      <c r="ZX256" s="149"/>
      <c r="ZY256" s="149"/>
      <c r="ZZ256" s="149"/>
      <c r="AAA256" s="149"/>
      <c r="AAB256" s="149"/>
      <c r="AAC256" s="149"/>
      <c r="AAD256" s="149"/>
      <c r="AAE256" s="149"/>
      <c r="AAF256" s="149"/>
      <c r="AAG256" s="149"/>
      <c r="AAH256" s="149"/>
      <c r="AAI256" s="149"/>
      <c r="AAJ256" s="149"/>
      <c r="AAK256" s="149"/>
      <c r="AAL256" s="149"/>
      <c r="AAM256" s="149"/>
      <c r="AAN256" s="149"/>
      <c r="AAO256" s="149"/>
      <c r="AAP256" s="149"/>
      <c r="AAQ256" s="149"/>
      <c r="AAR256" s="149"/>
      <c r="AAS256" s="149"/>
      <c r="AAT256" s="149"/>
      <c r="AAU256" s="149"/>
      <c r="AAV256" s="149"/>
      <c r="AAW256" s="149"/>
      <c r="AAX256" s="149"/>
      <c r="AAY256" s="149"/>
      <c r="AAZ256" s="149"/>
      <c r="ABA256" s="149"/>
      <c r="ABB256" s="149"/>
      <c r="ABC256" s="149"/>
      <c r="ABD256" s="149"/>
      <c r="ABE256" s="149"/>
      <c r="ABF256" s="149"/>
      <c r="ABG256" s="149"/>
      <c r="ABH256" s="149"/>
      <c r="ABI256" s="149"/>
      <c r="ABJ256" s="149"/>
      <c r="ABK256" s="149"/>
      <c r="ABL256" s="149"/>
      <c r="ABM256" s="149"/>
      <c r="ABN256" s="149"/>
      <c r="ABO256" s="149"/>
      <c r="ABP256" s="149"/>
      <c r="ABQ256" s="149"/>
      <c r="ABR256" s="149"/>
      <c r="ABS256" s="149"/>
      <c r="ABT256" s="149"/>
      <c r="ABU256" s="149"/>
      <c r="ABV256" s="149"/>
      <c r="ABW256" s="149"/>
      <c r="ABX256" s="149"/>
      <c r="ABY256" s="149"/>
      <c r="ABZ256" s="149"/>
      <c r="ACA256" s="149"/>
      <c r="ACB256" s="149"/>
      <c r="ACC256" s="149"/>
      <c r="ACD256" s="149"/>
      <c r="ACE256" s="149"/>
      <c r="ACF256" s="149"/>
      <c r="ACG256" s="149"/>
      <c r="ACH256" s="149"/>
      <c r="ACI256" s="149"/>
      <c r="ACJ256" s="149"/>
      <c r="ACK256" s="149"/>
      <c r="ACL256" s="149"/>
      <c r="ACM256" s="149"/>
      <c r="ACN256" s="149"/>
      <c r="ACO256" s="149"/>
      <c r="ACP256" s="149"/>
      <c r="ACQ256" s="149"/>
      <c r="ACR256" s="149"/>
      <c r="ACS256" s="149"/>
      <c r="ACT256" s="149"/>
      <c r="ACU256" s="149"/>
      <c r="ACV256" s="149"/>
      <c r="ACW256" s="149"/>
      <c r="ACX256" s="149"/>
      <c r="ACY256" s="149"/>
      <c r="ACZ256" s="149"/>
      <c r="ADA256" s="149"/>
      <c r="ADB256" s="149"/>
      <c r="ADC256" s="149"/>
      <c r="ADD256" s="149"/>
      <c r="ADE256" s="149"/>
      <c r="ADF256" s="149"/>
      <c r="ADG256" s="149"/>
      <c r="ADH256" s="149"/>
      <c r="ADI256" s="149"/>
      <c r="ADJ256" s="149"/>
      <c r="ADK256" s="149"/>
      <c r="ADL256" s="149"/>
      <c r="ADM256" s="149"/>
      <c r="ADN256" s="149"/>
      <c r="ADO256" s="149"/>
      <c r="ADP256" s="149"/>
      <c r="ADQ256" s="149"/>
      <c r="ADR256" s="149"/>
      <c r="ADS256" s="149"/>
      <c r="ADT256" s="149"/>
      <c r="ADU256" s="149"/>
      <c r="ADV256" s="149"/>
      <c r="ADW256" s="149"/>
      <c r="ADX256" s="149"/>
      <c r="ADY256" s="149"/>
      <c r="ADZ256" s="149"/>
      <c r="AEA256" s="149"/>
      <c r="AEB256" s="149"/>
      <c r="AEC256" s="149"/>
      <c r="AED256" s="149"/>
      <c r="AEE256" s="149"/>
      <c r="AEF256" s="149"/>
      <c r="AEG256" s="149"/>
      <c r="AEH256" s="149"/>
      <c r="AEI256" s="149"/>
      <c r="AEJ256" s="149"/>
      <c r="AEK256" s="149"/>
      <c r="AEL256" s="149"/>
      <c r="AEM256" s="149"/>
      <c r="AEN256" s="149"/>
      <c r="AEO256" s="149"/>
      <c r="AEP256" s="149"/>
      <c r="AEQ256" s="149"/>
      <c r="AER256" s="149"/>
      <c r="AES256" s="149"/>
      <c r="AET256" s="149"/>
      <c r="AEU256" s="149"/>
      <c r="AEV256" s="149"/>
      <c r="AEW256" s="149"/>
      <c r="AEX256" s="149"/>
      <c r="AEY256" s="149"/>
      <c r="AEZ256" s="149"/>
      <c r="AFA256" s="149"/>
      <c r="AFB256" s="149"/>
      <c r="AFC256" s="149"/>
      <c r="AFD256" s="149"/>
      <c r="AFE256" s="149"/>
      <c r="AFF256" s="149"/>
      <c r="AFG256" s="149"/>
      <c r="AFH256" s="149"/>
      <c r="AFI256" s="149"/>
      <c r="AFJ256" s="149"/>
      <c r="AFK256" s="149"/>
      <c r="AFL256" s="149"/>
      <c r="AFM256" s="149"/>
      <c r="AFN256" s="149"/>
      <c r="AFO256" s="149"/>
      <c r="AFP256" s="149"/>
      <c r="AFQ256" s="149"/>
      <c r="AFR256" s="149"/>
      <c r="AFS256" s="149"/>
      <c r="AFT256" s="149"/>
      <c r="AFU256" s="149"/>
      <c r="AFV256" s="149"/>
      <c r="AFW256" s="149"/>
      <c r="AFX256" s="149"/>
      <c r="AFY256" s="149"/>
      <c r="AFZ256" s="149"/>
      <c r="AGA256" s="149"/>
      <c r="AGB256" s="149"/>
      <c r="AGC256" s="149"/>
      <c r="AGD256" s="149"/>
      <c r="AGE256" s="149"/>
      <c r="AGF256" s="149"/>
      <c r="AGG256" s="149"/>
      <c r="AGH256" s="149"/>
      <c r="AGI256" s="149"/>
      <c r="AGJ256" s="149"/>
      <c r="AGK256" s="149"/>
      <c r="AGL256" s="149"/>
      <c r="AGM256" s="149"/>
      <c r="AGN256" s="149"/>
      <c r="AGO256" s="149"/>
      <c r="AGP256" s="149"/>
      <c r="AGQ256" s="149"/>
      <c r="AGR256" s="149"/>
      <c r="AGS256" s="149"/>
      <c r="AGT256" s="149"/>
      <c r="AGU256" s="149"/>
      <c r="AGV256" s="149"/>
      <c r="AGW256" s="149"/>
      <c r="AGX256" s="149"/>
      <c r="AGY256" s="149"/>
      <c r="AGZ256" s="149"/>
      <c r="AHA256" s="149"/>
      <c r="AHB256" s="149"/>
      <c r="AHC256" s="149"/>
      <c r="AHD256" s="149"/>
      <c r="AHE256" s="149"/>
      <c r="AHF256" s="149"/>
      <c r="AHG256" s="149"/>
      <c r="AHH256" s="149"/>
      <c r="AHI256" s="149"/>
      <c r="AHJ256" s="149"/>
      <c r="AHK256" s="149"/>
      <c r="AHL256" s="149"/>
      <c r="AHM256" s="149"/>
      <c r="AHN256" s="149"/>
      <c r="AHO256" s="149"/>
      <c r="AHP256" s="149"/>
      <c r="AHQ256" s="149"/>
      <c r="AHR256" s="149"/>
      <c r="AHS256" s="149"/>
      <c r="AHT256" s="149"/>
      <c r="AHU256" s="149"/>
      <c r="AHV256" s="149"/>
      <c r="AHW256" s="149"/>
      <c r="AHX256" s="149"/>
      <c r="AHY256" s="149"/>
      <c r="AHZ256" s="149"/>
      <c r="AIA256" s="149"/>
      <c r="AIB256" s="149"/>
      <c r="AIC256" s="149"/>
      <c r="AID256" s="149"/>
      <c r="AIE256" s="149"/>
      <c r="AIF256" s="149"/>
      <c r="AIG256" s="149"/>
      <c r="AIH256" s="149"/>
      <c r="AII256" s="149"/>
      <c r="AIJ256" s="149"/>
      <c r="AIK256" s="149"/>
      <c r="AIL256" s="149"/>
      <c r="AIM256" s="149"/>
      <c r="AIN256" s="149"/>
      <c r="AIO256" s="149"/>
      <c r="AIP256" s="149"/>
      <c r="AIQ256" s="149"/>
      <c r="AIR256" s="149"/>
      <c r="AIS256" s="149"/>
      <c r="AIT256" s="149"/>
      <c r="AIU256" s="149"/>
      <c r="AIV256" s="149"/>
      <c r="AIW256" s="149"/>
      <c r="AIX256" s="149"/>
      <c r="AIY256" s="149"/>
      <c r="AIZ256" s="149"/>
      <c r="AJA256" s="149"/>
      <c r="AJB256" s="149"/>
      <c r="AJC256" s="149"/>
      <c r="AJD256" s="149"/>
      <c r="AJE256" s="149"/>
      <c r="AJF256" s="149"/>
      <c r="AJG256" s="149"/>
      <c r="AJH256" s="149"/>
      <c r="AJI256" s="149"/>
    </row>
    <row r="257" spans="1:945" s="103" customFormat="1" ht="13.55" customHeight="1">
      <c r="A257" s="366" t="s">
        <v>30</v>
      </c>
      <c r="B257" s="181" t="s">
        <v>2</v>
      </c>
      <c r="C257" s="226">
        <v>6084476</v>
      </c>
      <c r="D257" s="358">
        <f t="shared" ref="D257:D279" si="139">C257/C256-1</f>
        <v>0.10461305077010041</v>
      </c>
      <c r="E257" s="356"/>
      <c r="F257" s="358"/>
      <c r="G257" s="356">
        <v>85805</v>
      </c>
      <c r="H257" s="358">
        <f t="shared" ref="H257:H267" si="140">G257/G256-1</f>
        <v>0.13590330822489038</v>
      </c>
      <c r="I257" s="356">
        <v>23789</v>
      </c>
      <c r="J257" s="377">
        <f t="shared" ref="J257" si="141">I257/I256-1</f>
        <v>6.4731765104077965E-3</v>
      </c>
      <c r="K257" s="339"/>
      <c r="L257" s="358"/>
      <c r="M257" s="256"/>
      <c r="N257" s="358"/>
      <c r="O257" s="339"/>
      <c r="P257" s="358"/>
      <c r="Q257" s="256"/>
      <c r="R257" s="358"/>
      <c r="S257" s="356"/>
      <c r="T257" s="358"/>
      <c r="U257" s="256"/>
      <c r="V257" s="358"/>
      <c r="W257" s="356"/>
      <c r="X257" s="358"/>
      <c r="Y257" s="256"/>
      <c r="Z257" s="358"/>
      <c r="AA257" s="256"/>
      <c r="AB257" s="358"/>
      <c r="AC257" s="256"/>
      <c r="AD257" s="358"/>
      <c r="AE257" s="356"/>
      <c r="AF257" s="358"/>
      <c r="AG257" s="256"/>
      <c r="AH257" s="358"/>
      <c r="AI257" s="149"/>
      <c r="AJ257" s="149"/>
      <c r="AK257" s="149"/>
      <c r="AL257" s="149"/>
      <c r="AM257" s="149"/>
      <c r="AN257" s="149"/>
      <c r="AO257" s="149"/>
      <c r="AP257" s="149"/>
      <c r="AQ257" s="149"/>
      <c r="AR257" s="149"/>
      <c r="AS257" s="149"/>
      <c r="AT257" s="149"/>
      <c r="AU257" s="149"/>
      <c r="AV257" s="150"/>
      <c r="AW257" s="149"/>
      <c r="AX257" s="149"/>
      <c r="AY257" s="149"/>
      <c r="AZ257" s="149"/>
      <c r="BA257" s="149"/>
      <c r="BB257" s="149"/>
      <c r="BC257" s="149"/>
      <c r="BD257" s="149"/>
      <c r="BE257" s="149"/>
      <c r="BF257" s="149"/>
      <c r="BG257" s="149"/>
      <c r="BH257" s="149"/>
      <c r="BI257" s="149"/>
      <c r="BJ257" s="149"/>
      <c r="BK257" s="149"/>
      <c r="BL257" s="149"/>
      <c r="BM257" s="149"/>
      <c r="BN257" s="149"/>
      <c r="BO257" s="149"/>
      <c r="BP257" s="149"/>
      <c r="BQ257" s="149"/>
      <c r="BR257" s="149"/>
      <c r="BS257" s="149"/>
      <c r="BT257" s="149"/>
      <c r="BU257" s="149"/>
      <c r="BV257" s="149"/>
      <c r="BW257" s="149"/>
      <c r="BX257" s="149"/>
      <c r="BY257" s="149"/>
      <c r="BZ257" s="149"/>
      <c r="CA257" s="149"/>
      <c r="CB257" s="149"/>
      <c r="CC257" s="149"/>
      <c r="CD257" s="149"/>
      <c r="CE257" s="149"/>
      <c r="CF257" s="149"/>
      <c r="CG257" s="149"/>
      <c r="CH257" s="149"/>
      <c r="CI257" s="149"/>
      <c r="CJ257" s="149"/>
      <c r="CK257" s="149"/>
      <c r="CL257" s="149"/>
      <c r="CM257" s="149"/>
      <c r="CN257" s="149"/>
      <c r="CO257" s="149"/>
      <c r="CP257" s="149"/>
      <c r="CQ257" s="149"/>
      <c r="CR257" s="149"/>
      <c r="CS257" s="149"/>
      <c r="CT257" s="149"/>
      <c r="CU257" s="149"/>
      <c r="CV257" s="149"/>
      <c r="CW257" s="149"/>
      <c r="CX257" s="149"/>
      <c r="CY257" s="149"/>
      <c r="CZ257" s="149"/>
      <c r="DA257" s="149"/>
      <c r="DB257" s="149"/>
      <c r="DC257" s="149"/>
      <c r="DD257" s="149"/>
      <c r="DE257" s="149"/>
      <c r="DF257" s="149"/>
      <c r="DG257" s="149"/>
      <c r="DH257" s="149"/>
      <c r="DI257" s="149"/>
      <c r="DJ257" s="149"/>
      <c r="DK257" s="149"/>
      <c r="DL257" s="149"/>
      <c r="DM257" s="149"/>
      <c r="DN257" s="149"/>
      <c r="DO257" s="149"/>
      <c r="DP257" s="149"/>
      <c r="DQ257" s="149"/>
      <c r="DR257" s="149"/>
      <c r="DS257" s="149"/>
      <c r="DT257" s="149"/>
      <c r="DU257" s="149"/>
      <c r="DV257" s="149"/>
      <c r="DW257" s="149"/>
      <c r="DX257" s="149"/>
      <c r="DY257" s="149"/>
      <c r="DZ257" s="149"/>
      <c r="EA257" s="149"/>
      <c r="EB257" s="149"/>
      <c r="EC257" s="149"/>
      <c r="ED257" s="149"/>
      <c r="EE257" s="149"/>
      <c r="EF257" s="149"/>
      <c r="EG257" s="149"/>
      <c r="EH257" s="149"/>
      <c r="EI257" s="149"/>
      <c r="EJ257" s="149"/>
      <c r="EK257" s="149"/>
      <c r="EL257" s="149"/>
      <c r="EM257" s="149"/>
      <c r="EN257" s="149"/>
      <c r="EO257" s="149"/>
      <c r="EP257" s="149"/>
      <c r="EQ257" s="149"/>
      <c r="ER257" s="149"/>
      <c r="ES257" s="149"/>
      <c r="ET257" s="149"/>
      <c r="EU257" s="149"/>
      <c r="EV257" s="149"/>
      <c r="EW257" s="149"/>
      <c r="EX257" s="149"/>
      <c r="EY257" s="149"/>
      <c r="EZ257" s="149"/>
      <c r="FA257" s="149"/>
      <c r="FB257" s="149"/>
      <c r="FC257" s="149"/>
      <c r="FD257" s="149"/>
      <c r="FE257" s="149"/>
      <c r="FF257" s="149"/>
      <c r="FG257" s="149"/>
      <c r="FH257" s="149"/>
      <c r="FI257" s="149"/>
      <c r="FJ257" s="149"/>
      <c r="FK257" s="149"/>
      <c r="FL257" s="149"/>
      <c r="FM257" s="149"/>
      <c r="FN257" s="149"/>
      <c r="FO257" s="149"/>
      <c r="FP257" s="149"/>
      <c r="FQ257" s="149"/>
      <c r="FR257" s="149"/>
      <c r="FS257" s="149"/>
      <c r="FT257" s="149"/>
      <c r="FU257" s="149"/>
      <c r="FV257" s="149"/>
      <c r="FW257" s="149"/>
      <c r="FX257" s="149"/>
      <c r="FY257" s="149"/>
      <c r="FZ257" s="149"/>
      <c r="GA257" s="149"/>
      <c r="GB257" s="149"/>
      <c r="GC257" s="149"/>
      <c r="GD257" s="149"/>
      <c r="GE257" s="149"/>
      <c r="GF257" s="149"/>
      <c r="GG257" s="149"/>
      <c r="GH257" s="149"/>
      <c r="GI257" s="149"/>
      <c r="GJ257" s="149"/>
      <c r="GK257" s="149"/>
      <c r="GL257" s="149"/>
      <c r="GM257" s="149"/>
      <c r="GN257" s="149"/>
      <c r="GO257" s="149"/>
      <c r="GP257" s="149"/>
      <c r="GQ257" s="149"/>
      <c r="GR257" s="149"/>
      <c r="GS257" s="149"/>
      <c r="GT257" s="149"/>
      <c r="GU257" s="149"/>
      <c r="GV257" s="149"/>
      <c r="GW257" s="149"/>
      <c r="GX257" s="149"/>
      <c r="GY257" s="149"/>
      <c r="GZ257" s="149"/>
      <c r="HA257" s="149"/>
      <c r="HB257" s="149"/>
      <c r="HC257" s="149"/>
      <c r="HD257" s="149"/>
      <c r="HE257" s="149"/>
      <c r="HF257" s="149"/>
      <c r="HG257" s="149"/>
      <c r="HH257" s="149"/>
      <c r="HI257" s="149"/>
      <c r="HJ257" s="149"/>
      <c r="HK257" s="149"/>
      <c r="HL257" s="149"/>
      <c r="HM257" s="149"/>
      <c r="HN257" s="149"/>
      <c r="HO257" s="149"/>
      <c r="HP257" s="149"/>
      <c r="HQ257" s="149"/>
      <c r="HR257" s="149"/>
      <c r="HS257" s="149"/>
      <c r="HT257" s="149"/>
      <c r="HU257" s="149"/>
      <c r="HV257" s="149"/>
      <c r="HW257" s="149"/>
      <c r="HX257" s="149"/>
      <c r="HY257" s="149"/>
      <c r="HZ257" s="149"/>
      <c r="IA257" s="149"/>
      <c r="IB257" s="149"/>
      <c r="IC257" s="149"/>
      <c r="ID257" s="149"/>
      <c r="IE257" s="149"/>
      <c r="IF257" s="149"/>
      <c r="IG257" s="149"/>
      <c r="IH257" s="149"/>
      <c r="II257" s="149"/>
      <c r="IJ257" s="149"/>
      <c r="IK257" s="149"/>
      <c r="IL257" s="149"/>
      <c r="IM257" s="149"/>
      <c r="IN257" s="149"/>
      <c r="IO257" s="149"/>
      <c r="IP257" s="149"/>
      <c r="IQ257" s="149"/>
      <c r="IR257" s="149"/>
      <c r="IS257" s="149"/>
      <c r="IT257" s="149"/>
      <c r="IU257" s="149"/>
      <c r="IV257" s="149"/>
      <c r="IW257" s="149"/>
      <c r="IX257" s="149"/>
      <c r="IY257" s="149"/>
      <c r="IZ257" s="149"/>
      <c r="JA257" s="149"/>
      <c r="JB257" s="149"/>
      <c r="JC257" s="149"/>
      <c r="JD257" s="149"/>
      <c r="JE257" s="149"/>
      <c r="JF257" s="149"/>
      <c r="JG257" s="149"/>
      <c r="JH257" s="149"/>
      <c r="JI257" s="149"/>
      <c r="JJ257" s="149"/>
      <c r="JK257" s="149"/>
      <c r="JL257" s="149"/>
      <c r="JM257" s="149"/>
      <c r="JN257" s="149"/>
      <c r="JO257" s="149"/>
      <c r="JP257" s="149"/>
      <c r="JQ257" s="149"/>
      <c r="JR257" s="149"/>
      <c r="JS257" s="149"/>
      <c r="JT257" s="149"/>
      <c r="JU257" s="149"/>
      <c r="JV257" s="149"/>
      <c r="JW257" s="149"/>
      <c r="JX257" s="149"/>
      <c r="JY257" s="149"/>
      <c r="JZ257" s="149"/>
      <c r="KA257" s="149"/>
      <c r="KB257" s="149"/>
      <c r="KC257" s="149"/>
      <c r="KD257" s="149"/>
      <c r="KE257" s="149"/>
      <c r="KF257" s="149"/>
      <c r="KG257" s="149"/>
      <c r="KH257" s="149"/>
      <c r="KI257" s="149"/>
      <c r="KJ257" s="149"/>
      <c r="KK257" s="149"/>
      <c r="KL257" s="149"/>
      <c r="KM257" s="149"/>
      <c r="KN257" s="149"/>
      <c r="KO257" s="149"/>
      <c r="KP257" s="149"/>
      <c r="KQ257" s="149"/>
      <c r="KR257" s="149"/>
      <c r="KS257" s="149"/>
      <c r="KT257" s="149"/>
      <c r="KU257" s="149"/>
      <c r="KV257" s="149"/>
      <c r="KW257" s="149"/>
      <c r="KX257" s="149"/>
      <c r="KY257" s="149"/>
      <c r="KZ257" s="149"/>
      <c r="LA257" s="149"/>
      <c r="LB257" s="149"/>
      <c r="LC257" s="149"/>
      <c r="LD257" s="149"/>
      <c r="LE257" s="149"/>
      <c r="LF257" s="149"/>
      <c r="LG257" s="149"/>
      <c r="LH257" s="149"/>
      <c r="LI257" s="149"/>
      <c r="LJ257" s="149"/>
      <c r="LK257" s="149"/>
      <c r="LL257" s="149"/>
      <c r="LM257" s="149"/>
      <c r="LN257" s="149"/>
      <c r="LO257" s="149"/>
      <c r="LP257" s="149"/>
      <c r="LQ257" s="149"/>
      <c r="LR257" s="149"/>
      <c r="LS257" s="149"/>
      <c r="LT257" s="149"/>
      <c r="LU257" s="149"/>
      <c r="LV257" s="149"/>
      <c r="LW257" s="149"/>
      <c r="LX257" s="149"/>
      <c r="LY257" s="149"/>
      <c r="LZ257" s="149"/>
      <c r="MA257" s="149"/>
      <c r="MB257" s="149"/>
      <c r="MC257" s="149"/>
      <c r="MD257" s="149"/>
      <c r="ME257" s="149"/>
      <c r="MF257" s="149"/>
      <c r="MG257" s="149"/>
      <c r="MH257" s="149"/>
      <c r="MI257" s="149"/>
      <c r="MJ257" s="149"/>
      <c r="MK257" s="149"/>
      <c r="ML257" s="149"/>
      <c r="MM257" s="149"/>
      <c r="MN257" s="149"/>
      <c r="MO257" s="149"/>
      <c r="MP257" s="149"/>
      <c r="MQ257" s="149"/>
      <c r="MR257" s="149"/>
      <c r="MS257" s="149"/>
      <c r="MT257" s="149"/>
      <c r="MU257" s="149"/>
      <c r="MV257" s="149"/>
      <c r="MW257" s="149"/>
      <c r="MX257" s="149"/>
      <c r="MY257" s="149"/>
      <c r="MZ257" s="149"/>
      <c r="NA257" s="149"/>
      <c r="NB257" s="149"/>
      <c r="NC257" s="149"/>
      <c r="ND257" s="149"/>
      <c r="NE257" s="149"/>
      <c r="NF257" s="149"/>
      <c r="NG257" s="149"/>
      <c r="NH257" s="149"/>
      <c r="NI257" s="149"/>
      <c r="NJ257" s="149"/>
      <c r="NK257" s="149"/>
      <c r="NL257" s="149"/>
      <c r="NM257" s="149"/>
      <c r="NN257" s="149"/>
      <c r="NO257" s="149"/>
      <c r="NP257" s="149"/>
      <c r="NQ257" s="149"/>
      <c r="NR257" s="149"/>
      <c r="NS257" s="149"/>
      <c r="NT257" s="149"/>
      <c r="NU257" s="149"/>
      <c r="NV257" s="149"/>
      <c r="NW257" s="149"/>
      <c r="NX257" s="149"/>
      <c r="NY257" s="149"/>
      <c r="NZ257" s="149"/>
      <c r="OA257" s="149"/>
      <c r="OB257" s="149"/>
      <c r="OC257" s="149"/>
      <c r="OD257" s="149"/>
      <c r="OE257" s="149"/>
      <c r="OF257" s="149"/>
      <c r="OG257" s="149"/>
      <c r="OH257" s="149"/>
      <c r="OI257" s="149"/>
      <c r="OJ257" s="149"/>
      <c r="OK257" s="149"/>
      <c r="OL257" s="149"/>
      <c r="OM257" s="149"/>
      <c r="ON257" s="149"/>
      <c r="OO257" s="149"/>
      <c r="OP257" s="149"/>
      <c r="OQ257" s="149"/>
      <c r="OR257" s="149"/>
      <c r="OS257" s="149"/>
      <c r="OT257" s="149"/>
      <c r="OU257" s="149"/>
      <c r="OV257" s="149"/>
      <c r="OW257" s="149"/>
      <c r="OX257" s="149"/>
      <c r="OY257" s="149"/>
      <c r="OZ257" s="149"/>
      <c r="PA257" s="149"/>
      <c r="PB257" s="149"/>
      <c r="PC257" s="149"/>
      <c r="PD257" s="149"/>
      <c r="PE257" s="149"/>
      <c r="PF257" s="149"/>
      <c r="PG257" s="149"/>
      <c r="PH257" s="149"/>
      <c r="PI257" s="149"/>
      <c r="PJ257" s="149"/>
      <c r="PK257" s="149"/>
      <c r="PL257" s="149"/>
      <c r="PM257" s="149"/>
      <c r="PN257" s="149"/>
      <c r="PO257" s="149"/>
      <c r="PP257" s="149"/>
      <c r="PQ257" s="149"/>
      <c r="PR257" s="149"/>
      <c r="PS257" s="149"/>
      <c r="PT257" s="149"/>
      <c r="PU257" s="149"/>
      <c r="PV257" s="149"/>
      <c r="PW257" s="149"/>
      <c r="PX257" s="149"/>
      <c r="PY257" s="149"/>
      <c r="PZ257" s="149"/>
      <c r="QA257" s="149"/>
      <c r="QB257" s="149"/>
      <c r="QC257" s="149"/>
      <c r="QD257" s="149"/>
      <c r="QE257" s="149"/>
      <c r="QF257" s="149"/>
      <c r="QG257" s="149"/>
      <c r="QH257" s="149"/>
      <c r="QI257" s="149"/>
      <c r="QJ257" s="149"/>
      <c r="QK257" s="149"/>
      <c r="QL257" s="149"/>
      <c r="QM257" s="149"/>
      <c r="QN257" s="149"/>
      <c r="QO257" s="149"/>
      <c r="QP257" s="149"/>
      <c r="QQ257" s="149"/>
      <c r="QR257" s="149"/>
      <c r="QS257" s="149"/>
      <c r="QT257" s="149"/>
      <c r="QU257" s="149"/>
      <c r="QV257" s="149"/>
      <c r="QW257" s="149"/>
      <c r="QX257" s="149"/>
      <c r="QY257" s="149"/>
      <c r="QZ257" s="149"/>
      <c r="RA257" s="149"/>
      <c r="RB257" s="149"/>
      <c r="RC257" s="149"/>
      <c r="RD257" s="149"/>
      <c r="RE257" s="149"/>
      <c r="RF257" s="149"/>
      <c r="RG257" s="149"/>
      <c r="RH257" s="149"/>
      <c r="RI257" s="149"/>
      <c r="RJ257" s="149"/>
      <c r="RK257" s="149"/>
      <c r="RL257" s="149"/>
      <c r="RM257" s="149"/>
      <c r="RN257" s="149"/>
      <c r="RO257" s="149"/>
      <c r="RP257" s="149"/>
      <c r="RQ257" s="149"/>
      <c r="RR257" s="149"/>
      <c r="RS257" s="149"/>
      <c r="RT257" s="149"/>
      <c r="RU257" s="149"/>
      <c r="RV257" s="149"/>
      <c r="RW257" s="149"/>
      <c r="RX257" s="149"/>
      <c r="RY257" s="149"/>
      <c r="RZ257" s="149"/>
      <c r="SA257" s="149"/>
      <c r="SB257" s="149"/>
      <c r="SC257" s="149"/>
      <c r="SD257" s="149"/>
      <c r="SE257" s="149"/>
      <c r="SF257" s="149"/>
      <c r="SG257" s="149"/>
      <c r="SH257" s="149"/>
      <c r="SI257" s="149"/>
      <c r="SJ257" s="149"/>
      <c r="SK257" s="149"/>
      <c r="SL257" s="149"/>
      <c r="SM257" s="149"/>
      <c r="SN257" s="149"/>
      <c r="SO257" s="149"/>
      <c r="SP257" s="149"/>
      <c r="SQ257" s="149"/>
      <c r="SR257" s="149"/>
      <c r="SS257" s="149"/>
      <c r="ST257" s="149"/>
      <c r="SU257" s="149"/>
      <c r="SV257" s="149"/>
      <c r="SW257" s="149"/>
      <c r="SX257" s="149"/>
      <c r="SY257" s="149"/>
      <c r="SZ257" s="149"/>
      <c r="TA257" s="149"/>
      <c r="TB257" s="149"/>
      <c r="TC257" s="149"/>
      <c r="TD257" s="149"/>
      <c r="TE257" s="149"/>
      <c r="TF257" s="149"/>
      <c r="TG257" s="149"/>
      <c r="TH257" s="149"/>
      <c r="TI257" s="149"/>
      <c r="TJ257" s="149"/>
      <c r="TK257" s="149"/>
      <c r="TL257" s="149"/>
      <c r="TM257" s="149"/>
      <c r="TN257" s="149"/>
      <c r="TO257" s="149"/>
      <c r="TP257" s="149"/>
      <c r="TQ257" s="149"/>
      <c r="TR257" s="149"/>
      <c r="TS257" s="149"/>
      <c r="TT257" s="149"/>
      <c r="TU257" s="149"/>
      <c r="TV257" s="149"/>
      <c r="TW257" s="149"/>
      <c r="TX257" s="149"/>
      <c r="TY257" s="149"/>
      <c r="TZ257" s="149"/>
      <c r="UA257" s="149"/>
      <c r="UB257" s="149"/>
      <c r="UC257" s="149"/>
      <c r="UD257" s="149"/>
      <c r="UE257" s="149"/>
      <c r="UF257" s="149"/>
      <c r="UG257" s="149"/>
      <c r="UH257" s="149"/>
      <c r="UI257" s="149"/>
      <c r="UJ257" s="149"/>
      <c r="UK257" s="149"/>
      <c r="UL257" s="149"/>
      <c r="UM257" s="149"/>
      <c r="UN257" s="149"/>
      <c r="UO257" s="149"/>
      <c r="UP257" s="149"/>
      <c r="UQ257" s="149"/>
      <c r="UR257" s="149"/>
      <c r="US257" s="149"/>
      <c r="UT257" s="149"/>
      <c r="UU257" s="149"/>
      <c r="UV257" s="149"/>
      <c r="UW257" s="149"/>
      <c r="UX257" s="149"/>
      <c r="UY257" s="149"/>
      <c r="UZ257" s="149"/>
      <c r="VA257" s="149"/>
      <c r="VB257" s="149"/>
      <c r="VC257" s="149"/>
      <c r="VD257" s="149"/>
      <c r="VE257" s="149"/>
      <c r="VF257" s="149"/>
      <c r="VG257" s="149"/>
      <c r="VH257" s="149"/>
      <c r="VI257" s="149"/>
      <c r="VJ257" s="149"/>
      <c r="VK257" s="149"/>
      <c r="VL257" s="149"/>
      <c r="VM257" s="149"/>
      <c r="VN257" s="149"/>
      <c r="VO257" s="149"/>
      <c r="VP257" s="149"/>
      <c r="VQ257" s="149"/>
      <c r="VR257" s="149"/>
      <c r="VS257" s="149"/>
      <c r="VT257" s="149"/>
      <c r="VU257" s="149"/>
      <c r="VV257" s="149"/>
      <c r="VW257" s="149"/>
      <c r="VX257" s="149"/>
      <c r="VY257" s="149"/>
      <c r="VZ257" s="149"/>
      <c r="WA257" s="149"/>
      <c r="WB257" s="149"/>
      <c r="WC257" s="149"/>
      <c r="WD257" s="149"/>
      <c r="WE257" s="149"/>
      <c r="WF257" s="149"/>
      <c r="WG257" s="149"/>
      <c r="WH257" s="149"/>
      <c r="WI257" s="149"/>
      <c r="WJ257" s="149"/>
      <c r="WK257" s="149"/>
      <c r="WL257" s="149"/>
      <c r="WM257" s="149"/>
      <c r="WN257" s="149"/>
      <c r="WO257" s="149"/>
      <c r="WP257" s="149"/>
      <c r="WQ257" s="149"/>
      <c r="WR257" s="149"/>
      <c r="WS257" s="149"/>
      <c r="WT257" s="149"/>
      <c r="WU257" s="149"/>
      <c r="WV257" s="149"/>
      <c r="WW257" s="149"/>
      <c r="WX257" s="149"/>
      <c r="WY257" s="149"/>
      <c r="WZ257" s="149"/>
      <c r="XA257" s="149"/>
      <c r="XB257" s="149"/>
      <c r="XC257" s="149"/>
      <c r="XD257" s="149"/>
      <c r="XE257" s="149"/>
      <c r="XF257" s="149"/>
      <c r="XG257" s="149"/>
      <c r="XH257" s="149"/>
      <c r="XI257" s="149"/>
      <c r="XJ257" s="149"/>
      <c r="XK257" s="149"/>
      <c r="XL257" s="149"/>
      <c r="XM257" s="149"/>
      <c r="XN257" s="149"/>
      <c r="XO257" s="149"/>
      <c r="XP257" s="149"/>
      <c r="XQ257" s="149"/>
      <c r="XR257" s="149"/>
      <c r="XS257" s="149"/>
      <c r="XT257" s="149"/>
      <c r="XU257" s="149"/>
      <c r="XV257" s="149"/>
      <c r="XW257" s="149"/>
      <c r="XX257" s="149"/>
      <c r="XY257" s="149"/>
      <c r="XZ257" s="149"/>
      <c r="YA257" s="149"/>
      <c r="YB257" s="149"/>
      <c r="YC257" s="149"/>
      <c r="YD257" s="149"/>
      <c r="YE257" s="149"/>
      <c r="YF257" s="149"/>
      <c r="YG257" s="149"/>
      <c r="YH257" s="149"/>
      <c r="YI257" s="149"/>
      <c r="YJ257" s="149"/>
      <c r="YK257" s="149"/>
      <c r="YL257" s="149"/>
      <c r="YM257" s="149"/>
      <c r="YN257" s="149"/>
      <c r="YO257" s="149"/>
      <c r="YP257" s="149"/>
      <c r="YQ257" s="149"/>
      <c r="YR257" s="149"/>
      <c r="YS257" s="149"/>
      <c r="YT257" s="149"/>
      <c r="YU257" s="149"/>
      <c r="YV257" s="149"/>
      <c r="YW257" s="149"/>
      <c r="YX257" s="149"/>
      <c r="YY257" s="149"/>
      <c r="YZ257" s="149"/>
      <c r="ZA257" s="149"/>
      <c r="ZB257" s="149"/>
      <c r="ZC257" s="149"/>
      <c r="ZD257" s="149"/>
      <c r="ZE257" s="149"/>
      <c r="ZF257" s="149"/>
      <c r="ZG257" s="149"/>
      <c r="ZH257" s="149"/>
      <c r="ZI257" s="149"/>
      <c r="ZJ257" s="149"/>
      <c r="ZK257" s="149"/>
      <c r="ZL257" s="149"/>
      <c r="ZM257" s="149"/>
      <c r="ZN257" s="149"/>
      <c r="ZO257" s="149"/>
      <c r="ZP257" s="149"/>
      <c r="ZQ257" s="149"/>
      <c r="ZR257" s="149"/>
      <c r="ZS257" s="149"/>
      <c r="ZT257" s="149"/>
      <c r="ZU257" s="149"/>
      <c r="ZV257" s="149"/>
      <c r="ZW257" s="149"/>
      <c r="ZX257" s="149"/>
      <c r="ZY257" s="149"/>
      <c r="ZZ257" s="149"/>
      <c r="AAA257" s="149"/>
      <c r="AAB257" s="149"/>
      <c r="AAC257" s="149"/>
      <c r="AAD257" s="149"/>
      <c r="AAE257" s="149"/>
      <c r="AAF257" s="149"/>
      <c r="AAG257" s="149"/>
      <c r="AAH257" s="149"/>
      <c r="AAI257" s="149"/>
      <c r="AAJ257" s="149"/>
      <c r="AAK257" s="149"/>
      <c r="AAL257" s="149"/>
      <c r="AAM257" s="149"/>
      <c r="AAN257" s="149"/>
      <c r="AAO257" s="149"/>
      <c r="AAP257" s="149"/>
      <c r="AAQ257" s="149"/>
      <c r="AAR257" s="149"/>
      <c r="AAS257" s="149"/>
      <c r="AAT257" s="149"/>
      <c r="AAU257" s="149"/>
      <c r="AAV257" s="149"/>
      <c r="AAW257" s="149"/>
      <c r="AAX257" s="149"/>
      <c r="AAY257" s="149"/>
      <c r="AAZ257" s="149"/>
      <c r="ABA257" s="149"/>
      <c r="ABB257" s="149"/>
      <c r="ABC257" s="149"/>
      <c r="ABD257" s="149"/>
      <c r="ABE257" s="149"/>
      <c r="ABF257" s="149"/>
      <c r="ABG257" s="149"/>
      <c r="ABH257" s="149"/>
      <c r="ABI257" s="149"/>
      <c r="ABJ257" s="149"/>
      <c r="ABK257" s="149"/>
      <c r="ABL257" s="149"/>
      <c r="ABM257" s="149"/>
      <c r="ABN257" s="149"/>
      <c r="ABO257" s="149"/>
      <c r="ABP257" s="149"/>
      <c r="ABQ257" s="149"/>
      <c r="ABR257" s="149"/>
      <c r="ABS257" s="149"/>
      <c r="ABT257" s="149"/>
      <c r="ABU257" s="149"/>
      <c r="ABV257" s="149"/>
      <c r="ABW257" s="149"/>
      <c r="ABX257" s="149"/>
      <c r="ABY257" s="149"/>
      <c r="ABZ257" s="149"/>
      <c r="ACA257" s="149"/>
      <c r="ACB257" s="149"/>
      <c r="ACC257" s="149"/>
      <c r="ACD257" s="149"/>
      <c r="ACE257" s="149"/>
      <c r="ACF257" s="149"/>
      <c r="ACG257" s="149"/>
      <c r="ACH257" s="149"/>
      <c r="ACI257" s="149"/>
      <c r="ACJ257" s="149"/>
      <c r="ACK257" s="149"/>
      <c r="ACL257" s="149"/>
      <c r="ACM257" s="149"/>
      <c r="ACN257" s="149"/>
      <c r="ACO257" s="149"/>
      <c r="ACP257" s="149"/>
      <c r="ACQ257" s="149"/>
      <c r="ACR257" s="149"/>
      <c r="ACS257" s="149"/>
      <c r="ACT257" s="149"/>
      <c r="ACU257" s="149"/>
      <c r="ACV257" s="149"/>
      <c r="ACW257" s="149"/>
      <c r="ACX257" s="149"/>
      <c r="ACY257" s="149"/>
      <c r="ACZ257" s="149"/>
      <c r="ADA257" s="149"/>
      <c r="ADB257" s="149"/>
      <c r="ADC257" s="149"/>
      <c r="ADD257" s="149"/>
      <c r="ADE257" s="149"/>
      <c r="ADF257" s="149"/>
      <c r="ADG257" s="149"/>
      <c r="ADH257" s="149"/>
      <c r="ADI257" s="149"/>
      <c r="ADJ257" s="149"/>
      <c r="ADK257" s="149"/>
      <c r="ADL257" s="149"/>
      <c r="ADM257" s="149"/>
      <c r="ADN257" s="149"/>
      <c r="ADO257" s="149"/>
      <c r="ADP257" s="149"/>
      <c r="ADQ257" s="149"/>
      <c r="ADR257" s="149"/>
      <c r="ADS257" s="149"/>
      <c r="ADT257" s="149"/>
      <c r="ADU257" s="149"/>
      <c r="ADV257" s="149"/>
      <c r="ADW257" s="149"/>
      <c r="ADX257" s="149"/>
      <c r="ADY257" s="149"/>
      <c r="ADZ257" s="149"/>
      <c r="AEA257" s="149"/>
      <c r="AEB257" s="149"/>
      <c r="AEC257" s="149"/>
      <c r="AED257" s="149"/>
      <c r="AEE257" s="149"/>
      <c r="AEF257" s="149"/>
      <c r="AEG257" s="149"/>
      <c r="AEH257" s="149"/>
      <c r="AEI257" s="149"/>
      <c r="AEJ257" s="149"/>
      <c r="AEK257" s="149"/>
      <c r="AEL257" s="149"/>
      <c r="AEM257" s="149"/>
      <c r="AEN257" s="149"/>
      <c r="AEO257" s="149"/>
      <c r="AEP257" s="149"/>
      <c r="AEQ257" s="149"/>
      <c r="AER257" s="149"/>
      <c r="AES257" s="149"/>
      <c r="AET257" s="149"/>
      <c r="AEU257" s="149"/>
      <c r="AEV257" s="149"/>
      <c r="AEW257" s="149"/>
      <c r="AEX257" s="149"/>
      <c r="AEY257" s="149"/>
      <c r="AEZ257" s="149"/>
      <c r="AFA257" s="149"/>
      <c r="AFB257" s="149"/>
      <c r="AFC257" s="149"/>
      <c r="AFD257" s="149"/>
      <c r="AFE257" s="149"/>
      <c r="AFF257" s="149"/>
      <c r="AFG257" s="149"/>
      <c r="AFH257" s="149"/>
      <c r="AFI257" s="149"/>
      <c r="AFJ257" s="149"/>
      <c r="AFK257" s="149"/>
      <c r="AFL257" s="149"/>
      <c r="AFM257" s="149"/>
      <c r="AFN257" s="149"/>
      <c r="AFO257" s="149"/>
      <c r="AFP257" s="149"/>
      <c r="AFQ257" s="149"/>
      <c r="AFR257" s="149"/>
      <c r="AFS257" s="149"/>
      <c r="AFT257" s="149"/>
      <c r="AFU257" s="149"/>
      <c r="AFV257" s="149"/>
      <c r="AFW257" s="149"/>
      <c r="AFX257" s="149"/>
      <c r="AFY257" s="149"/>
      <c r="AFZ257" s="149"/>
      <c r="AGA257" s="149"/>
      <c r="AGB257" s="149"/>
      <c r="AGC257" s="149"/>
      <c r="AGD257" s="149"/>
      <c r="AGE257" s="149"/>
      <c r="AGF257" s="149"/>
      <c r="AGG257" s="149"/>
      <c r="AGH257" s="149"/>
      <c r="AGI257" s="149"/>
      <c r="AGJ257" s="149"/>
      <c r="AGK257" s="149"/>
      <c r="AGL257" s="149"/>
      <c r="AGM257" s="149"/>
      <c r="AGN257" s="149"/>
      <c r="AGO257" s="149"/>
      <c r="AGP257" s="149"/>
      <c r="AGQ257" s="149"/>
      <c r="AGR257" s="149"/>
      <c r="AGS257" s="149"/>
      <c r="AGT257" s="149"/>
      <c r="AGU257" s="149"/>
      <c r="AGV257" s="149"/>
      <c r="AGW257" s="149"/>
      <c r="AGX257" s="149"/>
      <c r="AGY257" s="149"/>
      <c r="AGZ257" s="149"/>
      <c r="AHA257" s="149"/>
      <c r="AHB257" s="149"/>
      <c r="AHC257" s="149"/>
      <c r="AHD257" s="149"/>
      <c r="AHE257" s="149"/>
      <c r="AHF257" s="149"/>
      <c r="AHG257" s="149"/>
      <c r="AHH257" s="149"/>
      <c r="AHI257" s="149"/>
      <c r="AHJ257" s="149"/>
      <c r="AHK257" s="149"/>
      <c r="AHL257" s="149"/>
      <c r="AHM257" s="149"/>
      <c r="AHN257" s="149"/>
      <c r="AHO257" s="149"/>
      <c r="AHP257" s="149"/>
      <c r="AHQ257" s="149"/>
      <c r="AHR257" s="149"/>
      <c r="AHS257" s="149"/>
      <c r="AHT257" s="149"/>
      <c r="AHU257" s="149"/>
      <c r="AHV257" s="149"/>
      <c r="AHW257" s="149"/>
      <c r="AHX257" s="149"/>
      <c r="AHY257" s="149"/>
      <c r="AHZ257" s="149"/>
      <c r="AIA257" s="149"/>
      <c r="AIB257" s="149"/>
      <c r="AIC257" s="149"/>
      <c r="AID257" s="149"/>
      <c r="AIE257" s="149"/>
      <c r="AIF257" s="149"/>
      <c r="AIG257" s="149"/>
      <c r="AIH257" s="149"/>
      <c r="AII257" s="149"/>
      <c r="AIJ257" s="149"/>
      <c r="AIK257" s="149"/>
      <c r="AIL257" s="149"/>
      <c r="AIM257" s="149"/>
      <c r="AIN257" s="149"/>
      <c r="AIO257" s="149"/>
      <c r="AIP257" s="149"/>
      <c r="AIQ257" s="149"/>
      <c r="AIR257" s="149"/>
      <c r="AIS257" s="149"/>
      <c r="AIT257" s="149"/>
      <c r="AIU257" s="149"/>
      <c r="AIV257" s="149"/>
      <c r="AIW257" s="149"/>
      <c r="AIX257" s="149"/>
      <c r="AIY257" s="149"/>
      <c r="AIZ257" s="149"/>
      <c r="AJA257" s="149"/>
      <c r="AJB257" s="149"/>
      <c r="AJC257" s="149"/>
      <c r="AJD257" s="149"/>
      <c r="AJE257" s="149"/>
      <c r="AJF257" s="149"/>
      <c r="AJG257" s="149"/>
      <c r="AJH257" s="149"/>
      <c r="AJI257" s="149"/>
    </row>
    <row r="258" spans="1:945" s="103" customFormat="1" ht="13.55" customHeight="1">
      <c r="A258" s="366" t="s">
        <v>17</v>
      </c>
      <c r="B258" s="181" t="s">
        <v>2</v>
      </c>
      <c r="C258" s="226">
        <v>7123407</v>
      </c>
      <c r="D258" s="358">
        <f t="shared" si="139"/>
        <v>0.17075110494313717</v>
      </c>
      <c r="E258" s="356"/>
      <c r="F258" s="358"/>
      <c r="G258" s="356">
        <v>111226</v>
      </c>
      <c r="H258" s="358">
        <f t="shared" si="140"/>
        <v>0.29626478643435705</v>
      </c>
      <c r="I258" s="356">
        <v>27876</v>
      </c>
      <c r="J258" s="377">
        <f t="shared" ref="J258" si="142">I258/I257-1</f>
        <v>0.1718020934045148</v>
      </c>
      <c r="K258" s="339"/>
      <c r="L258" s="358"/>
      <c r="M258" s="256"/>
      <c r="N258" s="358"/>
      <c r="O258" s="339"/>
      <c r="P258" s="358"/>
      <c r="Q258" s="256"/>
      <c r="R258" s="358"/>
      <c r="S258" s="356"/>
      <c r="T258" s="358"/>
      <c r="U258" s="256"/>
      <c r="V258" s="358"/>
      <c r="W258" s="356"/>
      <c r="X258" s="358"/>
      <c r="Y258" s="256"/>
      <c r="Z258" s="358"/>
      <c r="AA258" s="256"/>
      <c r="AB258" s="358"/>
      <c r="AC258" s="256"/>
      <c r="AD258" s="358"/>
      <c r="AE258" s="356"/>
      <c r="AF258" s="358"/>
      <c r="AG258" s="256"/>
      <c r="AH258" s="358"/>
      <c r="AI258" s="149"/>
      <c r="AJ258" s="149"/>
      <c r="AK258" s="149"/>
      <c r="AL258" s="149"/>
      <c r="AM258" s="149"/>
      <c r="AN258" s="149"/>
      <c r="AO258" s="149"/>
      <c r="AP258" s="149"/>
      <c r="AQ258" s="149"/>
      <c r="AR258" s="149"/>
      <c r="AS258" s="149"/>
      <c r="AT258" s="149"/>
      <c r="AU258" s="149"/>
      <c r="AV258" s="150"/>
      <c r="AW258" s="149"/>
      <c r="AX258" s="149"/>
      <c r="AY258" s="149"/>
      <c r="AZ258" s="149"/>
      <c r="BA258" s="149"/>
      <c r="BB258" s="149"/>
      <c r="BC258" s="149"/>
      <c r="BD258" s="149"/>
      <c r="BE258" s="149"/>
      <c r="BF258" s="149"/>
      <c r="BG258" s="149"/>
      <c r="BH258" s="149"/>
      <c r="BI258" s="149"/>
      <c r="BJ258" s="149"/>
      <c r="BK258" s="149"/>
      <c r="BL258" s="149"/>
      <c r="BM258" s="149"/>
      <c r="BN258" s="149"/>
      <c r="BO258" s="149"/>
      <c r="BP258" s="149"/>
      <c r="BQ258" s="149"/>
      <c r="BR258" s="149"/>
      <c r="BS258" s="149"/>
      <c r="BT258" s="149"/>
      <c r="BU258" s="149"/>
      <c r="BV258" s="149"/>
      <c r="BW258" s="149"/>
      <c r="BX258" s="149"/>
      <c r="BY258" s="149"/>
      <c r="BZ258" s="149"/>
      <c r="CA258" s="149"/>
      <c r="CB258" s="149"/>
      <c r="CC258" s="149"/>
      <c r="CD258" s="149"/>
      <c r="CE258" s="149"/>
      <c r="CF258" s="149"/>
      <c r="CG258" s="149"/>
      <c r="CH258" s="149"/>
      <c r="CI258" s="149"/>
      <c r="CJ258" s="149"/>
      <c r="CK258" s="149"/>
      <c r="CL258" s="149"/>
      <c r="CM258" s="149"/>
      <c r="CN258" s="149"/>
      <c r="CO258" s="149"/>
      <c r="CP258" s="149"/>
      <c r="CQ258" s="149"/>
      <c r="CR258" s="149"/>
      <c r="CS258" s="149"/>
      <c r="CT258" s="149"/>
      <c r="CU258" s="149"/>
      <c r="CV258" s="149"/>
      <c r="CW258" s="149"/>
      <c r="CX258" s="149"/>
      <c r="CY258" s="149"/>
      <c r="CZ258" s="149"/>
      <c r="DA258" s="149"/>
      <c r="DB258" s="149"/>
      <c r="DC258" s="149"/>
      <c r="DD258" s="149"/>
      <c r="DE258" s="149"/>
      <c r="DF258" s="149"/>
      <c r="DG258" s="149"/>
      <c r="DH258" s="149"/>
      <c r="DI258" s="149"/>
      <c r="DJ258" s="149"/>
      <c r="DK258" s="149"/>
      <c r="DL258" s="149"/>
      <c r="DM258" s="149"/>
      <c r="DN258" s="149"/>
      <c r="DO258" s="149"/>
      <c r="DP258" s="149"/>
      <c r="DQ258" s="149"/>
      <c r="DR258" s="149"/>
      <c r="DS258" s="149"/>
      <c r="DT258" s="149"/>
      <c r="DU258" s="149"/>
      <c r="DV258" s="149"/>
      <c r="DW258" s="149"/>
      <c r="DX258" s="149"/>
      <c r="DY258" s="149"/>
      <c r="DZ258" s="149"/>
      <c r="EA258" s="149"/>
      <c r="EB258" s="149"/>
      <c r="EC258" s="149"/>
      <c r="ED258" s="149"/>
      <c r="EE258" s="149"/>
      <c r="EF258" s="149"/>
      <c r="EG258" s="149"/>
      <c r="EH258" s="149"/>
      <c r="EI258" s="149"/>
      <c r="EJ258" s="149"/>
      <c r="EK258" s="149"/>
      <c r="EL258" s="149"/>
      <c r="EM258" s="149"/>
      <c r="EN258" s="149"/>
      <c r="EO258" s="149"/>
      <c r="EP258" s="149"/>
      <c r="EQ258" s="149"/>
      <c r="ER258" s="149"/>
      <c r="ES258" s="149"/>
      <c r="ET258" s="149"/>
      <c r="EU258" s="149"/>
      <c r="EV258" s="149"/>
      <c r="EW258" s="149"/>
      <c r="EX258" s="149"/>
      <c r="EY258" s="149"/>
      <c r="EZ258" s="149"/>
      <c r="FA258" s="149"/>
      <c r="FB258" s="149"/>
      <c r="FC258" s="149"/>
      <c r="FD258" s="149"/>
      <c r="FE258" s="149"/>
      <c r="FF258" s="149"/>
      <c r="FG258" s="149"/>
      <c r="FH258" s="149"/>
      <c r="FI258" s="149"/>
      <c r="FJ258" s="149"/>
      <c r="FK258" s="149"/>
      <c r="FL258" s="149"/>
      <c r="FM258" s="149"/>
      <c r="FN258" s="149"/>
      <c r="FO258" s="149"/>
      <c r="FP258" s="149"/>
      <c r="FQ258" s="149"/>
      <c r="FR258" s="149"/>
      <c r="FS258" s="149"/>
      <c r="FT258" s="149"/>
      <c r="FU258" s="149"/>
      <c r="FV258" s="149"/>
      <c r="FW258" s="149"/>
      <c r="FX258" s="149"/>
      <c r="FY258" s="149"/>
      <c r="FZ258" s="149"/>
      <c r="GA258" s="149"/>
      <c r="GB258" s="149"/>
      <c r="GC258" s="149"/>
      <c r="GD258" s="149"/>
      <c r="GE258" s="149"/>
      <c r="GF258" s="149"/>
      <c r="GG258" s="149"/>
      <c r="GH258" s="149"/>
      <c r="GI258" s="149"/>
      <c r="GJ258" s="149"/>
      <c r="GK258" s="149"/>
      <c r="GL258" s="149"/>
      <c r="GM258" s="149"/>
      <c r="GN258" s="149"/>
      <c r="GO258" s="149"/>
      <c r="GP258" s="149"/>
      <c r="GQ258" s="149"/>
      <c r="GR258" s="149"/>
      <c r="GS258" s="149"/>
      <c r="GT258" s="149"/>
      <c r="GU258" s="149"/>
      <c r="GV258" s="149"/>
      <c r="GW258" s="149"/>
      <c r="GX258" s="149"/>
      <c r="GY258" s="149"/>
      <c r="GZ258" s="149"/>
      <c r="HA258" s="149"/>
      <c r="HB258" s="149"/>
      <c r="HC258" s="149"/>
      <c r="HD258" s="149"/>
      <c r="HE258" s="149"/>
      <c r="HF258" s="149"/>
      <c r="HG258" s="149"/>
      <c r="HH258" s="149"/>
      <c r="HI258" s="149"/>
      <c r="HJ258" s="149"/>
      <c r="HK258" s="149"/>
      <c r="HL258" s="149"/>
      <c r="HM258" s="149"/>
      <c r="HN258" s="149"/>
      <c r="HO258" s="149"/>
      <c r="HP258" s="149"/>
      <c r="HQ258" s="149"/>
      <c r="HR258" s="149"/>
      <c r="HS258" s="149"/>
      <c r="HT258" s="149"/>
      <c r="HU258" s="149"/>
      <c r="HV258" s="149"/>
      <c r="HW258" s="149"/>
      <c r="HX258" s="149"/>
      <c r="HY258" s="149"/>
      <c r="HZ258" s="149"/>
      <c r="IA258" s="149"/>
      <c r="IB258" s="149"/>
      <c r="IC258" s="149"/>
      <c r="ID258" s="149"/>
      <c r="IE258" s="149"/>
      <c r="IF258" s="149"/>
      <c r="IG258" s="149"/>
      <c r="IH258" s="149"/>
      <c r="II258" s="149"/>
      <c r="IJ258" s="149"/>
      <c r="IK258" s="149"/>
      <c r="IL258" s="149"/>
      <c r="IM258" s="149"/>
      <c r="IN258" s="149"/>
      <c r="IO258" s="149"/>
      <c r="IP258" s="149"/>
      <c r="IQ258" s="149"/>
      <c r="IR258" s="149"/>
      <c r="IS258" s="149"/>
      <c r="IT258" s="149"/>
      <c r="IU258" s="149"/>
      <c r="IV258" s="149"/>
      <c r="IW258" s="149"/>
      <c r="IX258" s="149"/>
      <c r="IY258" s="149"/>
      <c r="IZ258" s="149"/>
      <c r="JA258" s="149"/>
      <c r="JB258" s="149"/>
      <c r="JC258" s="149"/>
      <c r="JD258" s="149"/>
      <c r="JE258" s="149"/>
      <c r="JF258" s="149"/>
      <c r="JG258" s="149"/>
      <c r="JH258" s="149"/>
      <c r="JI258" s="149"/>
      <c r="JJ258" s="149"/>
      <c r="JK258" s="149"/>
      <c r="JL258" s="149"/>
      <c r="JM258" s="149"/>
      <c r="JN258" s="149"/>
      <c r="JO258" s="149"/>
      <c r="JP258" s="149"/>
      <c r="JQ258" s="149"/>
      <c r="JR258" s="149"/>
      <c r="JS258" s="149"/>
      <c r="JT258" s="149"/>
      <c r="JU258" s="149"/>
      <c r="JV258" s="149"/>
      <c r="JW258" s="149"/>
      <c r="JX258" s="149"/>
      <c r="JY258" s="149"/>
      <c r="JZ258" s="149"/>
      <c r="KA258" s="149"/>
      <c r="KB258" s="149"/>
      <c r="KC258" s="149"/>
      <c r="KD258" s="149"/>
      <c r="KE258" s="149"/>
      <c r="KF258" s="149"/>
      <c r="KG258" s="149"/>
      <c r="KH258" s="149"/>
      <c r="KI258" s="149"/>
      <c r="KJ258" s="149"/>
      <c r="KK258" s="149"/>
      <c r="KL258" s="149"/>
      <c r="KM258" s="149"/>
      <c r="KN258" s="149"/>
      <c r="KO258" s="149"/>
      <c r="KP258" s="149"/>
      <c r="KQ258" s="149"/>
      <c r="KR258" s="149"/>
      <c r="KS258" s="149"/>
      <c r="KT258" s="149"/>
      <c r="KU258" s="149"/>
      <c r="KV258" s="149"/>
      <c r="KW258" s="149"/>
      <c r="KX258" s="149"/>
      <c r="KY258" s="149"/>
      <c r="KZ258" s="149"/>
      <c r="LA258" s="149"/>
      <c r="LB258" s="149"/>
      <c r="LC258" s="149"/>
      <c r="LD258" s="149"/>
      <c r="LE258" s="149"/>
      <c r="LF258" s="149"/>
      <c r="LG258" s="149"/>
      <c r="LH258" s="149"/>
      <c r="LI258" s="149"/>
      <c r="LJ258" s="149"/>
      <c r="LK258" s="149"/>
      <c r="LL258" s="149"/>
      <c r="LM258" s="149"/>
      <c r="LN258" s="149"/>
      <c r="LO258" s="149"/>
      <c r="LP258" s="149"/>
      <c r="LQ258" s="149"/>
      <c r="LR258" s="149"/>
      <c r="LS258" s="149"/>
      <c r="LT258" s="149"/>
      <c r="LU258" s="149"/>
      <c r="LV258" s="149"/>
      <c r="LW258" s="149"/>
      <c r="LX258" s="149"/>
      <c r="LY258" s="149"/>
      <c r="LZ258" s="149"/>
      <c r="MA258" s="149"/>
      <c r="MB258" s="149"/>
      <c r="MC258" s="149"/>
      <c r="MD258" s="149"/>
      <c r="ME258" s="149"/>
      <c r="MF258" s="149"/>
      <c r="MG258" s="149"/>
      <c r="MH258" s="149"/>
      <c r="MI258" s="149"/>
      <c r="MJ258" s="149"/>
      <c r="MK258" s="149"/>
      <c r="ML258" s="149"/>
      <c r="MM258" s="149"/>
      <c r="MN258" s="149"/>
      <c r="MO258" s="149"/>
      <c r="MP258" s="149"/>
      <c r="MQ258" s="149"/>
      <c r="MR258" s="149"/>
      <c r="MS258" s="149"/>
      <c r="MT258" s="149"/>
      <c r="MU258" s="149"/>
      <c r="MV258" s="149"/>
      <c r="MW258" s="149"/>
      <c r="MX258" s="149"/>
      <c r="MY258" s="149"/>
      <c r="MZ258" s="149"/>
      <c r="NA258" s="149"/>
      <c r="NB258" s="149"/>
      <c r="NC258" s="149"/>
      <c r="ND258" s="149"/>
      <c r="NE258" s="149"/>
      <c r="NF258" s="149"/>
      <c r="NG258" s="149"/>
      <c r="NH258" s="149"/>
      <c r="NI258" s="149"/>
      <c r="NJ258" s="149"/>
      <c r="NK258" s="149"/>
      <c r="NL258" s="149"/>
      <c r="NM258" s="149"/>
      <c r="NN258" s="149"/>
      <c r="NO258" s="149"/>
      <c r="NP258" s="149"/>
      <c r="NQ258" s="149"/>
      <c r="NR258" s="149"/>
      <c r="NS258" s="149"/>
      <c r="NT258" s="149"/>
      <c r="NU258" s="149"/>
      <c r="NV258" s="149"/>
      <c r="NW258" s="149"/>
      <c r="NX258" s="149"/>
      <c r="NY258" s="149"/>
      <c r="NZ258" s="149"/>
      <c r="OA258" s="149"/>
      <c r="OB258" s="149"/>
      <c r="OC258" s="149"/>
      <c r="OD258" s="149"/>
      <c r="OE258" s="149"/>
      <c r="OF258" s="149"/>
      <c r="OG258" s="149"/>
      <c r="OH258" s="149"/>
      <c r="OI258" s="149"/>
      <c r="OJ258" s="149"/>
      <c r="OK258" s="149"/>
      <c r="OL258" s="149"/>
      <c r="OM258" s="149"/>
      <c r="ON258" s="149"/>
      <c r="OO258" s="149"/>
      <c r="OP258" s="149"/>
      <c r="OQ258" s="149"/>
      <c r="OR258" s="149"/>
      <c r="OS258" s="149"/>
      <c r="OT258" s="149"/>
      <c r="OU258" s="149"/>
      <c r="OV258" s="149"/>
      <c r="OW258" s="149"/>
      <c r="OX258" s="149"/>
      <c r="OY258" s="149"/>
      <c r="OZ258" s="149"/>
      <c r="PA258" s="149"/>
      <c r="PB258" s="149"/>
      <c r="PC258" s="149"/>
      <c r="PD258" s="149"/>
      <c r="PE258" s="149"/>
      <c r="PF258" s="149"/>
      <c r="PG258" s="149"/>
      <c r="PH258" s="149"/>
      <c r="PI258" s="149"/>
      <c r="PJ258" s="149"/>
      <c r="PK258" s="149"/>
      <c r="PL258" s="149"/>
      <c r="PM258" s="149"/>
      <c r="PN258" s="149"/>
      <c r="PO258" s="149"/>
      <c r="PP258" s="149"/>
      <c r="PQ258" s="149"/>
      <c r="PR258" s="149"/>
      <c r="PS258" s="149"/>
      <c r="PT258" s="149"/>
      <c r="PU258" s="149"/>
      <c r="PV258" s="149"/>
      <c r="PW258" s="149"/>
      <c r="PX258" s="149"/>
      <c r="PY258" s="149"/>
      <c r="PZ258" s="149"/>
      <c r="QA258" s="149"/>
      <c r="QB258" s="149"/>
      <c r="QC258" s="149"/>
      <c r="QD258" s="149"/>
      <c r="QE258" s="149"/>
      <c r="QF258" s="149"/>
      <c r="QG258" s="149"/>
      <c r="QH258" s="149"/>
      <c r="QI258" s="149"/>
      <c r="QJ258" s="149"/>
      <c r="QK258" s="149"/>
      <c r="QL258" s="149"/>
      <c r="QM258" s="149"/>
      <c r="QN258" s="149"/>
      <c r="QO258" s="149"/>
      <c r="QP258" s="149"/>
      <c r="QQ258" s="149"/>
      <c r="QR258" s="149"/>
      <c r="QS258" s="149"/>
      <c r="QT258" s="149"/>
      <c r="QU258" s="149"/>
      <c r="QV258" s="149"/>
      <c r="QW258" s="149"/>
      <c r="QX258" s="149"/>
      <c r="QY258" s="149"/>
      <c r="QZ258" s="149"/>
      <c r="RA258" s="149"/>
      <c r="RB258" s="149"/>
      <c r="RC258" s="149"/>
      <c r="RD258" s="149"/>
      <c r="RE258" s="149"/>
      <c r="RF258" s="149"/>
      <c r="RG258" s="149"/>
      <c r="RH258" s="149"/>
      <c r="RI258" s="149"/>
      <c r="RJ258" s="149"/>
      <c r="RK258" s="149"/>
      <c r="RL258" s="149"/>
      <c r="RM258" s="149"/>
      <c r="RN258" s="149"/>
      <c r="RO258" s="149"/>
      <c r="RP258" s="149"/>
      <c r="RQ258" s="149"/>
      <c r="RR258" s="149"/>
      <c r="RS258" s="149"/>
      <c r="RT258" s="149"/>
      <c r="RU258" s="149"/>
      <c r="RV258" s="149"/>
      <c r="RW258" s="149"/>
      <c r="RX258" s="149"/>
      <c r="RY258" s="149"/>
      <c r="RZ258" s="149"/>
      <c r="SA258" s="149"/>
      <c r="SB258" s="149"/>
      <c r="SC258" s="149"/>
      <c r="SD258" s="149"/>
      <c r="SE258" s="149"/>
      <c r="SF258" s="149"/>
      <c r="SG258" s="149"/>
      <c r="SH258" s="149"/>
      <c r="SI258" s="149"/>
      <c r="SJ258" s="149"/>
      <c r="SK258" s="149"/>
      <c r="SL258" s="149"/>
      <c r="SM258" s="149"/>
      <c r="SN258" s="149"/>
      <c r="SO258" s="149"/>
      <c r="SP258" s="149"/>
      <c r="SQ258" s="149"/>
      <c r="SR258" s="149"/>
      <c r="SS258" s="149"/>
      <c r="ST258" s="149"/>
      <c r="SU258" s="149"/>
      <c r="SV258" s="149"/>
      <c r="SW258" s="149"/>
      <c r="SX258" s="149"/>
      <c r="SY258" s="149"/>
      <c r="SZ258" s="149"/>
      <c r="TA258" s="149"/>
      <c r="TB258" s="149"/>
      <c r="TC258" s="149"/>
      <c r="TD258" s="149"/>
      <c r="TE258" s="149"/>
      <c r="TF258" s="149"/>
      <c r="TG258" s="149"/>
      <c r="TH258" s="149"/>
      <c r="TI258" s="149"/>
      <c r="TJ258" s="149"/>
      <c r="TK258" s="149"/>
      <c r="TL258" s="149"/>
      <c r="TM258" s="149"/>
      <c r="TN258" s="149"/>
      <c r="TO258" s="149"/>
      <c r="TP258" s="149"/>
      <c r="TQ258" s="149"/>
      <c r="TR258" s="149"/>
      <c r="TS258" s="149"/>
      <c r="TT258" s="149"/>
      <c r="TU258" s="149"/>
      <c r="TV258" s="149"/>
      <c r="TW258" s="149"/>
      <c r="TX258" s="149"/>
      <c r="TY258" s="149"/>
      <c r="TZ258" s="149"/>
      <c r="UA258" s="149"/>
      <c r="UB258" s="149"/>
      <c r="UC258" s="149"/>
      <c r="UD258" s="149"/>
      <c r="UE258" s="149"/>
      <c r="UF258" s="149"/>
      <c r="UG258" s="149"/>
      <c r="UH258" s="149"/>
      <c r="UI258" s="149"/>
      <c r="UJ258" s="149"/>
      <c r="UK258" s="149"/>
      <c r="UL258" s="149"/>
      <c r="UM258" s="149"/>
      <c r="UN258" s="149"/>
      <c r="UO258" s="149"/>
      <c r="UP258" s="149"/>
      <c r="UQ258" s="149"/>
      <c r="UR258" s="149"/>
      <c r="US258" s="149"/>
      <c r="UT258" s="149"/>
      <c r="UU258" s="149"/>
      <c r="UV258" s="149"/>
      <c r="UW258" s="149"/>
      <c r="UX258" s="149"/>
      <c r="UY258" s="149"/>
      <c r="UZ258" s="149"/>
      <c r="VA258" s="149"/>
      <c r="VB258" s="149"/>
      <c r="VC258" s="149"/>
      <c r="VD258" s="149"/>
      <c r="VE258" s="149"/>
      <c r="VF258" s="149"/>
      <c r="VG258" s="149"/>
      <c r="VH258" s="149"/>
      <c r="VI258" s="149"/>
      <c r="VJ258" s="149"/>
      <c r="VK258" s="149"/>
      <c r="VL258" s="149"/>
      <c r="VM258" s="149"/>
      <c r="VN258" s="149"/>
      <c r="VO258" s="149"/>
      <c r="VP258" s="149"/>
      <c r="VQ258" s="149"/>
      <c r="VR258" s="149"/>
      <c r="VS258" s="149"/>
      <c r="VT258" s="149"/>
      <c r="VU258" s="149"/>
      <c r="VV258" s="149"/>
      <c r="VW258" s="149"/>
      <c r="VX258" s="149"/>
      <c r="VY258" s="149"/>
      <c r="VZ258" s="149"/>
      <c r="WA258" s="149"/>
      <c r="WB258" s="149"/>
      <c r="WC258" s="149"/>
      <c r="WD258" s="149"/>
      <c r="WE258" s="149"/>
      <c r="WF258" s="149"/>
      <c r="WG258" s="149"/>
      <c r="WH258" s="149"/>
      <c r="WI258" s="149"/>
      <c r="WJ258" s="149"/>
      <c r="WK258" s="149"/>
      <c r="WL258" s="149"/>
      <c r="WM258" s="149"/>
      <c r="WN258" s="149"/>
      <c r="WO258" s="149"/>
      <c r="WP258" s="149"/>
      <c r="WQ258" s="149"/>
      <c r="WR258" s="149"/>
      <c r="WS258" s="149"/>
      <c r="WT258" s="149"/>
      <c r="WU258" s="149"/>
      <c r="WV258" s="149"/>
      <c r="WW258" s="149"/>
      <c r="WX258" s="149"/>
      <c r="WY258" s="149"/>
      <c r="WZ258" s="149"/>
      <c r="XA258" s="149"/>
      <c r="XB258" s="149"/>
      <c r="XC258" s="149"/>
      <c r="XD258" s="149"/>
      <c r="XE258" s="149"/>
      <c r="XF258" s="149"/>
      <c r="XG258" s="149"/>
      <c r="XH258" s="149"/>
      <c r="XI258" s="149"/>
      <c r="XJ258" s="149"/>
      <c r="XK258" s="149"/>
      <c r="XL258" s="149"/>
      <c r="XM258" s="149"/>
      <c r="XN258" s="149"/>
      <c r="XO258" s="149"/>
      <c r="XP258" s="149"/>
      <c r="XQ258" s="149"/>
      <c r="XR258" s="149"/>
      <c r="XS258" s="149"/>
      <c r="XT258" s="149"/>
      <c r="XU258" s="149"/>
      <c r="XV258" s="149"/>
      <c r="XW258" s="149"/>
      <c r="XX258" s="149"/>
      <c r="XY258" s="149"/>
      <c r="XZ258" s="149"/>
      <c r="YA258" s="149"/>
      <c r="YB258" s="149"/>
      <c r="YC258" s="149"/>
      <c r="YD258" s="149"/>
      <c r="YE258" s="149"/>
      <c r="YF258" s="149"/>
      <c r="YG258" s="149"/>
      <c r="YH258" s="149"/>
      <c r="YI258" s="149"/>
      <c r="YJ258" s="149"/>
      <c r="YK258" s="149"/>
      <c r="YL258" s="149"/>
      <c r="YM258" s="149"/>
      <c r="YN258" s="149"/>
      <c r="YO258" s="149"/>
      <c r="YP258" s="149"/>
      <c r="YQ258" s="149"/>
      <c r="YR258" s="149"/>
      <c r="YS258" s="149"/>
      <c r="YT258" s="149"/>
      <c r="YU258" s="149"/>
      <c r="YV258" s="149"/>
      <c r="YW258" s="149"/>
      <c r="YX258" s="149"/>
      <c r="YY258" s="149"/>
      <c r="YZ258" s="149"/>
      <c r="ZA258" s="149"/>
      <c r="ZB258" s="149"/>
      <c r="ZC258" s="149"/>
      <c r="ZD258" s="149"/>
      <c r="ZE258" s="149"/>
      <c r="ZF258" s="149"/>
      <c r="ZG258" s="149"/>
      <c r="ZH258" s="149"/>
      <c r="ZI258" s="149"/>
      <c r="ZJ258" s="149"/>
      <c r="ZK258" s="149"/>
      <c r="ZL258" s="149"/>
      <c r="ZM258" s="149"/>
      <c r="ZN258" s="149"/>
      <c r="ZO258" s="149"/>
      <c r="ZP258" s="149"/>
      <c r="ZQ258" s="149"/>
      <c r="ZR258" s="149"/>
      <c r="ZS258" s="149"/>
      <c r="ZT258" s="149"/>
      <c r="ZU258" s="149"/>
      <c r="ZV258" s="149"/>
      <c r="ZW258" s="149"/>
      <c r="ZX258" s="149"/>
      <c r="ZY258" s="149"/>
      <c r="ZZ258" s="149"/>
      <c r="AAA258" s="149"/>
      <c r="AAB258" s="149"/>
      <c r="AAC258" s="149"/>
      <c r="AAD258" s="149"/>
      <c r="AAE258" s="149"/>
      <c r="AAF258" s="149"/>
      <c r="AAG258" s="149"/>
      <c r="AAH258" s="149"/>
      <c r="AAI258" s="149"/>
      <c r="AAJ258" s="149"/>
      <c r="AAK258" s="149"/>
      <c r="AAL258" s="149"/>
      <c r="AAM258" s="149"/>
      <c r="AAN258" s="149"/>
      <c r="AAO258" s="149"/>
      <c r="AAP258" s="149"/>
      <c r="AAQ258" s="149"/>
      <c r="AAR258" s="149"/>
      <c r="AAS258" s="149"/>
      <c r="AAT258" s="149"/>
      <c r="AAU258" s="149"/>
      <c r="AAV258" s="149"/>
      <c r="AAW258" s="149"/>
      <c r="AAX258" s="149"/>
      <c r="AAY258" s="149"/>
      <c r="AAZ258" s="149"/>
      <c r="ABA258" s="149"/>
      <c r="ABB258" s="149"/>
      <c r="ABC258" s="149"/>
      <c r="ABD258" s="149"/>
      <c r="ABE258" s="149"/>
      <c r="ABF258" s="149"/>
      <c r="ABG258" s="149"/>
      <c r="ABH258" s="149"/>
      <c r="ABI258" s="149"/>
      <c r="ABJ258" s="149"/>
      <c r="ABK258" s="149"/>
      <c r="ABL258" s="149"/>
      <c r="ABM258" s="149"/>
      <c r="ABN258" s="149"/>
      <c r="ABO258" s="149"/>
      <c r="ABP258" s="149"/>
      <c r="ABQ258" s="149"/>
      <c r="ABR258" s="149"/>
      <c r="ABS258" s="149"/>
      <c r="ABT258" s="149"/>
      <c r="ABU258" s="149"/>
      <c r="ABV258" s="149"/>
      <c r="ABW258" s="149"/>
      <c r="ABX258" s="149"/>
      <c r="ABY258" s="149"/>
      <c r="ABZ258" s="149"/>
      <c r="ACA258" s="149"/>
      <c r="ACB258" s="149"/>
      <c r="ACC258" s="149"/>
      <c r="ACD258" s="149"/>
      <c r="ACE258" s="149"/>
      <c r="ACF258" s="149"/>
      <c r="ACG258" s="149"/>
      <c r="ACH258" s="149"/>
      <c r="ACI258" s="149"/>
      <c r="ACJ258" s="149"/>
      <c r="ACK258" s="149"/>
      <c r="ACL258" s="149"/>
      <c r="ACM258" s="149"/>
      <c r="ACN258" s="149"/>
      <c r="ACO258" s="149"/>
      <c r="ACP258" s="149"/>
      <c r="ACQ258" s="149"/>
      <c r="ACR258" s="149"/>
      <c r="ACS258" s="149"/>
      <c r="ACT258" s="149"/>
      <c r="ACU258" s="149"/>
      <c r="ACV258" s="149"/>
      <c r="ACW258" s="149"/>
      <c r="ACX258" s="149"/>
      <c r="ACY258" s="149"/>
      <c r="ACZ258" s="149"/>
      <c r="ADA258" s="149"/>
      <c r="ADB258" s="149"/>
      <c r="ADC258" s="149"/>
      <c r="ADD258" s="149"/>
      <c r="ADE258" s="149"/>
      <c r="ADF258" s="149"/>
      <c r="ADG258" s="149"/>
      <c r="ADH258" s="149"/>
      <c r="ADI258" s="149"/>
      <c r="ADJ258" s="149"/>
      <c r="ADK258" s="149"/>
      <c r="ADL258" s="149"/>
      <c r="ADM258" s="149"/>
      <c r="ADN258" s="149"/>
      <c r="ADO258" s="149"/>
      <c r="ADP258" s="149"/>
      <c r="ADQ258" s="149"/>
      <c r="ADR258" s="149"/>
      <c r="ADS258" s="149"/>
      <c r="ADT258" s="149"/>
      <c r="ADU258" s="149"/>
      <c r="ADV258" s="149"/>
      <c r="ADW258" s="149"/>
      <c r="ADX258" s="149"/>
      <c r="ADY258" s="149"/>
      <c r="ADZ258" s="149"/>
      <c r="AEA258" s="149"/>
      <c r="AEB258" s="149"/>
      <c r="AEC258" s="149"/>
      <c r="AED258" s="149"/>
      <c r="AEE258" s="149"/>
      <c r="AEF258" s="149"/>
      <c r="AEG258" s="149"/>
      <c r="AEH258" s="149"/>
      <c r="AEI258" s="149"/>
      <c r="AEJ258" s="149"/>
      <c r="AEK258" s="149"/>
      <c r="AEL258" s="149"/>
      <c r="AEM258" s="149"/>
      <c r="AEN258" s="149"/>
      <c r="AEO258" s="149"/>
      <c r="AEP258" s="149"/>
      <c r="AEQ258" s="149"/>
      <c r="AER258" s="149"/>
      <c r="AES258" s="149"/>
      <c r="AET258" s="149"/>
      <c r="AEU258" s="149"/>
      <c r="AEV258" s="149"/>
      <c r="AEW258" s="149"/>
      <c r="AEX258" s="149"/>
      <c r="AEY258" s="149"/>
      <c r="AEZ258" s="149"/>
      <c r="AFA258" s="149"/>
      <c r="AFB258" s="149"/>
      <c r="AFC258" s="149"/>
      <c r="AFD258" s="149"/>
      <c r="AFE258" s="149"/>
      <c r="AFF258" s="149"/>
      <c r="AFG258" s="149"/>
      <c r="AFH258" s="149"/>
      <c r="AFI258" s="149"/>
      <c r="AFJ258" s="149"/>
      <c r="AFK258" s="149"/>
      <c r="AFL258" s="149"/>
      <c r="AFM258" s="149"/>
      <c r="AFN258" s="149"/>
      <c r="AFO258" s="149"/>
      <c r="AFP258" s="149"/>
      <c r="AFQ258" s="149"/>
      <c r="AFR258" s="149"/>
      <c r="AFS258" s="149"/>
      <c r="AFT258" s="149"/>
      <c r="AFU258" s="149"/>
      <c r="AFV258" s="149"/>
      <c r="AFW258" s="149"/>
      <c r="AFX258" s="149"/>
      <c r="AFY258" s="149"/>
      <c r="AFZ258" s="149"/>
      <c r="AGA258" s="149"/>
      <c r="AGB258" s="149"/>
      <c r="AGC258" s="149"/>
      <c r="AGD258" s="149"/>
      <c r="AGE258" s="149"/>
      <c r="AGF258" s="149"/>
      <c r="AGG258" s="149"/>
      <c r="AGH258" s="149"/>
      <c r="AGI258" s="149"/>
      <c r="AGJ258" s="149"/>
      <c r="AGK258" s="149"/>
      <c r="AGL258" s="149"/>
      <c r="AGM258" s="149"/>
      <c r="AGN258" s="149"/>
      <c r="AGO258" s="149"/>
      <c r="AGP258" s="149"/>
      <c r="AGQ258" s="149"/>
      <c r="AGR258" s="149"/>
      <c r="AGS258" s="149"/>
      <c r="AGT258" s="149"/>
      <c r="AGU258" s="149"/>
      <c r="AGV258" s="149"/>
      <c r="AGW258" s="149"/>
      <c r="AGX258" s="149"/>
      <c r="AGY258" s="149"/>
      <c r="AGZ258" s="149"/>
      <c r="AHA258" s="149"/>
      <c r="AHB258" s="149"/>
      <c r="AHC258" s="149"/>
      <c r="AHD258" s="149"/>
      <c r="AHE258" s="149"/>
      <c r="AHF258" s="149"/>
      <c r="AHG258" s="149"/>
      <c r="AHH258" s="149"/>
      <c r="AHI258" s="149"/>
      <c r="AHJ258" s="149"/>
      <c r="AHK258" s="149"/>
      <c r="AHL258" s="149"/>
      <c r="AHM258" s="149"/>
      <c r="AHN258" s="149"/>
      <c r="AHO258" s="149"/>
      <c r="AHP258" s="149"/>
      <c r="AHQ258" s="149"/>
      <c r="AHR258" s="149"/>
      <c r="AHS258" s="149"/>
      <c r="AHT258" s="149"/>
      <c r="AHU258" s="149"/>
      <c r="AHV258" s="149"/>
      <c r="AHW258" s="149"/>
      <c r="AHX258" s="149"/>
      <c r="AHY258" s="149"/>
      <c r="AHZ258" s="149"/>
      <c r="AIA258" s="149"/>
      <c r="AIB258" s="149"/>
      <c r="AIC258" s="149"/>
      <c r="AID258" s="149"/>
      <c r="AIE258" s="149"/>
      <c r="AIF258" s="149"/>
      <c r="AIG258" s="149"/>
      <c r="AIH258" s="149"/>
      <c r="AII258" s="149"/>
      <c r="AIJ258" s="149"/>
      <c r="AIK258" s="149"/>
      <c r="AIL258" s="149"/>
      <c r="AIM258" s="149"/>
      <c r="AIN258" s="149"/>
      <c r="AIO258" s="149"/>
      <c r="AIP258" s="149"/>
      <c r="AIQ258" s="149"/>
      <c r="AIR258" s="149"/>
      <c r="AIS258" s="149"/>
      <c r="AIT258" s="149"/>
      <c r="AIU258" s="149"/>
      <c r="AIV258" s="149"/>
      <c r="AIW258" s="149"/>
      <c r="AIX258" s="149"/>
      <c r="AIY258" s="149"/>
      <c r="AIZ258" s="149"/>
      <c r="AJA258" s="149"/>
      <c r="AJB258" s="149"/>
      <c r="AJC258" s="149"/>
      <c r="AJD258" s="149"/>
      <c r="AJE258" s="149"/>
      <c r="AJF258" s="149"/>
      <c r="AJG258" s="149"/>
      <c r="AJH258" s="149"/>
      <c r="AJI258" s="149"/>
    </row>
    <row r="259" spans="1:945" s="103" customFormat="1" ht="13.55" customHeight="1">
      <c r="A259" s="366" t="s">
        <v>18</v>
      </c>
      <c r="B259" s="181" t="s">
        <v>2</v>
      </c>
      <c r="C259" s="226">
        <v>7086133</v>
      </c>
      <c r="D259" s="358">
        <f t="shared" si="139"/>
        <v>-5.2326084975911069E-3</v>
      </c>
      <c r="E259" s="356"/>
      <c r="F259" s="358"/>
      <c r="G259" s="356">
        <v>114158</v>
      </c>
      <c r="H259" s="358">
        <f t="shared" si="140"/>
        <v>2.6360742991746511E-2</v>
      </c>
      <c r="I259" s="356">
        <v>41328</v>
      </c>
      <c r="J259" s="377">
        <f t="shared" ref="J259" si="143">I259/I258-1</f>
        <v>0.4825656478691347</v>
      </c>
      <c r="K259" s="339"/>
      <c r="L259" s="358"/>
      <c r="M259" s="356"/>
      <c r="N259" s="358"/>
      <c r="O259" s="339"/>
      <c r="P259" s="358"/>
      <c r="Q259" s="356"/>
      <c r="R259" s="358"/>
      <c r="S259" s="356"/>
      <c r="T259" s="358"/>
      <c r="U259" s="356"/>
      <c r="V259" s="358"/>
      <c r="W259" s="356"/>
      <c r="X259" s="358"/>
      <c r="Y259" s="356"/>
      <c r="Z259" s="358"/>
      <c r="AA259" s="356"/>
      <c r="AB259" s="358"/>
      <c r="AC259" s="356"/>
      <c r="AD259" s="358"/>
      <c r="AE259" s="356"/>
      <c r="AF259" s="358"/>
      <c r="AG259" s="356"/>
      <c r="AH259" s="358"/>
      <c r="AI259" s="149"/>
      <c r="AJ259" s="149"/>
      <c r="AK259" s="149"/>
      <c r="AL259" s="149"/>
      <c r="AM259" s="149"/>
      <c r="AN259" s="149"/>
      <c r="AO259" s="149"/>
      <c r="AP259" s="149"/>
      <c r="AQ259" s="149"/>
      <c r="AR259" s="149"/>
      <c r="AS259" s="149"/>
      <c r="AT259" s="149"/>
      <c r="AU259" s="149"/>
      <c r="AV259" s="149"/>
      <c r="AW259" s="182"/>
      <c r="AX259" s="182"/>
      <c r="AY259" s="182"/>
    </row>
    <row r="260" spans="1:945" s="73" customFormat="1" ht="13.55" customHeight="1">
      <c r="A260" s="367" t="s">
        <v>4</v>
      </c>
      <c r="B260" s="39" t="s">
        <v>2</v>
      </c>
      <c r="C260" s="226">
        <f>SUM(C4:C15)</f>
        <v>8825585</v>
      </c>
      <c r="D260" s="379">
        <f t="shared" si="139"/>
        <v>0.24547267176610998</v>
      </c>
      <c r="E260" s="356"/>
      <c r="F260" s="358"/>
      <c r="G260" s="356">
        <f>SUM(G4:G15)</f>
        <v>126558</v>
      </c>
      <c r="H260" s="358">
        <f t="shared" si="140"/>
        <v>0.10862138439706381</v>
      </c>
      <c r="I260" s="356">
        <f>SUM(I4:I15)</f>
        <v>46181</v>
      </c>
      <c r="J260" s="377">
        <f t="shared" ref="J260" si="144">I260/I259-1</f>
        <v>0.11742644212156406</v>
      </c>
      <c r="K260" s="339"/>
      <c r="L260" s="358"/>
      <c r="M260" s="356"/>
      <c r="N260" s="358"/>
      <c r="O260" s="339"/>
      <c r="P260" s="358"/>
      <c r="Q260" s="356"/>
      <c r="R260" s="358"/>
      <c r="S260" s="356">
        <v>15418</v>
      </c>
      <c r="T260" s="358"/>
      <c r="U260" s="356"/>
      <c r="V260" s="358"/>
      <c r="W260" s="356"/>
      <c r="X260" s="358"/>
      <c r="Y260" s="356"/>
      <c r="Z260" s="358"/>
      <c r="AA260" s="356">
        <f>SUM(AA4:AA15)</f>
        <v>15376</v>
      </c>
      <c r="AB260" s="358"/>
      <c r="AC260" s="356">
        <v>97</v>
      </c>
      <c r="AD260" s="358"/>
      <c r="AE260" s="356"/>
      <c r="AF260" s="358"/>
      <c r="AG260" s="356"/>
      <c r="AH260" s="358"/>
      <c r="AI260" s="145"/>
      <c r="AJ260" s="145"/>
      <c r="AK260" s="145"/>
      <c r="AL260" s="145"/>
      <c r="AM260" s="145"/>
      <c r="AN260" s="145"/>
      <c r="AO260" s="145"/>
      <c r="AP260" s="145"/>
      <c r="AQ260" s="145"/>
      <c r="AR260" s="145"/>
      <c r="AS260" s="145"/>
      <c r="AT260" s="145"/>
      <c r="AU260" s="145"/>
      <c r="AV260" s="145"/>
      <c r="AW260" s="145"/>
      <c r="AX260" s="145"/>
      <c r="AY260" s="145"/>
    </row>
    <row r="261" spans="1:945" s="73" customFormat="1" ht="13.55" customHeight="1">
      <c r="A261" s="367" t="s">
        <v>5</v>
      </c>
      <c r="B261" s="39" t="s">
        <v>2</v>
      </c>
      <c r="C261" s="226">
        <f>SUM(C16:C27)</f>
        <v>10080143</v>
      </c>
      <c r="D261" s="379">
        <f t="shared" si="139"/>
        <v>0.14215012375950153</v>
      </c>
      <c r="E261" s="356"/>
      <c r="F261" s="358"/>
      <c r="G261" s="356">
        <f>SUM(G16:G27)</f>
        <v>137260</v>
      </c>
      <c r="H261" s="358">
        <f t="shared" si="140"/>
        <v>8.4562018995243182E-2</v>
      </c>
      <c r="I261" s="356">
        <f>SUM(I16:I27)</f>
        <v>57492</v>
      </c>
      <c r="J261" s="377">
        <f t="shared" ref="J261" si="145">I261/I260-1</f>
        <v>0.24492756761438694</v>
      </c>
      <c r="K261" s="339"/>
      <c r="L261" s="358"/>
      <c r="M261" s="356"/>
      <c r="N261" s="358"/>
      <c r="O261" s="356">
        <f>SUM(O16:O27)</f>
        <v>111221</v>
      </c>
      <c r="P261" s="358"/>
      <c r="Q261" s="356"/>
      <c r="R261" s="358"/>
      <c r="S261" s="356">
        <v>13544</v>
      </c>
      <c r="T261" s="358">
        <f t="shared" ref="T261:T267" si="146">S261/S260-1</f>
        <v>-0.12154624464911146</v>
      </c>
      <c r="U261" s="356"/>
      <c r="V261" s="358"/>
      <c r="W261" s="356"/>
      <c r="X261" s="358"/>
      <c r="Y261" s="356"/>
      <c r="Z261" s="358"/>
      <c r="AA261" s="356">
        <f>SUM(AA16:AA27)</f>
        <v>16599</v>
      </c>
      <c r="AB261" s="358">
        <f t="shared" ref="AB261:AB268" si="147">AA261/AA260-1</f>
        <v>7.9539542143600483E-2</v>
      </c>
      <c r="AC261" s="356">
        <v>107</v>
      </c>
      <c r="AD261" s="358">
        <f t="shared" ref="AD261:AD271" si="148">AC261/AC260-1</f>
        <v>0.10309278350515472</v>
      </c>
      <c r="AE261" s="356">
        <v>238</v>
      </c>
      <c r="AF261" s="358"/>
      <c r="AG261" s="356"/>
      <c r="AH261" s="358"/>
      <c r="AI261" s="145"/>
      <c r="AJ261" s="145"/>
      <c r="AK261" s="145"/>
      <c r="AL261" s="145"/>
      <c r="AM261" s="145"/>
      <c r="AN261" s="145"/>
      <c r="AO261" s="145"/>
      <c r="AP261" s="145"/>
      <c r="AQ261" s="145"/>
      <c r="AR261" s="145"/>
      <c r="AS261" s="145"/>
      <c r="AT261" s="145"/>
      <c r="AU261" s="145"/>
      <c r="AV261" s="145"/>
      <c r="AW261" s="145"/>
      <c r="AX261" s="145"/>
      <c r="AY261" s="145"/>
    </row>
    <row r="262" spans="1:945" s="73" customFormat="1" ht="13.55" customHeight="1">
      <c r="A262" s="367" t="s">
        <v>6</v>
      </c>
      <c r="B262" s="39" t="s">
        <v>2</v>
      </c>
      <c r="C262" s="226">
        <f>SUM(C28:C39)</f>
        <v>11609879</v>
      </c>
      <c r="D262" s="379">
        <f t="shared" si="139"/>
        <v>0.15175737090237718</v>
      </c>
      <c r="E262" s="356"/>
      <c r="F262" s="358"/>
      <c r="G262" s="356">
        <f>SUM(G28:G39)</f>
        <v>152319</v>
      </c>
      <c r="H262" s="358">
        <f t="shared" si="140"/>
        <v>0.10971149643013267</v>
      </c>
      <c r="I262" s="356">
        <f>SUM(I28:I39)</f>
        <v>80492</v>
      </c>
      <c r="J262" s="377">
        <f t="shared" ref="J262" si="149">I262/I261-1</f>
        <v>0.40005565991790171</v>
      </c>
      <c r="K262" s="339"/>
      <c r="L262" s="358"/>
      <c r="M262" s="356"/>
      <c r="N262" s="358"/>
      <c r="O262" s="356">
        <f>SUM(O28:O39)</f>
        <v>110788</v>
      </c>
      <c r="P262" s="358">
        <f t="shared" ref="P262:P267" si="150">O262/O261-1</f>
        <v>-3.8931496749714523E-3</v>
      </c>
      <c r="Q262" s="356"/>
      <c r="R262" s="358"/>
      <c r="S262" s="356">
        <v>15648</v>
      </c>
      <c r="T262" s="358">
        <f t="shared" si="146"/>
        <v>0.15534554046072069</v>
      </c>
      <c r="U262" s="356"/>
      <c r="V262" s="358"/>
      <c r="W262" s="356"/>
      <c r="X262" s="358"/>
      <c r="Y262" s="356"/>
      <c r="Z262" s="358"/>
      <c r="AA262" s="356">
        <f>SUM(AA28:AA39)</f>
        <v>23560</v>
      </c>
      <c r="AB262" s="358">
        <f t="shared" si="147"/>
        <v>0.41936261220555449</v>
      </c>
      <c r="AC262" s="356">
        <v>117</v>
      </c>
      <c r="AD262" s="358">
        <f t="shared" si="148"/>
        <v>9.3457943925233655E-2</v>
      </c>
      <c r="AE262" s="356">
        <v>601</v>
      </c>
      <c r="AF262" s="358">
        <f t="shared" ref="AF262:AF275" si="151">AE262/AE261-1</f>
        <v>1.5252100840336134</v>
      </c>
      <c r="AG262" s="356"/>
      <c r="AH262" s="358"/>
      <c r="AI262" s="145"/>
      <c r="AJ262" s="145"/>
      <c r="AK262" s="145"/>
      <c r="AL262" s="145"/>
      <c r="AM262" s="145"/>
      <c r="AN262" s="145"/>
      <c r="AO262" s="145"/>
      <c r="AP262" s="145"/>
      <c r="AQ262" s="145"/>
      <c r="AR262" s="145"/>
      <c r="AS262" s="145"/>
      <c r="AT262" s="145"/>
      <c r="AU262" s="145"/>
      <c r="AV262" s="145"/>
      <c r="AW262" s="145"/>
      <c r="AX262" s="145"/>
      <c r="AY262" s="145"/>
    </row>
    <row r="263" spans="1:945" s="73" customFormat="1" ht="13.55" customHeight="1">
      <c r="A263" s="367" t="s">
        <v>19</v>
      </c>
      <c r="B263" s="39" t="s">
        <v>2</v>
      </c>
      <c r="C263" s="226">
        <f>SUM(SUM(C40:C51))</f>
        <v>13324977</v>
      </c>
      <c r="D263" s="379">
        <f t="shared" si="139"/>
        <v>0.147727465548952</v>
      </c>
      <c r="E263" s="356"/>
      <c r="F263" s="358"/>
      <c r="G263" s="356">
        <f>SUM(G40:G51)</f>
        <v>160868</v>
      </c>
      <c r="H263" s="358">
        <f t="shared" si="140"/>
        <v>5.612563107688473E-2</v>
      </c>
      <c r="I263" s="356">
        <f>SUM(I40:I51)</f>
        <v>92559</v>
      </c>
      <c r="J263" s="377">
        <f t="shared" ref="J263" si="152">I263/I262-1</f>
        <v>0.14991551955473836</v>
      </c>
      <c r="K263" s="339"/>
      <c r="L263" s="358"/>
      <c r="M263" s="356"/>
      <c r="N263" s="358"/>
      <c r="O263" s="356">
        <f>SUM(O40:O51)</f>
        <v>124785</v>
      </c>
      <c r="P263" s="358">
        <f t="shared" si="150"/>
        <v>0.12634039787702633</v>
      </c>
      <c r="Q263" s="356"/>
      <c r="R263" s="358"/>
      <c r="S263" s="356">
        <v>12159</v>
      </c>
      <c r="T263" s="358">
        <f t="shared" si="146"/>
        <v>-0.22296779141104295</v>
      </c>
      <c r="U263" s="356"/>
      <c r="V263" s="358"/>
      <c r="W263" s="356"/>
      <c r="X263" s="358"/>
      <c r="Y263" s="356"/>
      <c r="Z263" s="358"/>
      <c r="AA263" s="356">
        <f>SUM(AA40:AA51)</f>
        <v>19575</v>
      </c>
      <c r="AB263" s="358">
        <f t="shared" si="147"/>
        <v>-0.16914261460101865</v>
      </c>
      <c r="AC263" s="356">
        <v>100</v>
      </c>
      <c r="AD263" s="358">
        <f t="shared" si="148"/>
        <v>-0.14529914529914534</v>
      </c>
      <c r="AE263" s="356">
        <v>651</v>
      </c>
      <c r="AF263" s="358">
        <f t="shared" si="151"/>
        <v>8.3194675540765317E-2</v>
      </c>
      <c r="AG263" s="356"/>
      <c r="AH263" s="358"/>
      <c r="AI263" s="145"/>
      <c r="AJ263" s="145"/>
      <c r="AK263" s="145"/>
      <c r="AL263" s="145"/>
      <c r="AM263" s="145"/>
      <c r="AN263" s="145"/>
      <c r="AO263" s="145"/>
      <c r="AP263" s="145"/>
      <c r="AQ263" s="145"/>
      <c r="AR263" s="145"/>
      <c r="AS263" s="145"/>
      <c r="AT263" s="145"/>
      <c r="AU263" s="145"/>
      <c r="AV263" s="145"/>
      <c r="AW263" s="145"/>
      <c r="AX263" s="145"/>
      <c r="AY263" s="145"/>
    </row>
    <row r="264" spans="1:945" s="73" customFormat="1" ht="13.55" customHeight="1">
      <c r="A264" s="367" t="s">
        <v>33</v>
      </c>
      <c r="B264" s="39" t="s">
        <v>43</v>
      </c>
      <c r="C264" s="226">
        <f>SUM(C52:C63)</f>
        <v>11996094</v>
      </c>
      <c r="D264" s="379">
        <f t="shared" si="139"/>
        <v>-9.9728727486734114E-2</v>
      </c>
      <c r="E264" s="356"/>
      <c r="F264" s="358"/>
      <c r="G264" s="356">
        <f>SUM(G52:G63)</f>
        <v>143439</v>
      </c>
      <c r="H264" s="358">
        <f t="shared" si="140"/>
        <v>-0.10834348658527493</v>
      </c>
      <c r="I264" s="356">
        <f>SUM(I52:I63)</f>
        <v>79928</v>
      </c>
      <c r="J264" s="377">
        <f t="shared" ref="J264" si="153">I264/I263-1</f>
        <v>-0.13646430925139641</v>
      </c>
      <c r="K264" s="339"/>
      <c r="L264" s="358"/>
      <c r="M264" s="356">
        <f>SUM(M52:M63)</f>
        <v>6367</v>
      </c>
      <c r="N264" s="358"/>
      <c r="O264" s="356">
        <f>SUM(O52:O63)</f>
        <v>101304</v>
      </c>
      <c r="P264" s="358">
        <f t="shared" si="150"/>
        <v>-0.18817165524702484</v>
      </c>
      <c r="Q264" s="356"/>
      <c r="R264" s="358"/>
      <c r="S264" s="356">
        <v>10602</v>
      </c>
      <c r="T264" s="358">
        <f t="shared" si="146"/>
        <v>-0.12805329385640263</v>
      </c>
      <c r="U264" s="356"/>
      <c r="V264" s="358"/>
      <c r="W264" s="356"/>
      <c r="X264" s="358"/>
      <c r="Y264" s="356"/>
      <c r="Z264" s="358"/>
      <c r="AA264" s="356">
        <f>SUM(AA52:AA63)</f>
        <v>20598</v>
      </c>
      <c r="AB264" s="358">
        <f t="shared" si="147"/>
        <v>5.2260536398467394E-2</v>
      </c>
      <c r="AC264" s="356">
        <v>95</v>
      </c>
      <c r="AD264" s="358">
        <f t="shared" si="148"/>
        <v>-5.0000000000000044E-2</v>
      </c>
      <c r="AE264" s="356">
        <v>536</v>
      </c>
      <c r="AF264" s="358">
        <f t="shared" si="151"/>
        <v>-0.1766513056835638</v>
      </c>
      <c r="AG264" s="356"/>
      <c r="AH264" s="358"/>
      <c r="AI264" s="145"/>
      <c r="AJ264" s="145"/>
      <c r="AK264" s="145"/>
      <c r="AL264" s="145"/>
      <c r="AM264" s="145"/>
      <c r="AN264" s="145"/>
      <c r="AO264" s="145"/>
      <c r="AP264" s="145"/>
      <c r="AQ264" s="145"/>
      <c r="AR264" s="145"/>
      <c r="AS264" s="145"/>
      <c r="AT264" s="145"/>
      <c r="AU264" s="145"/>
      <c r="AV264" s="145"/>
      <c r="AW264" s="145"/>
      <c r="AX264" s="145"/>
      <c r="AY264" s="145"/>
    </row>
    <row r="265" spans="1:945" s="73" customFormat="1" ht="13.55" customHeight="1">
      <c r="A265" s="367" t="s">
        <v>27</v>
      </c>
      <c r="B265" s="39" t="s">
        <v>43</v>
      </c>
      <c r="C265" s="226">
        <f>SUM(C64:C75)</f>
        <v>9494111</v>
      </c>
      <c r="D265" s="379">
        <f t="shared" si="139"/>
        <v>-0.20856647171987819</v>
      </c>
      <c r="E265" s="356"/>
      <c r="F265" s="358"/>
      <c r="G265" s="356">
        <f>SUM(G64:G75)</f>
        <v>125096</v>
      </c>
      <c r="H265" s="358">
        <f t="shared" si="140"/>
        <v>-0.12788014417278426</v>
      </c>
      <c r="I265" s="356">
        <f>SUM(I64:I75)</f>
        <v>59351</v>
      </c>
      <c r="J265" s="377">
        <f t="shared" ref="J265" si="154">I265/I264-1</f>
        <v>-0.25744419977980182</v>
      </c>
      <c r="K265" s="339">
        <f>SUM(K64:K75)</f>
        <v>106521</v>
      </c>
      <c r="L265" s="358"/>
      <c r="M265" s="356">
        <f>SUM(M64:M75)</f>
        <v>5120</v>
      </c>
      <c r="N265" s="358">
        <f>M265/M264-1</f>
        <v>-0.19585362022930741</v>
      </c>
      <c r="O265" s="356">
        <f>SUM(O64:O75)</f>
        <v>84166</v>
      </c>
      <c r="P265" s="358">
        <f t="shared" si="150"/>
        <v>-0.16917397141277735</v>
      </c>
      <c r="Q265" s="356"/>
      <c r="R265" s="358"/>
      <c r="S265" s="356">
        <v>7450</v>
      </c>
      <c r="T265" s="358">
        <f t="shared" si="146"/>
        <v>-0.29730239577438222</v>
      </c>
      <c r="U265" s="356">
        <v>17580</v>
      </c>
      <c r="V265" s="358"/>
      <c r="W265" s="356"/>
      <c r="X265" s="358"/>
      <c r="Y265" s="356"/>
      <c r="Z265" s="358"/>
      <c r="AA265" s="356">
        <f>SUM(AA64:AA75)</f>
        <v>19153</v>
      </c>
      <c r="AB265" s="358">
        <f t="shared" si="147"/>
        <v>-7.0152441984658753E-2</v>
      </c>
      <c r="AC265" s="356">
        <v>49</v>
      </c>
      <c r="AD265" s="358">
        <f t="shared" si="148"/>
        <v>-0.48421052631578942</v>
      </c>
      <c r="AE265" s="356">
        <v>662</v>
      </c>
      <c r="AF265" s="358">
        <f t="shared" si="151"/>
        <v>0.2350746268656716</v>
      </c>
      <c r="AG265" s="356"/>
      <c r="AH265" s="358"/>
      <c r="AI265" s="145"/>
      <c r="AJ265" s="145"/>
      <c r="AK265" s="145"/>
      <c r="AL265" s="145"/>
      <c r="AM265" s="145"/>
      <c r="AN265" s="145"/>
      <c r="AO265" s="145"/>
      <c r="AP265" s="145"/>
      <c r="AQ265" s="145"/>
      <c r="AR265" s="145"/>
      <c r="AS265" s="145"/>
      <c r="AT265" s="145"/>
      <c r="AU265" s="145"/>
      <c r="AV265" s="145"/>
      <c r="AW265" s="145"/>
      <c r="AX265" s="145"/>
      <c r="AY265" s="145"/>
    </row>
    <row r="266" spans="1:945" s="73" customFormat="1" ht="13.55" customHeight="1">
      <c r="A266" s="367" t="s">
        <v>28</v>
      </c>
      <c r="B266" s="39" t="s">
        <v>43</v>
      </c>
      <c r="C266" s="226">
        <f>SUM(C76:C87)</f>
        <v>12488364</v>
      </c>
      <c r="D266" s="379">
        <f t="shared" si="139"/>
        <v>0.31538002873570781</v>
      </c>
      <c r="E266" s="356"/>
      <c r="F266" s="358"/>
      <c r="G266" s="356">
        <f>SUM(G76:G87)</f>
        <v>144450</v>
      </c>
      <c r="H266" s="358">
        <f t="shared" si="140"/>
        <v>0.15471318027754677</v>
      </c>
      <c r="I266" s="356">
        <f>SUM(I76:I87)</f>
        <v>77560</v>
      </c>
      <c r="J266" s="377">
        <f t="shared" ref="J266" si="155">I266/I265-1</f>
        <v>0.30680190729726542</v>
      </c>
      <c r="K266" s="339">
        <f>SUM(K76:K87)</f>
        <v>146997</v>
      </c>
      <c r="L266" s="358">
        <f>K266/K265-1</f>
        <v>0.37998141211592085</v>
      </c>
      <c r="M266" s="356">
        <f>SUM(M76:M87)</f>
        <v>6604</v>
      </c>
      <c r="N266" s="358">
        <f>M266/M265-1</f>
        <v>0.28984374999999996</v>
      </c>
      <c r="O266" s="356">
        <f>SUM(O76:O87)</f>
        <v>90622</v>
      </c>
      <c r="P266" s="358">
        <f t="shared" si="150"/>
        <v>7.6705558063826285E-2</v>
      </c>
      <c r="Q266" s="356"/>
      <c r="R266" s="358"/>
      <c r="S266" s="356">
        <v>9578</v>
      </c>
      <c r="T266" s="358">
        <f t="shared" si="146"/>
        <v>0.28563758389261751</v>
      </c>
      <c r="U266" s="356">
        <v>23419</v>
      </c>
      <c r="V266" s="358">
        <f t="shared" ref="V266:V272" si="156">U266/U265-1</f>
        <v>0.33213879408418667</v>
      </c>
      <c r="W266" s="356">
        <f>SUM(W76:W87)</f>
        <v>686</v>
      </c>
      <c r="X266" s="358"/>
      <c r="Y266" s="356"/>
      <c r="Z266" s="358"/>
      <c r="AA266" s="356">
        <f>SUM(AA76:AA87)</f>
        <v>26444</v>
      </c>
      <c r="AB266" s="358">
        <f t="shared" si="147"/>
        <v>0.38067143528428971</v>
      </c>
      <c r="AC266" s="356">
        <v>71</v>
      </c>
      <c r="AD266" s="358">
        <f t="shared" si="148"/>
        <v>0.44897959183673475</v>
      </c>
      <c r="AE266" s="356">
        <v>935</v>
      </c>
      <c r="AF266" s="358">
        <f t="shared" si="151"/>
        <v>0.41238670694864044</v>
      </c>
      <c r="AG266" s="356"/>
      <c r="AH266" s="358"/>
      <c r="AI266" s="145"/>
      <c r="AJ266" s="145"/>
      <c r="AK266" s="145"/>
      <c r="AL266" s="145"/>
      <c r="AM266" s="145"/>
      <c r="AN266" s="145"/>
      <c r="AO266" s="145"/>
      <c r="AP266" s="145"/>
      <c r="AQ266" s="145"/>
      <c r="AR266" s="145"/>
      <c r="AS266" s="145"/>
      <c r="AT266" s="145"/>
      <c r="AU266" s="145"/>
      <c r="AV266" s="145"/>
      <c r="AW266" s="145"/>
      <c r="AX266" s="145"/>
      <c r="AY266" s="145"/>
    </row>
    <row r="267" spans="1:945" s="73" customFormat="1" ht="13.55" customHeight="1">
      <c r="A267" s="367" t="s">
        <v>246</v>
      </c>
      <c r="B267" s="62" t="s">
        <v>292</v>
      </c>
      <c r="C267" s="227">
        <f>SUM(C88:C99)</f>
        <v>12693733</v>
      </c>
      <c r="D267" s="377">
        <f t="shared" si="139"/>
        <v>1.6444828161639169E-2</v>
      </c>
      <c r="E267" s="356"/>
      <c r="F267" s="358"/>
      <c r="G267" s="356">
        <f>SUM(G88:G99)</f>
        <v>172866</v>
      </c>
      <c r="H267" s="358">
        <f t="shared" si="140"/>
        <v>0.1967185877466251</v>
      </c>
      <c r="I267" s="356">
        <f>SUM(I88:I99)</f>
        <v>106359</v>
      </c>
      <c r="J267" s="377">
        <f t="shared" ref="J267" si="157">I267/I266-1</f>
        <v>0.37131253223310989</v>
      </c>
      <c r="K267" s="339">
        <f>SUM(K88:K99)</f>
        <v>177343</v>
      </c>
      <c r="L267" s="358">
        <f>K267/K266-1</f>
        <v>0.20643958720245981</v>
      </c>
      <c r="M267" s="356">
        <f>SUM(M88:M99)</f>
        <v>11532</v>
      </c>
      <c r="N267" s="358">
        <f>M267/M266-1</f>
        <v>0.74621441550575418</v>
      </c>
      <c r="O267" s="356">
        <f>SUM(O88:O99)</f>
        <v>91335</v>
      </c>
      <c r="P267" s="358">
        <f t="shared" si="150"/>
        <v>7.8678466597514873E-3</v>
      </c>
      <c r="Q267" s="356"/>
      <c r="R267" s="358"/>
      <c r="S267" s="356">
        <v>12446</v>
      </c>
      <c r="T267" s="358">
        <f t="shared" si="146"/>
        <v>0.29943620797661308</v>
      </c>
      <c r="U267" s="356">
        <v>27176</v>
      </c>
      <c r="V267" s="358">
        <f t="shared" si="156"/>
        <v>0.16042529570007269</v>
      </c>
      <c r="W267" s="356">
        <f>SUM(W88:W99)</f>
        <v>1070</v>
      </c>
      <c r="X267" s="377">
        <f t="shared" ref="X267:X279" si="158">IFERROR(W267/W266-1,"")</f>
        <v>0.55976676384839652</v>
      </c>
      <c r="Y267" s="356"/>
      <c r="Z267" s="358"/>
      <c r="AA267" s="356">
        <f>SUM(AA88:AA99)</f>
        <v>29143</v>
      </c>
      <c r="AB267" s="358">
        <f t="shared" si="147"/>
        <v>0.10206474058387527</v>
      </c>
      <c r="AC267" s="356">
        <v>87</v>
      </c>
      <c r="AD267" s="358">
        <f t="shared" si="148"/>
        <v>0.22535211267605626</v>
      </c>
      <c r="AE267" s="356">
        <v>1279</v>
      </c>
      <c r="AF267" s="358">
        <f t="shared" si="151"/>
        <v>0.3679144385026738</v>
      </c>
      <c r="AG267" s="356">
        <f>SUM(AG94:AG99)</f>
        <v>50</v>
      </c>
      <c r="AH267" s="358"/>
      <c r="AI267" s="145"/>
      <c r="AJ267" s="145"/>
      <c r="AK267" s="145"/>
      <c r="AL267" s="145"/>
      <c r="AM267" s="145"/>
      <c r="AN267" s="145"/>
      <c r="AO267" s="145"/>
      <c r="AP267" s="145"/>
      <c r="AQ267" s="145"/>
      <c r="AR267" s="145"/>
      <c r="AS267" s="145"/>
      <c r="AT267" s="145"/>
      <c r="AU267" s="145"/>
      <c r="AV267" s="145"/>
      <c r="AW267" s="145"/>
      <c r="AX267" s="145"/>
      <c r="AY267" s="145"/>
    </row>
    <row r="268" spans="1:945" s="73" customFormat="1" ht="13.55" customHeight="1">
      <c r="A268" s="367" t="s">
        <v>247</v>
      </c>
      <c r="B268" s="39" t="s">
        <v>292</v>
      </c>
      <c r="C268" s="227">
        <f>SUM(C100:C111)</f>
        <v>13736976</v>
      </c>
      <c r="D268" s="379">
        <f t="shared" si="139"/>
        <v>8.2185673828179651E-2</v>
      </c>
      <c r="E268" s="356"/>
      <c r="F268" s="358"/>
      <c r="G268" s="356">
        <f>SUM(G100:G111)</f>
        <v>208108</v>
      </c>
      <c r="H268" s="358">
        <f>G268/G267-1</f>
        <v>0.20386889266830965</v>
      </c>
      <c r="I268" s="356">
        <f>SUM(I100:I111)</f>
        <v>134856</v>
      </c>
      <c r="J268" s="377">
        <f t="shared" ref="J268" si="159">I268/I267-1</f>
        <v>0.26793219191605777</v>
      </c>
      <c r="K268" s="339">
        <f>SUM(K100:K111)</f>
        <v>177493</v>
      </c>
      <c r="L268" s="358">
        <f>K268/K267-1</f>
        <v>8.4581855500354131E-4</v>
      </c>
      <c r="M268" s="356">
        <f>SUM(M100:M111)</f>
        <v>16329</v>
      </c>
      <c r="N268" s="358">
        <f>M268/M267-1</f>
        <v>0.4159729448491154</v>
      </c>
      <c r="O268" s="356">
        <f>SUM(O100:O111)</f>
        <v>94922</v>
      </c>
      <c r="P268" s="358">
        <f>O268/O267-1</f>
        <v>3.9273005967044305E-2</v>
      </c>
      <c r="Q268" s="356"/>
      <c r="R268" s="358"/>
      <c r="S268" s="356">
        <v>13609</v>
      </c>
      <c r="T268" s="358">
        <f>S268/S267-1</f>
        <v>9.3443676683271804E-2</v>
      </c>
      <c r="U268" s="356">
        <f>SUM(U100:U111)</f>
        <v>27458</v>
      </c>
      <c r="V268" s="358">
        <f t="shared" si="156"/>
        <v>1.0376803061524775E-2</v>
      </c>
      <c r="W268" s="356">
        <f>SUM(W100:W111)</f>
        <v>1179</v>
      </c>
      <c r="X268" s="377">
        <f t="shared" si="158"/>
        <v>0.10186915887850456</v>
      </c>
      <c r="Y268" s="356"/>
      <c r="Z268" s="358"/>
      <c r="AA268" s="356">
        <f>SUM(AA100:AA111)</f>
        <v>27952</v>
      </c>
      <c r="AB268" s="358">
        <f t="shared" si="147"/>
        <v>-4.0867446728202306E-2</v>
      </c>
      <c r="AC268" s="356">
        <v>83</v>
      </c>
      <c r="AD268" s="358">
        <f t="shared" si="148"/>
        <v>-4.5977011494252928E-2</v>
      </c>
      <c r="AE268" s="356">
        <v>1602</v>
      </c>
      <c r="AF268" s="358">
        <f t="shared" si="151"/>
        <v>0.2525410476935106</v>
      </c>
      <c r="AG268" s="356">
        <f>SUM(AG100:AG111)</f>
        <v>64</v>
      </c>
      <c r="AH268" s="358"/>
      <c r="AI268" s="145"/>
      <c r="AJ268" s="145"/>
      <c r="AK268" s="145"/>
      <c r="AL268" s="145"/>
      <c r="AM268" s="145"/>
      <c r="AN268" s="145"/>
      <c r="AO268" s="145"/>
      <c r="AP268" s="145"/>
      <c r="AQ268" s="145"/>
      <c r="AR268" s="145"/>
      <c r="AS268" s="145"/>
      <c r="AT268" s="145"/>
      <c r="AU268" s="145"/>
      <c r="AV268" s="145"/>
      <c r="AW268" s="145"/>
      <c r="AX268" s="145"/>
      <c r="AY268" s="145"/>
    </row>
    <row r="269" spans="1:945" s="73" customFormat="1" ht="13.55" customHeight="1">
      <c r="A269" s="367" t="s">
        <v>248</v>
      </c>
      <c r="B269" s="39" t="s">
        <v>292</v>
      </c>
      <c r="C269" s="226">
        <f>SUM(C112:C123)</f>
        <v>14846485</v>
      </c>
      <c r="D269" s="379">
        <f t="shared" si="139"/>
        <v>8.0768067149567635E-2</v>
      </c>
      <c r="E269" s="356"/>
      <c r="F269" s="358"/>
      <c r="G269" s="356">
        <f>SUM(G112:G123)</f>
        <v>228865</v>
      </c>
      <c r="H269" s="358">
        <f>G269/SUM(G100:G111)-1</f>
        <v>9.97414803851846E-2</v>
      </c>
      <c r="I269" s="356">
        <f>SUM(I112:I123)</f>
        <v>182442</v>
      </c>
      <c r="J269" s="377">
        <f t="shared" ref="J269" si="160">I269/I268-1</f>
        <v>0.35286527851930938</v>
      </c>
      <c r="K269" s="339">
        <f>SUM(K112:K123)</f>
        <v>208761</v>
      </c>
      <c r="L269" s="358">
        <f t="shared" ref="L269:L275" si="161">K269/K268-1</f>
        <v>0.1761646938189112</v>
      </c>
      <c r="M269" s="356">
        <f>SUM(M112:M123)</f>
        <v>23224</v>
      </c>
      <c r="N269" s="358">
        <f>M269/SUM(M100:M111)-1</f>
        <v>0.42225488394880273</v>
      </c>
      <c r="O269" s="356">
        <f>SUM(O112:O123)</f>
        <v>107942</v>
      </c>
      <c r="P269" s="358">
        <f>O269/SUM(O100:O111)-1</f>
        <v>0.13716525146962777</v>
      </c>
      <c r="Q269" s="356">
        <v>11592</v>
      </c>
      <c r="R269" s="358"/>
      <c r="S269" s="356">
        <v>15855</v>
      </c>
      <c r="T269" s="358">
        <f>S269/SUM(S100:S111)-1</f>
        <v>0.16503784260415899</v>
      </c>
      <c r="U269" s="356">
        <f>SUM(U112:U123)</f>
        <v>27179</v>
      </c>
      <c r="V269" s="358">
        <f t="shared" si="156"/>
        <v>-1.0160973122587236E-2</v>
      </c>
      <c r="W269" s="356">
        <f>SUM(W112:W123)</f>
        <v>1795</v>
      </c>
      <c r="X269" s="377">
        <f t="shared" si="158"/>
        <v>0.52247667514843088</v>
      </c>
      <c r="Y269" s="356">
        <f>SUM(Y112:Y123)</f>
        <v>1516</v>
      </c>
      <c r="Z269" s="358"/>
      <c r="AA269" s="356">
        <f>SUM(AA112:AA123)</f>
        <v>31203</v>
      </c>
      <c r="AB269" s="358">
        <f>AA269/SUM(AA100:AA111)-1</f>
        <v>0.11630652547223819</v>
      </c>
      <c r="AC269" s="356">
        <v>90</v>
      </c>
      <c r="AD269" s="358">
        <f t="shared" si="148"/>
        <v>8.43373493975903E-2</v>
      </c>
      <c r="AE269" s="356">
        <v>2158</v>
      </c>
      <c r="AF269" s="358">
        <f t="shared" si="151"/>
        <v>0.34706616729088635</v>
      </c>
      <c r="AG269" s="356">
        <f>SUM(AG112:AG123)</f>
        <v>11</v>
      </c>
      <c r="AH269" s="358">
        <f>AG269/SUM(AG100:AG104)-1</f>
        <v>0</v>
      </c>
      <c r="AI269" s="145"/>
      <c r="AJ269" s="145"/>
      <c r="AK269" s="145"/>
      <c r="AL269" s="145"/>
      <c r="AM269" s="145"/>
      <c r="AN269" s="145"/>
      <c r="AO269" s="145"/>
      <c r="AP269" s="145"/>
      <c r="AQ269" s="145"/>
      <c r="AR269" s="145"/>
      <c r="AS269" s="145"/>
      <c r="AT269" s="145"/>
      <c r="AU269" s="145"/>
      <c r="AV269" s="145"/>
      <c r="AW269" s="145"/>
      <c r="AX269" s="145"/>
      <c r="AY269" s="145"/>
    </row>
    <row r="270" spans="1:945" s="96" customFormat="1" ht="13.55" customHeight="1">
      <c r="A270" s="263" t="s">
        <v>250</v>
      </c>
      <c r="B270" s="45" t="s">
        <v>292</v>
      </c>
      <c r="C270" s="227">
        <f>SUM(C124:C135)</f>
        <v>16080684</v>
      </c>
      <c r="D270" s="377">
        <f t="shared" si="139"/>
        <v>8.3130720840656869E-2</v>
      </c>
      <c r="E270" s="356"/>
      <c r="F270" s="377"/>
      <c r="G270" s="356">
        <f>SUM(G124:G135)</f>
        <v>254332</v>
      </c>
      <c r="H270" s="377">
        <f>G270/SUM(G112:G123)-1</f>
        <v>0.11127520590741269</v>
      </c>
      <c r="I270" s="356">
        <f>SUM(I124:I135)</f>
        <v>234557</v>
      </c>
      <c r="J270" s="377">
        <f t="shared" ref="J270" si="162">I270/I269-1</f>
        <v>0.28565242652459411</v>
      </c>
      <c r="K270" s="356">
        <f>SUM(K124:K135)</f>
        <v>209952</v>
      </c>
      <c r="L270" s="377">
        <f t="shared" si="161"/>
        <v>5.705088594133878E-3</v>
      </c>
      <c r="M270" s="356">
        <f>SUM(M124:M135)</f>
        <v>61702</v>
      </c>
      <c r="N270" s="377">
        <f>M270/SUM(M112:M123)-1</f>
        <v>1.6568205304857044</v>
      </c>
      <c r="O270" s="356">
        <f>SUM(O124:O135)</f>
        <v>135676</v>
      </c>
      <c r="P270" s="377">
        <f>O270/SUM(O112:O123)-1</f>
        <v>0.2569342795204832</v>
      </c>
      <c r="Q270" s="356">
        <v>25654</v>
      </c>
      <c r="R270" s="377">
        <f>Q270/SUM(Q112:Q123)-1</f>
        <v>1.2130779848171152</v>
      </c>
      <c r="S270" s="356">
        <v>15769</v>
      </c>
      <c r="T270" s="377">
        <f>S270/SUM(S112:S123)-1</f>
        <v>-5.4241564175339096E-3</v>
      </c>
      <c r="U270" s="356">
        <f>SUM(U124:U135)</f>
        <v>17746</v>
      </c>
      <c r="V270" s="377">
        <f t="shared" si="156"/>
        <v>-0.34706942860296552</v>
      </c>
      <c r="W270" s="356">
        <f>SUM(W124:W135)</f>
        <v>3364</v>
      </c>
      <c r="X270" s="377">
        <f t="shared" si="158"/>
        <v>0.87409470752089136</v>
      </c>
      <c r="Y270" s="356">
        <f>SUM(Y124:Y135)</f>
        <v>3110</v>
      </c>
      <c r="Z270" s="377">
        <f t="shared" ref="Z270:Z279" si="163">IFERROR(Y270/Y269-1,"")</f>
        <v>1.0514511873350925</v>
      </c>
      <c r="AA270" s="356">
        <f>SUM(AA124:AA135)</f>
        <v>1355</v>
      </c>
      <c r="AB270" s="377">
        <f>AA270/SUM(AA112)-1</f>
        <v>-0.14186193793540214</v>
      </c>
      <c r="AC270" s="356">
        <v>81</v>
      </c>
      <c r="AD270" s="377">
        <f t="shared" si="148"/>
        <v>-9.9999999999999978E-2</v>
      </c>
      <c r="AE270" s="356">
        <v>2480</v>
      </c>
      <c r="AF270" s="358">
        <f t="shared" si="151"/>
        <v>0.14921223354958291</v>
      </c>
      <c r="AG270" s="356"/>
      <c r="AH270" s="358"/>
      <c r="AI270" s="264"/>
      <c r="AJ270" s="146"/>
      <c r="AK270" s="146"/>
      <c r="AL270" s="146"/>
      <c r="AM270" s="146"/>
      <c r="AN270" s="146"/>
      <c r="AO270" s="146"/>
      <c r="AP270" s="146"/>
      <c r="AQ270" s="146"/>
      <c r="AR270" s="146"/>
      <c r="AS270" s="146"/>
      <c r="AT270" s="146"/>
      <c r="AU270" s="146"/>
      <c r="AV270" s="146"/>
      <c r="AW270" s="146"/>
      <c r="AX270" s="146"/>
      <c r="AY270" s="146"/>
    </row>
    <row r="271" spans="1:945" ht="13.55" customHeight="1">
      <c r="A271" s="366" t="s">
        <v>253</v>
      </c>
      <c r="B271" s="45" t="s">
        <v>292</v>
      </c>
      <c r="C271" s="227">
        <f>SUM(C136:C147)</f>
        <v>19310430</v>
      </c>
      <c r="D271" s="377">
        <f t="shared" si="139"/>
        <v>0.20084630728394393</v>
      </c>
      <c r="E271" s="356"/>
      <c r="F271" s="377"/>
      <c r="G271" s="356">
        <f>SUM(G136:G147)</f>
        <v>296900</v>
      </c>
      <c r="H271" s="377">
        <f>G271/G270-1</f>
        <v>0.16737178176556622</v>
      </c>
      <c r="I271" s="356">
        <f>SUM(I136:I147)</f>
        <v>277032</v>
      </c>
      <c r="J271" s="377">
        <f t="shared" ref="J271" si="164">I271/I270-1</f>
        <v>0.18108604731472511</v>
      </c>
      <c r="K271" s="356">
        <f>SUM(K136:K147)</f>
        <v>337039</v>
      </c>
      <c r="L271" s="377">
        <f t="shared" si="161"/>
        <v>0.60531454808718177</v>
      </c>
      <c r="M271" s="356">
        <f>SUM(M136:M147)</f>
        <v>92021</v>
      </c>
      <c r="N271" s="377">
        <f>M271/SUM(M124:M135)-1</f>
        <v>0.49137791319568258</v>
      </c>
      <c r="O271" s="356">
        <f>SUM(O136:O147)</f>
        <v>153189</v>
      </c>
      <c r="P271" s="377">
        <f>O271/SUM(O124:O135)-1</f>
        <v>0.12907957192134201</v>
      </c>
      <c r="Q271" s="356">
        <v>29973</v>
      </c>
      <c r="R271" s="377">
        <f>Q271/SUM(Q124:Q135)-1</f>
        <v>0.16835581195914862</v>
      </c>
      <c r="S271" s="356">
        <v>18835</v>
      </c>
      <c r="T271" s="377">
        <f>S271/S270-1</f>
        <v>0.19443211364068747</v>
      </c>
      <c r="U271" s="356">
        <f>SUM(U136:U147)</f>
        <v>17737</v>
      </c>
      <c r="V271" s="377">
        <f t="shared" si="156"/>
        <v>-5.0715654231936469E-4</v>
      </c>
      <c r="W271" s="356">
        <f>SUM(W136:W147)</f>
        <v>3704</v>
      </c>
      <c r="X271" s="377">
        <f t="shared" si="158"/>
        <v>0.10107015457788338</v>
      </c>
      <c r="Y271" s="356">
        <f>SUM(Y136:Y147)</f>
        <v>1845</v>
      </c>
      <c r="Z271" s="377">
        <f t="shared" si="163"/>
        <v>-0.40675241157556274</v>
      </c>
      <c r="AA271" s="356"/>
      <c r="AB271" s="377"/>
      <c r="AC271" s="356">
        <v>86</v>
      </c>
      <c r="AD271" s="377">
        <f t="shared" si="148"/>
        <v>6.1728395061728447E-2</v>
      </c>
      <c r="AE271" s="356">
        <v>2936</v>
      </c>
      <c r="AF271" s="358">
        <f t="shared" si="151"/>
        <v>0.18387096774193545</v>
      </c>
      <c r="AG271" s="356"/>
      <c r="AH271" s="358"/>
      <c r="AI271" s="265"/>
      <c r="AJ271" s="147"/>
      <c r="AK271" s="147"/>
      <c r="AL271" s="147"/>
      <c r="AM271" s="147"/>
      <c r="AN271" s="147"/>
      <c r="AO271" s="147"/>
      <c r="AP271" s="147"/>
      <c r="AQ271" s="147"/>
      <c r="AR271" s="147"/>
      <c r="AS271" s="147"/>
      <c r="AT271" s="147"/>
      <c r="AU271" s="147"/>
      <c r="AV271" s="147"/>
      <c r="AW271" s="147"/>
      <c r="AX271" s="147"/>
      <c r="AY271" s="147"/>
    </row>
    <row r="272" spans="1:945" s="96" customFormat="1" ht="13.55" customHeight="1">
      <c r="A272" s="263" t="s">
        <v>254</v>
      </c>
      <c r="B272" s="45" t="s">
        <v>292</v>
      </c>
      <c r="C272" s="227">
        <f>SUM(C148:C159)</f>
        <v>22383190</v>
      </c>
      <c r="D272" s="377">
        <f t="shared" si="139"/>
        <v>0.15912436957644127</v>
      </c>
      <c r="E272" s="356">
        <f>IFERROR(SUM(E148:E159),"-")</f>
        <v>312432</v>
      </c>
      <c r="F272" s="377" t="str">
        <f>IFERROR(E272/SUM(E136:E147)-1,"-")</f>
        <v>-</v>
      </c>
      <c r="G272" s="356">
        <f>IFERROR(SUM(G148:G159),"-")</f>
        <v>318330</v>
      </c>
      <c r="H272" s="377">
        <f>G272/G271-1</f>
        <v>7.2179184910744265E-2</v>
      </c>
      <c r="I272" s="356">
        <f>IFERROR(SUM(I148:I159),"-")</f>
        <v>273477</v>
      </c>
      <c r="J272" s="377">
        <f t="shared" ref="J272" si="165">I272/I271-1</f>
        <v>-1.2832452568656283E-2</v>
      </c>
      <c r="K272" s="356">
        <f>IFERROR(SUM(K148:K159),"-")</f>
        <v>316637</v>
      </c>
      <c r="L272" s="377">
        <f t="shared" si="161"/>
        <v>-6.0533054038256706E-2</v>
      </c>
      <c r="M272" s="356">
        <f>IFERROR(SUM(M148:M159),"-")</f>
        <v>112920</v>
      </c>
      <c r="N272" s="377">
        <f>IFERROR(M272/SUM(M136:M147)-1,"-")</f>
        <v>0.22711120287760411</v>
      </c>
      <c r="O272" s="356">
        <f>SUM(O148:O159)</f>
        <v>161267</v>
      </c>
      <c r="P272" s="377">
        <f>O272/O271-1</f>
        <v>5.2732245787882936E-2</v>
      </c>
      <c r="Q272" s="356">
        <v>41857</v>
      </c>
      <c r="R272" s="377">
        <f>IFERROR(Q272/SUM(Q136:Q147)-1,"-")</f>
        <v>0.3964901744903746</v>
      </c>
      <c r="S272" s="356">
        <v>22948</v>
      </c>
      <c r="T272" s="377">
        <f>S272/S271-1</f>
        <v>0.21837005574727897</v>
      </c>
      <c r="U272" s="356">
        <f>IFERROR(SUM(U148:U159),"-")</f>
        <v>19394</v>
      </c>
      <c r="V272" s="377">
        <f t="shared" si="156"/>
        <v>9.3420533348367751E-2</v>
      </c>
      <c r="W272" s="356">
        <f>IFERROR(SUM(W148:W159),"-")</f>
        <v>2932</v>
      </c>
      <c r="X272" s="377">
        <f t="shared" si="158"/>
        <v>-0.20842332613390924</v>
      </c>
      <c r="Y272" s="356">
        <f>IFERROR(SUM(Y148:Y159),"-")</f>
        <v>3217</v>
      </c>
      <c r="Z272" s="377">
        <f t="shared" si="163"/>
        <v>0.74363143631436324</v>
      </c>
      <c r="AA272" s="356"/>
      <c r="AB272" s="377"/>
      <c r="AC272" s="356">
        <v>158</v>
      </c>
      <c r="AD272" s="377">
        <f>AC272/AC271-1</f>
        <v>0.83720930232558133</v>
      </c>
      <c r="AE272" s="356">
        <v>3113</v>
      </c>
      <c r="AF272" s="358">
        <f t="shared" si="151"/>
        <v>6.0286103542234404E-2</v>
      </c>
      <c r="AG272" s="356"/>
      <c r="AH272" s="358"/>
      <c r="AI272" s="264"/>
      <c r="AJ272" s="146"/>
      <c r="AK272" s="146"/>
      <c r="AL272" s="146"/>
      <c r="AM272" s="146"/>
      <c r="AN272" s="146"/>
      <c r="AO272" s="146"/>
      <c r="AP272" s="146"/>
      <c r="AQ272" s="146"/>
      <c r="AR272" s="146"/>
      <c r="AS272" s="146"/>
      <c r="AT272" s="146"/>
      <c r="AU272" s="146"/>
      <c r="AV272" s="146"/>
      <c r="AW272" s="146"/>
      <c r="AX272" s="146"/>
      <c r="AY272" s="146"/>
    </row>
    <row r="273" spans="1:51" ht="13.55" customHeight="1">
      <c r="A273" s="366" t="s">
        <v>255</v>
      </c>
      <c r="B273" s="45" t="s">
        <v>292</v>
      </c>
      <c r="C273" s="227">
        <f>SUM(C160:C171)</f>
        <v>26496447</v>
      </c>
      <c r="D273" s="377">
        <f t="shared" si="139"/>
        <v>0.18376545076908157</v>
      </c>
      <c r="E273" s="356">
        <f>SUM(E160:E171)</f>
        <v>446069</v>
      </c>
      <c r="F273" s="377">
        <f t="shared" ref="F273:H279" si="166">E273/E272-1</f>
        <v>0.42773147436882275</v>
      </c>
      <c r="G273" s="356">
        <f>SUM(G160:G171)</f>
        <v>367172</v>
      </c>
      <c r="H273" s="377">
        <f>G273/G272-1</f>
        <v>0.15343197310966605</v>
      </c>
      <c r="I273" s="356">
        <f>SUM(I160:I171)</f>
        <v>309199</v>
      </c>
      <c r="J273" s="377">
        <f t="shared" ref="J273" si="167">I273/I272-1</f>
        <v>0.13062158792147049</v>
      </c>
      <c r="K273" s="356">
        <f>SUM(K160:K171)</f>
        <v>352012</v>
      </c>
      <c r="L273" s="377">
        <f t="shared" si="161"/>
        <v>0.11172099280879988</v>
      </c>
      <c r="M273" s="356">
        <f>SUM(M160:M171)</f>
        <v>148014</v>
      </c>
      <c r="N273" s="377">
        <f>M273/SUM(M148:M159)-1</f>
        <v>0.31078639744952175</v>
      </c>
      <c r="O273" s="356">
        <f>SUM(O160:O171)</f>
        <v>253764</v>
      </c>
      <c r="P273" s="377">
        <f>O273/O272-1</f>
        <v>0.57356433740318846</v>
      </c>
      <c r="Q273" s="356">
        <v>52056</v>
      </c>
      <c r="R273" s="377">
        <f>Q273/SUM(Q148:Q159)-1</f>
        <v>0.24366294765511154</v>
      </c>
      <c r="S273" s="356">
        <v>28038</v>
      </c>
      <c r="T273" s="377">
        <f>S273/S272-1</f>
        <v>0.22180582185811404</v>
      </c>
      <c r="U273" s="356">
        <f>SUM(U160:U171)</f>
        <v>19086</v>
      </c>
      <c r="V273" s="377">
        <f>U273/SUM(U148:U159)-1</f>
        <v>-1.5881200371248849E-2</v>
      </c>
      <c r="W273" s="356">
        <f>SUM(W160:W171)</f>
        <v>4415</v>
      </c>
      <c r="X273" s="377">
        <f t="shared" si="158"/>
        <v>0.50579809004092779</v>
      </c>
      <c r="Y273" s="356">
        <f>SUM(Y160:Y171)</f>
        <v>4359</v>
      </c>
      <c r="Z273" s="377">
        <f t="shared" si="163"/>
        <v>0.35498912029841456</v>
      </c>
      <c r="AA273" s="356"/>
      <c r="AB273" s="377"/>
      <c r="AC273" s="356">
        <v>255</v>
      </c>
      <c r="AD273" s="377">
        <f>AC273/AC272-1</f>
        <v>0.61392405063291133</v>
      </c>
      <c r="AE273" s="356">
        <v>6257</v>
      </c>
      <c r="AF273" s="358">
        <f t="shared" si="151"/>
        <v>1.0099582396402185</v>
      </c>
      <c r="AG273" s="356"/>
      <c r="AH273" s="358"/>
      <c r="AI273" s="265"/>
      <c r="AJ273" s="147"/>
      <c r="AK273" s="147"/>
      <c r="AL273" s="147"/>
      <c r="AM273" s="147"/>
      <c r="AN273" s="147"/>
      <c r="AO273" s="147"/>
      <c r="AP273" s="147"/>
      <c r="AQ273" s="147"/>
      <c r="AR273" s="147"/>
      <c r="AS273" s="147"/>
      <c r="AT273" s="147"/>
      <c r="AU273" s="147"/>
      <c r="AV273" s="147"/>
      <c r="AW273" s="147"/>
      <c r="AX273" s="147"/>
      <c r="AY273" s="147"/>
    </row>
    <row r="274" spans="1:51" ht="13.55" customHeight="1">
      <c r="A274" s="263" t="s">
        <v>289</v>
      </c>
      <c r="B274" s="45" t="s">
        <v>292</v>
      </c>
      <c r="C274" s="227">
        <f>SUM(C172:C183)</f>
        <v>28695983</v>
      </c>
      <c r="D274" s="377">
        <f t="shared" si="139"/>
        <v>8.3012488429109021E-2</v>
      </c>
      <c r="E274" s="356">
        <f>SUM(E172:E183)</f>
        <v>486867</v>
      </c>
      <c r="F274" s="377">
        <f t="shared" si="166"/>
        <v>9.1461186498053015E-2</v>
      </c>
      <c r="G274" s="356">
        <f>SUM(G172:G183)</f>
        <v>357962</v>
      </c>
      <c r="H274" s="377">
        <f>G274/G273-1</f>
        <v>-2.5083612040133763E-2</v>
      </c>
      <c r="I274" s="356">
        <f>SUM(I172:I183)</f>
        <v>319932</v>
      </c>
      <c r="J274" s="377">
        <f t="shared" ref="J274" si="168">I274/I273-1</f>
        <v>3.4712272678760314E-2</v>
      </c>
      <c r="K274" s="356">
        <f>SUM(K172:K183)</f>
        <v>305014</v>
      </c>
      <c r="L274" s="377">
        <f t="shared" si="161"/>
        <v>-0.13351249389225373</v>
      </c>
      <c r="M274" s="356">
        <f>SUM(M172:M183)</f>
        <v>136706</v>
      </c>
      <c r="N274" s="377">
        <f ca="1">M274/SUM(OFFSET(M$160,0,0,COUNTIF(M$172:M$183,"&gt;0")))-1</f>
        <v>-7.6398178550677653E-2</v>
      </c>
      <c r="O274" s="356">
        <f>SUM(O172)</f>
        <v>360618</v>
      </c>
      <c r="P274" s="377">
        <f>O274/O273-1</f>
        <v>0.42107627559464689</v>
      </c>
      <c r="Q274" s="356">
        <v>45388</v>
      </c>
      <c r="R274" s="377">
        <f ca="1">Q274/SUM(OFFSET(Q$160,0,0,COUNTIF(Q$172:Q$183,"&gt;0")))-1</f>
        <v>-0.12809282311356995</v>
      </c>
      <c r="S274" s="356">
        <v>32803</v>
      </c>
      <c r="T274" s="377">
        <f>S274/S273-1</f>
        <v>0.16994792781225487</v>
      </c>
      <c r="U274" s="356">
        <f>SUM(U172:U183)</f>
        <v>15701</v>
      </c>
      <c r="V274" s="377">
        <f>U274/SUM(U160:U171)-1</f>
        <v>-0.17735512941423037</v>
      </c>
      <c r="W274" s="356">
        <f>SUM(W172:W183)</f>
        <v>3246</v>
      </c>
      <c r="X274" s="377">
        <f t="shared" si="158"/>
        <v>-0.26477916194790485</v>
      </c>
      <c r="Y274" s="356">
        <f>SUM(Y172:Y183)</f>
        <v>3311</v>
      </c>
      <c r="Z274" s="377">
        <f t="shared" si="163"/>
        <v>-0.24042211516402845</v>
      </c>
      <c r="AA274" s="356"/>
      <c r="AB274" s="377"/>
      <c r="AC274" s="356">
        <v>146</v>
      </c>
      <c r="AD274" s="377">
        <f>AC274/AC273-1</f>
        <v>-0.4274509803921569</v>
      </c>
      <c r="AE274" s="356">
        <v>13278</v>
      </c>
      <c r="AF274" s="358">
        <f t="shared" si="151"/>
        <v>1.1221032443663099</v>
      </c>
      <c r="AG274" s="356"/>
      <c r="AH274" s="358"/>
      <c r="AI274" s="265"/>
      <c r="AJ274" s="147"/>
      <c r="AK274" s="147"/>
      <c r="AL274" s="147"/>
      <c r="AM274" s="147"/>
      <c r="AN274" s="147"/>
      <c r="AO274" s="147"/>
      <c r="AP274" s="147"/>
      <c r="AQ274" s="147"/>
      <c r="AR274" s="147"/>
      <c r="AS274" s="147"/>
      <c r="AT274" s="147"/>
      <c r="AU274" s="147"/>
      <c r="AV274" s="147"/>
      <c r="AW274" s="147"/>
      <c r="AX274" s="147"/>
      <c r="AY274" s="147"/>
    </row>
    <row r="275" spans="1:51" ht="13.55" customHeight="1">
      <c r="A275" s="263" t="s">
        <v>290</v>
      </c>
      <c r="B275" s="45" t="s">
        <v>292</v>
      </c>
      <c r="C275" s="227">
        <f>SUM(C184:C195)</f>
        <v>28714247</v>
      </c>
      <c r="D275" s="377">
        <f t="shared" si="139"/>
        <v>6.3646538959827303E-4</v>
      </c>
      <c r="E275" s="356">
        <f>SUM(E184:E195)</f>
        <v>630797</v>
      </c>
      <c r="F275" s="377">
        <f t="shared" si="166"/>
        <v>0.29562488318164926</v>
      </c>
      <c r="G275" s="356">
        <f>SUM(G184:G195)</f>
        <v>342305</v>
      </c>
      <c r="H275" s="377">
        <f>G275/G274-1</f>
        <v>-4.3739279588336233E-2</v>
      </c>
      <c r="I275" s="356">
        <f>SUM(I184:I195)</f>
        <v>324596</v>
      </c>
      <c r="J275" s="377">
        <f t="shared" ref="J275" si="169">I275/I274-1</f>
        <v>1.4578097845792337E-2</v>
      </c>
      <c r="K275" s="356">
        <f>SUM(K184:K195)</f>
        <v>296653</v>
      </c>
      <c r="L275" s="377">
        <f t="shared" si="161"/>
        <v>-2.7411856504947263E-2</v>
      </c>
      <c r="M275" s="356">
        <f>SUM(M184:M195)</f>
        <v>139429</v>
      </c>
      <c r="N275" s="377">
        <f>M275/M274-1</f>
        <v>1.9918657557093322E-2</v>
      </c>
      <c r="O275" s="356">
        <f>SUM(O184:O195)</f>
        <v>431082</v>
      </c>
      <c r="P275" s="377">
        <f>O275/O274-1</f>
        <v>0.19539790027120119</v>
      </c>
      <c r="Q275" s="356">
        <f>SUM(Q184:Q195)</f>
        <v>41317</v>
      </c>
      <c r="R275" s="377">
        <f>Q275/Q274-1</f>
        <v>-8.9693311007314702E-2</v>
      </c>
      <c r="S275" s="356">
        <v>28044</v>
      </c>
      <c r="T275" s="377">
        <f t="shared" ref="T275:T279" si="170">IFERROR(S275/S274-1,"")</f>
        <v>-0.1450781940676158</v>
      </c>
      <c r="U275" s="356">
        <f>SUM(U184:U195)</f>
        <v>2477</v>
      </c>
      <c r="V275" s="377">
        <f>U275/U172-1</f>
        <v>-0.18546530746464973</v>
      </c>
      <c r="W275" s="356">
        <f>SUM(W184:W195)</f>
        <v>2376</v>
      </c>
      <c r="X275" s="377">
        <f t="shared" si="158"/>
        <v>-0.26802218114602583</v>
      </c>
      <c r="Y275" s="356">
        <f>SUM(Y184:Y195)</f>
        <v>2657</v>
      </c>
      <c r="Z275" s="377">
        <f t="shared" si="163"/>
        <v>-0.19752340682573244</v>
      </c>
      <c r="AA275" s="356"/>
      <c r="AB275" s="377"/>
      <c r="AC275" s="356">
        <v>162</v>
      </c>
      <c r="AD275" s="377">
        <f>AC275/AC274-1</f>
        <v>0.1095890410958904</v>
      </c>
      <c r="AE275" s="356">
        <v>16642</v>
      </c>
      <c r="AF275" s="358">
        <f t="shared" si="151"/>
        <v>0.25335140834463021</v>
      </c>
      <c r="AG275" s="356"/>
      <c r="AH275" s="358"/>
      <c r="AI275" s="265"/>
      <c r="AJ275" s="147"/>
      <c r="AK275" s="147"/>
      <c r="AL275" s="147"/>
      <c r="AM275" s="147"/>
      <c r="AN275" s="147"/>
      <c r="AO275" s="147"/>
      <c r="AP275" s="147"/>
      <c r="AQ275" s="147"/>
      <c r="AR275" s="147"/>
      <c r="AS275" s="147"/>
      <c r="AT275" s="147"/>
      <c r="AU275" s="147"/>
      <c r="AV275" s="147"/>
      <c r="AW275" s="147"/>
      <c r="AX275" s="147"/>
      <c r="AY275" s="147"/>
    </row>
    <row r="276" spans="1:51" s="168" customFormat="1" ht="13.55" customHeight="1" thickBot="1">
      <c r="A276" s="263" t="s">
        <v>362</v>
      </c>
      <c r="B276" s="45" t="s">
        <v>43</v>
      </c>
      <c r="C276" s="227">
        <f>SUM(C196:C207)</f>
        <v>4276006</v>
      </c>
      <c r="D276" s="377">
        <f t="shared" si="139"/>
        <v>-0.8510841673821361</v>
      </c>
      <c r="E276" s="356">
        <f>SUM(E196:E207)</f>
        <v>121931</v>
      </c>
      <c r="F276" s="377">
        <f t="shared" si="166"/>
        <v>-0.80670326586841723</v>
      </c>
      <c r="G276" s="356">
        <f>SUM(G196:G207)</f>
        <v>61675</v>
      </c>
      <c r="H276" s="377">
        <f t="shared" si="166"/>
        <v>-0.81982442558536972</v>
      </c>
      <c r="I276" s="356">
        <f>SUM(I196:I207)</f>
        <v>36646</v>
      </c>
      <c r="J276" s="377">
        <f t="shared" ref="J276" si="171">I276/I275-1</f>
        <v>-0.88710273694068931</v>
      </c>
      <c r="K276" s="356">
        <f>SUM(K196:K207)</f>
        <v>56230</v>
      </c>
      <c r="L276" s="377">
        <f>(K196/K184-1)</f>
        <v>-9.001165199378558E-2</v>
      </c>
      <c r="M276" s="356">
        <f>SUM(M196:M207)</f>
        <v>10525</v>
      </c>
      <c r="N276" s="377">
        <f t="shared" ref="N276:N279" si="172">IFERROR(M276/M275-1,"")</f>
        <v>-0.92451355170014848</v>
      </c>
      <c r="O276" s="356">
        <f>O196</f>
        <v>34451</v>
      </c>
      <c r="P276" s="377">
        <f>O276/O275-1</f>
        <v>-0.92008249010629073</v>
      </c>
      <c r="Q276" s="356">
        <f>SUM(Q196:Q207)</f>
        <v>1541</v>
      </c>
      <c r="R276" s="377">
        <f t="shared" ref="R276:R277" si="173">Q276/Q275-1</f>
        <v>-0.96270300360626382</v>
      </c>
      <c r="S276" s="356">
        <f>SUM(S196:S207)</f>
        <v>4789</v>
      </c>
      <c r="T276" s="377">
        <f t="shared" si="170"/>
        <v>-0.82923263443160744</v>
      </c>
      <c r="U276" s="356">
        <f>SUM(U196:U207)</f>
        <v>0</v>
      </c>
      <c r="V276" s="377" t="str">
        <f ca="1">IFERROR(IF((U276/SUM(OFFSET(U$184,0,0,COUNTIF(U196:U207,"&gt;0")))-1)=-100%,"",(U276/SUM(OFFSET(U$184,0,0,COUNTIF(U196:U207,"&gt;0")))-1)),"")</f>
        <v/>
      </c>
      <c r="W276" s="356">
        <f>SUM(W196:W207)</f>
        <v>195.02999999999997</v>
      </c>
      <c r="X276" s="377">
        <f t="shared" si="158"/>
        <v>-0.91791666666666671</v>
      </c>
      <c r="Y276" s="356">
        <f>SUM(Y196:Y207)</f>
        <v>34.039999999999992</v>
      </c>
      <c r="Z276" s="377">
        <f t="shared" si="163"/>
        <v>-0.98718855852465182</v>
      </c>
      <c r="AA276" s="269">
        <f>SUM(AA196:AA207)</f>
        <v>0</v>
      </c>
      <c r="AB276" s="270" t="str">
        <f ca="1">IFERROR(IF((AA276/SUM(OFFSET(AA$184,0,0,COUNTIF(AA196:AA207,"&gt;0")))-1)=-100%,"",(AA276/SUM(OFFSET(AA$184,0,0,COUNTIF(AA196:AA207,"&gt;0")))-1)),"")</f>
        <v/>
      </c>
      <c r="AC276" s="269">
        <f>SUM(AC196:AC207)</f>
        <v>0</v>
      </c>
      <c r="AD276" s="270" t="str">
        <f ca="1">IFERROR(IF((AC276/SUM(OFFSET(AC$184,0,0,COUNTIF(AC196:AC207,"&gt;0")))-1)=-100%,"",(AC276/SUM(OFFSET(AC$184,0,0,COUNTIF(AC196:AC207,"&gt;0")))-1)),"")</f>
        <v/>
      </c>
      <c r="AE276" s="269">
        <f>SUM(AE196:AE207)</f>
        <v>0</v>
      </c>
      <c r="AF276" s="270"/>
      <c r="AG276" s="356">
        <f>SUM(AG196:AG207)</f>
        <v>0</v>
      </c>
      <c r="AH276" s="358" t="str">
        <f ca="1">IFERROR(IF((AG276/SUM(OFFSET(AG$184,0,0,COUNTIF(AG196:AG207,"&gt;0")))-1)=-100%,"",(AG276/SUM(OFFSET(AG$184,0,0,COUNTIF(AG196:AG207,"&gt;0")))-1)),"")</f>
        <v/>
      </c>
      <c r="AI276" s="271"/>
    </row>
    <row r="277" spans="1:51" s="168" customFormat="1" ht="13.55" customHeight="1" thickBot="1">
      <c r="A277" s="263" t="s">
        <v>430</v>
      </c>
      <c r="B277" s="45" t="s">
        <v>43</v>
      </c>
      <c r="C277" s="227">
        <f>SUM(C208:C219)</f>
        <v>1222541</v>
      </c>
      <c r="D277" s="377">
        <f t="shared" si="139"/>
        <v>-0.71409277723183739</v>
      </c>
      <c r="E277" s="356">
        <f>SUM(E208:E219)</f>
        <v>37692</v>
      </c>
      <c r="F277" s="377">
        <f t="shared" si="166"/>
        <v>-0.69087434696672712</v>
      </c>
      <c r="G277" s="356">
        <f>SUM(G208:G219)</f>
        <v>28773</v>
      </c>
      <c r="H277" s="377">
        <f t="shared" si="166"/>
        <v>-0.53347385488447507</v>
      </c>
      <c r="I277" s="356">
        <f>SUM(I208:I219)</f>
        <v>4980</v>
      </c>
      <c r="J277" s="377">
        <f t="shared" ref="J277" si="174">I277/I276-1</f>
        <v>-0.86410522294384107</v>
      </c>
      <c r="K277" s="356">
        <f>SUM(K208:K219)</f>
        <v>6003</v>
      </c>
      <c r="L277" s="377">
        <f t="shared" ref="J277:L279" si="175">K277/K276-1</f>
        <v>-0.89324204161479637</v>
      </c>
      <c r="M277" s="356">
        <f>SUM(M208:M219)</f>
        <v>2052</v>
      </c>
      <c r="N277" s="377">
        <f t="shared" si="172"/>
        <v>-0.80503562945368168</v>
      </c>
      <c r="O277" s="356"/>
      <c r="P277" s="377"/>
      <c r="Q277" s="356">
        <f>SUM(Q208:Q219)</f>
        <v>155</v>
      </c>
      <c r="R277" s="377">
        <f t="shared" si="173"/>
        <v>-0.89941596365996102</v>
      </c>
      <c r="S277" s="356">
        <f>SUM(S208:S219)</f>
        <v>2082</v>
      </c>
      <c r="T277" s="377">
        <f t="shared" si="170"/>
        <v>-0.56525370641052408</v>
      </c>
      <c r="U277" s="356">
        <f>SUM(U208:U219)</f>
        <v>0</v>
      </c>
      <c r="V277" s="377" t="str">
        <f ca="1">IFERROR(IF((U277/SUM(OFFSET(U$196,0,0,COUNTIF(U208:U219,"&gt;0")))-1)=-100%,"",(U277/SUM(OFFSET(U$196,0,0,COUNTIF(U208:U219,"&gt;0")))-1)),"")</f>
        <v/>
      </c>
      <c r="W277" s="356">
        <f>SUM(W208:W219)</f>
        <v>96</v>
      </c>
      <c r="X277" s="377">
        <f t="shared" si="158"/>
        <v>-0.50776803568681728</v>
      </c>
      <c r="Y277" s="356">
        <f>SUM(Y208:Y219)</f>
        <v>32</v>
      </c>
      <c r="Z277" s="377">
        <f t="shared" si="163"/>
        <v>-5.9929494712103182E-2</v>
      </c>
      <c r="AA277" s="269">
        <f>SUM(AA208:AA219)</f>
        <v>0</v>
      </c>
      <c r="AB277" s="270" t="str">
        <f ca="1">IFERROR(IF((AA277/SUM(OFFSET(AA$196,0,0,COUNTIF(AA208:AA219,"&gt;0")))-1)=-100%,"",(AA277/SUM(OFFSET(AA$196,0,0,COUNTIF(AA208:AA219,"&gt;0")))-1)),"")</f>
        <v/>
      </c>
      <c r="AC277" s="269">
        <f>SUM(AC208:AC219)</f>
        <v>0</v>
      </c>
      <c r="AD277" s="270" t="str">
        <f ca="1">IFERROR(IF((AC277/SUM(OFFSET(AC$196,0,0,COUNTIF(AC208:AC219,"&gt;0")))-1)=-100%,"",(AC277/SUM(OFFSET(AC$196,0,0,COUNTIF(AC208:AC219,"&gt;0")))-1)),"")</f>
        <v/>
      </c>
      <c r="AE277" s="269">
        <f>SUM(AE208:AE219)</f>
        <v>0</v>
      </c>
      <c r="AF277" s="270"/>
      <c r="AG277" s="69">
        <f>SUM(AG208:AG219)</f>
        <v>0</v>
      </c>
      <c r="AH277" s="70" t="str">
        <f ca="1">IFERROR(IF((AG277/SUM(OFFSET(AG$196,0,0,COUNTIF(AG208:AG219,"&gt;0")))-1)=-100%,"",(AG277/SUM(OFFSET(AG$196,0,0,COUNTIF(AG208:AG219,"&gt;0")))-1)),"")</f>
        <v/>
      </c>
      <c r="AI277" s="271"/>
    </row>
    <row r="278" spans="1:51" s="168" customFormat="1" ht="13.55" customHeight="1" thickBot="1">
      <c r="A278" s="263" t="s">
        <v>448</v>
      </c>
      <c r="B278" s="45" t="s">
        <v>43</v>
      </c>
      <c r="C278" s="227">
        <f>SUM(C220:C231)</f>
        <v>6554031</v>
      </c>
      <c r="D278" s="377">
        <f t="shared" si="139"/>
        <v>4.3609907561382402</v>
      </c>
      <c r="E278" s="356">
        <f>SUM(E220:E231)</f>
        <v>180290</v>
      </c>
      <c r="F278" s="377">
        <f t="shared" si="166"/>
        <v>3.783243128515335</v>
      </c>
      <c r="G278" s="356">
        <f>SUM(G220:G231)</f>
        <v>123185</v>
      </c>
      <c r="H278" s="377">
        <f t="shared" si="166"/>
        <v>3.2812706356653809</v>
      </c>
      <c r="I278" s="356">
        <f>SUM(I220:I231)</f>
        <v>61830</v>
      </c>
      <c r="J278" s="377">
        <f t="shared" si="175"/>
        <v>11.41566265060241</v>
      </c>
      <c r="K278" s="356">
        <f>SUM(K220:K231)</f>
        <v>86898</v>
      </c>
      <c r="L278" s="377">
        <f t="shared" si="175"/>
        <v>13.47576211894053</v>
      </c>
      <c r="M278" s="356">
        <f>SUM(M220:M231)</f>
        <v>14372</v>
      </c>
      <c r="N278" s="377">
        <f t="shared" si="172"/>
        <v>6.003898635477583</v>
      </c>
      <c r="O278" s="356"/>
      <c r="P278" s="377"/>
      <c r="Q278" s="356">
        <f>SUM(Q220:Q231)</f>
        <v>2868</v>
      </c>
      <c r="R278" s="377">
        <f t="shared" ref="R278:R279" si="176">IFERROR(Q278/Q277-1,"")</f>
        <v>17.503225806451614</v>
      </c>
      <c r="S278" s="356">
        <f>SUM(S220:S231)</f>
        <v>10790</v>
      </c>
      <c r="T278" s="377">
        <f t="shared" si="170"/>
        <v>4.1825168107588855</v>
      </c>
      <c r="U278" s="356">
        <f>SUM(U209:U220)</f>
        <v>0</v>
      </c>
      <c r="V278" s="377" t="str">
        <f ca="1">IFERROR(IF((U278/SUM(OFFSET(U$196,0,0,COUNTIF(U209:U220,"&gt;0")))-1)=-100%,"",(U278/SUM(OFFSET(U$196,0,0,COUNTIF(U209:U220,"&gt;0")))-1)),"")</f>
        <v/>
      </c>
      <c r="W278" s="356">
        <f>SUM(W220:W231)</f>
        <v>389</v>
      </c>
      <c r="X278" s="377">
        <f t="shared" si="158"/>
        <v>3.052083333333333</v>
      </c>
      <c r="Y278" s="356">
        <f>SUM(Y220:Y231)</f>
        <v>99</v>
      </c>
      <c r="Z278" s="377">
        <f t="shared" si="163"/>
        <v>2.09375</v>
      </c>
      <c r="AA278" s="269">
        <f>SUM(AA209:AA220)</f>
        <v>0</v>
      </c>
      <c r="AB278" s="270" t="str">
        <f ca="1">IFERROR(IF((AA278/SUM(OFFSET(AA$196,0,0,COUNTIF(AA209:AA220,"&gt;0")))-1)=-100%,"",(AA278/SUM(OFFSET(AA$196,0,0,COUNTIF(AA209:AA220,"&gt;0")))-1)),"")</f>
        <v/>
      </c>
      <c r="AC278" s="269">
        <f>SUM(AC209:AC220)</f>
        <v>0</v>
      </c>
      <c r="AD278" s="270" t="str">
        <f ca="1">IFERROR(IF((AC278/SUM(OFFSET(AC$196,0,0,COUNTIF(AC209:AC220,"&gt;0")))-1)=-100%,"",(AC278/SUM(OFFSET(AC$196,0,0,COUNTIF(AC209:AC220,"&gt;0")))-1)),"")</f>
        <v/>
      </c>
      <c r="AE278" s="269">
        <f>SUM(AE209:AE220)</f>
        <v>0</v>
      </c>
      <c r="AF278" s="270"/>
      <c r="AG278" s="69">
        <f>SUM(AG209:AG220)</f>
        <v>0</v>
      </c>
      <c r="AH278" s="70" t="str">
        <f ca="1">IFERROR(IF((AG278/SUM(OFFSET(AG$196,0,0,COUNTIF(AG209:AG220,"&gt;0")))-1)=-100%,"",(AG278/SUM(OFFSET(AG$196,0,0,COUNTIF(AG209:AG220,"&gt;0")))-1)),"")</f>
        <v/>
      </c>
      <c r="AI278" s="271"/>
    </row>
    <row r="279" spans="1:51" s="168" customFormat="1" ht="13.55" customHeight="1" thickBot="1">
      <c r="A279" s="334" t="s">
        <v>490</v>
      </c>
      <c r="B279" s="268" t="s">
        <v>43</v>
      </c>
      <c r="C279" s="227">
        <f>SUM(C232:C243)</f>
        <v>22715841</v>
      </c>
      <c r="D279" s="225">
        <f t="shared" si="139"/>
        <v>2.4659343234720739</v>
      </c>
      <c r="E279" s="227">
        <f>SUM(E232:E243)</f>
        <v>433876</v>
      </c>
      <c r="F279" s="377">
        <f t="shared" si="166"/>
        <v>1.4065450108159077</v>
      </c>
      <c r="G279" s="227">
        <f>SUM(G232:G243)</f>
        <v>227284</v>
      </c>
      <c r="H279" s="377">
        <f t="shared" si="166"/>
        <v>0.84506230466371712</v>
      </c>
      <c r="I279" s="227">
        <f>SUM(I232:I243)</f>
        <v>199669</v>
      </c>
      <c r="J279" s="377">
        <f t="shared" si="175"/>
        <v>2.2293223354358727</v>
      </c>
      <c r="K279" s="227">
        <f>SUM(K232:K243)</f>
        <v>176504</v>
      </c>
      <c r="L279" s="377">
        <f t="shared" si="175"/>
        <v>1.031162972680614</v>
      </c>
      <c r="M279" s="227">
        <f>SUM(M232:M243)</f>
        <v>54816</v>
      </c>
      <c r="N279" s="377">
        <f t="shared" si="172"/>
        <v>2.814082939048149</v>
      </c>
      <c r="O279" s="227"/>
      <c r="P279" s="225"/>
      <c r="Q279" s="227">
        <f>SUM(Q232:Q243)</f>
        <v>13106</v>
      </c>
      <c r="R279" s="377">
        <f t="shared" si="176"/>
        <v>3.5697350069735005</v>
      </c>
      <c r="S279" s="227">
        <f>SUM(S232:S243)</f>
        <v>21248</v>
      </c>
      <c r="T279" s="377">
        <f t="shared" si="170"/>
        <v>0.96923076923076934</v>
      </c>
      <c r="U279" s="269">
        <f>SUM(U210:U232)</f>
        <v>0</v>
      </c>
      <c r="V279" s="270" t="str">
        <f ca="1">IFERROR(IF((U279/SUM(OFFSET(U$196,0,0,COUNTIF(U210:U232,"&gt;0")))-1)=-100%,"",(U279/SUM(OFFSET(U$196,0,0,COUNTIF(U210:U232,"&gt;0")))-1)),"")</f>
        <v/>
      </c>
      <c r="W279" s="227">
        <f>SUM(W232:W243)</f>
        <v>1273</v>
      </c>
      <c r="X279" s="377">
        <f t="shared" si="158"/>
        <v>2.2724935732647813</v>
      </c>
      <c r="Y279" s="227">
        <f>SUM(Y232:Y243)</f>
        <v>623</v>
      </c>
      <c r="Z279" s="377">
        <f t="shared" si="163"/>
        <v>5.2929292929292933</v>
      </c>
      <c r="AA279" s="107"/>
      <c r="AB279" s="336"/>
      <c r="AC279" s="107"/>
      <c r="AD279" s="336"/>
      <c r="AE279" s="107"/>
      <c r="AF279" s="336"/>
      <c r="AG279" s="107"/>
      <c r="AH279" s="336"/>
      <c r="AI279" s="337"/>
    </row>
    <row r="280" spans="1:51" s="168" customFormat="1" ht="13.55" customHeight="1" thickBot="1">
      <c r="A280" s="315" t="s">
        <v>503</v>
      </c>
      <c r="B280" s="316" t="s">
        <v>43</v>
      </c>
      <c r="C280" s="69">
        <f>SUM(C244:C255)</f>
        <v>16525351</v>
      </c>
      <c r="D280" s="70">
        <f ca="1">IFERROR(IF((C280/SUM(OFFSET(C$232,0,0,COUNTIF(C244:C255,"&gt;-1")))-1)=-100%,"",(C280/SUM(OFFSET(C$232,0,0,COUNTIF(C244:C255,"&gt;-1")))-1)),"")</f>
        <v>0.3673890795883803</v>
      </c>
      <c r="E280" s="69">
        <f>SUM(E244:E255)</f>
        <v>0</v>
      </c>
      <c r="F280" s="70" t="str">
        <f ca="1">IFERROR(IF((E280/SUM(OFFSET(E$232,0,0,COUNTIF(E244:E255,"&gt;-1")))-1)=-100%,"",(E280/SUM(OFFSET(E$232,0,0,COUNTIF(E244:E255,"&gt;-1")))-1)),"")</f>
        <v/>
      </c>
      <c r="G280" s="69">
        <f>SUM(G244:G255)</f>
        <v>106210</v>
      </c>
      <c r="H280" s="70">
        <f ca="1">IFERROR(IF((G280/SUM(OFFSET(G$232,0,0,COUNTIF(G244:G255,"&gt;-1")))-1)=-100%,"",(G280/SUM(OFFSET(G$232,0,0,COUNTIF(G244:G255,"&gt;-1")))-1)),"")</f>
        <v>0.13873700010721568</v>
      </c>
      <c r="I280" s="69">
        <f>SUM(I244:I255)</f>
        <v>126518</v>
      </c>
      <c r="J280" s="70">
        <f ca="1">IFERROR(IF((I280/SUM(OFFSET(I$232,0,0,COUNTIF(I244:I255,"&gt;-1")))-1)=-100%,"",(I280/SUM(OFFSET(I$232,0,0,COUNTIF(I244:I255,"&gt;-1")))-1)),"")</f>
        <v>0.21745573518090833</v>
      </c>
      <c r="K280" s="69">
        <f>SUM(K244:K255)</f>
        <v>0</v>
      </c>
      <c r="L280" s="70" t="str">
        <f ca="1">IFERROR(IF((K280/SUM(OFFSET(K$232,0,0,COUNTIF(K244:K255,"&gt;-1")))-1)=-100%,"",(K280/SUM(OFFSET(K$232,0,0,COUNTIF(K244:K255,"&gt;-1")))-1)),"")</f>
        <v/>
      </c>
      <c r="M280" s="69">
        <f>SUM(M244:M255)</f>
        <v>33002</v>
      </c>
      <c r="N280" s="70">
        <f ca="1">IFERROR(IF((M280/SUM(OFFSET(M$232,0,0,COUNTIF(M244:M255,"&gt;-1")))-1)=-100%,"",(M280/SUM(OFFSET(M$232,0,0,COUNTIF(M244:M255,"&gt;-1")))-1)),"")</f>
        <v>5.8027699410105216E-2</v>
      </c>
      <c r="O280" s="69">
        <f>SUM(O244:O255)</f>
        <v>0</v>
      </c>
      <c r="P280" s="70" t="str">
        <f ca="1">IFERROR(IF((O280/SUM(OFFSET(O$232,0,0,COUNTIF(O244:O255,"&gt;-1")))-1)=-100%,"",(O280/SUM(OFFSET(O$232,0,0,COUNTIF(O244:O255,"&gt;-1")))-1)),"")</f>
        <v/>
      </c>
      <c r="Q280" s="69">
        <f>SUM(Q244:Q255)</f>
        <v>4031</v>
      </c>
      <c r="R280" s="70">
        <f ca="1">IFERROR(IF((Q280/SUM(OFFSET(Q$232,0,0,COUNTIF(Q244:Q255,"&gt;-1")))-1)=-100%,"",(Q280/SUM(OFFSET(Q$232,0,0,COUNTIF(Q244:Q255,"&gt;-1")))-1)),"")</f>
        <v>-0.3456168831168831</v>
      </c>
      <c r="S280" s="69">
        <f>SUM(S244:S255)</f>
        <v>11418</v>
      </c>
      <c r="T280" s="70">
        <f ca="1">IFERROR(IF((S280/SUM(OFFSET(S$232,0,0,COUNTIF(S244:S255,"&gt;-1")))-1)=-100%,"",(S280/SUM(OFFSET(S$232,0,0,COUNTIF(S244:S255,"&gt;-1")))-1)),"")</f>
        <v>4.8773766877927782E-2</v>
      </c>
      <c r="U280" s="69">
        <f>SUM(U211:U233)</f>
        <v>0</v>
      </c>
      <c r="V280" s="70" t="str">
        <f ca="1">IFERROR(IF((U280/SUM(OFFSET(U$196,0,0,COUNTIF(U211:U233,"&gt;0")))-1)=-100%,"",(U280/SUM(OFFSET(U$196,0,0,COUNTIF(U211:U233,"&gt;0")))-1)),"")</f>
        <v/>
      </c>
      <c r="W280" s="69">
        <f>SUM(W244:W255)</f>
        <v>565</v>
      </c>
      <c r="X280" s="70">
        <f ca="1">IFERROR(IF((W280/SUM(OFFSET(W$232,0,0,COUNTIF(W244:W255,"&gt;-1")))-1)=-100%,"",(W280/SUM(OFFSET(W$232,0,0,COUNTIF(W244:W255,"&gt;-1")))-1)),"")</f>
        <v>0.19198312236286919</v>
      </c>
      <c r="Y280" s="69">
        <f>SUM(Y244:Y255)</f>
        <v>305</v>
      </c>
      <c r="Z280" s="70">
        <f ca="1">IFERROR(IF((Y280/SUM(OFFSET(Y$232,0,0,COUNTIF(Y244:Y255,"&gt;-1")))-1)=-100%,"",(Y280/SUM(OFFSET(Y$232,0,0,COUNTIF(Y244:Y255,"&gt;-1")))-1)),"")</f>
        <v>-0.18449197860962563</v>
      </c>
      <c r="AA280" s="107"/>
      <c r="AB280" s="336"/>
      <c r="AC280" s="107"/>
      <c r="AD280" s="336"/>
      <c r="AE280" s="107"/>
      <c r="AF280" s="336"/>
      <c r="AG280" s="107"/>
      <c r="AH280" s="336"/>
      <c r="AI280" s="337"/>
    </row>
    <row r="281" spans="1:51">
      <c r="I281" s="74"/>
      <c r="J281" s="74"/>
      <c r="K281" s="72" t="s">
        <v>380</v>
      </c>
      <c r="O281" s="72" t="s">
        <v>488</v>
      </c>
      <c r="Q281" s="74"/>
      <c r="R281" s="74"/>
      <c r="S281" s="74"/>
      <c r="T281" s="74"/>
      <c r="Y281" s="74"/>
      <c r="Z281" s="74"/>
      <c r="AA281" s="74"/>
      <c r="AI281" s="147"/>
      <c r="AJ281" s="147"/>
      <c r="AK281" s="147"/>
      <c r="AL281" s="147"/>
      <c r="AM281" s="147"/>
      <c r="AN281" s="147"/>
      <c r="AO281" s="147"/>
      <c r="AP281" s="147"/>
      <c r="AQ281" s="147"/>
      <c r="AR281" s="147"/>
      <c r="AS281" s="147"/>
      <c r="AT281" s="147"/>
      <c r="AU281" s="147"/>
      <c r="AV281" s="147"/>
      <c r="AW281" s="147"/>
      <c r="AX281" s="147"/>
      <c r="AY281" s="147"/>
    </row>
    <row r="282" spans="1:51">
      <c r="G282" s="301"/>
      <c r="I282" s="301"/>
      <c r="J282" s="74"/>
      <c r="K282" s="301"/>
      <c r="M282" s="301"/>
      <c r="O282" s="301"/>
      <c r="Q282" s="74"/>
      <c r="R282" s="74"/>
      <c r="S282" s="74"/>
      <c r="T282" s="74"/>
      <c r="W282" s="301"/>
      <c r="Y282" s="301"/>
      <c r="Z282" s="74"/>
      <c r="AA282" s="74"/>
      <c r="AI282" s="147"/>
      <c r="AJ282" s="147"/>
      <c r="AK282" s="147"/>
      <c r="AL282" s="147"/>
      <c r="AM282" s="147"/>
      <c r="AN282" s="147"/>
      <c r="AO282" s="147"/>
      <c r="AP282" s="147"/>
      <c r="AQ282" s="147"/>
      <c r="AR282" s="147"/>
      <c r="AS282" s="147"/>
      <c r="AT282" s="147"/>
      <c r="AU282" s="147"/>
      <c r="AV282" s="147"/>
      <c r="AW282" s="147"/>
      <c r="AX282" s="147"/>
      <c r="AY282" s="147"/>
    </row>
    <row r="283" spans="1:51">
      <c r="I283" s="74"/>
      <c r="J283" s="74"/>
      <c r="Q283" s="74"/>
      <c r="R283" s="74"/>
      <c r="S283" s="74"/>
      <c r="T283" s="74"/>
      <c r="Y283" s="74"/>
      <c r="Z283" s="74"/>
      <c r="AA283" s="74"/>
      <c r="AI283" s="147"/>
      <c r="AJ283" s="147"/>
      <c r="AK283" s="147"/>
      <c r="AL283" s="147"/>
      <c r="AM283" s="147"/>
      <c r="AN283" s="147"/>
      <c r="AO283" s="147"/>
      <c r="AP283" s="147"/>
      <c r="AQ283" s="147"/>
      <c r="AR283" s="147"/>
      <c r="AS283" s="147"/>
      <c r="AT283" s="147"/>
      <c r="AU283" s="147"/>
      <c r="AV283" s="147"/>
      <c r="AW283" s="147"/>
      <c r="AX283" s="147"/>
      <c r="AY283" s="147"/>
    </row>
    <row r="284" spans="1:51">
      <c r="I284" s="74"/>
      <c r="J284" s="74"/>
      <c r="Q284" s="74"/>
      <c r="R284" s="74"/>
      <c r="S284" s="74"/>
      <c r="T284" s="74"/>
      <c r="Y284" s="74"/>
      <c r="Z284" s="74"/>
      <c r="AA284" s="74"/>
      <c r="AI284" s="147"/>
      <c r="AJ284" s="147"/>
      <c r="AK284" s="147"/>
      <c r="AL284" s="147"/>
      <c r="AM284" s="147"/>
      <c r="AN284" s="147"/>
      <c r="AO284" s="147"/>
      <c r="AP284" s="147"/>
      <c r="AQ284" s="147"/>
      <c r="AR284" s="147"/>
      <c r="AS284" s="147"/>
      <c r="AT284" s="147"/>
      <c r="AU284" s="147"/>
      <c r="AV284" s="147"/>
      <c r="AW284" s="147"/>
      <c r="AX284" s="147"/>
      <c r="AY284" s="147"/>
    </row>
    <row r="285" spans="1:51">
      <c r="I285" s="74"/>
      <c r="J285" s="74"/>
      <c r="Q285" s="74"/>
      <c r="R285" s="74"/>
      <c r="S285" s="74"/>
      <c r="T285" s="74"/>
      <c r="Y285" s="74"/>
      <c r="Z285" s="74"/>
      <c r="AA285" s="74"/>
      <c r="AI285" s="147"/>
      <c r="AJ285" s="147"/>
      <c r="AK285" s="147"/>
      <c r="AL285" s="147"/>
      <c r="AM285" s="147"/>
      <c r="AN285" s="147"/>
      <c r="AO285" s="147"/>
      <c r="AP285" s="147"/>
      <c r="AQ285" s="147"/>
      <c r="AR285" s="147"/>
      <c r="AS285" s="147"/>
      <c r="AT285" s="147"/>
      <c r="AU285" s="147"/>
      <c r="AV285" s="147"/>
      <c r="AW285" s="147"/>
      <c r="AX285" s="147"/>
      <c r="AY285" s="147"/>
    </row>
    <row r="286" spans="1:51">
      <c r="I286" s="74"/>
      <c r="J286" s="74"/>
      <c r="Q286" s="74"/>
      <c r="R286" s="74"/>
      <c r="S286" s="74"/>
      <c r="T286" s="74"/>
      <c r="Y286" s="74"/>
      <c r="Z286" s="74"/>
      <c r="AA286" s="74"/>
      <c r="AI286" s="147"/>
      <c r="AJ286" s="147"/>
      <c r="AK286" s="147"/>
      <c r="AL286" s="147"/>
      <c r="AM286" s="147"/>
      <c r="AN286" s="147"/>
      <c r="AO286" s="147"/>
      <c r="AP286" s="147"/>
      <c r="AQ286" s="147"/>
      <c r="AR286" s="147"/>
      <c r="AS286" s="147"/>
      <c r="AT286" s="147"/>
      <c r="AU286" s="147"/>
      <c r="AV286" s="147"/>
      <c r="AW286" s="147"/>
      <c r="AX286" s="147"/>
      <c r="AY286" s="147"/>
    </row>
    <row r="287" spans="1:51">
      <c r="I287" s="74"/>
      <c r="J287" s="74"/>
      <c r="Q287" s="74"/>
      <c r="R287" s="74"/>
      <c r="S287" s="74"/>
      <c r="T287" s="74"/>
      <c r="Y287" s="74"/>
      <c r="Z287" s="74"/>
      <c r="AA287" s="74"/>
      <c r="AI287" s="147"/>
      <c r="AJ287" s="147"/>
      <c r="AK287" s="147"/>
      <c r="AL287" s="147"/>
      <c r="AM287" s="147"/>
      <c r="AN287" s="147"/>
      <c r="AO287" s="147"/>
      <c r="AP287" s="147"/>
      <c r="AQ287" s="147"/>
      <c r="AR287" s="147"/>
      <c r="AS287" s="147"/>
      <c r="AT287" s="147"/>
      <c r="AU287" s="147"/>
      <c r="AV287" s="147"/>
      <c r="AW287" s="147"/>
      <c r="AX287" s="147"/>
      <c r="AY287" s="147"/>
    </row>
    <row r="288" spans="1:51">
      <c r="I288" s="74"/>
      <c r="J288" s="74"/>
      <c r="Q288" s="74"/>
      <c r="R288" s="74"/>
      <c r="S288" s="74"/>
      <c r="T288" s="74"/>
      <c r="Y288" s="74"/>
      <c r="Z288" s="74"/>
      <c r="AA288" s="74"/>
    </row>
    <row r="289" spans="9:27">
      <c r="I289" s="85"/>
      <c r="J289" s="74"/>
      <c r="Q289" s="74"/>
      <c r="R289" s="74"/>
      <c r="S289" s="74"/>
      <c r="T289" s="74"/>
      <c r="Y289" s="74"/>
      <c r="Z289" s="84"/>
      <c r="AA289" s="74"/>
    </row>
    <row r="290" spans="9:27">
      <c r="I290" s="85"/>
      <c r="J290" s="74"/>
      <c r="Q290" s="74"/>
      <c r="R290" s="74"/>
      <c r="S290" s="74"/>
      <c r="T290" s="74"/>
      <c r="Y290" s="74"/>
      <c r="Z290" s="84"/>
      <c r="AA290" s="74"/>
    </row>
    <row r="291" spans="9:27">
      <c r="I291" s="85"/>
      <c r="J291" s="74"/>
      <c r="Q291" s="74"/>
      <c r="R291" s="74"/>
      <c r="S291" s="74"/>
      <c r="T291" s="74"/>
      <c r="Y291" s="74"/>
      <c r="Z291" s="84"/>
      <c r="AA291" s="74"/>
    </row>
    <row r="292" spans="9:27">
      <c r="I292" s="74"/>
      <c r="J292" s="74"/>
      <c r="Q292" s="74"/>
      <c r="R292" s="74"/>
      <c r="S292" s="74"/>
      <c r="T292" s="74"/>
      <c r="Y292" s="74"/>
      <c r="Z292" s="74"/>
      <c r="AA292" s="74"/>
    </row>
    <row r="293" spans="9:27">
      <c r="I293" s="74"/>
      <c r="J293" s="86"/>
      <c r="Q293" s="74"/>
      <c r="R293" s="74"/>
      <c r="S293" s="87"/>
      <c r="T293" s="87"/>
      <c r="Y293" s="74"/>
      <c r="Z293" s="74"/>
      <c r="AA293" s="74"/>
    </row>
    <row r="294" spans="9:27">
      <c r="I294" s="74"/>
      <c r="J294" s="86"/>
      <c r="Q294" s="74"/>
      <c r="R294" s="74"/>
      <c r="S294" s="87"/>
      <c r="T294" s="87"/>
      <c r="Y294" s="74"/>
      <c r="Z294" s="74"/>
      <c r="AA294" s="74"/>
    </row>
    <row r="295" spans="9:27">
      <c r="I295" s="74"/>
      <c r="J295" s="74"/>
      <c r="Q295" s="74"/>
      <c r="R295" s="74"/>
      <c r="S295" s="74"/>
      <c r="T295" s="74"/>
      <c r="Y295" s="74"/>
      <c r="Z295" s="74"/>
      <c r="AA295" s="74"/>
    </row>
    <row r="296" spans="9:27">
      <c r="I296" s="74"/>
      <c r="J296" s="74"/>
      <c r="Q296" s="74"/>
      <c r="R296" s="74"/>
      <c r="S296" s="74"/>
      <c r="T296" s="74"/>
      <c r="Y296" s="74"/>
      <c r="Z296" s="74"/>
      <c r="AA296" s="74"/>
    </row>
  </sheetData>
  <mergeCells count="317">
    <mergeCell ref="A220:A231"/>
    <mergeCell ref="U220:U222"/>
    <mergeCell ref="U196:U198"/>
    <mergeCell ref="E196:E207"/>
    <mergeCell ref="F196:F207"/>
    <mergeCell ref="E208:E219"/>
    <mergeCell ref="F208:F219"/>
    <mergeCell ref="A208:A219"/>
    <mergeCell ref="U208:U210"/>
    <mergeCell ref="A196:A207"/>
    <mergeCell ref="K196:K198"/>
    <mergeCell ref="L196:L198"/>
    <mergeCell ref="O196:O207"/>
    <mergeCell ref="P196:P207"/>
    <mergeCell ref="K208:K210"/>
    <mergeCell ref="K211:K213"/>
    <mergeCell ref="K214:K216"/>
    <mergeCell ref="K217:K219"/>
    <mergeCell ref="K220:K222"/>
    <mergeCell ref="K223:K225"/>
    <mergeCell ref="K226:K228"/>
    <mergeCell ref="K229:K231"/>
    <mergeCell ref="U100:U105"/>
    <mergeCell ref="V124:V126"/>
    <mergeCell ref="U127:U129"/>
    <mergeCell ref="V127:V129"/>
    <mergeCell ref="U130:U132"/>
    <mergeCell ref="V130:V132"/>
    <mergeCell ref="V133:V135"/>
    <mergeCell ref="V100:V105"/>
    <mergeCell ref="U106:U108"/>
    <mergeCell ref="V106:V108"/>
    <mergeCell ref="U109:U111"/>
    <mergeCell ref="U112:U117"/>
    <mergeCell ref="V112:V117"/>
    <mergeCell ref="U118:U120"/>
    <mergeCell ref="V118:V120"/>
    <mergeCell ref="U124:U126"/>
    <mergeCell ref="U133:U135"/>
    <mergeCell ref="U121:U123"/>
    <mergeCell ref="V121:V123"/>
    <mergeCell ref="A100:A111"/>
    <mergeCell ref="K151:K153"/>
    <mergeCell ref="A124:A135"/>
    <mergeCell ref="K109:K111"/>
    <mergeCell ref="K94:K96"/>
    <mergeCell ref="A148:A159"/>
    <mergeCell ref="O115:O117"/>
    <mergeCell ref="K142:K144"/>
    <mergeCell ref="L142:L144"/>
    <mergeCell ref="K121:K123"/>
    <mergeCell ref="K106:K108"/>
    <mergeCell ref="O121:O123"/>
    <mergeCell ref="A112:A123"/>
    <mergeCell ref="K97:K99"/>
    <mergeCell ref="K115:K117"/>
    <mergeCell ref="K118:K120"/>
    <mergeCell ref="L127:L129"/>
    <mergeCell ref="O133:O135"/>
    <mergeCell ref="O148:O159"/>
    <mergeCell ref="K127:K129"/>
    <mergeCell ref="O130:O132"/>
    <mergeCell ref="L97:L99"/>
    <mergeCell ref="K112:K114"/>
    <mergeCell ref="K100:K102"/>
    <mergeCell ref="P100:P111"/>
    <mergeCell ref="O40:O51"/>
    <mergeCell ref="O64:O75"/>
    <mergeCell ref="L70:L72"/>
    <mergeCell ref="L73:L75"/>
    <mergeCell ref="L100:L102"/>
    <mergeCell ref="L124:L126"/>
    <mergeCell ref="L133:L135"/>
    <mergeCell ref="L112:L114"/>
    <mergeCell ref="P52:P63"/>
    <mergeCell ref="P64:P75"/>
    <mergeCell ref="L58:L60"/>
    <mergeCell ref="L64:L66"/>
    <mergeCell ref="P124:P126"/>
    <mergeCell ref="L103:L105"/>
    <mergeCell ref="O100:O111"/>
    <mergeCell ref="L121:L123"/>
    <mergeCell ref="O127:O129"/>
    <mergeCell ref="O118:O120"/>
    <mergeCell ref="O124:O126"/>
    <mergeCell ref="O112:O114"/>
    <mergeCell ref="P112:P123"/>
    <mergeCell ref="P127:P129"/>
    <mergeCell ref="L118:L120"/>
    <mergeCell ref="K64:K66"/>
    <mergeCell ref="K166:K168"/>
    <mergeCell ref="L160:L162"/>
    <mergeCell ref="K160:K162"/>
    <mergeCell ref="L163:L165"/>
    <mergeCell ref="K163:K165"/>
    <mergeCell ref="L166:L168"/>
    <mergeCell ref="K145:K147"/>
    <mergeCell ref="L145:L147"/>
    <mergeCell ref="K148:K150"/>
    <mergeCell ref="L139:L141"/>
    <mergeCell ref="L130:L132"/>
    <mergeCell ref="L82:L84"/>
    <mergeCell ref="L106:L108"/>
    <mergeCell ref="K103:K105"/>
    <mergeCell ref="K124:K126"/>
    <mergeCell ref="L115:L117"/>
    <mergeCell ref="L109:L111"/>
    <mergeCell ref="L67:L69"/>
    <mergeCell ref="L157:L159"/>
    <mergeCell ref="K157:K159"/>
    <mergeCell ref="K136:K138"/>
    <mergeCell ref="L148:L150"/>
    <mergeCell ref="K130:K132"/>
    <mergeCell ref="A64:A75"/>
    <mergeCell ref="O28:O39"/>
    <mergeCell ref="O4:O15"/>
    <mergeCell ref="K73:K75"/>
    <mergeCell ref="K70:K72"/>
    <mergeCell ref="K67:K69"/>
    <mergeCell ref="O52:O63"/>
    <mergeCell ref="L40:L42"/>
    <mergeCell ref="K52:K54"/>
    <mergeCell ref="K55:K57"/>
    <mergeCell ref="K49:K51"/>
    <mergeCell ref="L43:L45"/>
    <mergeCell ref="L49:L51"/>
    <mergeCell ref="L61:L63"/>
    <mergeCell ref="A16:A27"/>
    <mergeCell ref="L31:L33"/>
    <mergeCell ref="K61:K63"/>
    <mergeCell ref="L28:L30"/>
    <mergeCell ref="L16:L18"/>
    <mergeCell ref="L37:L39"/>
    <mergeCell ref="K34:K36"/>
    <mergeCell ref="L13:L15"/>
    <mergeCell ref="K10:K12"/>
    <mergeCell ref="L10:L12"/>
    <mergeCell ref="K37:K39"/>
    <mergeCell ref="L25:L27"/>
    <mergeCell ref="L34:L36"/>
    <mergeCell ref="K19:K21"/>
    <mergeCell ref="A52:A63"/>
    <mergeCell ref="C2:D2"/>
    <mergeCell ref="K22:K24"/>
    <mergeCell ref="K28:K30"/>
    <mergeCell ref="L52:L54"/>
    <mergeCell ref="A40:A51"/>
    <mergeCell ref="A2:B3"/>
    <mergeCell ref="K46:K48"/>
    <mergeCell ref="K43:K45"/>
    <mergeCell ref="L4:L6"/>
    <mergeCell ref="K58:K60"/>
    <mergeCell ref="K13:K15"/>
    <mergeCell ref="A28:A39"/>
    <mergeCell ref="A4:A15"/>
    <mergeCell ref="K25:K27"/>
    <mergeCell ref="K40:K42"/>
    <mergeCell ref="L46:L48"/>
    <mergeCell ref="K31:K33"/>
    <mergeCell ref="L55:L57"/>
    <mergeCell ref="K16:K18"/>
    <mergeCell ref="P4:P6"/>
    <mergeCell ref="L7:L9"/>
    <mergeCell ref="K4:K6"/>
    <mergeCell ref="K7:K9"/>
    <mergeCell ref="P22:P24"/>
    <mergeCell ref="P25:P27"/>
    <mergeCell ref="O16:O27"/>
    <mergeCell ref="P7:P9"/>
    <mergeCell ref="P13:P15"/>
    <mergeCell ref="P76:P87"/>
    <mergeCell ref="L79:L81"/>
    <mergeCell ref="L94:L96"/>
    <mergeCell ref="L76:L78"/>
    <mergeCell ref="O76:O87"/>
    <mergeCell ref="O88:O99"/>
    <mergeCell ref="P88:P99"/>
    <mergeCell ref="L91:L93"/>
    <mergeCell ref="P10:P12"/>
    <mergeCell ref="P16:P18"/>
    <mergeCell ref="P19:P21"/>
    <mergeCell ref="L22:L24"/>
    <mergeCell ref="L88:L90"/>
    <mergeCell ref="P40:P51"/>
    <mergeCell ref="P28:P39"/>
    <mergeCell ref="L19:L21"/>
    <mergeCell ref="K76:K78"/>
    <mergeCell ref="K79:K81"/>
    <mergeCell ref="A184:A195"/>
    <mergeCell ref="K184:K186"/>
    <mergeCell ref="L184:L186"/>
    <mergeCell ref="K187:K189"/>
    <mergeCell ref="L187:L189"/>
    <mergeCell ref="K178:K180"/>
    <mergeCell ref="L178:L180"/>
    <mergeCell ref="A172:A183"/>
    <mergeCell ref="K181:K183"/>
    <mergeCell ref="L181:L183"/>
    <mergeCell ref="L172:L174"/>
    <mergeCell ref="K172:K174"/>
    <mergeCell ref="L175:L177"/>
    <mergeCell ref="K175:K177"/>
    <mergeCell ref="A76:A87"/>
    <mergeCell ref="K91:K93"/>
    <mergeCell ref="K82:K84"/>
    <mergeCell ref="K85:K87"/>
    <mergeCell ref="K88:K90"/>
    <mergeCell ref="L85:L87"/>
    <mergeCell ref="A88:A99"/>
    <mergeCell ref="K190:K192"/>
    <mergeCell ref="U172:U174"/>
    <mergeCell ref="U175:U177"/>
    <mergeCell ref="U178:U180"/>
    <mergeCell ref="U184:U186"/>
    <mergeCell ref="E184:E195"/>
    <mergeCell ref="F184:F195"/>
    <mergeCell ref="A136:A147"/>
    <mergeCell ref="L151:L153"/>
    <mergeCell ref="L154:L156"/>
    <mergeCell ref="K154:K156"/>
    <mergeCell ref="L136:L138"/>
    <mergeCell ref="K139:K141"/>
    <mergeCell ref="K169:K171"/>
    <mergeCell ref="L190:L192"/>
    <mergeCell ref="E172:E183"/>
    <mergeCell ref="F172:F183"/>
    <mergeCell ref="F160:F171"/>
    <mergeCell ref="L169:L171"/>
    <mergeCell ref="A160:A171"/>
    <mergeCell ref="E148:E159"/>
    <mergeCell ref="E160:E171"/>
    <mergeCell ref="AC172:AC183"/>
    <mergeCell ref="V157:V159"/>
    <mergeCell ref="V160:V162"/>
    <mergeCell ref="V181:V183"/>
    <mergeCell ref="O184:O195"/>
    <mergeCell ref="P184:P195"/>
    <mergeCell ref="O172:O183"/>
    <mergeCell ref="P172:P183"/>
    <mergeCell ref="U160:U162"/>
    <mergeCell ref="U181:U183"/>
    <mergeCell ref="V184:V186"/>
    <mergeCell ref="V163:V165"/>
    <mergeCell ref="V166:V168"/>
    <mergeCell ref="V169:V171"/>
    <mergeCell ref="V172:V174"/>
    <mergeCell ref="V175:V177"/>
    <mergeCell ref="V178:V180"/>
    <mergeCell ref="O160:O171"/>
    <mergeCell ref="P160:P171"/>
    <mergeCell ref="P148:P159"/>
    <mergeCell ref="U157:U159"/>
    <mergeCell ref="U163:U165"/>
    <mergeCell ref="U166:U168"/>
    <mergeCell ref="U169:U171"/>
    <mergeCell ref="AD172:AD183"/>
    <mergeCell ref="AE124:AE135"/>
    <mergeCell ref="AF124:AF135"/>
    <mergeCell ref="AE136:AE147"/>
    <mergeCell ref="AF136:AF147"/>
    <mergeCell ref="AE148:AE159"/>
    <mergeCell ref="AF148:AF159"/>
    <mergeCell ref="AE160:AE171"/>
    <mergeCell ref="AF160:AF171"/>
    <mergeCell ref="AE172:AE183"/>
    <mergeCell ref="AF172:AF183"/>
    <mergeCell ref="A232:A243"/>
    <mergeCell ref="E220:E231"/>
    <mergeCell ref="F220:F231"/>
    <mergeCell ref="P130:P132"/>
    <mergeCell ref="P133:P135"/>
    <mergeCell ref="U136:U138"/>
    <mergeCell ref="V136:V138"/>
    <mergeCell ref="U139:U141"/>
    <mergeCell ref="U154:U156"/>
    <mergeCell ref="V154:V156"/>
    <mergeCell ref="U142:U144"/>
    <mergeCell ref="V139:V141"/>
    <mergeCell ref="V142:V144"/>
    <mergeCell ref="U145:U147"/>
    <mergeCell ref="V145:V147"/>
    <mergeCell ref="V148:V150"/>
    <mergeCell ref="U151:U153"/>
    <mergeCell ref="V151:V153"/>
    <mergeCell ref="U148:U150"/>
    <mergeCell ref="K133:K135"/>
    <mergeCell ref="K193:K195"/>
    <mergeCell ref="L193:L195"/>
    <mergeCell ref="O136:O147"/>
    <mergeCell ref="P136:P147"/>
    <mergeCell ref="E232:E243"/>
    <mergeCell ref="F232:F243"/>
    <mergeCell ref="K238:K240"/>
    <mergeCell ref="L238:L240"/>
    <mergeCell ref="L235:L237"/>
    <mergeCell ref="K232:K234"/>
    <mergeCell ref="K235:K237"/>
    <mergeCell ref="L208:L210"/>
    <mergeCell ref="L211:L213"/>
    <mergeCell ref="L214:L216"/>
    <mergeCell ref="L217:L219"/>
    <mergeCell ref="L220:L222"/>
    <mergeCell ref="L223:L225"/>
    <mergeCell ref="L226:L228"/>
    <mergeCell ref="L229:L231"/>
    <mergeCell ref="L232:L234"/>
    <mergeCell ref="K241:K243"/>
    <mergeCell ref="L241:L243"/>
    <mergeCell ref="A244:A255"/>
    <mergeCell ref="E244:E255"/>
    <mergeCell ref="F244:F255"/>
    <mergeCell ref="K244:K246"/>
    <mergeCell ref="L244:L246"/>
    <mergeCell ref="K247:K249"/>
    <mergeCell ref="L247:L249"/>
    <mergeCell ref="K250:K252"/>
    <mergeCell ref="L250:L252"/>
  </mergeCells>
  <phoneticPr fontId="4" type="noConversion"/>
  <pageMargins left="0.15748031496062992" right="0.15748031496062992" top="0.39370078740157483" bottom="0" header="0.11811023622047245" footer="0"/>
  <pageSetup paperSize="9" scale="80" orientation="landscape" r:id="rId1"/>
  <headerFooter alignWithMargins="0"/>
  <rowBreaks count="2" manualBreakCount="2">
    <brk id="63" max="32" man="1"/>
    <brk id="135" max="32" man="1"/>
  </rowBreaks>
  <ignoredErrors>
    <ignoredError sqref="AG261:AH269 AD260 E268:F269 E272 E270:F270 E261:F266 E267:F267 AF266 AF261 AF267 E271:F271 AF262:AF265 C260:D272 C275:D275 C273:C274 G271 G270 G260 G275 U268:U269 U275 C276" formulaRange="1"/>
    <ignoredError sqref="Y260:Z260 AA260:AB260 O261:O270 Q267:R267 Q261:R266 R269 R270 AB266 AB267 AD267 AD261:AD265 AD266 AD268:AD269 AB268:AB269 AB270 AB261:AB265 Y266 AD270 R272 W261:X266 Y261:Z265 AA270 Y270 W267 W268:W269 Y267:Z269 Z266 AA261:AA269 P261:P270 AE276 E274 R273 M261:N264 M271 M270:N270 M268:N269 M265:N266 M267:N267 E273 F272 M275 M272 M273:M274 M276 K265:K276 Q276 R274 R271 T271 T272 Q268:R268 V268 V275:W275 V269 D273:D274 G276 I260 G273 G272 I270 I268:I269 I261:I266 I267 I271 G274 H270:H271 G261:H269 H260 H272 H274 H275 H273 I272 I273:I274 I276 I275 O272 O271 P271 O275 N273:N274 N272 N275 N271 O273 P273 P272 V270:W270 V271:W271 V272:W272 V273:W273 V274:W274 U274 U273 U272 U271 U270 AA276:AD276 Y276 Y275 AF268:AF269 T267:V267 T261:V266 T269 T270 T268 AD271 AD272 AD273 S276 U276:W276 Y271 Y272 Y273 Y274 AA275:AB275 AA271:AB271 AA272:AB272 AA273:AB273 AA274:AB274" formula="1" formulaRange="1"/>
    <ignoredError sqref="W258:X260 Y258:Z258 Y259:Z259 G258:H259 AA258:AB259 O258:P260 AC258:AC259 M260:N260 L266:L268 L269:L276 O274:P274 P275 AF271:AF274 AF270 Z202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0070C0"/>
  </sheetPr>
  <dimension ref="A1:ZH281"/>
  <sheetViews>
    <sheetView workbookViewId="0">
      <pane xSplit="4" ySplit="3" topLeftCell="E238" activePane="bottomRight" state="frozen"/>
      <selection activeCell="B215" sqref="B215:B219"/>
      <selection pane="topRight" activeCell="B215" sqref="B215:B219"/>
      <selection pane="bottomLeft" activeCell="B215" sqref="B215:B219"/>
      <selection pane="bottomRight" activeCell="C250" sqref="C250"/>
    </sheetView>
  </sheetViews>
  <sheetFormatPr defaultColWidth="8.88671875" defaultRowHeight="13.4"/>
  <cols>
    <col min="1" max="1" width="6.109375" style="168" bestFit="1" customWidth="1"/>
    <col min="2" max="2" width="4.5546875" style="168" bestFit="1" customWidth="1"/>
    <col min="3" max="14" width="10.77734375" style="168" customWidth="1"/>
    <col min="15" max="17" width="10.77734375" style="168" hidden="1" customWidth="1"/>
    <col min="18" max="18" width="12" style="168" hidden="1" customWidth="1"/>
    <col min="19" max="16384" width="8.88671875" style="168"/>
  </cols>
  <sheetData>
    <row r="1" spans="1:51" s="75" customFormat="1" ht="31.95" thickBot="1">
      <c r="A1" s="193" t="s">
        <v>407</v>
      </c>
      <c r="B1" s="193"/>
      <c r="C1" s="199"/>
      <c r="D1" s="199"/>
      <c r="E1" s="199"/>
      <c r="F1" s="198" t="s">
        <v>93</v>
      </c>
      <c r="G1" s="78"/>
      <c r="H1" s="78"/>
      <c r="I1" s="126" t="s">
        <v>294</v>
      </c>
      <c r="J1" s="78"/>
      <c r="K1" s="199"/>
      <c r="L1" s="199"/>
      <c r="M1" s="78"/>
      <c r="N1" s="78"/>
      <c r="O1" s="78"/>
      <c r="P1" s="78"/>
      <c r="Q1" s="199"/>
      <c r="R1" s="199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176"/>
      <c r="AE1" s="78"/>
      <c r="AF1" s="78"/>
      <c r="AG1" s="78"/>
      <c r="AH1" s="78"/>
      <c r="AI1" s="78"/>
      <c r="AJ1" s="78"/>
      <c r="AK1" s="78"/>
      <c r="AL1" s="78"/>
      <c r="AM1" s="78"/>
      <c r="AN1" s="119"/>
      <c r="AO1" s="78"/>
      <c r="AP1" s="73"/>
      <c r="AQ1" s="73"/>
      <c r="AR1" s="126"/>
      <c r="AS1" s="126"/>
      <c r="AT1" s="126"/>
      <c r="AU1" s="126"/>
      <c r="AV1" s="77"/>
      <c r="AW1" s="73"/>
      <c r="AX1" s="73"/>
      <c r="AY1" s="73"/>
    </row>
    <row r="2" spans="1:51" s="75" customFormat="1" ht="17.100000000000001">
      <c r="A2" s="478"/>
      <c r="B2" s="479"/>
      <c r="C2" s="437" t="s">
        <v>23</v>
      </c>
      <c r="D2" s="438"/>
      <c r="E2" s="437" t="s">
        <v>295</v>
      </c>
      <c r="F2" s="438"/>
      <c r="G2" s="369" t="s">
        <v>85</v>
      </c>
      <c r="H2" s="370" t="s">
        <v>94</v>
      </c>
      <c r="I2" s="437" t="s">
        <v>86</v>
      </c>
      <c r="J2" s="438"/>
      <c r="K2" s="369" t="s">
        <v>87</v>
      </c>
      <c r="L2" s="370" t="s">
        <v>296</v>
      </c>
      <c r="M2" s="369" t="s">
        <v>88</v>
      </c>
      <c r="N2" s="370" t="s">
        <v>95</v>
      </c>
      <c r="O2" s="369" t="s">
        <v>89</v>
      </c>
      <c r="P2" s="370" t="s">
        <v>297</v>
      </c>
      <c r="Q2" s="369" t="s">
        <v>90</v>
      </c>
      <c r="R2" s="370" t="s">
        <v>96</v>
      </c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</row>
    <row r="3" spans="1:51" s="75" customFormat="1" ht="14.1" thickBot="1">
      <c r="A3" s="480"/>
      <c r="B3" s="481"/>
      <c r="C3" s="274" t="s">
        <v>0</v>
      </c>
      <c r="D3" s="278" t="s">
        <v>1</v>
      </c>
      <c r="E3" s="279" t="s">
        <v>0</v>
      </c>
      <c r="F3" s="280" t="s">
        <v>1</v>
      </c>
      <c r="G3" s="281" t="s">
        <v>0</v>
      </c>
      <c r="H3" s="280" t="s">
        <v>1</v>
      </c>
      <c r="I3" s="282" t="s">
        <v>0</v>
      </c>
      <c r="J3" s="283" t="s">
        <v>1</v>
      </c>
      <c r="K3" s="281" t="s">
        <v>0</v>
      </c>
      <c r="L3" s="280" t="s">
        <v>1</v>
      </c>
      <c r="M3" s="281" t="s">
        <v>0</v>
      </c>
      <c r="N3" s="280" t="s">
        <v>1</v>
      </c>
      <c r="O3" s="281" t="s">
        <v>0</v>
      </c>
      <c r="P3" s="280" t="s">
        <v>1</v>
      </c>
      <c r="Q3" s="68" t="s">
        <v>0</v>
      </c>
      <c r="R3" s="67" t="s">
        <v>1</v>
      </c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76"/>
    </row>
    <row r="4" spans="1:51" s="75" customFormat="1" ht="13.55" customHeight="1">
      <c r="A4" s="443" t="s">
        <v>24</v>
      </c>
      <c r="B4" s="10" t="s">
        <v>25</v>
      </c>
      <c r="C4" s="3">
        <v>793478</v>
      </c>
      <c r="D4" s="4"/>
      <c r="E4" s="226">
        <v>1582</v>
      </c>
      <c r="F4" s="5"/>
      <c r="G4" s="226"/>
      <c r="H4" s="5"/>
      <c r="I4" s="3"/>
      <c r="J4" s="4"/>
      <c r="K4" s="60">
        <v>4</v>
      </c>
      <c r="L4" s="5"/>
      <c r="M4" s="226"/>
      <c r="N4" s="5"/>
      <c r="O4" s="226"/>
      <c r="P4" s="5"/>
      <c r="Q4" s="226"/>
      <c r="R4" s="5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</row>
    <row r="5" spans="1:51" s="75" customFormat="1" ht="13.55" customHeight="1">
      <c r="A5" s="439"/>
      <c r="B5" s="10" t="s">
        <v>26</v>
      </c>
      <c r="C5" s="3">
        <v>670447</v>
      </c>
      <c r="D5" s="4"/>
      <c r="E5" s="226">
        <v>1214</v>
      </c>
      <c r="F5" s="5"/>
      <c r="G5" s="226"/>
      <c r="H5" s="5"/>
      <c r="I5" s="3"/>
      <c r="J5" s="4"/>
      <c r="K5" s="376" t="s">
        <v>3</v>
      </c>
      <c r="L5" s="5"/>
      <c r="M5" s="226"/>
      <c r="N5" s="5"/>
      <c r="O5" s="226"/>
      <c r="P5" s="5"/>
      <c r="Q5" s="226"/>
      <c r="R5" s="5"/>
    </row>
    <row r="6" spans="1:51" s="75" customFormat="1" ht="13.55" customHeight="1">
      <c r="A6" s="439"/>
      <c r="B6" s="10" t="s">
        <v>7</v>
      </c>
      <c r="C6" s="3">
        <v>587629</v>
      </c>
      <c r="D6" s="4"/>
      <c r="E6" s="226">
        <v>883</v>
      </c>
      <c r="F6" s="5"/>
      <c r="G6" s="226"/>
      <c r="H6" s="5"/>
      <c r="I6" s="3"/>
      <c r="J6" s="4"/>
      <c r="K6" s="376" t="s">
        <v>3</v>
      </c>
      <c r="L6" s="5"/>
      <c r="M6" s="226"/>
      <c r="N6" s="5"/>
      <c r="O6" s="226"/>
      <c r="P6" s="5"/>
      <c r="Q6" s="226"/>
      <c r="R6" s="5"/>
    </row>
    <row r="7" spans="1:51" s="75" customFormat="1" ht="13.55" customHeight="1">
      <c r="A7" s="439"/>
      <c r="B7" s="10" t="s">
        <v>8</v>
      </c>
      <c r="C7" s="3">
        <v>642413</v>
      </c>
      <c r="D7" s="4"/>
      <c r="E7" s="226">
        <v>791</v>
      </c>
      <c r="F7" s="5"/>
      <c r="G7" s="226"/>
      <c r="H7" s="5"/>
      <c r="I7" s="3"/>
      <c r="J7" s="4"/>
      <c r="K7" s="376" t="s">
        <v>3</v>
      </c>
      <c r="L7" s="5"/>
      <c r="M7" s="226"/>
      <c r="N7" s="5"/>
      <c r="O7" s="226"/>
      <c r="P7" s="5"/>
      <c r="Q7" s="226"/>
      <c r="R7" s="5"/>
    </row>
    <row r="8" spans="1:51" s="75" customFormat="1" ht="13.55" customHeight="1">
      <c r="A8" s="439"/>
      <c r="B8" s="10" t="s">
        <v>9</v>
      </c>
      <c r="C8" s="3">
        <v>680185</v>
      </c>
      <c r="D8" s="4"/>
      <c r="E8" s="226">
        <v>784</v>
      </c>
      <c r="F8" s="5"/>
      <c r="G8" s="226"/>
      <c r="H8" s="5"/>
      <c r="I8" s="3"/>
      <c r="J8" s="4"/>
      <c r="K8" s="226">
        <v>2</v>
      </c>
      <c r="L8" s="5"/>
      <c r="M8" s="226"/>
      <c r="N8" s="5"/>
      <c r="O8" s="226"/>
      <c r="P8" s="5"/>
      <c r="Q8" s="226"/>
      <c r="R8" s="5"/>
    </row>
    <row r="9" spans="1:51" s="75" customFormat="1" ht="13.55" customHeight="1">
      <c r="A9" s="439"/>
      <c r="B9" s="10" t="s">
        <v>10</v>
      </c>
      <c r="C9" s="3">
        <v>712260</v>
      </c>
      <c r="D9" s="4"/>
      <c r="E9" s="226">
        <v>908</v>
      </c>
      <c r="F9" s="5"/>
      <c r="G9" s="226"/>
      <c r="H9" s="5"/>
      <c r="I9" s="3"/>
      <c r="J9" s="4"/>
      <c r="K9" s="376" t="s">
        <v>3</v>
      </c>
      <c r="L9" s="5"/>
      <c r="M9" s="226"/>
      <c r="N9" s="5"/>
      <c r="O9" s="226"/>
      <c r="P9" s="5"/>
      <c r="Q9" s="226"/>
      <c r="R9" s="5"/>
    </row>
    <row r="10" spans="1:51" s="75" customFormat="1" ht="13.55" customHeight="1">
      <c r="A10" s="439"/>
      <c r="B10" s="10" t="s">
        <v>11</v>
      </c>
      <c r="C10" s="3">
        <v>897234</v>
      </c>
      <c r="D10" s="4"/>
      <c r="E10" s="226">
        <v>1490</v>
      </c>
      <c r="F10" s="5"/>
      <c r="G10" s="226"/>
      <c r="H10" s="5"/>
      <c r="I10" s="3"/>
      <c r="J10" s="4"/>
      <c r="K10" s="226">
        <v>1</v>
      </c>
      <c r="L10" s="5"/>
      <c r="M10" s="226"/>
      <c r="N10" s="5"/>
      <c r="O10" s="226"/>
      <c r="P10" s="5"/>
      <c r="Q10" s="226"/>
      <c r="R10" s="5"/>
    </row>
    <row r="11" spans="1:51" s="75" customFormat="1" ht="13.55" customHeight="1">
      <c r="A11" s="439"/>
      <c r="B11" s="10" t="s">
        <v>12</v>
      </c>
      <c r="C11" s="3">
        <v>930573</v>
      </c>
      <c r="D11" s="4"/>
      <c r="E11" s="226">
        <v>1716</v>
      </c>
      <c r="F11" s="5"/>
      <c r="G11" s="226"/>
      <c r="H11" s="5"/>
      <c r="I11" s="3"/>
      <c r="J11" s="4"/>
      <c r="K11" s="376" t="s">
        <v>3</v>
      </c>
      <c r="L11" s="5"/>
      <c r="M11" s="226"/>
      <c r="N11" s="5"/>
      <c r="O11" s="226"/>
      <c r="P11" s="5"/>
      <c r="Q11" s="226"/>
      <c r="R11" s="5"/>
    </row>
    <row r="12" spans="1:51" s="75" customFormat="1" ht="13.55" customHeight="1">
      <c r="A12" s="439"/>
      <c r="B12" s="10" t="s">
        <v>13</v>
      </c>
      <c r="C12" s="3">
        <v>682244</v>
      </c>
      <c r="D12" s="4"/>
      <c r="E12" s="226">
        <v>987</v>
      </c>
      <c r="F12" s="5"/>
      <c r="G12" s="226"/>
      <c r="H12" s="5"/>
      <c r="I12" s="3"/>
      <c r="J12" s="4"/>
      <c r="K12" s="376" t="s">
        <v>3</v>
      </c>
      <c r="L12" s="5"/>
      <c r="M12" s="226"/>
      <c r="N12" s="5"/>
      <c r="O12" s="226"/>
      <c r="P12" s="5"/>
      <c r="Q12" s="226"/>
      <c r="R12" s="5"/>
    </row>
    <row r="13" spans="1:51" s="75" customFormat="1" ht="13.55" customHeight="1">
      <c r="A13" s="439"/>
      <c r="B13" s="10" t="s">
        <v>14</v>
      </c>
      <c r="C13" s="3">
        <v>757538</v>
      </c>
      <c r="D13" s="4"/>
      <c r="E13" s="226">
        <v>938</v>
      </c>
      <c r="F13" s="5"/>
      <c r="G13" s="226"/>
      <c r="H13" s="5"/>
      <c r="I13" s="3"/>
      <c r="J13" s="4"/>
      <c r="K13" s="376" t="s">
        <v>3</v>
      </c>
      <c r="L13" s="5"/>
      <c r="M13" s="226"/>
      <c r="N13" s="5"/>
      <c r="O13" s="226"/>
      <c r="P13" s="5"/>
      <c r="Q13" s="226"/>
      <c r="R13" s="5"/>
    </row>
    <row r="14" spans="1:51" s="75" customFormat="1" ht="13.55" customHeight="1">
      <c r="A14" s="439"/>
      <c r="B14" s="10" t="s">
        <v>15</v>
      </c>
      <c r="C14" s="3">
        <v>745887</v>
      </c>
      <c r="D14" s="4"/>
      <c r="E14" s="226">
        <v>951</v>
      </c>
      <c r="F14" s="5"/>
      <c r="G14" s="226"/>
      <c r="H14" s="5"/>
      <c r="I14" s="3"/>
      <c r="J14" s="4"/>
      <c r="K14" s="226">
        <v>1</v>
      </c>
      <c r="L14" s="5"/>
      <c r="M14" s="226"/>
      <c r="N14" s="5"/>
      <c r="O14" s="226"/>
      <c r="P14" s="5"/>
      <c r="Q14" s="226"/>
      <c r="R14" s="5"/>
    </row>
    <row r="15" spans="1:51" s="75" customFormat="1" ht="13.55" customHeight="1">
      <c r="A15" s="444"/>
      <c r="B15" s="10" t="s">
        <v>16</v>
      </c>
      <c r="C15" s="3">
        <v>725697</v>
      </c>
      <c r="D15" s="4"/>
      <c r="E15" s="226">
        <v>1068</v>
      </c>
      <c r="F15" s="5"/>
      <c r="G15" s="226"/>
      <c r="H15" s="5"/>
      <c r="I15" s="3"/>
      <c r="J15" s="4"/>
      <c r="K15" s="226"/>
      <c r="L15" s="5"/>
      <c r="M15" s="226"/>
      <c r="N15" s="5"/>
      <c r="O15" s="226"/>
      <c r="P15" s="5"/>
      <c r="Q15" s="226"/>
      <c r="R15" s="5"/>
    </row>
    <row r="16" spans="1:51" s="75" customFormat="1" ht="13.55" customHeight="1">
      <c r="A16" s="443" t="s">
        <v>220</v>
      </c>
      <c r="B16" s="2" t="s">
        <v>233</v>
      </c>
      <c r="C16" s="16">
        <v>897406</v>
      </c>
      <c r="D16" s="217">
        <f t="shared" ref="D16:D41" si="0">(C16-C4)/C4</f>
        <v>0.13097779648585089</v>
      </c>
      <c r="E16" s="17">
        <v>1885</v>
      </c>
      <c r="F16" s="217">
        <f>(E16/E4-1)</f>
        <v>0.19152970922882417</v>
      </c>
      <c r="G16" s="17"/>
      <c r="H16" s="18"/>
      <c r="I16" s="16">
        <v>106</v>
      </c>
      <c r="J16" s="217"/>
      <c r="K16" s="17">
        <v>6</v>
      </c>
      <c r="L16" s="18">
        <f>(K16/K4-1)</f>
        <v>0.5</v>
      </c>
      <c r="M16" s="17"/>
      <c r="N16" s="18"/>
      <c r="O16" s="17"/>
      <c r="P16" s="18"/>
      <c r="Q16" s="17"/>
      <c r="R16" s="18"/>
    </row>
    <row r="17" spans="1:18" s="75" customFormat="1" ht="13.55" customHeight="1">
      <c r="A17" s="439"/>
      <c r="B17" s="10" t="s">
        <v>234</v>
      </c>
      <c r="C17" s="3">
        <v>745998</v>
      </c>
      <c r="D17" s="224">
        <f t="shared" si="0"/>
        <v>0.1126875055000619</v>
      </c>
      <c r="E17" s="226">
        <v>1442</v>
      </c>
      <c r="F17" s="224">
        <f>(E17/E5-1)</f>
        <v>0.18780889621087304</v>
      </c>
      <c r="G17" s="226"/>
      <c r="H17" s="26"/>
      <c r="I17" s="3">
        <v>42</v>
      </c>
      <c r="J17" s="224"/>
      <c r="K17" s="226">
        <v>4</v>
      </c>
      <c r="L17" s="26"/>
      <c r="M17" s="226"/>
      <c r="N17" s="26"/>
      <c r="O17" s="226"/>
      <c r="P17" s="26"/>
      <c r="Q17" s="226"/>
      <c r="R17" s="26"/>
    </row>
    <row r="18" spans="1:18" s="75" customFormat="1" ht="13.55" customHeight="1">
      <c r="A18" s="439"/>
      <c r="B18" s="10" t="s">
        <v>7</v>
      </c>
      <c r="C18" s="3">
        <v>707058</v>
      </c>
      <c r="D18" s="224">
        <f t="shared" si="0"/>
        <v>0.20323877820869971</v>
      </c>
      <c r="E18" s="226">
        <v>911</v>
      </c>
      <c r="F18" s="224">
        <f>(E18/E6-1)</f>
        <v>3.1710079275198089E-2</v>
      </c>
      <c r="G18" s="226"/>
      <c r="H18" s="26"/>
      <c r="I18" s="3">
        <v>52</v>
      </c>
      <c r="J18" s="224"/>
      <c r="K18" s="226">
        <v>3</v>
      </c>
      <c r="L18" s="26"/>
      <c r="M18" s="226"/>
      <c r="N18" s="26"/>
      <c r="O18" s="226"/>
      <c r="P18" s="26"/>
      <c r="Q18" s="226"/>
      <c r="R18" s="26"/>
    </row>
    <row r="19" spans="1:18" s="75" customFormat="1" ht="13.55" customHeight="1">
      <c r="A19" s="439"/>
      <c r="B19" s="10" t="s">
        <v>8</v>
      </c>
      <c r="C19" s="3">
        <v>762096</v>
      </c>
      <c r="D19" s="224">
        <f t="shared" si="0"/>
        <v>0.18630226972368244</v>
      </c>
      <c r="E19" s="226">
        <v>882</v>
      </c>
      <c r="F19" s="224">
        <f>(E19/E7-1)</f>
        <v>0.11504424778761058</v>
      </c>
      <c r="G19" s="226"/>
      <c r="H19" s="26"/>
      <c r="I19" s="3">
        <v>59</v>
      </c>
      <c r="J19" s="224"/>
      <c r="K19" s="376" t="s">
        <v>3</v>
      </c>
      <c r="L19" s="26"/>
      <c r="M19" s="226"/>
      <c r="N19" s="26"/>
      <c r="O19" s="226"/>
      <c r="P19" s="26"/>
      <c r="Q19" s="226"/>
      <c r="R19" s="26"/>
    </row>
    <row r="20" spans="1:18" s="75" customFormat="1" ht="13.55" customHeight="1">
      <c r="A20" s="439"/>
      <c r="B20" s="10" t="s">
        <v>9</v>
      </c>
      <c r="C20" s="3">
        <v>802497</v>
      </c>
      <c r="D20" s="224">
        <f t="shared" si="0"/>
        <v>0.17982166616435236</v>
      </c>
      <c r="E20" s="226">
        <v>841</v>
      </c>
      <c r="F20" s="224">
        <v>5.8000000000000003E-2</v>
      </c>
      <c r="G20" s="226"/>
      <c r="H20" s="26"/>
      <c r="I20" s="3">
        <v>92</v>
      </c>
      <c r="J20" s="224"/>
      <c r="K20" s="226">
        <v>4</v>
      </c>
      <c r="L20" s="26">
        <v>5.8000000000000003E-2</v>
      </c>
      <c r="M20" s="226"/>
      <c r="N20" s="26"/>
      <c r="O20" s="226"/>
      <c r="P20" s="26"/>
      <c r="Q20" s="226"/>
      <c r="R20" s="26"/>
    </row>
    <row r="21" spans="1:18" s="75" customFormat="1" ht="13.55" customHeight="1">
      <c r="A21" s="439"/>
      <c r="B21" s="10" t="s">
        <v>10</v>
      </c>
      <c r="C21" s="3">
        <v>865693</v>
      </c>
      <c r="D21" s="224">
        <f t="shared" si="0"/>
        <v>0.21541712296071661</v>
      </c>
      <c r="E21" s="226">
        <v>1120</v>
      </c>
      <c r="F21" s="224">
        <f t="shared" ref="F21:F26" si="1">(E21-E9)/E9</f>
        <v>0.23348017621145375</v>
      </c>
      <c r="G21" s="226"/>
      <c r="H21" s="26"/>
      <c r="I21" s="3">
        <v>38</v>
      </c>
      <c r="J21" s="224"/>
      <c r="K21" s="226">
        <v>2</v>
      </c>
      <c r="L21" s="26"/>
      <c r="M21" s="226"/>
      <c r="N21" s="26"/>
      <c r="O21" s="226"/>
      <c r="P21" s="26"/>
      <c r="Q21" s="226"/>
      <c r="R21" s="26"/>
    </row>
    <row r="22" spans="1:18" s="75" customFormat="1" ht="13.55" customHeight="1">
      <c r="A22" s="439"/>
      <c r="B22" s="10" t="s">
        <v>11</v>
      </c>
      <c r="C22" s="3">
        <v>1020757</v>
      </c>
      <c r="D22" s="224">
        <f t="shared" si="0"/>
        <v>0.13767088630167826</v>
      </c>
      <c r="E22" s="226">
        <v>1702</v>
      </c>
      <c r="F22" s="224">
        <f t="shared" si="1"/>
        <v>0.14228187919463087</v>
      </c>
      <c r="G22" s="226"/>
      <c r="H22" s="26"/>
      <c r="I22" s="3">
        <v>65</v>
      </c>
      <c r="J22" s="224"/>
      <c r="K22" s="376" t="s">
        <v>3</v>
      </c>
      <c r="L22" s="26"/>
      <c r="M22" s="226"/>
      <c r="N22" s="26"/>
      <c r="O22" s="226"/>
      <c r="P22" s="26"/>
      <c r="Q22" s="226"/>
      <c r="R22" s="26"/>
    </row>
    <row r="23" spans="1:18" s="75" customFormat="1" ht="13.55" customHeight="1">
      <c r="A23" s="439"/>
      <c r="B23" s="10" t="s">
        <v>12</v>
      </c>
      <c r="C23" s="3">
        <v>1070289</v>
      </c>
      <c r="D23" s="224">
        <f t="shared" si="0"/>
        <v>0.15013975260404075</v>
      </c>
      <c r="E23" s="226">
        <v>1817</v>
      </c>
      <c r="F23" s="224">
        <f t="shared" si="1"/>
        <v>5.8857808857808856E-2</v>
      </c>
      <c r="G23" s="226"/>
      <c r="H23" s="26"/>
      <c r="I23" s="3">
        <v>61</v>
      </c>
      <c r="J23" s="224"/>
      <c r="K23" s="226">
        <v>2</v>
      </c>
      <c r="L23" s="26"/>
      <c r="M23" s="226"/>
      <c r="N23" s="26"/>
      <c r="O23" s="226"/>
      <c r="P23" s="26"/>
      <c r="Q23" s="226"/>
      <c r="R23" s="26"/>
    </row>
    <row r="24" spans="1:18" s="75" customFormat="1" ht="13.55" customHeight="1">
      <c r="A24" s="439"/>
      <c r="B24" s="10" t="s">
        <v>13</v>
      </c>
      <c r="C24" s="3">
        <v>785549</v>
      </c>
      <c r="D24" s="224">
        <f t="shared" si="0"/>
        <v>0.15141943351645451</v>
      </c>
      <c r="E24" s="226">
        <v>996</v>
      </c>
      <c r="F24" s="224">
        <f t="shared" si="1"/>
        <v>9.11854103343465E-3</v>
      </c>
      <c r="G24" s="226"/>
      <c r="H24" s="26"/>
      <c r="I24" s="3">
        <v>59</v>
      </c>
      <c r="J24" s="224"/>
      <c r="K24" s="226">
        <v>4</v>
      </c>
      <c r="L24" s="26"/>
      <c r="M24" s="226"/>
      <c r="N24" s="26"/>
      <c r="O24" s="226"/>
      <c r="P24" s="26"/>
      <c r="Q24" s="226"/>
      <c r="R24" s="26"/>
    </row>
    <row r="25" spans="1:18" s="75" customFormat="1" ht="13.55" customHeight="1">
      <c r="A25" s="439"/>
      <c r="B25" s="10" t="s">
        <v>14</v>
      </c>
      <c r="C25" s="3">
        <v>848088</v>
      </c>
      <c r="D25" s="224">
        <f t="shared" si="0"/>
        <v>0.11953195747276044</v>
      </c>
      <c r="E25" s="226">
        <v>1153</v>
      </c>
      <c r="F25" s="224">
        <f t="shared" si="1"/>
        <v>0.22921108742004265</v>
      </c>
      <c r="G25" s="226"/>
      <c r="H25" s="26"/>
      <c r="I25" s="3">
        <v>51</v>
      </c>
      <c r="J25" s="224"/>
      <c r="K25" s="226">
        <v>1</v>
      </c>
      <c r="L25" s="26"/>
      <c r="M25" s="226"/>
      <c r="N25" s="26"/>
      <c r="O25" s="226"/>
      <c r="P25" s="26"/>
      <c r="Q25" s="226"/>
      <c r="R25" s="26"/>
    </row>
    <row r="26" spans="1:18" s="75" customFormat="1" ht="13.55" customHeight="1">
      <c r="A26" s="439"/>
      <c r="B26" s="10" t="s">
        <v>15</v>
      </c>
      <c r="C26" s="3">
        <v>784031</v>
      </c>
      <c r="D26" s="224">
        <f t="shared" si="0"/>
        <v>5.1139113565459644E-2</v>
      </c>
      <c r="E26" s="226">
        <v>1012</v>
      </c>
      <c r="F26" s="224">
        <f t="shared" si="1"/>
        <v>6.4143007360672979E-2</v>
      </c>
      <c r="G26" s="226"/>
      <c r="H26" s="26"/>
      <c r="I26" s="3">
        <v>116</v>
      </c>
      <c r="J26" s="224"/>
      <c r="K26" s="226">
        <v>4</v>
      </c>
      <c r="L26" s="26">
        <f>(K26-K14)/K14</f>
        <v>3</v>
      </c>
      <c r="M26" s="226"/>
      <c r="N26" s="26"/>
      <c r="O26" s="226"/>
      <c r="P26" s="26"/>
      <c r="Q26" s="226"/>
      <c r="R26" s="26"/>
    </row>
    <row r="27" spans="1:18" s="75" customFormat="1" ht="13.55" customHeight="1">
      <c r="A27" s="444"/>
      <c r="B27" s="29" t="s">
        <v>16</v>
      </c>
      <c r="C27" s="13">
        <v>790681</v>
      </c>
      <c r="D27" s="218">
        <f t="shared" si="0"/>
        <v>8.9547014800943098E-2</v>
      </c>
      <c r="E27" s="211">
        <v>1054</v>
      </c>
      <c r="F27" s="218">
        <f>(E27-E15)/E15</f>
        <v>-1.3108614232209739E-2</v>
      </c>
      <c r="G27" s="211"/>
      <c r="H27" s="30"/>
      <c r="I27" s="13">
        <v>68</v>
      </c>
      <c r="J27" s="218"/>
      <c r="K27" s="376" t="s">
        <v>3</v>
      </c>
      <c r="L27" s="30"/>
      <c r="M27" s="211"/>
      <c r="N27" s="30"/>
      <c r="O27" s="211"/>
      <c r="P27" s="30"/>
      <c r="Q27" s="211"/>
      <c r="R27" s="30"/>
    </row>
    <row r="28" spans="1:18" s="75" customFormat="1" ht="13.55" customHeight="1">
      <c r="A28" s="443" t="s">
        <v>221</v>
      </c>
      <c r="B28" s="10" t="s">
        <v>233</v>
      </c>
      <c r="C28" s="3">
        <v>985287</v>
      </c>
      <c r="D28" s="224">
        <f t="shared" si="0"/>
        <v>9.7927805252026393E-2</v>
      </c>
      <c r="E28" s="226">
        <v>1870</v>
      </c>
      <c r="F28" s="224">
        <f t="shared" ref="F28:F39" si="2">(E28-E16)/E16</f>
        <v>-7.9575596816976128E-3</v>
      </c>
      <c r="G28" s="226"/>
      <c r="H28" s="26"/>
      <c r="I28" s="3">
        <v>55</v>
      </c>
      <c r="J28" s="224">
        <f t="shared" ref="J28:J39" si="3">(I28-I16)/I16</f>
        <v>-0.48113207547169812</v>
      </c>
      <c r="K28" s="21">
        <v>5</v>
      </c>
      <c r="L28" s="26">
        <f>(K28-K16)/K16</f>
        <v>-0.16666666666666666</v>
      </c>
      <c r="M28" s="226"/>
      <c r="N28" s="26"/>
      <c r="O28" s="226"/>
      <c r="P28" s="26"/>
      <c r="Q28" s="226"/>
      <c r="R28" s="26"/>
    </row>
    <row r="29" spans="1:18" s="75" customFormat="1" ht="13.55" customHeight="1">
      <c r="A29" s="439"/>
      <c r="B29" s="10" t="s">
        <v>234</v>
      </c>
      <c r="C29" s="3">
        <v>944596</v>
      </c>
      <c r="D29" s="224">
        <f t="shared" si="0"/>
        <v>0.2662178718977799</v>
      </c>
      <c r="E29" s="226">
        <v>1808</v>
      </c>
      <c r="F29" s="224">
        <f t="shared" si="2"/>
        <v>0.25381414701803051</v>
      </c>
      <c r="G29" s="226"/>
      <c r="H29" s="26"/>
      <c r="I29" s="3">
        <v>66</v>
      </c>
      <c r="J29" s="224">
        <f t="shared" si="3"/>
        <v>0.5714285714285714</v>
      </c>
      <c r="K29" s="215">
        <v>6</v>
      </c>
      <c r="L29" s="26">
        <f>(K29-K17)/K17</f>
        <v>0.5</v>
      </c>
      <c r="M29" s="226"/>
      <c r="N29" s="26"/>
      <c r="O29" s="226"/>
      <c r="P29" s="26"/>
      <c r="Q29" s="226"/>
      <c r="R29" s="26"/>
    </row>
    <row r="30" spans="1:18" s="75" customFormat="1" ht="13.55" customHeight="1">
      <c r="A30" s="439"/>
      <c r="B30" s="10" t="s">
        <v>7</v>
      </c>
      <c r="C30" s="3">
        <v>823918</v>
      </c>
      <c r="D30" s="224">
        <f t="shared" si="0"/>
        <v>0.16527639882442458</v>
      </c>
      <c r="E30" s="226">
        <v>1165</v>
      </c>
      <c r="F30" s="224">
        <f t="shared" si="2"/>
        <v>0.27881448957189903</v>
      </c>
      <c r="G30" s="226"/>
      <c r="H30" s="26"/>
      <c r="I30" s="3">
        <v>41</v>
      </c>
      <c r="J30" s="224">
        <f t="shared" si="3"/>
        <v>-0.21153846153846154</v>
      </c>
      <c r="K30" s="215">
        <v>4</v>
      </c>
      <c r="L30" s="26">
        <f>(K30-K18)/K18</f>
        <v>0.33333333333333331</v>
      </c>
      <c r="M30" s="226"/>
      <c r="N30" s="26"/>
      <c r="O30" s="226"/>
      <c r="P30" s="26"/>
      <c r="Q30" s="226"/>
      <c r="R30" s="26"/>
    </row>
    <row r="31" spans="1:18" s="75" customFormat="1" ht="13.55" customHeight="1">
      <c r="A31" s="439"/>
      <c r="B31" s="10" t="s">
        <v>8</v>
      </c>
      <c r="C31" s="3">
        <v>855083</v>
      </c>
      <c r="D31" s="224">
        <f t="shared" si="0"/>
        <v>0.12201481178224266</v>
      </c>
      <c r="E31" s="226">
        <v>1060</v>
      </c>
      <c r="F31" s="46">
        <f t="shared" si="2"/>
        <v>0.20181405895691609</v>
      </c>
      <c r="G31" s="226"/>
      <c r="H31" s="26"/>
      <c r="I31" s="3">
        <v>53</v>
      </c>
      <c r="J31" s="46">
        <f t="shared" si="3"/>
        <v>-0.10169491525423729</v>
      </c>
      <c r="K31" s="215">
        <v>1</v>
      </c>
      <c r="L31" s="139"/>
      <c r="M31" s="226"/>
      <c r="N31" s="26"/>
      <c r="O31" s="226"/>
      <c r="P31" s="26"/>
      <c r="Q31" s="226"/>
      <c r="R31" s="26"/>
    </row>
    <row r="32" spans="1:18" s="75" customFormat="1" ht="13.55" customHeight="1">
      <c r="A32" s="439"/>
      <c r="B32" s="10" t="s">
        <v>9</v>
      </c>
      <c r="C32" s="3">
        <v>906482</v>
      </c>
      <c r="D32" s="224">
        <f t="shared" si="0"/>
        <v>0.12957680838682262</v>
      </c>
      <c r="E32" s="226">
        <v>936</v>
      </c>
      <c r="F32" s="224">
        <f t="shared" si="2"/>
        <v>0.11296076099881094</v>
      </c>
      <c r="G32" s="226"/>
      <c r="H32" s="26"/>
      <c r="I32" s="3">
        <v>80</v>
      </c>
      <c r="J32" s="224">
        <f t="shared" si="3"/>
        <v>-0.13043478260869565</v>
      </c>
      <c r="K32" s="376" t="s">
        <v>3</v>
      </c>
      <c r="L32" s="26"/>
      <c r="M32" s="226"/>
      <c r="N32" s="26"/>
      <c r="O32" s="226"/>
      <c r="P32" s="26"/>
      <c r="Q32" s="226"/>
      <c r="R32" s="26"/>
    </row>
    <row r="33" spans="1:18" s="75" customFormat="1" ht="13.55" customHeight="1">
      <c r="A33" s="439"/>
      <c r="B33" s="10" t="s">
        <v>10</v>
      </c>
      <c r="C33" s="3">
        <v>915942</v>
      </c>
      <c r="D33" s="224">
        <f t="shared" si="0"/>
        <v>5.8044826514711337E-2</v>
      </c>
      <c r="E33" s="226">
        <v>1073</v>
      </c>
      <c r="F33" s="46">
        <f t="shared" si="2"/>
        <v>-4.1964285714285711E-2</v>
      </c>
      <c r="G33" s="226"/>
      <c r="H33" s="26"/>
      <c r="I33" s="3">
        <v>79</v>
      </c>
      <c r="J33" s="46">
        <f t="shared" si="3"/>
        <v>1.0789473684210527</v>
      </c>
      <c r="K33" s="376" t="s">
        <v>3</v>
      </c>
      <c r="L33" s="139"/>
      <c r="M33" s="226"/>
      <c r="N33" s="26"/>
      <c r="O33" s="226"/>
      <c r="P33" s="26"/>
      <c r="Q33" s="226"/>
      <c r="R33" s="26"/>
    </row>
    <row r="34" spans="1:18" s="75" customFormat="1" ht="13.55" customHeight="1">
      <c r="A34" s="439"/>
      <c r="B34" s="10" t="s">
        <v>11</v>
      </c>
      <c r="C34" s="3">
        <v>1098740</v>
      </c>
      <c r="D34" s="224">
        <f t="shared" si="0"/>
        <v>7.6397222845398072E-2</v>
      </c>
      <c r="E34" s="226">
        <v>1691</v>
      </c>
      <c r="F34" s="224">
        <f t="shared" si="2"/>
        <v>-6.4629847238542888E-3</v>
      </c>
      <c r="G34" s="226"/>
      <c r="H34" s="26"/>
      <c r="I34" s="3">
        <v>64</v>
      </c>
      <c r="J34" s="224">
        <f t="shared" si="3"/>
        <v>-1.5384615384615385E-2</v>
      </c>
      <c r="K34" s="215">
        <v>13</v>
      </c>
      <c r="L34" s="26"/>
      <c r="M34" s="226"/>
      <c r="N34" s="26"/>
      <c r="O34" s="226"/>
      <c r="P34" s="26"/>
      <c r="Q34" s="226"/>
      <c r="R34" s="26"/>
    </row>
    <row r="35" spans="1:18" s="75" customFormat="1" ht="13.55" customHeight="1">
      <c r="A35" s="439"/>
      <c r="B35" s="10" t="s">
        <v>12</v>
      </c>
      <c r="C35" s="3">
        <v>1159874</v>
      </c>
      <c r="D35" s="224">
        <f t="shared" si="0"/>
        <v>8.3701691786050303E-2</v>
      </c>
      <c r="E35" s="226">
        <v>1621</v>
      </c>
      <c r="F35" s="46">
        <f t="shared" si="2"/>
        <v>-0.10787011557512383</v>
      </c>
      <c r="G35" s="226"/>
      <c r="H35" s="26"/>
      <c r="I35" s="3">
        <v>132</v>
      </c>
      <c r="J35" s="46">
        <f t="shared" si="3"/>
        <v>1.1639344262295082</v>
      </c>
      <c r="K35" s="376" t="s">
        <v>3</v>
      </c>
      <c r="L35" s="139"/>
      <c r="M35" s="226"/>
      <c r="N35" s="26"/>
      <c r="O35" s="226"/>
      <c r="P35" s="26"/>
      <c r="Q35" s="226"/>
      <c r="R35" s="26"/>
    </row>
    <row r="36" spans="1:18" s="75" customFormat="1" ht="13.55" customHeight="1">
      <c r="A36" s="439"/>
      <c r="B36" s="10" t="s">
        <v>13</v>
      </c>
      <c r="C36" s="3">
        <v>931946</v>
      </c>
      <c r="D36" s="224">
        <f t="shared" si="0"/>
        <v>0.18636265847197311</v>
      </c>
      <c r="E36" s="226">
        <v>1151</v>
      </c>
      <c r="F36" s="46">
        <f t="shared" si="2"/>
        <v>0.15562248995983935</v>
      </c>
      <c r="G36" s="226"/>
      <c r="H36" s="26"/>
      <c r="I36" s="3">
        <v>75</v>
      </c>
      <c r="J36" s="46">
        <f t="shared" si="3"/>
        <v>0.2711864406779661</v>
      </c>
      <c r="K36" s="215">
        <v>3</v>
      </c>
      <c r="L36" s="139">
        <f>(K36-K24)/K24</f>
        <v>-0.25</v>
      </c>
      <c r="M36" s="226"/>
      <c r="N36" s="26"/>
      <c r="O36" s="226"/>
      <c r="P36" s="26"/>
      <c r="Q36" s="226"/>
      <c r="R36" s="26"/>
    </row>
    <row r="37" spans="1:18" s="75" customFormat="1" ht="13.55" customHeight="1">
      <c r="A37" s="439"/>
      <c r="B37" s="10" t="s">
        <v>14</v>
      </c>
      <c r="C37" s="3">
        <v>984649</v>
      </c>
      <c r="D37" s="224">
        <f t="shared" si="0"/>
        <v>0.16102220524285216</v>
      </c>
      <c r="E37" s="226">
        <v>1478</v>
      </c>
      <c r="F37" s="224">
        <f t="shared" si="2"/>
        <v>0.2818733738074588</v>
      </c>
      <c r="G37" s="226"/>
      <c r="H37" s="26"/>
      <c r="I37" s="3">
        <v>55</v>
      </c>
      <c r="J37" s="224">
        <f t="shared" si="3"/>
        <v>7.8431372549019607E-2</v>
      </c>
      <c r="K37" s="215">
        <v>3</v>
      </c>
      <c r="L37" s="26">
        <f>(K37-K25)/K25</f>
        <v>2</v>
      </c>
      <c r="M37" s="226"/>
      <c r="N37" s="26"/>
      <c r="O37" s="226"/>
      <c r="P37" s="26"/>
      <c r="Q37" s="226"/>
      <c r="R37" s="26"/>
    </row>
    <row r="38" spans="1:18" s="75" customFormat="1" ht="13.55" customHeight="1">
      <c r="A38" s="439"/>
      <c r="B38" s="10" t="s">
        <v>15</v>
      </c>
      <c r="C38" s="3">
        <v>987488</v>
      </c>
      <c r="D38" s="224">
        <f t="shared" si="0"/>
        <v>0.25950121870181153</v>
      </c>
      <c r="E38" s="226">
        <v>1410</v>
      </c>
      <c r="F38" s="224">
        <f t="shared" si="2"/>
        <v>0.3932806324110672</v>
      </c>
      <c r="G38" s="226"/>
      <c r="H38" s="26"/>
      <c r="I38" s="3">
        <v>72</v>
      </c>
      <c r="J38" s="224">
        <f t="shared" si="3"/>
        <v>-0.37931034482758619</v>
      </c>
      <c r="K38" s="215">
        <v>12</v>
      </c>
      <c r="L38" s="26">
        <f>(K38-K26)/K26</f>
        <v>2</v>
      </c>
      <c r="M38" s="226"/>
      <c r="N38" s="26"/>
      <c r="O38" s="226"/>
      <c r="P38" s="26"/>
      <c r="Q38" s="226"/>
      <c r="R38" s="26"/>
    </row>
    <row r="39" spans="1:18" s="75" customFormat="1" ht="13.55" customHeight="1">
      <c r="A39" s="444"/>
      <c r="B39" s="10" t="s">
        <v>16</v>
      </c>
      <c r="C39" s="158">
        <v>1015874</v>
      </c>
      <c r="D39" s="224">
        <f t="shared" si="0"/>
        <v>0.28480891788218005</v>
      </c>
      <c r="E39" s="226">
        <v>1535</v>
      </c>
      <c r="F39" s="218">
        <f t="shared" si="2"/>
        <v>0.45635673624288425</v>
      </c>
      <c r="G39" s="226"/>
      <c r="H39" s="26"/>
      <c r="I39" s="3">
        <v>88</v>
      </c>
      <c r="J39" s="218">
        <f t="shared" si="3"/>
        <v>0.29411764705882354</v>
      </c>
      <c r="K39" s="33">
        <v>3</v>
      </c>
      <c r="L39" s="30"/>
      <c r="M39" s="226"/>
      <c r="N39" s="26"/>
      <c r="O39" s="226"/>
      <c r="P39" s="26"/>
      <c r="Q39" s="226"/>
      <c r="R39" s="26"/>
    </row>
    <row r="40" spans="1:18" s="75" customFormat="1" ht="13.55" customHeight="1">
      <c r="A40" s="443" t="s">
        <v>222</v>
      </c>
      <c r="B40" s="2" t="s">
        <v>233</v>
      </c>
      <c r="C40" s="16">
        <v>1281530</v>
      </c>
      <c r="D40" s="217">
        <f t="shared" si="0"/>
        <v>0.30066670929384026</v>
      </c>
      <c r="E40" s="16">
        <v>3063</v>
      </c>
      <c r="F40" s="224">
        <f>(E40/E28-1)</f>
        <v>0.63796791443850265</v>
      </c>
      <c r="G40" s="16"/>
      <c r="H40" s="217"/>
      <c r="I40" s="16">
        <v>115</v>
      </c>
      <c r="J40" s="224">
        <f>(I40/I28-1)</f>
        <v>1.0909090909090908</v>
      </c>
      <c r="K40" s="21">
        <v>13</v>
      </c>
      <c r="L40" s="26">
        <f>(K40/K28-1)</f>
        <v>1.6</v>
      </c>
      <c r="M40" s="16"/>
      <c r="N40" s="217"/>
      <c r="O40" s="16"/>
      <c r="P40" s="217"/>
      <c r="Q40" s="16"/>
      <c r="R40" s="217"/>
    </row>
    <row r="41" spans="1:18" s="75" customFormat="1" ht="13.55" customHeight="1">
      <c r="A41" s="439"/>
      <c r="B41" s="10" t="s">
        <v>20</v>
      </c>
      <c r="C41" s="3">
        <v>982591</v>
      </c>
      <c r="D41" s="224">
        <f t="shared" si="0"/>
        <v>4.0223545304024153E-2</v>
      </c>
      <c r="E41" s="3">
        <v>1353</v>
      </c>
      <c r="F41" s="224">
        <f>(E41/E29-1)</f>
        <v>-0.25165929203539827</v>
      </c>
      <c r="G41" s="3"/>
      <c r="H41" s="224"/>
      <c r="I41" s="3">
        <v>139</v>
      </c>
      <c r="J41" s="224">
        <f>(I41/I29-1)</f>
        <v>1.106060606060606</v>
      </c>
      <c r="K41" s="215">
        <v>3</v>
      </c>
      <c r="L41" s="26">
        <f>(K41/K29-1)</f>
        <v>-0.5</v>
      </c>
      <c r="M41" s="3"/>
      <c r="N41" s="224"/>
      <c r="O41" s="3"/>
      <c r="P41" s="224"/>
      <c r="Q41" s="3"/>
      <c r="R41" s="224"/>
    </row>
    <row r="42" spans="1:18" s="75" customFormat="1" ht="13.55" customHeight="1">
      <c r="A42" s="439"/>
      <c r="B42" s="10" t="s">
        <v>237</v>
      </c>
      <c r="C42" s="3">
        <v>1046055</v>
      </c>
      <c r="D42" s="224">
        <v>0.27</v>
      </c>
      <c r="E42" s="3">
        <v>1367</v>
      </c>
      <c r="F42" s="224">
        <f>(E42/E30-1)</f>
        <v>0.1733905579399142</v>
      </c>
      <c r="G42" s="3"/>
      <c r="H42" s="224"/>
      <c r="I42" s="3">
        <v>170</v>
      </c>
      <c r="J42" s="224">
        <f>(I42/I30-1)</f>
        <v>3.1463414634146343</v>
      </c>
      <c r="K42" s="215">
        <v>3</v>
      </c>
      <c r="L42" s="26">
        <f>(K42/K30-1)</f>
        <v>-0.25</v>
      </c>
      <c r="M42" s="3"/>
      <c r="N42" s="224"/>
      <c r="O42" s="3"/>
      <c r="P42" s="224"/>
      <c r="Q42" s="3"/>
      <c r="R42" s="224"/>
    </row>
    <row r="43" spans="1:18" s="75" customFormat="1" ht="13.55" customHeight="1">
      <c r="A43" s="439"/>
      <c r="B43" s="10" t="s">
        <v>238</v>
      </c>
      <c r="C43" s="3">
        <v>989018</v>
      </c>
      <c r="D43" s="224">
        <v>0.157</v>
      </c>
      <c r="E43" s="3">
        <v>1319</v>
      </c>
      <c r="F43" s="224">
        <f>(E43/E31-1)</f>
        <v>0.24433962264150932</v>
      </c>
      <c r="G43" s="3"/>
      <c r="H43" s="224"/>
      <c r="I43" s="3">
        <v>105</v>
      </c>
      <c r="J43" s="224">
        <f>(I43/I31-1)</f>
        <v>0.98113207547169812</v>
      </c>
      <c r="K43" s="215">
        <v>2</v>
      </c>
      <c r="L43" s="26">
        <f>(K43/K31-1)</f>
        <v>1</v>
      </c>
      <c r="M43" s="3"/>
      <c r="N43" s="224"/>
      <c r="O43" s="3"/>
      <c r="P43" s="224"/>
      <c r="Q43" s="3"/>
      <c r="R43" s="224"/>
    </row>
    <row r="44" spans="1:18" s="75" customFormat="1" ht="13.55" customHeight="1">
      <c r="A44" s="439"/>
      <c r="B44" s="10" t="s">
        <v>239</v>
      </c>
      <c r="C44" s="3">
        <v>1107498</v>
      </c>
      <c r="D44" s="224">
        <v>0.222</v>
      </c>
      <c r="E44" s="3">
        <v>1260</v>
      </c>
      <c r="F44" s="224">
        <v>5.8000000000000003E-2</v>
      </c>
      <c r="G44" s="3"/>
      <c r="H44" s="224"/>
      <c r="I44" s="3">
        <v>103</v>
      </c>
      <c r="J44" s="224">
        <v>5.8000000000000003E-2</v>
      </c>
      <c r="K44" s="215">
        <v>1</v>
      </c>
      <c r="L44" s="26">
        <v>5.8000000000000003E-2</v>
      </c>
      <c r="M44" s="3"/>
      <c r="N44" s="224"/>
      <c r="O44" s="3"/>
      <c r="P44" s="224"/>
      <c r="Q44" s="3"/>
      <c r="R44" s="224"/>
    </row>
    <row r="45" spans="1:18" s="75" customFormat="1" ht="13.55" customHeight="1">
      <c r="A45" s="439"/>
      <c r="B45" s="10" t="s">
        <v>240</v>
      </c>
      <c r="C45" s="3">
        <v>1064076</v>
      </c>
      <c r="D45" s="224">
        <v>0.16200000000000001</v>
      </c>
      <c r="E45" s="3">
        <v>1390</v>
      </c>
      <c r="F45" s="224">
        <f t="shared" ref="F45:F50" si="4">(E45-E33)/E33</f>
        <v>0.29543336439888163</v>
      </c>
      <c r="G45" s="3"/>
      <c r="H45" s="224"/>
      <c r="I45" s="3">
        <v>124</v>
      </c>
      <c r="J45" s="224">
        <f t="shared" ref="J45:J63" si="5">(I45-I33)/I33</f>
        <v>0.569620253164557</v>
      </c>
      <c r="K45" s="215">
        <v>15</v>
      </c>
      <c r="L45" s="26"/>
      <c r="M45" s="3"/>
      <c r="N45" s="224"/>
      <c r="O45" s="3"/>
      <c r="P45" s="224"/>
      <c r="Q45" s="3"/>
      <c r="R45" s="224"/>
    </row>
    <row r="46" spans="1:18" s="75" customFormat="1" ht="13.55" customHeight="1">
      <c r="A46" s="439"/>
      <c r="B46" s="10" t="s">
        <v>241</v>
      </c>
      <c r="C46" s="3">
        <v>1297398</v>
      </c>
      <c r="D46" s="224">
        <v>0.18099999999999999</v>
      </c>
      <c r="E46" s="3">
        <v>2257</v>
      </c>
      <c r="F46" s="224">
        <f t="shared" si="4"/>
        <v>0.33471318746303963</v>
      </c>
      <c r="G46" s="3"/>
      <c r="H46" s="224"/>
      <c r="I46" s="3">
        <v>96</v>
      </c>
      <c r="J46" s="224">
        <f t="shared" si="5"/>
        <v>0.5</v>
      </c>
      <c r="K46" s="215">
        <v>15</v>
      </c>
      <c r="L46" s="26">
        <f>(K46-K34)/K34</f>
        <v>0.15384615384615385</v>
      </c>
      <c r="M46" s="3"/>
      <c r="N46" s="224"/>
      <c r="O46" s="3"/>
      <c r="P46" s="224"/>
      <c r="Q46" s="3"/>
      <c r="R46" s="224"/>
    </row>
    <row r="47" spans="1:18" s="75" customFormat="1" ht="13.55" customHeight="1">
      <c r="A47" s="439"/>
      <c r="B47" s="10" t="s">
        <v>242</v>
      </c>
      <c r="C47" s="3">
        <v>1308664</v>
      </c>
      <c r="D47" s="224">
        <v>0.128</v>
      </c>
      <c r="E47" s="3">
        <v>2455</v>
      </c>
      <c r="F47" s="224">
        <f t="shared" si="4"/>
        <v>0.51449722393584207</v>
      </c>
      <c r="G47" s="3"/>
      <c r="H47" s="224"/>
      <c r="I47" s="226">
        <v>120</v>
      </c>
      <c r="J47" s="224">
        <f t="shared" si="5"/>
        <v>-9.0909090909090912E-2</v>
      </c>
      <c r="K47" s="215">
        <v>5</v>
      </c>
      <c r="L47" s="26"/>
      <c r="M47" s="3"/>
      <c r="N47" s="224"/>
      <c r="O47" s="3"/>
      <c r="P47" s="224"/>
      <c r="Q47" s="3"/>
      <c r="R47" s="224"/>
    </row>
    <row r="48" spans="1:18" s="75" customFormat="1" ht="13.55" customHeight="1">
      <c r="A48" s="439"/>
      <c r="B48" s="10" t="s">
        <v>243</v>
      </c>
      <c r="C48" s="3">
        <v>1015650</v>
      </c>
      <c r="D48" s="224">
        <v>0.09</v>
      </c>
      <c r="E48" s="226">
        <v>1425</v>
      </c>
      <c r="F48" s="224">
        <f t="shared" si="4"/>
        <v>0.23805386620330149</v>
      </c>
      <c r="G48" s="226"/>
      <c r="H48" s="224"/>
      <c r="I48" s="226">
        <v>62</v>
      </c>
      <c r="J48" s="224">
        <f t="shared" si="5"/>
        <v>-0.17333333333333334</v>
      </c>
      <c r="K48" s="215">
        <v>24</v>
      </c>
      <c r="L48" s="224">
        <f t="shared" ref="L48:L63" si="6">(K48-K36)/K36</f>
        <v>7</v>
      </c>
      <c r="M48" s="226"/>
      <c r="N48" s="224"/>
      <c r="O48" s="226"/>
      <c r="P48" s="224"/>
      <c r="Q48" s="226"/>
      <c r="R48" s="224"/>
    </row>
    <row r="49" spans="1:18" s="75" customFormat="1" ht="13.55" customHeight="1">
      <c r="A49" s="439"/>
      <c r="B49" s="10" t="s">
        <v>244</v>
      </c>
      <c r="C49" s="226">
        <v>1078092</v>
      </c>
      <c r="D49" s="224">
        <v>9.5000000000000001E-2</v>
      </c>
      <c r="E49" s="226">
        <v>1655</v>
      </c>
      <c r="F49" s="224">
        <f t="shared" si="4"/>
        <v>0.11975642760487144</v>
      </c>
      <c r="G49" s="226"/>
      <c r="H49" s="224"/>
      <c r="I49" s="226">
        <v>72</v>
      </c>
      <c r="J49" s="224">
        <f t="shared" si="5"/>
        <v>0.30909090909090908</v>
      </c>
      <c r="K49" s="215">
        <v>14</v>
      </c>
      <c r="L49" s="224">
        <f t="shared" si="6"/>
        <v>3.6666666666666665</v>
      </c>
      <c r="M49" s="226"/>
      <c r="N49" s="224"/>
      <c r="O49" s="226"/>
      <c r="P49" s="224"/>
      <c r="Q49" s="226"/>
      <c r="R49" s="224"/>
    </row>
    <row r="50" spans="1:18" s="75" customFormat="1" ht="13.55" customHeight="1">
      <c r="A50" s="439"/>
      <c r="B50" s="10" t="s">
        <v>15</v>
      </c>
      <c r="C50" s="226">
        <v>1072557</v>
      </c>
      <c r="D50" s="224">
        <v>8.5999999999999993E-2</v>
      </c>
      <c r="E50" s="226">
        <v>1249</v>
      </c>
      <c r="F50" s="224">
        <f t="shared" si="4"/>
        <v>-0.11418439716312057</v>
      </c>
      <c r="G50" s="226"/>
      <c r="H50" s="224"/>
      <c r="I50" s="226">
        <v>84</v>
      </c>
      <c r="J50" s="224">
        <f t="shared" si="5"/>
        <v>0.16666666666666666</v>
      </c>
      <c r="K50" s="215">
        <v>5</v>
      </c>
      <c r="L50" s="224">
        <f t="shared" si="6"/>
        <v>-0.58333333333333337</v>
      </c>
      <c r="M50" s="226"/>
      <c r="N50" s="224"/>
      <c r="O50" s="226"/>
      <c r="P50" s="224"/>
      <c r="Q50" s="226"/>
      <c r="R50" s="224"/>
    </row>
    <row r="51" spans="1:18" s="75" customFormat="1" ht="13.55" customHeight="1">
      <c r="A51" s="444"/>
      <c r="B51" s="29" t="s">
        <v>231</v>
      </c>
      <c r="C51" s="226">
        <v>1081848</v>
      </c>
      <c r="D51" s="224">
        <v>6.5000000000000002E-2</v>
      </c>
      <c r="E51" s="226">
        <v>1663</v>
      </c>
      <c r="F51" s="218">
        <f>(E51-E39)/E39</f>
        <v>8.3387622149837137E-2</v>
      </c>
      <c r="G51" s="211"/>
      <c r="H51" s="218"/>
      <c r="I51" s="211">
        <v>35</v>
      </c>
      <c r="J51" s="218">
        <f t="shared" si="5"/>
        <v>-0.60227272727272729</v>
      </c>
      <c r="K51" s="33">
        <v>16</v>
      </c>
      <c r="L51" s="218">
        <f t="shared" si="6"/>
        <v>4.333333333333333</v>
      </c>
      <c r="M51" s="211"/>
      <c r="N51" s="218"/>
      <c r="O51" s="211"/>
      <c r="P51" s="218"/>
      <c r="Q51" s="211"/>
      <c r="R51" s="218"/>
    </row>
    <row r="52" spans="1:18" s="75" customFormat="1" ht="13.55" customHeight="1">
      <c r="A52" s="443" t="s">
        <v>232</v>
      </c>
      <c r="B52" s="2" t="s">
        <v>233</v>
      </c>
      <c r="C52" s="17">
        <v>1322909</v>
      </c>
      <c r="D52" s="217">
        <v>3.2000000000000001E-2</v>
      </c>
      <c r="E52" s="17">
        <v>2742</v>
      </c>
      <c r="F52" s="224">
        <f t="shared" ref="F52:F63" si="7">(E52-E40)/E40</f>
        <v>-0.10479921645445642</v>
      </c>
      <c r="G52" s="17"/>
      <c r="H52" s="217"/>
      <c r="I52" s="17">
        <v>109</v>
      </c>
      <c r="J52" s="224">
        <f t="shared" si="5"/>
        <v>-5.2173913043478258E-2</v>
      </c>
      <c r="K52" s="21">
        <v>5</v>
      </c>
      <c r="L52" s="224">
        <f t="shared" si="6"/>
        <v>-0.61538461538461542</v>
      </c>
      <c r="M52" s="17"/>
      <c r="N52" s="217"/>
      <c r="O52" s="17"/>
      <c r="P52" s="217"/>
      <c r="Q52" s="17"/>
      <c r="R52" s="217"/>
    </row>
    <row r="53" spans="1:18" s="75" customFormat="1" ht="13.55" customHeight="1">
      <c r="A53" s="439"/>
      <c r="B53" s="10" t="s">
        <v>234</v>
      </c>
      <c r="C53" s="226">
        <v>1132463</v>
      </c>
      <c r="D53" s="224">
        <v>0.153</v>
      </c>
      <c r="E53" s="226">
        <v>1794</v>
      </c>
      <c r="F53" s="224">
        <f t="shared" si="7"/>
        <v>0.32594235033259422</v>
      </c>
      <c r="G53" s="226"/>
      <c r="H53" s="224"/>
      <c r="I53" s="226">
        <v>131</v>
      </c>
      <c r="J53" s="224">
        <f t="shared" si="5"/>
        <v>-5.7553956834532377E-2</v>
      </c>
      <c r="K53" s="215">
        <v>41</v>
      </c>
      <c r="L53" s="224">
        <f t="shared" si="6"/>
        <v>12.666666666666666</v>
      </c>
      <c r="M53" s="226"/>
      <c r="N53" s="224"/>
      <c r="O53" s="226"/>
      <c r="P53" s="224"/>
      <c r="Q53" s="226"/>
      <c r="R53" s="224"/>
    </row>
    <row r="54" spans="1:18" s="75" customFormat="1" ht="13.55" customHeight="1">
      <c r="A54" s="439"/>
      <c r="B54" s="10" t="s">
        <v>7</v>
      </c>
      <c r="C54" s="226">
        <v>983589</v>
      </c>
      <c r="D54" s="224">
        <v>-6.0299999999999999E-2</v>
      </c>
      <c r="E54" s="159">
        <v>1711</v>
      </c>
      <c r="F54" s="224">
        <f t="shared" si="7"/>
        <v>0.25164594001463059</v>
      </c>
      <c r="G54" s="226"/>
      <c r="H54" s="224"/>
      <c r="I54" s="226">
        <v>82</v>
      </c>
      <c r="J54" s="224">
        <f t="shared" si="5"/>
        <v>-0.51764705882352946</v>
      </c>
      <c r="K54" s="215">
        <v>2</v>
      </c>
      <c r="L54" s="224">
        <f t="shared" si="6"/>
        <v>-0.33333333333333331</v>
      </c>
      <c r="M54" s="226"/>
      <c r="N54" s="224"/>
      <c r="O54" s="226"/>
      <c r="P54" s="224"/>
      <c r="Q54" s="226"/>
      <c r="R54" s="224"/>
    </row>
    <row r="55" spans="1:18" s="75" customFormat="1" ht="13.55" customHeight="1">
      <c r="A55" s="439"/>
      <c r="B55" s="10" t="s">
        <v>8</v>
      </c>
      <c r="C55" s="226">
        <v>1026750</v>
      </c>
      <c r="D55" s="224">
        <v>3.7999999999999999E-2</v>
      </c>
      <c r="E55" s="226">
        <v>1616</v>
      </c>
      <c r="F55" s="46">
        <f t="shared" si="7"/>
        <v>0.22517058377558757</v>
      </c>
      <c r="G55" s="226"/>
      <c r="H55" s="224"/>
      <c r="I55" s="226">
        <v>5</v>
      </c>
      <c r="J55" s="46">
        <f t="shared" si="5"/>
        <v>-0.95238095238095233</v>
      </c>
      <c r="K55" s="215">
        <v>5</v>
      </c>
      <c r="L55" s="46">
        <f t="shared" si="6"/>
        <v>1.5</v>
      </c>
      <c r="M55" s="226"/>
      <c r="N55" s="224"/>
      <c r="O55" s="226"/>
      <c r="P55" s="224"/>
      <c r="Q55" s="226"/>
      <c r="R55" s="224"/>
    </row>
    <row r="56" spans="1:18" s="75" customFormat="1" ht="13.55" customHeight="1">
      <c r="A56" s="439"/>
      <c r="B56" s="10" t="s">
        <v>9</v>
      </c>
      <c r="C56" s="226">
        <v>1099977</v>
      </c>
      <c r="D56" s="224">
        <v>-7.0000000000000001E-3</v>
      </c>
      <c r="E56" s="226">
        <v>1410</v>
      </c>
      <c r="F56" s="224">
        <f t="shared" si="7"/>
        <v>0.11904761904761904</v>
      </c>
      <c r="G56" s="226"/>
      <c r="H56" s="224"/>
      <c r="I56" s="226">
        <v>5</v>
      </c>
      <c r="J56" s="224">
        <f t="shared" si="5"/>
        <v>-0.95145631067961167</v>
      </c>
      <c r="K56" s="215">
        <v>1</v>
      </c>
      <c r="L56" s="224">
        <f t="shared" si="6"/>
        <v>0</v>
      </c>
      <c r="M56" s="226"/>
      <c r="N56" s="224"/>
      <c r="O56" s="226"/>
      <c r="P56" s="224"/>
      <c r="Q56" s="226"/>
      <c r="R56" s="224"/>
    </row>
    <row r="57" spans="1:18" s="75" customFormat="1" ht="13.55" customHeight="1">
      <c r="A57" s="439"/>
      <c r="B57" s="10" t="s">
        <v>10</v>
      </c>
      <c r="C57" s="226">
        <v>1004715</v>
      </c>
      <c r="D57" s="224">
        <v>-5.6000000000000001E-2</v>
      </c>
      <c r="E57" s="226">
        <v>1391</v>
      </c>
      <c r="F57" s="46">
        <f t="shared" si="7"/>
        <v>7.1942446043165469E-4</v>
      </c>
      <c r="G57" s="226"/>
      <c r="H57" s="224"/>
      <c r="I57" s="226">
        <v>13</v>
      </c>
      <c r="J57" s="46">
        <f t="shared" si="5"/>
        <v>-0.89516129032258063</v>
      </c>
      <c r="K57" s="215">
        <v>6</v>
      </c>
      <c r="L57" s="46">
        <f t="shared" si="6"/>
        <v>-0.6</v>
      </c>
      <c r="M57" s="226"/>
      <c r="N57" s="224"/>
      <c r="O57" s="226"/>
      <c r="P57" s="224"/>
      <c r="Q57" s="226"/>
      <c r="R57" s="224"/>
    </row>
    <row r="58" spans="1:18" s="75" customFormat="1" ht="13.55" customHeight="1">
      <c r="A58" s="439"/>
      <c r="B58" s="10" t="s">
        <v>11</v>
      </c>
      <c r="C58" s="226">
        <v>1135843</v>
      </c>
      <c r="D58" s="224">
        <v>-0.125</v>
      </c>
      <c r="E58" s="226">
        <v>2584</v>
      </c>
      <c r="F58" s="224">
        <f t="shared" si="7"/>
        <v>0.14488258750553831</v>
      </c>
      <c r="G58" s="226"/>
      <c r="H58" s="224"/>
      <c r="I58" s="226">
        <v>148</v>
      </c>
      <c r="J58" s="224">
        <f t="shared" si="5"/>
        <v>0.54166666666666663</v>
      </c>
      <c r="K58" s="215">
        <v>7</v>
      </c>
      <c r="L58" s="224">
        <f t="shared" si="6"/>
        <v>-0.53333333333333333</v>
      </c>
      <c r="M58" s="226"/>
      <c r="N58" s="224"/>
      <c r="O58" s="226"/>
      <c r="P58" s="224"/>
      <c r="Q58" s="226"/>
      <c r="R58" s="224"/>
    </row>
    <row r="59" spans="1:18" s="75" customFormat="1" ht="13.55" customHeight="1">
      <c r="A59" s="439"/>
      <c r="B59" s="10" t="s">
        <v>12</v>
      </c>
      <c r="C59" s="226">
        <v>1163809</v>
      </c>
      <c r="D59" s="224">
        <v>-0.111</v>
      </c>
      <c r="E59" s="226">
        <v>2213</v>
      </c>
      <c r="F59" s="46">
        <f t="shared" si="7"/>
        <v>-9.8574338085539712E-2</v>
      </c>
      <c r="G59" s="226"/>
      <c r="H59" s="224"/>
      <c r="I59" s="226">
        <v>104</v>
      </c>
      <c r="J59" s="46">
        <f t="shared" si="5"/>
        <v>-0.13333333333333333</v>
      </c>
      <c r="K59" s="215">
        <v>5</v>
      </c>
      <c r="L59" s="46">
        <f t="shared" si="6"/>
        <v>0</v>
      </c>
      <c r="M59" s="226"/>
      <c r="N59" s="224"/>
      <c r="O59" s="226"/>
      <c r="P59" s="224"/>
      <c r="Q59" s="226"/>
      <c r="R59" s="224"/>
    </row>
    <row r="60" spans="1:18" s="75" customFormat="1" ht="13.55" customHeight="1">
      <c r="A60" s="439"/>
      <c r="B60" s="10" t="s">
        <v>13</v>
      </c>
      <c r="C60" s="226">
        <v>818747</v>
      </c>
      <c r="D60" s="224">
        <v>-0.19400000000000001</v>
      </c>
      <c r="E60" s="226">
        <v>1229</v>
      </c>
      <c r="F60" s="46">
        <f t="shared" si="7"/>
        <v>-0.1375438596491228</v>
      </c>
      <c r="G60" s="226"/>
      <c r="H60" s="224"/>
      <c r="I60" s="226">
        <v>48</v>
      </c>
      <c r="J60" s="46">
        <f t="shared" si="5"/>
        <v>-0.22580645161290322</v>
      </c>
      <c r="K60" s="215">
        <v>1</v>
      </c>
      <c r="L60" s="46">
        <f t="shared" si="6"/>
        <v>-0.95833333333333337</v>
      </c>
      <c r="M60" s="226"/>
      <c r="N60" s="224"/>
      <c r="O60" s="226"/>
      <c r="P60" s="224"/>
      <c r="Q60" s="226"/>
      <c r="R60" s="224"/>
    </row>
    <row r="61" spans="1:18" s="75" customFormat="1" ht="13.55" customHeight="1">
      <c r="A61" s="439"/>
      <c r="B61" s="10" t="s">
        <v>14</v>
      </c>
      <c r="C61" s="226">
        <v>932716</v>
      </c>
      <c r="D61" s="224">
        <v>-0.13500000000000001</v>
      </c>
      <c r="E61" s="226">
        <v>1365</v>
      </c>
      <c r="F61" s="224">
        <f t="shared" si="7"/>
        <v>-0.17522658610271905</v>
      </c>
      <c r="G61" s="226"/>
      <c r="H61" s="224"/>
      <c r="I61" s="226">
        <v>45</v>
      </c>
      <c r="J61" s="224">
        <f t="shared" si="5"/>
        <v>-0.375</v>
      </c>
      <c r="K61" s="215">
        <v>11</v>
      </c>
      <c r="L61" s="224">
        <f t="shared" si="6"/>
        <v>-0.21428571428571427</v>
      </c>
      <c r="M61" s="226"/>
      <c r="N61" s="224"/>
      <c r="O61" s="226"/>
      <c r="P61" s="224"/>
      <c r="Q61" s="226"/>
      <c r="R61" s="224"/>
    </row>
    <row r="62" spans="1:18" s="75" customFormat="1" ht="13.55" customHeight="1">
      <c r="A62" s="439"/>
      <c r="B62" s="10" t="s">
        <v>15</v>
      </c>
      <c r="C62" s="226">
        <v>707012</v>
      </c>
      <c r="D62" s="224">
        <v>-0.34079999999999999</v>
      </c>
      <c r="E62" s="226">
        <v>998</v>
      </c>
      <c r="F62" s="224">
        <f t="shared" si="7"/>
        <v>-0.20096076861489193</v>
      </c>
      <c r="G62" s="226"/>
      <c r="H62" s="224"/>
      <c r="I62" s="226">
        <v>36</v>
      </c>
      <c r="J62" s="224">
        <f t="shared" si="5"/>
        <v>-0.5714285714285714</v>
      </c>
      <c r="K62" s="215">
        <v>1</v>
      </c>
      <c r="L62" s="224">
        <f t="shared" si="6"/>
        <v>-0.8</v>
      </c>
      <c r="M62" s="226"/>
      <c r="N62" s="224"/>
      <c r="O62" s="226"/>
      <c r="P62" s="224"/>
      <c r="Q62" s="226"/>
      <c r="R62" s="224"/>
    </row>
    <row r="63" spans="1:18" s="75" customFormat="1" ht="13.55" customHeight="1">
      <c r="A63" s="444"/>
      <c r="B63" s="29" t="s">
        <v>16</v>
      </c>
      <c r="C63" s="211">
        <v>667564</v>
      </c>
      <c r="D63" s="218">
        <v>-0.38290000000000002</v>
      </c>
      <c r="E63" s="211">
        <v>1232</v>
      </c>
      <c r="F63" s="218">
        <f t="shared" si="7"/>
        <v>-0.25917017438364404</v>
      </c>
      <c r="G63" s="211"/>
      <c r="H63" s="218"/>
      <c r="I63" s="211">
        <v>73</v>
      </c>
      <c r="J63" s="218">
        <f t="shared" si="5"/>
        <v>1.0857142857142856</v>
      </c>
      <c r="K63" s="33">
        <v>6</v>
      </c>
      <c r="L63" s="218">
        <f t="shared" si="6"/>
        <v>-0.625</v>
      </c>
      <c r="M63" s="211"/>
      <c r="N63" s="218"/>
      <c r="O63" s="211"/>
      <c r="P63" s="218"/>
      <c r="Q63" s="211"/>
      <c r="R63" s="218"/>
    </row>
    <row r="64" spans="1:18" s="75" customFormat="1" ht="13.55" customHeight="1">
      <c r="A64" s="439" t="s">
        <v>235</v>
      </c>
      <c r="B64" s="10" t="s">
        <v>233</v>
      </c>
      <c r="C64" s="226">
        <v>812901</v>
      </c>
      <c r="D64" s="224">
        <v>-0.38600000000000001</v>
      </c>
      <c r="E64" s="226">
        <v>1418</v>
      </c>
      <c r="F64" s="224">
        <f>(E64/E52-1)</f>
        <v>-0.48285922684172133</v>
      </c>
      <c r="G64" s="226"/>
      <c r="H64" s="224"/>
      <c r="I64" s="226">
        <v>91</v>
      </c>
      <c r="J64" s="224">
        <f>(I64/I52-1)</f>
        <v>-0.16513761467889909</v>
      </c>
      <c r="K64" s="226">
        <v>13</v>
      </c>
      <c r="L64" s="224">
        <f>(K64/K52-1)</f>
        <v>1.6</v>
      </c>
      <c r="M64" s="226"/>
      <c r="N64" s="224"/>
      <c r="O64" s="226"/>
      <c r="P64" s="224"/>
      <c r="Q64" s="226"/>
      <c r="R64" s="224"/>
    </row>
    <row r="65" spans="1:18" s="75" customFormat="1" ht="13.55" customHeight="1">
      <c r="A65" s="439"/>
      <c r="B65" s="10" t="s">
        <v>234</v>
      </c>
      <c r="C65" s="226">
        <v>753642</v>
      </c>
      <c r="D65" s="224">
        <v>-0.33500000000000002</v>
      </c>
      <c r="E65" s="226">
        <v>1055</v>
      </c>
      <c r="F65" s="224">
        <f>(E65/E53-1)</f>
        <v>-0.41192865105908583</v>
      </c>
      <c r="G65" s="226"/>
      <c r="H65" s="224"/>
      <c r="I65" s="226">
        <v>69</v>
      </c>
      <c r="J65" s="224">
        <f>(I65/I53-1)</f>
        <v>-0.47328244274809161</v>
      </c>
      <c r="K65" s="226">
        <v>22</v>
      </c>
      <c r="L65" s="224">
        <f>(K65/K53-1)</f>
        <v>-0.46341463414634143</v>
      </c>
      <c r="M65" s="226"/>
      <c r="N65" s="224"/>
      <c r="O65" s="226"/>
      <c r="P65" s="224"/>
      <c r="Q65" s="226"/>
      <c r="R65" s="224"/>
    </row>
    <row r="66" spans="1:18" s="75" customFormat="1" ht="13.55" customHeight="1">
      <c r="A66" s="439"/>
      <c r="B66" s="10" t="s">
        <v>7</v>
      </c>
      <c r="C66" s="226">
        <v>702043</v>
      </c>
      <c r="D66" s="224">
        <v>-0.28599999999999998</v>
      </c>
      <c r="E66" s="160">
        <v>990</v>
      </c>
      <c r="F66" s="224">
        <f>(E66/E54-1)</f>
        <v>-0.42139099941554647</v>
      </c>
      <c r="G66" s="226"/>
      <c r="H66" s="224"/>
      <c r="I66" s="226">
        <v>87</v>
      </c>
      <c r="J66" s="224">
        <f>(I66/I54-1)</f>
        <v>6.0975609756097615E-2</v>
      </c>
      <c r="K66" s="226">
        <v>1</v>
      </c>
      <c r="L66" s="224">
        <f>(K66/K54-1)</f>
        <v>-0.5</v>
      </c>
      <c r="M66" s="226"/>
      <c r="N66" s="224"/>
      <c r="O66" s="226"/>
      <c r="P66" s="224"/>
      <c r="Q66" s="226"/>
      <c r="R66" s="224"/>
    </row>
    <row r="67" spans="1:18" s="75" customFormat="1" ht="13.55" customHeight="1">
      <c r="A67" s="439"/>
      <c r="B67" s="10" t="s">
        <v>8</v>
      </c>
      <c r="C67" s="226">
        <v>734681</v>
      </c>
      <c r="D67" s="224">
        <v>-0.28399999999999997</v>
      </c>
      <c r="E67" s="226">
        <v>964</v>
      </c>
      <c r="F67" s="224">
        <f>(E67/E55-1)</f>
        <v>-0.40346534653465349</v>
      </c>
      <c r="G67" s="226"/>
      <c r="H67" s="224"/>
      <c r="I67" s="226">
        <v>78</v>
      </c>
      <c r="J67" s="224">
        <f>(I67/I55-1)</f>
        <v>14.6</v>
      </c>
      <c r="K67" s="226">
        <v>1</v>
      </c>
      <c r="L67" s="224">
        <f>(K67/K55-1)</f>
        <v>-0.8</v>
      </c>
      <c r="M67" s="226"/>
      <c r="N67" s="224"/>
      <c r="O67" s="226"/>
      <c r="P67" s="224"/>
      <c r="Q67" s="226"/>
      <c r="R67" s="224"/>
    </row>
    <row r="68" spans="1:18" s="75" customFormat="1" ht="13.55" customHeight="1">
      <c r="A68" s="439"/>
      <c r="B68" s="10" t="s">
        <v>9</v>
      </c>
      <c r="C68" s="226">
        <v>737396</v>
      </c>
      <c r="D68" s="224">
        <v>-0.33</v>
      </c>
      <c r="E68" s="226">
        <v>898</v>
      </c>
      <c r="F68" s="224">
        <v>5.8000000000000003E-2</v>
      </c>
      <c r="G68" s="226"/>
      <c r="H68" s="224"/>
      <c r="I68" s="226">
        <v>80</v>
      </c>
      <c r="J68" s="224">
        <v>5.8000000000000003E-2</v>
      </c>
      <c r="K68" s="226">
        <v>3</v>
      </c>
      <c r="L68" s="224">
        <v>5.8000000000000003E-2</v>
      </c>
      <c r="M68" s="226"/>
      <c r="N68" s="224"/>
      <c r="O68" s="226"/>
      <c r="P68" s="224"/>
      <c r="Q68" s="226"/>
      <c r="R68" s="224"/>
    </row>
    <row r="69" spans="1:18" s="75" customFormat="1" ht="13.55" customHeight="1">
      <c r="A69" s="439"/>
      <c r="B69" s="10" t="s">
        <v>10</v>
      </c>
      <c r="C69" s="226">
        <v>731137</v>
      </c>
      <c r="D69" s="224">
        <v>-0.27200000000000002</v>
      </c>
      <c r="E69" s="226">
        <v>1231</v>
      </c>
      <c r="F69" s="224">
        <f t="shared" ref="F69:F74" si="8">(E69-E57)/E57</f>
        <v>-0.11502516175413371</v>
      </c>
      <c r="G69" s="226"/>
      <c r="H69" s="224"/>
      <c r="I69" s="226">
        <v>155</v>
      </c>
      <c r="J69" s="224">
        <f t="shared" ref="J69:J87" si="9">(I69-I57)/I57</f>
        <v>10.923076923076923</v>
      </c>
      <c r="K69" s="226">
        <v>7</v>
      </c>
      <c r="L69" s="224">
        <f t="shared" ref="L69:L74" si="10">(K69-K57)/K57</f>
        <v>0.16666666666666666</v>
      </c>
      <c r="M69" s="226"/>
      <c r="N69" s="224"/>
      <c r="O69" s="226"/>
      <c r="P69" s="224"/>
      <c r="Q69" s="226"/>
      <c r="R69" s="224"/>
    </row>
    <row r="70" spans="1:18" s="75" customFormat="1" ht="13.55" customHeight="1">
      <c r="A70" s="439"/>
      <c r="B70" s="10" t="s">
        <v>11</v>
      </c>
      <c r="C70" s="226">
        <v>996695</v>
      </c>
      <c r="D70" s="224">
        <v>-0.123</v>
      </c>
      <c r="E70" s="226">
        <v>1568</v>
      </c>
      <c r="F70" s="224">
        <f t="shared" si="8"/>
        <v>-0.39318885448916407</v>
      </c>
      <c r="G70" s="226"/>
      <c r="H70" s="224"/>
      <c r="I70" s="226">
        <v>177</v>
      </c>
      <c r="J70" s="224">
        <f t="shared" si="9"/>
        <v>0.19594594594594594</v>
      </c>
      <c r="K70" s="226">
        <v>6</v>
      </c>
      <c r="L70" s="224">
        <f t="shared" si="10"/>
        <v>-0.14285714285714285</v>
      </c>
      <c r="M70" s="226"/>
      <c r="N70" s="224"/>
      <c r="O70" s="226"/>
      <c r="P70" s="224"/>
      <c r="Q70" s="226"/>
      <c r="R70" s="224"/>
    </row>
    <row r="71" spans="1:18" s="75" customFormat="1" ht="13.55" customHeight="1">
      <c r="A71" s="439"/>
      <c r="B71" s="10" t="s">
        <v>12</v>
      </c>
      <c r="C71" s="226">
        <v>1041527</v>
      </c>
      <c r="D71" s="224">
        <v>-0.105</v>
      </c>
      <c r="E71" s="226">
        <v>1621</v>
      </c>
      <c r="F71" s="224">
        <f t="shared" si="8"/>
        <v>-0.26751016719385451</v>
      </c>
      <c r="G71" s="226"/>
      <c r="H71" s="224"/>
      <c r="I71" s="226">
        <v>97</v>
      </c>
      <c r="J71" s="224">
        <f t="shared" si="9"/>
        <v>-6.7307692307692304E-2</v>
      </c>
      <c r="K71" s="226">
        <v>1</v>
      </c>
      <c r="L71" s="224">
        <f t="shared" si="10"/>
        <v>-0.8</v>
      </c>
      <c r="M71" s="226"/>
      <c r="N71" s="224"/>
      <c r="O71" s="226"/>
      <c r="P71" s="224"/>
      <c r="Q71" s="226"/>
      <c r="R71" s="224"/>
    </row>
    <row r="72" spans="1:18" s="75" customFormat="1" ht="13.55" customHeight="1">
      <c r="A72" s="439"/>
      <c r="B72" s="10" t="s">
        <v>13</v>
      </c>
      <c r="C72" s="226">
        <v>658487</v>
      </c>
      <c r="D72" s="224">
        <v>-0.19600000000000001</v>
      </c>
      <c r="E72" s="226">
        <v>1032</v>
      </c>
      <c r="F72" s="224">
        <f t="shared" si="8"/>
        <v>-0.16029292107404394</v>
      </c>
      <c r="G72" s="226"/>
      <c r="H72" s="224"/>
      <c r="I72" s="226">
        <v>72</v>
      </c>
      <c r="J72" s="224">
        <f t="shared" si="9"/>
        <v>0.5</v>
      </c>
      <c r="K72" s="226">
        <v>4</v>
      </c>
      <c r="L72" s="224">
        <f t="shared" si="10"/>
        <v>3</v>
      </c>
      <c r="M72" s="226"/>
      <c r="N72" s="224"/>
      <c r="O72" s="226"/>
      <c r="P72" s="224"/>
      <c r="Q72" s="226"/>
      <c r="R72" s="224"/>
    </row>
    <row r="73" spans="1:18" s="75" customFormat="1" ht="13.55" customHeight="1">
      <c r="A73" s="439"/>
      <c r="B73" s="10" t="s">
        <v>14</v>
      </c>
      <c r="C73" s="226">
        <v>714880</v>
      </c>
      <c r="D73" s="224">
        <v>-0.23400000000000001</v>
      </c>
      <c r="E73" s="226">
        <v>949</v>
      </c>
      <c r="F73" s="224">
        <f t="shared" si="8"/>
        <v>-0.30476190476190479</v>
      </c>
      <c r="G73" s="226"/>
      <c r="H73" s="224"/>
      <c r="I73" s="226">
        <v>51</v>
      </c>
      <c r="J73" s="224">
        <f t="shared" si="9"/>
        <v>0.13333333333333333</v>
      </c>
      <c r="K73" s="226">
        <v>6</v>
      </c>
      <c r="L73" s="224">
        <f t="shared" si="10"/>
        <v>-0.45454545454545453</v>
      </c>
      <c r="M73" s="226"/>
      <c r="N73" s="224"/>
      <c r="O73" s="226"/>
      <c r="P73" s="224"/>
      <c r="Q73" s="226"/>
      <c r="R73" s="224"/>
    </row>
    <row r="74" spans="1:18" s="75" customFormat="1" ht="13.55" customHeight="1">
      <c r="A74" s="439"/>
      <c r="B74" s="10" t="s">
        <v>15</v>
      </c>
      <c r="C74" s="226">
        <v>721940</v>
      </c>
      <c r="D74" s="224">
        <v>2.1000000000000001E-2</v>
      </c>
      <c r="E74" s="226">
        <v>1259</v>
      </c>
      <c r="F74" s="224">
        <f t="shared" si="8"/>
        <v>0.26152304609218435</v>
      </c>
      <c r="G74" s="226"/>
      <c r="H74" s="224"/>
      <c r="I74" s="226">
        <v>81</v>
      </c>
      <c r="J74" s="224">
        <f t="shared" si="9"/>
        <v>1.25</v>
      </c>
      <c r="K74" s="226">
        <v>19</v>
      </c>
      <c r="L74" s="224">
        <f t="shared" si="10"/>
        <v>18</v>
      </c>
      <c r="M74" s="226"/>
      <c r="N74" s="224"/>
      <c r="O74" s="226"/>
      <c r="P74" s="224"/>
      <c r="Q74" s="226"/>
      <c r="R74" s="224"/>
    </row>
    <row r="75" spans="1:18" s="75" customFormat="1" ht="13.55" customHeight="1">
      <c r="A75" s="444"/>
      <c r="B75" s="29" t="s">
        <v>16</v>
      </c>
      <c r="C75" s="226">
        <v>888782</v>
      </c>
      <c r="D75" s="224">
        <v>0.33100000000000002</v>
      </c>
      <c r="E75" s="226">
        <v>1421</v>
      </c>
      <c r="F75" s="218">
        <f>(E75-E63)/E63</f>
        <v>0.15340909090909091</v>
      </c>
      <c r="G75" s="226"/>
      <c r="H75" s="224"/>
      <c r="I75" s="226">
        <v>93</v>
      </c>
      <c r="J75" s="218">
        <f t="shared" si="9"/>
        <v>0.27397260273972601</v>
      </c>
      <c r="K75" s="226">
        <v>1</v>
      </c>
      <c r="L75" s="218">
        <f>(K75-K63)/K63</f>
        <v>-0.83333333333333337</v>
      </c>
      <c r="M75" s="226"/>
      <c r="N75" s="224"/>
      <c r="O75" s="226"/>
      <c r="P75" s="224"/>
      <c r="Q75" s="226"/>
      <c r="R75" s="224"/>
    </row>
    <row r="76" spans="1:18" s="75" customFormat="1" ht="13.55" customHeight="1">
      <c r="A76" s="443" t="s">
        <v>236</v>
      </c>
      <c r="B76" s="39" t="s">
        <v>233</v>
      </c>
      <c r="C76" s="16">
        <v>1118261</v>
      </c>
      <c r="D76" s="217">
        <v>0.376</v>
      </c>
      <c r="E76" s="16">
        <v>2225</v>
      </c>
      <c r="F76" s="224">
        <f t="shared" ref="F76:F87" si="11">(E76-E64)/E64</f>
        <v>0.5691114245416079</v>
      </c>
      <c r="G76" s="16"/>
      <c r="H76" s="217"/>
      <c r="I76" s="17">
        <v>115</v>
      </c>
      <c r="J76" s="224">
        <f t="shared" si="9"/>
        <v>0.26373626373626374</v>
      </c>
      <c r="K76" s="16">
        <v>16</v>
      </c>
      <c r="L76" s="224">
        <f t="shared" ref="L76:L87" si="12">(K76-K64)/K64</f>
        <v>0.23076923076923078</v>
      </c>
      <c r="M76" s="16"/>
      <c r="N76" s="217"/>
      <c r="O76" s="16"/>
      <c r="P76" s="217"/>
      <c r="Q76" s="16"/>
      <c r="R76" s="217"/>
    </row>
    <row r="77" spans="1:18" s="75" customFormat="1" ht="13.55" customHeight="1">
      <c r="A77" s="439"/>
      <c r="B77" s="39" t="s">
        <v>234</v>
      </c>
      <c r="C77" s="3">
        <v>908103</v>
      </c>
      <c r="D77" s="224">
        <v>0.20499999999999999</v>
      </c>
      <c r="E77" s="3">
        <v>1095</v>
      </c>
      <c r="F77" s="224">
        <f t="shared" si="11"/>
        <v>3.7914691943127965E-2</v>
      </c>
      <c r="G77" s="3"/>
      <c r="H77" s="224"/>
      <c r="I77" s="226">
        <v>68</v>
      </c>
      <c r="J77" s="224">
        <f t="shared" si="9"/>
        <v>-1.4492753623188406E-2</v>
      </c>
      <c r="K77" s="3">
        <v>42</v>
      </c>
      <c r="L77" s="224">
        <f t="shared" si="12"/>
        <v>0.90909090909090906</v>
      </c>
      <c r="M77" s="3"/>
      <c r="N77" s="224"/>
      <c r="O77" s="3"/>
      <c r="P77" s="224"/>
      <c r="Q77" s="3"/>
      <c r="R77" s="224"/>
    </row>
    <row r="78" spans="1:18" s="75" customFormat="1" ht="13.55" customHeight="1">
      <c r="A78" s="439"/>
      <c r="B78" s="39" t="s">
        <v>237</v>
      </c>
      <c r="C78" s="3">
        <v>950185</v>
      </c>
      <c r="D78" s="224">
        <v>0.35299999999999998</v>
      </c>
      <c r="E78" s="3">
        <v>1034</v>
      </c>
      <c r="F78" s="224">
        <f t="shared" si="11"/>
        <v>4.4444444444444446E-2</v>
      </c>
      <c r="G78" s="3"/>
      <c r="H78" s="224"/>
      <c r="I78" s="226">
        <v>111</v>
      </c>
      <c r="J78" s="224">
        <f t="shared" si="9"/>
        <v>0.27586206896551724</v>
      </c>
      <c r="K78" s="3">
        <v>5</v>
      </c>
      <c r="L78" s="224">
        <f t="shared" si="12"/>
        <v>4</v>
      </c>
      <c r="M78" s="3"/>
      <c r="N78" s="224"/>
      <c r="O78" s="3"/>
      <c r="P78" s="224"/>
      <c r="Q78" s="3"/>
      <c r="R78" s="224"/>
    </row>
    <row r="79" spans="1:18" s="75" customFormat="1" ht="13.55" customHeight="1">
      <c r="A79" s="439"/>
      <c r="B79" s="39" t="s">
        <v>238</v>
      </c>
      <c r="C79" s="3">
        <v>935904</v>
      </c>
      <c r="D79" s="224">
        <v>0.27400000000000002</v>
      </c>
      <c r="E79" s="226">
        <v>927</v>
      </c>
      <c r="F79" s="46">
        <f t="shared" si="11"/>
        <v>-3.8381742738589214E-2</v>
      </c>
      <c r="G79" s="3"/>
      <c r="H79" s="224"/>
      <c r="I79" s="3">
        <v>94</v>
      </c>
      <c r="J79" s="46">
        <f t="shared" si="9"/>
        <v>0.20512820512820512</v>
      </c>
      <c r="K79" s="3">
        <v>22</v>
      </c>
      <c r="L79" s="46">
        <f t="shared" si="12"/>
        <v>21</v>
      </c>
      <c r="M79" s="3"/>
      <c r="N79" s="224"/>
      <c r="O79" s="3"/>
      <c r="P79" s="224"/>
      <c r="Q79" s="3"/>
      <c r="R79" s="224"/>
    </row>
    <row r="80" spans="1:18" s="75" customFormat="1" ht="13.55" customHeight="1">
      <c r="A80" s="439"/>
      <c r="B80" s="39" t="s">
        <v>239</v>
      </c>
      <c r="C80" s="3">
        <v>1023815</v>
      </c>
      <c r="D80" s="224">
        <v>0.38800000000000001</v>
      </c>
      <c r="E80" s="226">
        <v>1333</v>
      </c>
      <c r="F80" s="224">
        <f t="shared" si="11"/>
        <v>0.4844097995545657</v>
      </c>
      <c r="G80" s="3"/>
      <c r="H80" s="224"/>
      <c r="I80" s="3">
        <v>123</v>
      </c>
      <c r="J80" s="224">
        <f t="shared" si="9"/>
        <v>0.53749999999999998</v>
      </c>
      <c r="K80" s="3">
        <v>6</v>
      </c>
      <c r="L80" s="224">
        <f t="shared" si="12"/>
        <v>1</v>
      </c>
      <c r="M80" s="3"/>
      <c r="N80" s="224"/>
      <c r="O80" s="3"/>
      <c r="P80" s="224"/>
      <c r="Q80" s="3"/>
      <c r="R80" s="224"/>
    </row>
    <row r="81" spans="1:18" s="75" customFormat="1" ht="13.55" customHeight="1">
      <c r="A81" s="439"/>
      <c r="B81" s="39" t="s">
        <v>240</v>
      </c>
      <c r="C81" s="3">
        <v>997597</v>
      </c>
      <c r="D81" s="224">
        <v>0.36399999999999999</v>
      </c>
      <c r="E81" s="226">
        <v>2554</v>
      </c>
      <c r="F81" s="46">
        <f t="shared" si="11"/>
        <v>1.0747359870024371</v>
      </c>
      <c r="G81" s="3"/>
      <c r="H81" s="224"/>
      <c r="I81" s="3">
        <v>83</v>
      </c>
      <c r="J81" s="46">
        <f t="shared" si="9"/>
        <v>-0.46451612903225808</v>
      </c>
      <c r="K81" s="3">
        <v>12</v>
      </c>
      <c r="L81" s="46">
        <f t="shared" si="12"/>
        <v>0.7142857142857143</v>
      </c>
      <c r="M81" s="3"/>
      <c r="N81" s="224"/>
      <c r="O81" s="3"/>
      <c r="P81" s="224"/>
      <c r="Q81" s="3"/>
      <c r="R81" s="224"/>
    </row>
    <row r="82" spans="1:18" s="75" customFormat="1" ht="13.55" customHeight="1">
      <c r="A82" s="439"/>
      <c r="B82" s="39" t="s">
        <v>241</v>
      </c>
      <c r="C82" s="3">
        <v>1223723</v>
      </c>
      <c r="D82" s="224">
        <v>0.22800000000000001</v>
      </c>
      <c r="E82" s="226">
        <v>1539</v>
      </c>
      <c r="F82" s="224">
        <f t="shared" si="11"/>
        <v>-1.8494897959183673E-2</v>
      </c>
      <c r="G82" s="3"/>
      <c r="H82" s="224"/>
      <c r="I82" s="3">
        <v>137</v>
      </c>
      <c r="J82" s="224">
        <f t="shared" si="9"/>
        <v>-0.22598870056497175</v>
      </c>
      <c r="K82" s="3">
        <v>25</v>
      </c>
      <c r="L82" s="224">
        <f t="shared" si="12"/>
        <v>3.1666666666666665</v>
      </c>
      <c r="M82" s="3"/>
      <c r="N82" s="224"/>
      <c r="O82" s="3"/>
      <c r="P82" s="224"/>
      <c r="Q82" s="3"/>
      <c r="R82" s="224"/>
    </row>
    <row r="83" spans="1:18" s="75" customFormat="1" ht="13.55" customHeight="1">
      <c r="A83" s="439"/>
      <c r="B83" s="39" t="s">
        <v>242</v>
      </c>
      <c r="C83" s="3">
        <v>1235742</v>
      </c>
      <c r="D83" s="224">
        <v>0.186</v>
      </c>
      <c r="E83" s="226">
        <v>1876</v>
      </c>
      <c r="F83" s="46">
        <f t="shared" si="11"/>
        <v>0.15731030228254164</v>
      </c>
      <c r="G83" s="3"/>
      <c r="H83" s="224"/>
      <c r="I83" s="3">
        <v>130</v>
      </c>
      <c r="J83" s="46">
        <f t="shared" si="9"/>
        <v>0.34020618556701032</v>
      </c>
      <c r="K83" s="3">
        <v>16</v>
      </c>
      <c r="L83" s="46">
        <f t="shared" si="12"/>
        <v>15</v>
      </c>
      <c r="M83" s="3"/>
      <c r="N83" s="224"/>
      <c r="O83" s="3"/>
      <c r="P83" s="224"/>
      <c r="Q83" s="3"/>
      <c r="R83" s="224"/>
    </row>
    <row r="84" spans="1:18" s="75" customFormat="1" ht="13.55" customHeight="1">
      <c r="A84" s="439"/>
      <c r="B84" s="39" t="s">
        <v>243</v>
      </c>
      <c r="C84" s="3">
        <v>1013123</v>
      </c>
      <c r="D84" s="224">
        <v>0.53900000000000003</v>
      </c>
      <c r="E84" s="226">
        <v>1371</v>
      </c>
      <c r="F84" s="46">
        <f t="shared" si="11"/>
        <v>0.32848837209302323</v>
      </c>
      <c r="G84" s="3"/>
      <c r="H84" s="224"/>
      <c r="I84" s="3">
        <v>65</v>
      </c>
      <c r="J84" s="46">
        <f t="shared" si="9"/>
        <v>-9.7222222222222224E-2</v>
      </c>
      <c r="K84" s="3">
        <v>9</v>
      </c>
      <c r="L84" s="46">
        <f t="shared" si="12"/>
        <v>1.25</v>
      </c>
      <c r="M84" s="3"/>
      <c r="N84" s="224"/>
      <c r="O84" s="3"/>
      <c r="P84" s="224"/>
      <c r="Q84" s="3"/>
      <c r="R84" s="224"/>
    </row>
    <row r="85" spans="1:18" s="75" customFormat="1" ht="13.55" customHeight="1">
      <c r="A85" s="439"/>
      <c r="B85" s="39" t="s">
        <v>244</v>
      </c>
      <c r="C85" s="3">
        <v>1055581</v>
      </c>
      <c r="D85" s="224">
        <v>0.47699999999999998</v>
      </c>
      <c r="E85" s="226">
        <v>1175</v>
      </c>
      <c r="F85" s="224">
        <f t="shared" si="11"/>
        <v>0.23814541622760801</v>
      </c>
      <c r="G85" s="3"/>
      <c r="H85" s="224"/>
      <c r="I85" s="3">
        <v>53</v>
      </c>
      <c r="J85" s="224">
        <f t="shared" si="9"/>
        <v>3.9215686274509803E-2</v>
      </c>
      <c r="K85" s="3">
        <v>21</v>
      </c>
      <c r="L85" s="224">
        <f t="shared" si="12"/>
        <v>2.5</v>
      </c>
      <c r="M85" s="3"/>
      <c r="N85" s="224"/>
      <c r="O85" s="3"/>
      <c r="P85" s="224"/>
      <c r="Q85" s="3"/>
      <c r="R85" s="224"/>
    </row>
    <row r="86" spans="1:18" s="75" customFormat="1" ht="13.55" customHeight="1">
      <c r="A86" s="439"/>
      <c r="B86" s="39" t="s">
        <v>245</v>
      </c>
      <c r="C86" s="3">
        <v>1004902</v>
      </c>
      <c r="D86" s="224">
        <v>0.39200000000000002</v>
      </c>
      <c r="E86" s="226">
        <v>1142</v>
      </c>
      <c r="F86" s="224">
        <f t="shared" si="11"/>
        <v>-9.293089753772836E-2</v>
      </c>
      <c r="G86" s="3"/>
      <c r="H86" s="224"/>
      <c r="I86" s="3">
        <v>70</v>
      </c>
      <c r="J86" s="224">
        <f t="shared" si="9"/>
        <v>-0.13580246913580246</v>
      </c>
      <c r="K86" s="3">
        <v>17</v>
      </c>
      <c r="L86" s="224">
        <f t="shared" si="12"/>
        <v>-0.10526315789473684</v>
      </c>
      <c r="M86" s="3"/>
      <c r="N86" s="224"/>
      <c r="O86" s="3"/>
      <c r="P86" s="224"/>
      <c r="Q86" s="3"/>
      <c r="R86" s="224"/>
    </row>
    <row r="87" spans="1:18" s="75" customFormat="1" ht="13.55" customHeight="1">
      <c r="A87" s="444"/>
      <c r="B87" s="29" t="s">
        <v>231</v>
      </c>
      <c r="C87" s="3">
        <v>1021428</v>
      </c>
      <c r="D87" s="224">
        <v>0.14899999999999999</v>
      </c>
      <c r="E87" s="226">
        <v>1248</v>
      </c>
      <c r="F87" s="224">
        <f t="shared" si="11"/>
        <v>-0.12174524982406756</v>
      </c>
      <c r="G87" s="3"/>
      <c r="H87" s="224"/>
      <c r="I87" s="226">
        <v>87</v>
      </c>
      <c r="J87" s="224">
        <f t="shared" si="9"/>
        <v>-6.4516129032258063E-2</v>
      </c>
      <c r="K87" s="3">
        <v>23</v>
      </c>
      <c r="L87" s="224">
        <f t="shared" si="12"/>
        <v>22</v>
      </c>
      <c r="M87" s="3"/>
      <c r="N87" s="224"/>
      <c r="O87" s="3"/>
      <c r="P87" s="224"/>
      <c r="Q87" s="3"/>
      <c r="R87" s="224"/>
    </row>
    <row r="88" spans="1:18" s="75" customFormat="1" ht="13.55" customHeight="1">
      <c r="A88" s="443" t="s">
        <v>246</v>
      </c>
      <c r="B88" s="2" t="s">
        <v>233</v>
      </c>
      <c r="C88" s="17">
        <v>1268007</v>
      </c>
      <c r="D88" s="217">
        <v>0.13400000000000001</v>
      </c>
      <c r="E88" s="17">
        <v>1945</v>
      </c>
      <c r="F88" s="217">
        <f>(E88/E76-1)</f>
        <v>-0.12584269662921344</v>
      </c>
      <c r="G88" s="429">
        <v>277</v>
      </c>
      <c r="H88" s="217"/>
      <c r="I88" s="17">
        <v>133</v>
      </c>
      <c r="J88" s="217">
        <f>(I88/I76-1)</f>
        <v>0.15652173913043477</v>
      </c>
      <c r="K88" s="21">
        <v>30</v>
      </c>
      <c r="L88" s="217">
        <f>(K88/K76-1)</f>
        <v>0.875</v>
      </c>
      <c r="M88" s="17"/>
      <c r="N88" s="217"/>
      <c r="O88" s="429">
        <v>277</v>
      </c>
      <c r="P88" s="217"/>
      <c r="Q88" s="21"/>
      <c r="R88" s="217"/>
    </row>
    <row r="89" spans="1:18" s="75" customFormat="1" ht="13.55" customHeight="1">
      <c r="A89" s="439"/>
      <c r="B89" s="10" t="s">
        <v>234</v>
      </c>
      <c r="C89" s="226">
        <v>1091628</v>
      </c>
      <c r="D89" s="224">
        <f t="shared" ref="D89:D123" si="13">(C89-C77)/C77</f>
        <v>0.20209711893915117</v>
      </c>
      <c r="E89" s="226">
        <v>1236</v>
      </c>
      <c r="F89" s="224">
        <f>(E89/E77-1)</f>
        <v>0.12876712328767126</v>
      </c>
      <c r="G89" s="430"/>
      <c r="H89" s="224"/>
      <c r="I89" s="226">
        <v>75</v>
      </c>
      <c r="J89" s="224">
        <f>(I89/I77-1)</f>
        <v>0.10294117647058831</v>
      </c>
      <c r="K89" s="215">
        <v>37</v>
      </c>
      <c r="L89" s="224">
        <f>(K89/K77-1)</f>
        <v>-0.11904761904761907</v>
      </c>
      <c r="M89" s="226"/>
      <c r="N89" s="224"/>
      <c r="O89" s="430"/>
      <c r="P89" s="224"/>
      <c r="Q89" s="215"/>
      <c r="R89" s="224"/>
    </row>
    <row r="90" spans="1:18" s="75" customFormat="1" ht="13.55" customHeight="1">
      <c r="A90" s="439"/>
      <c r="B90" s="10" t="s">
        <v>7</v>
      </c>
      <c r="C90" s="226">
        <v>868694</v>
      </c>
      <c r="D90" s="224">
        <f t="shared" si="13"/>
        <v>-8.5763298726037565E-2</v>
      </c>
      <c r="E90" s="160">
        <v>1134</v>
      </c>
      <c r="F90" s="224">
        <f>(E90/E78-1)</f>
        <v>9.6711798839458352E-2</v>
      </c>
      <c r="G90" s="430"/>
      <c r="H90" s="224"/>
      <c r="I90" s="226">
        <v>60</v>
      </c>
      <c r="J90" s="224">
        <f>(I90/I78-1)</f>
        <v>-0.45945945945945943</v>
      </c>
      <c r="K90" s="215">
        <v>26</v>
      </c>
      <c r="L90" s="224">
        <f>(K90/K78-1)</f>
        <v>4.2</v>
      </c>
      <c r="M90" s="226"/>
      <c r="N90" s="224"/>
      <c r="O90" s="430"/>
      <c r="P90" s="224"/>
      <c r="Q90" s="215"/>
      <c r="R90" s="224"/>
    </row>
    <row r="91" spans="1:18" s="75" customFormat="1" ht="13.55" customHeight="1">
      <c r="A91" s="439"/>
      <c r="B91" s="10" t="s">
        <v>8</v>
      </c>
      <c r="C91" s="226">
        <v>867487</v>
      </c>
      <c r="D91" s="224">
        <f t="shared" si="13"/>
        <v>-7.310258317092351E-2</v>
      </c>
      <c r="E91" s="226">
        <v>1057</v>
      </c>
      <c r="F91" s="224">
        <f>(E91/E79-1)</f>
        <v>0.14023732470334416</v>
      </c>
      <c r="G91" s="430">
        <v>294</v>
      </c>
      <c r="H91" s="224"/>
      <c r="I91" s="226">
        <v>96</v>
      </c>
      <c r="J91" s="224">
        <f>(I91/I79-1)</f>
        <v>2.1276595744680771E-2</v>
      </c>
      <c r="K91" s="215">
        <v>25</v>
      </c>
      <c r="L91" s="224">
        <f>(K91/K79-1)</f>
        <v>0.13636363636363646</v>
      </c>
      <c r="M91" s="227"/>
      <c r="N91" s="224"/>
      <c r="O91" s="430">
        <v>294</v>
      </c>
      <c r="P91" s="224"/>
      <c r="Q91" s="215"/>
      <c r="R91" s="224"/>
    </row>
    <row r="92" spans="1:18" s="75" customFormat="1" ht="13.55" customHeight="1">
      <c r="A92" s="439"/>
      <c r="B92" s="10" t="s">
        <v>9</v>
      </c>
      <c r="C92" s="226">
        <v>1014409</v>
      </c>
      <c r="D92" s="224">
        <f t="shared" si="13"/>
        <v>-9.1872066730805859E-3</v>
      </c>
      <c r="E92" s="226">
        <v>1186</v>
      </c>
      <c r="F92" s="224">
        <v>5.8000000000000003E-2</v>
      </c>
      <c r="G92" s="430"/>
      <c r="H92" s="224"/>
      <c r="I92" s="226">
        <v>138</v>
      </c>
      <c r="J92" s="224">
        <v>5.8000000000000003E-2</v>
      </c>
      <c r="K92" s="215">
        <v>55</v>
      </c>
      <c r="L92" s="224">
        <v>5.8000000000000003E-2</v>
      </c>
      <c r="M92" s="226"/>
      <c r="N92" s="224"/>
      <c r="O92" s="430"/>
      <c r="P92" s="224"/>
      <c r="Q92" s="215"/>
      <c r="R92" s="224"/>
    </row>
    <row r="93" spans="1:18" s="75" customFormat="1" ht="13.55" customHeight="1">
      <c r="A93" s="439"/>
      <c r="B93" s="10" t="s">
        <v>10</v>
      </c>
      <c r="C93" s="226">
        <v>1053658</v>
      </c>
      <c r="D93" s="224">
        <f t="shared" si="13"/>
        <v>5.619603908191384E-2</v>
      </c>
      <c r="E93" s="226">
        <v>1454</v>
      </c>
      <c r="F93" s="224">
        <f t="shared" ref="F93:F98" si="14">(E93-E81)/E81</f>
        <v>-0.43069694596711039</v>
      </c>
      <c r="G93" s="430"/>
      <c r="H93" s="224"/>
      <c r="I93" s="226">
        <v>109</v>
      </c>
      <c r="J93" s="224">
        <f t="shared" ref="J93:J111" si="15">(I93-I81)/I81</f>
        <v>0.31325301204819278</v>
      </c>
      <c r="K93" s="215">
        <v>35</v>
      </c>
      <c r="L93" s="224">
        <f t="shared" ref="L93:L98" si="16">(K93-K81)/K81</f>
        <v>1.9166666666666667</v>
      </c>
      <c r="M93" s="227"/>
      <c r="N93" s="224"/>
      <c r="O93" s="430"/>
      <c r="P93" s="224"/>
      <c r="Q93" s="215"/>
      <c r="R93" s="224"/>
    </row>
    <row r="94" spans="1:18" s="75" customFormat="1" ht="13.55" customHeight="1">
      <c r="A94" s="439"/>
      <c r="B94" s="10" t="s">
        <v>11</v>
      </c>
      <c r="C94" s="226">
        <v>1241629</v>
      </c>
      <c r="D94" s="224">
        <f t="shared" si="13"/>
        <v>1.4632396383822155E-2</v>
      </c>
      <c r="E94" s="226">
        <v>3031</v>
      </c>
      <c r="F94" s="224">
        <f t="shared" si="14"/>
        <v>0.96946068875893432</v>
      </c>
      <c r="G94" s="430">
        <v>644</v>
      </c>
      <c r="H94" s="224"/>
      <c r="I94" s="226">
        <v>142</v>
      </c>
      <c r="J94" s="224">
        <f t="shared" si="15"/>
        <v>3.6496350364963501E-2</v>
      </c>
      <c r="K94" s="215">
        <v>41</v>
      </c>
      <c r="L94" s="224">
        <f t="shared" si="16"/>
        <v>0.64</v>
      </c>
      <c r="M94" s="227"/>
      <c r="N94" s="224"/>
      <c r="O94" s="430">
        <v>644</v>
      </c>
      <c r="P94" s="224"/>
      <c r="Q94" s="215"/>
      <c r="R94" s="224"/>
    </row>
    <row r="95" spans="1:18" s="75" customFormat="1" ht="13.55" customHeight="1">
      <c r="A95" s="439"/>
      <c r="B95" s="10" t="s">
        <v>12</v>
      </c>
      <c r="C95" s="226">
        <v>1247222</v>
      </c>
      <c r="D95" s="224">
        <f t="shared" si="13"/>
        <v>9.2899650574310814E-3</v>
      </c>
      <c r="E95" s="226">
        <v>1707</v>
      </c>
      <c r="F95" s="224">
        <f t="shared" si="14"/>
        <v>-9.0085287846481871E-2</v>
      </c>
      <c r="G95" s="430"/>
      <c r="H95" s="224"/>
      <c r="I95" s="226">
        <v>137</v>
      </c>
      <c r="J95" s="224">
        <f t="shared" si="15"/>
        <v>5.3846153846153849E-2</v>
      </c>
      <c r="K95" s="215">
        <v>17</v>
      </c>
      <c r="L95" s="224">
        <f t="shared" si="16"/>
        <v>6.25E-2</v>
      </c>
      <c r="M95" s="226"/>
      <c r="N95" s="224"/>
      <c r="O95" s="430"/>
      <c r="P95" s="224"/>
      <c r="Q95" s="215"/>
      <c r="R95" s="224"/>
    </row>
    <row r="96" spans="1:18" s="75" customFormat="1" ht="13.55" customHeight="1">
      <c r="A96" s="439"/>
      <c r="B96" s="10" t="s">
        <v>13</v>
      </c>
      <c r="C96" s="226">
        <v>1013507</v>
      </c>
      <c r="D96" s="224">
        <f t="shared" si="13"/>
        <v>3.7902604126053798E-4</v>
      </c>
      <c r="E96" s="226">
        <v>1194</v>
      </c>
      <c r="F96" s="224">
        <f t="shared" si="14"/>
        <v>-0.12910284463894967</v>
      </c>
      <c r="G96" s="430"/>
      <c r="H96" s="224"/>
      <c r="I96" s="226">
        <v>144</v>
      </c>
      <c r="J96" s="224">
        <f t="shared" si="15"/>
        <v>1.2153846153846153</v>
      </c>
      <c r="K96" s="215">
        <v>37</v>
      </c>
      <c r="L96" s="224">
        <f t="shared" si="16"/>
        <v>3.1111111111111112</v>
      </c>
      <c r="M96" s="227"/>
      <c r="N96" s="224"/>
      <c r="O96" s="430"/>
      <c r="P96" s="224"/>
      <c r="Q96" s="215"/>
      <c r="R96" s="224"/>
    </row>
    <row r="97" spans="1:18" s="75" customFormat="1" ht="13.55" customHeight="1">
      <c r="A97" s="439"/>
      <c r="B97" s="10" t="s">
        <v>14</v>
      </c>
      <c r="C97" s="226">
        <v>1032589</v>
      </c>
      <c r="D97" s="224">
        <f t="shared" si="13"/>
        <v>-2.178136969119376E-2</v>
      </c>
      <c r="E97" s="226">
        <v>1193</v>
      </c>
      <c r="F97" s="224">
        <f t="shared" si="14"/>
        <v>1.5319148936170212E-2</v>
      </c>
      <c r="G97" s="430">
        <v>443</v>
      </c>
      <c r="H97" s="224"/>
      <c r="I97" s="226">
        <v>87</v>
      </c>
      <c r="J97" s="224">
        <f t="shared" si="15"/>
        <v>0.64150943396226412</v>
      </c>
      <c r="K97" s="215">
        <v>32</v>
      </c>
      <c r="L97" s="224">
        <f t="shared" si="16"/>
        <v>0.52380952380952384</v>
      </c>
      <c r="M97" s="226"/>
      <c r="N97" s="224"/>
      <c r="O97" s="430">
        <v>443</v>
      </c>
      <c r="P97" s="224"/>
      <c r="Q97" s="215"/>
      <c r="R97" s="224"/>
    </row>
    <row r="98" spans="1:18" s="75" customFormat="1" ht="13.55" customHeight="1">
      <c r="A98" s="439"/>
      <c r="B98" s="10" t="s">
        <v>15</v>
      </c>
      <c r="C98" s="226">
        <v>974255</v>
      </c>
      <c r="D98" s="224">
        <f t="shared" si="13"/>
        <v>-3.0497501248878001E-2</v>
      </c>
      <c r="E98" s="226">
        <v>1495</v>
      </c>
      <c r="F98" s="224">
        <f t="shared" si="14"/>
        <v>0.30910683012259194</v>
      </c>
      <c r="G98" s="430"/>
      <c r="H98" s="224"/>
      <c r="I98" s="226">
        <v>70</v>
      </c>
      <c r="J98" s="224">
        <f t="shared" si="15"/>
        <v>0</v>
      </c>
      <c r="K98" s="215">
        <v>61</v>
      </c>
      <c r="L98" s="224">
        <f t="shared" si="16"/>
        <v>2.5882352941176472</v>
      </c>
      <c r="M98" s="226"/>
      <c r="N98" s="224"/>
      <c r="O98" s="430"/>
      <c r="P98" s="224"/>
      <c r="Q98" s="215"/>
      <c r="R98" s="224"/>
    </row>
    <row r="99" spans="1:18" s="75" customFormat="1" ht="13.55" customHeight="1">
      <c r="A99" s="444"/>
      <c r="B99" s="29" t="s">
        <v>16</v>
      </c>
      <c r="C99" s="226">
        <v>1020648</v>
      </c>
      <c r="D99" s="218">
        <f t="shared" si="13"/>
        <v>-7.6363679084575709E-4</v>
      </c>
      <c r="E99" s="226">
        <v>1658</v>
      </c>
      <c r="F99" s="218">
        <f>(E99-E87)/E87</f>
        <v>0.32852564102564102</v>
      </c>
      <c r="G99" s="431"/>
      <c r="H99" s="218"/>
      <c r="I99" s="226">
        <v>63</v>
      </c>
      <c r="J99" s="218">
        <f t="shared" si="15"/>
        <v>-0.27586206896551724</v>
      </c>
      <c r="K99" s="33">
        <v>76</v>
      </c>
      <c r="L99" s="218">
        <f>(K99-K87)/K87</f>
        <v>2.3043478260869565</v>
      </c>
      <c r="M99" s="226"/>
      <c r="N99" s="218"/>
      <c r="O99" s="431"/>
      <c r="P99" s="218"/>
      <c r="Q99" s="33"/>
      <c r="R99" s="218"/>
    </row>
    <row r="100" spans="1:18" s="75" customFormat="1" ht="13.55" customHeight="1">
      <c r="A100" s="443" t="s">
        <v>247</v>
      </c>
      <c r="B100" s="2" t="s">
        <v>233</v>
      </c>
      <c r="C100" s="17">
        <v>1200782</v>
      </c>
      <c r="D100" s="224">
        <f t="shared" si="13"/>
        <v>-5.3016268837632601E-2</v>
      </c>
      <c r="E100" s="17">
        <v>2312</v>
      </c>
      <c r="F100" s="224">
        <f t="shared" ref="F100:F143" si="17">(E100-E88)/E88</f>
        <v>0.18868894601542416</v>
      </c>
      <c r="G100" s="17">
        <v>153</v>
      </c>
      <c r="H100" s="224"/>
      <c r="I100" s="17">
        <v>3</v>
      </c>
      <c r="J100" s="224">
        <f t="shared" si="15"/>
        <v>-0.97744360902255634</v>
      </c>
      <c r="K100" s="17">
        <v>50</v>
      </c>
      <c r="L100" s="224">
        <f t="shared" ref="L100:L124" si="18">(K100-K88)/K88</f>
        <v>0.66666666666666663</v>
      </c>
      <c r="M100" s="429">
        <v>1689</v>
      </c>
      <c r="N100" s="423"/>
      <c r="O100" s="429">
        <v>2076</v>
      </c>
      <c r="P100" s="224"/>
      <c r="Q100" s="63">
        <v>26</v>
      </c>
      <c r="R100" s="224"/>
    </row>
    <row r="101" spans="1:18" s="75" customFormat="1" ht="13.55" customHeight="1">
      <c r="A101" s="439"/>
      <c r="B101" s="10" t="s">
        <v>234</v>
      </c>
      <c r="C101" s="226">
        <v>1150334</v>
      </c>
      <c r="D101" s="224">
        <f t="shared" si="13"/>
        <v>5.3778393372101121E-2</v>
      </c>
      <c r="E101" s="226">
        <v>1858</v>
      </c>
      <c r="F101" s="224">
        <f t="shared" si="17"/>
        <v>0.50323624595469252</v>
      </c>
      <c r="G101" s="226">
        <v>222</v>
      </c>
      <c r="H101" s="224"/>
      <c r="I101" s="226">
        <v>15</v>
      </c>
      <c r="J101" s="224">
        <f t="shared" si="15"/>
        <v>-0.8</v>
      </c>
      <c r="K101" s="226">
        <v>78</v>
      </c>
      <c r="L101" s="224">
        <f t="shared" si="18"/>
        <v>1.1081081081081081</v>
      </c>
      <c r="M101" s="430"/>
      <c r="N101" s="424"/>
      <c r="O101" s="430"/>
      <c r="P101" s="224"/>
      <c r="Q101" s="63">
        <v>33</v>
      </c>
      <c r="R101" s="224"/>
    </row>
    <row r="102" spans="1:18" s="75" customFormat="1" ht="13.55" customHeight="1">
      <c r="A102" s="439"/>
      <c r="B102" s="10" t="s">
        <v>7</v>
      </c>
      <c r="C102" s="226">
        <v>1018952</v>
      </c>
      <c r="D102" s="224">
        <f t="shared" si="13"/>
        <v>0.17296999864163906</v>
      </c>
      <c r="E102" s="160">
        <v>1441</v>
      </c>
      <c r="F102" s="224">
        <f t="shared" si="17"/>
        <v>0.2707231040564374</v>
      </c>
      <c r="G102" s="226">
        <v>165</v>
      </c>
      <c r="H102" s="224"/>
      <c r="I102" s="226">
        <v>67</v>
      </c>
      <c r="J102" s="224">
        <f t="shared" si="15"/>
        <v>0.11666666666666667</v>
      </c>
      <c r="K102" s="226">
        <v>57</v>
      </c>
      <c r="L102" s="224">
        <f t="shared" si="18"/>
        <v>1.1923076923076923</v>
      </c>
      <c r="M102" s="430"/>
      <c r="N102" s="424"/>
      <c r="O102" s="430"/>
      <c r="P102" s="224"/>
      <c r="Q102" s="63">
        <v>20</v>
      </c>
      <c r="R102" s="224"/>
    </row>
    <row r="103" spans="1:18" s="75" customFormat="1" ht="13.55" customHeight="1">
      <c r="A103" s="439"/>
      <c r="B103" s="45" t="s">
        <v>8</v>
      </c>
      <c r="C103" s="227">
        <v>1018645</v>
      </c>
      <c r="D103" s="46">
        <f t="shared" si="13"/>
        <v>0.17424814435259547</v>
      </c>
      <c r="E103" s="227">
        <v>1522</v>
      </c>
      <c r="F103" s="46">
        <f t="shared" si="17"/>
        <v>0.43992431409649951</v>
      </c>
      <c r="G103" s="227">
        <v>234</v>
      </c>
      <c r="H103" s="46"/>
      <c r="I103" s="227">
        <v>96</v>
      </c>
      <c r="J103" s="46">
        <f t="shared" si="15"/>
        <v>0</v>
      </c>
      <c r="K103" s="227">
        <v>45</v>
      </c>
      <c r="L103" s="46">
        <f t="shared" si="18"/>
        <v>0.8</v>
      </c>
      <c r="M103" s="227"/>
      <c r="N103" s="46"/>
      <c r="O103" s="430"/>
      <c r="P103" s="46"/>
      <c r="Q103" s="63">
        <v>15</v>
      </c>
      <c r="R103" s="46"/>
    </row>
    <row r="104" spans="1:18" s="75" customFormat="1" ht="13.55" customHeight="1">
      <c r="A104" s="439"/>
      <c r="B104" s="10" t="s">
        <v>9</v>
      </c>
      <c r="C104" s="226">
        <v>1096950</v>
      </c>
      <c r="D104" s="224">
        <f t="shared" si="13"/>
        <v>8.1368560413008953E-2</v>
      </c>
      <c r="E104" s="226">
        <v>1151</v>
      </c>
      <c r="F104" s="224">
        <f t="shared" si="17"/>
        <v>-2.9510961214165261E-2</v>
      </c>
      <c r="G104" s="226">
        <v>136</v>
      </c>
      <c r="H104" s="224"/>
      <c r="I104" s="226">
        <v>2</v>
      </c>
      <c r="J104" s="224">
        <f t="shared" si="15"/>
        <v>-0.98550724637681164</v>
      </c>
      <c r="K104" s="226">
        <v>81</v>
      </c>
      <c r="L104" s="224">
        <f t="shared" si="18"/>
        <v>0.47272727272727272</v>
      </c>
      <c r="M104" s="226"/>
      <c r="N104" s="224"/>
      <c r="O104" s="430"/>
      <c r="P104" s="224"/>
      <c r="Q104" s="63">
        <v>13</v>
      </c>
      <c r="R104" s="224"/>
    </row>
    <row r="105" spans="1:18" s="75" customFormat="1" ht="13.55" customHeight="1">
      <c r="A105" s="439"/>
      <c r="B105" s="45" t="s">
        <v>10</v>
      </c>
      <c r="C105" s="227">
        <v>1109273</v>
      </c>
      <c r="D105" s="46">
        <f t="shared" si="13"/>
        <v>5.278278150974984E-2</v>
      </c>
      <c r="E105" s="227">
        <v>1275</v>
      </c>
      <c r="F105" s="46">
        <f t="shared" si="17"/>
        <v>-0.12310866574965612</v>
      </c>
      <c r="G105" s="227">
        <v>233</v>
      </c>
      <c r="H105" s="46"/>
      <c r="I105" s="49">
        <v>112</v>
      </c>
      <c r="J105" s="46">
        <f t="shared" si="15"/>
        <v>2.7522935779816515E-2</v>
      </c>
      <c r="K105" s="227">
        <v>60</v>
      </c>
      <c r="L105" s="46">
        <f t="shared" si="18"/>
        <v>0.7142857142857143</v>
      </c>
      <c r="M105" s="227"/>
      <c r="N105" s="46"/>
      <c r="O105" s="430"/>
      <c r="P105" s="46"/>
      <c r="Q105" s="63">
        <v>10</v>
      </c>
      <c r="R105" s="46"/>
    </row>
    <row r="106" spans="1:18" s="75" customFormat="1" ht="13.55" customHeight="1">
      <c r="A106" s="439"/>
      <c r="B106" s="10" t="s">
        <v>11</v>
      </c>
      <c r="C106" s="226">
        <v>1305418</v>
      </c>
      <c r="D106" s="46">
        <f t="shared" si="13"/>
        <v>5.137524977267767E-2</v>
      </c>
      <c r="E106" s="226">
        <v>2151</v>
      </c>
      <c r="F106" s="224">
        <f t="shared" si="17"/>
        <v>-0.29033322335862749</v>
      </c>
      <c r="G106" s="226">
        <v>221</v>
      </c>
      <c r="H106" s="224"/>
      <c r="I106" s="226">
        <v>131</v>
      </c>
      <c r="J106" s="224">
        <f t="shared" si="15"/>
        <v>-7.746478873239436E-2</v>
      </c>
      <c r="K106" s="226">
        <v>25</v>
      </c>
      <c r="L106" s="224">
        <f t="shared" si="18"/>
        <v>-0.3902439024390244</v>
      </c>
      <c r="M106" s="226"/>
      <c r="N106" s="224"/>
      <c r="O106" s="430"/>
      <c r="P106" s="224"/>
      <c r="Q106" s="63">
        <v>15</v>
      </c>
      <c r="R106" s="224"/>
    </row>
    <row r="107" spans="1:18" s="75" customFormat="1" ht="13.55" customHeight="1">
      <c r="A107" s="439"/>
      <c r="B107" s="45" t="s">
        <v>12</v>
      </c>
      <c r="C107" s="227">
        <v>1334651</v>
      </c>
      <c r="D107" s="46">
        <f t="shared" si="13"/>
        <v>7.0098987990911008E-2</v>
      </c>
      <c r="E107" s="227">
        <v>1992</v>
      </c>
      <c r="F107" s="46">
        <f t="shared" si="17"/>
        <v>0.16695957820738136</v>
      </c>
      <c r="G107" s="227">
        <v>130</v>
      </c>
      <c r="H107" s="46"/>
      <c r="I107" s="227">
        <v>110</v>
      </c>
      <c r="J107" s="46">
        <f t="shared" si="15"/>
        <v>-0.19708029197080293</v>
      </c>
      <c r="K107" s="227">
        <v>28</v>
      </c>
      <c r="L107" s="46">
        <f t="shared" si="18"/>
        <v>0.6470588235294118</v>
      </c>
      <c r="M107" s="227"/>
      <c r="N107" s="46"/>
      <c r="O107" s="430"/>
      <c r="P107" s="46"/>
      <c r="Q107" s="63">
        <v>8</v>
      </c>
      <c r="R107" s="46"/>
    </row>
    <row r="108" spans="1:18" s="75" customFormat="1" ht="13.55" customHeight="1">
      <c r="A108" s="439"/>
      <c r="B108" s="45" t="s">
        <v>13</v>
      </c>
      <c r="C108" s="227">
        <v>1059709</v>
      </c>
      <c r="D108" s="46">
        <f t="shared" si="13"/>
        <v>4.5586266301071425E-2</v>
      </c>
      <c r="E108" s="227">
        <v>1429</v>
      </c>
      <c r="F108" s="46">
        <f t="shared" si="17"/>
        <v>0.1968174204355109</v>
      </c>
      <c r="G108" s="227">
        <v>249</v>
      </c>
      <c r="H108" s="46"/>
      <c r="I108" s="227">
        <v>139</v>
      </c>
      <c r="J108" s="46">
        <f t="shared" si="15"/>
        <v>-3.4722222222222224E-2</v>
      </c>
      <c r="K108" s="227">
        <v>40</v>
      </c>
      <c r="L108" s="46">
        <f t="shared" si="18"/>
        <v>8.1081081081081086E-2</v>
      </c>
      <c r="M108" s="227"/>
      <c r="N108" s="46"/>
      <c r="O108" s="430"/>
      <c r="P108" s="46"/>
      <c r="Q108" s="63">
        <v>38</v>
      </c>
      <c r="R108" s="46"/>
    </row>
    <row r="109" spans="1:18" s="75" customFormat="1" ht="13.55" customHeight="1">
      <c r="A109" s="439"/>
      <c r="B109" s="10" t="s">
        <v>14</v>
      </c>
      <c r="C109" s="226">
        <v>1154742</v>
      </c>
      <c r="D109" s="46">
        <f t="shared" si="13"/>
        <v>0.11829779321685588</v>
      </c>
      <c r="E109" s="226">
        <v>1434</v>
      </c>
      <c r="F109" s="224">
        <f t="shared" si="17"/>
        <v>0.20201173512154233</v>
      </c>
      <c r="G109" s="226">
        <v>324</v>
      </c>
      <c r="H109" s="224"/>
      <c r="I109" s="226">
        <v>118</v>
      </c>
      <c r="J109" s="224">
        <f t="shared" si="15"/>
        <v>0.35632183908045978</v>
      </c>
      <c r="K109" s="226">
        <v>100</v>
      </c>
      <c r="L109" s="224">
        <f t="shared" si="18"/>
        <v>2.125</v>
      </c>
      <c r="M109" s="226"/>
      <c r="N109" s="224"/>
      <c r="O109" s="430"/>
      <c r="P109" s="224"/>
      <c r="Q109" s="63">
        <v>35</v>
      </c>
      <c r="R109" s="224"/>
    </row>
    <row r="110" spans="1:18" s="75" customFormat="1" ht="13.55" customHeight="1">
      <c r="A110" s="439"/>
      <c r="B110" s="10" t="s">
        <v>15</v>
      </c>
      <c r="C110" s="226">
        <v>1117550</v>
      </c>
      <c r="D110" s="46">
        <f t="shared" si="13"/>
        <v>0.14708161620930865</v>
      </c>
      <c r="E110" s="226">
        <v>1597</v>
      </c>
      <c r="F110" s="224">
        <f t="shared" si="17"/>
        <v>6.8227424749163879E-2</v>
      </c>
      <c r="G110" s="226">
        <v>345</v>
      </c>
      <c r="H110" s="224"/>
      <c r="I110" s="226">
        <v>124</v>
      </c>
      <c r="J110" s="224">
        <f t="shared" si="15"/>
        <v>0.77142857142857146</v>
      </c>
      <c r="K110" s="226">
        <v>102</v>
      </c>
      <c r="L110" s="224">
        <f t="shared" si="18"/>
        <v>0.67213114754098358</v>
      </c>
      <c r="M110" s="226"/>
      <c r="N110" s="224"/>
      <c r="O110" s="430"/>
      <c r="P110" s="224"/>
      <c r="Q110" s="63">
        <v>33</v>
      </c>
      <c r="R110" s="224"/>
    </row>
    <row r="111" spans="1:18" s="75" customFormat="1" ht="13.55" customHeight="1">
      <c r="A111" s="444"/>
      <c r="B111" s="29" t="s">
        <v>16</v>
      </c>
      <c r="C111" s="226">
        <v>1169970</v>
      </c>
      <c r="D111" s="46">
        <f t="shared" si="13"/>
        <v>0.1463011733722106</v>
      </c>
      <c r="E111" s="226">
        <v>1655</v>
      </c>
      <c r="F111" s="224">
        <f t="shared" si="17"/>
        <v>-1.8094089264173703E-3</v>
      </c>
      <c r="G111" s="226">
        <v>239</v>
      </c>
      <c r="H111" s="224"/>
      <c r="I111" s="226">
        <v>69</v>
      </c>
      <c r="J111" s="218">
        <f t="shared" si="15"/>
        <v>9.5238095238095233E-2</v>
      </c>
      <c r="K111" s="226">
        <v>82</v>
      </c>
      <c r="L111" s="224">
        <f t="shared" si="18"/>
        <v>7.8947368421052627E-2</v>
      </c>
      <c r="M111" s="226"/>
      <c r="N111" s="224"/>
      <c r="O111" s="431"/>
      <c r="P111" s="224"/>
      <c r="Q111" s="63">
        <v>56</v>
      </c>
      <c r="R111" s="224"/>
    </row>
    <row r="112" spans="1:18" s="75" customFormat="1" ht="13.55" customHeight="1">
      <c r="A112" s="443" t="s">
        <v>248</v>
      </c>
      <c r="B112" s="2" t="s">
        <v>233</v>
      </c>
      <c r="C112" s="17">
        <v>1425900</v>
      </c>
      <c r="D112" s="217">
        <f t="shared" si="13"/>
        <v>0.18747616136817508</v>
      </c>
      <c r="E112" s="17">
        <v>2581</v>
      </c>
      <c r="F112" s="217">
        <f t="shared" si="17"/>
        <v>0.11634948096885814</v>
      </c>
      <c r="G112" s="17">
        <v>171</v>
      </c>
      <c r="H112" s="217">
        <f t="shared" ref="H112:H123" si="19">(G112-G100)/G100</f>
        <v>0.11764705882352941</v>
      </c>
      <c r="I112" s="17">
        <v>172</v>
      </c>
      <c r="J112" s="224">
        <f t="shared" ref="J112:J123" si="20">(I112-I100)/I100</f>
        <v>56.333333333333336</v>
      </c>
      <c r="K112" s="17">
        <v>44</v>
      </c>
      <c r="L112" s="217">
        <f t="shared" si="18"/>
        <v>-0.12</v>
      </c>
      <c r="M112" s="429">
        <v>8463</v>
      </c>
      <c r="N112" s="423"/>
      <c r="O112" s="420">
        <v>2391</v>
      </c>
      <c r="P112" s="423">
        <f>O112/O100-1</f>
        <v>0.15173410404624277</v>
      </c>
      <c r="Q112" s="17">
        <v>6</v>
      </c>
      <c r="R112" s="217">
        <f>(Q112-Q100)/Q100</f>
        <v>-0.76923076923076927</v>
      </c>
    </row>
    <row r="113" spans="1:18" s="75" customFormat="1" ht="13.55" customHeight="1">
      <c r="A113" s="439"/>
      <c r="B113" s="10" t="s">
        <v>234</v>
      </c>
      <c r="C113" s="226">
        <v>1184807</v>
      </c>
      <c r="D113" s="224">
        <f t="shared" si="13"/>
        <v>2.9967818042412029E-2</v>
      </c>
      <c r="E113" s="226">
        <v>1346</v>
      </c>
      <c r="F113" s="224">
        <f t="shared" si="17"/>
        <v>-0.27556512378902043</v>
      </c>
      <c r="G113" s="226">
        <v>157</v>
      </c>
      <c r="H113" s="224">
        <f t="shared" si="19"/>
        <v>-0.2927927927927928</v>
      </c>
      <c r="I113" s="226">
        <v>87</v>
      </c>
      <c r="J113" s="224">
        <f t="shared" si="20"/>
        <v>4.8</v>
      </c>
      <c r="K113" s="226">
        <v>72</v>
      </c>
      <c r="L113" s="224">
        <f t="shared" si="18"/>
        <v>-7.6923076923076927E-2</v>
      </c>
      <c r="M113" s="430"/>
      <c r="N113" s="424"/>
      <c r="O113" s="421"/>
      <c r="P113" s="424"/>
      <c r="Q113" s="3">
        <v>9</v>
      </c>
      <c r="R113" s="224">
        <f t="shared" ref="R113:R123" si="21">(Q113-Q101)/Q101</f>
        <v>-0.72727272727272729</v>
      </c>
    </row>
    <row r="114" spans="1:18" s="75" customFormat="1" ht="13.55" customHeight="1">
      <c r="A114" s="439"/>
      <c r="B114" s="10" t="s">
        <v>7</v>
      </c>
      <c r="C114" s="226">
        <v>1113946</v>
      </c>
      <c r="D114" s="224">
        <f t="shared" si="13"/>
        <v>9.322715888481499E-2</v>
      </c>
      <c r="E114" s="160">
        <v>1328</v>
      </c>
      <c r="F114" s="224">
        <f t="shared" si="17"/>
        <v>-7.8417765440666198E-2</v>
      </c>
      <c r="G114" s="226">
        <v>230</v>
      </c>
      <c r="H114" s="224">
        <f t="shared" si="19"/>
        <v>0.39393939393939392</v>
      </c>
      <c r="I114" s="226">
        <v>136</v>
      </c>
      <c r="J114" s="224">
        <f t="shared" si="20"/>
        <v>1.0298507462686568</v>
      </c>
      <c r="K114" s="226">
        <v>74</v>
      </c>
      <c r="L114" s="224">
        <f t="shared" si="18"/>
        <v>0.2982456140350877</v>
      </c>
      <c r="M114" s="430"/>
      <c r="N114" s="424"/>
      <c r="O114" s="421"/>
      <c r="P114" s="424"/>
      <c r="Q114" s="3">
        <v>19</v>
      </c>
      <c r="R114" s="224">
        <f t="shared" si="21"/>
        <v>-0.05</v>
      </c>
    </row>
    <row r="115" spans="1:18" s="75" customFormat="1" ht="13.55" customHeight="1">
      <c r="A115" s="439"/>
      <c r="B115" s="45" t="s">
        <v>8</v>
      </c>
      <c r="C115" s="226">
        <v>1097420</v>
      </c>
      <c r="D115" s="224">
        <f t="shared" si="13"/>
        <v>7.733312390479509E-2</v>
      </c>
      <c r="E115" s="227">
        <v>1063</v>
      </c>
      <c r="F115" s="224">
        <f t="shared" si="17"/>
        <v>-0.30157687253613669</v>
      </c>
      <c r="G115" s="227">
        <v>212</v>
      </c>
      <c r="H115" s="224">
        <f t="shared" si="19"/>
        <v>-9.4017094017094016E-2</v>
      </c>
      <c r="I115" s="227">
        <v>84</v>
      </c>
      <c r="J115" s="224">
        <f t="shared" si="20"/>
        <v>-0.125</v>
      </c>
      <c r="K115" s="227">
        <v>47</v>
      </c>
      <c r="L115" s="224">
        <f t="shared" si="18"/>
        <v>4.4444444444444446E-2</v>
      </c>
      <c r="M115" s="430"/>
      <c r="N115" s="424"/>
      <c r="O115" s="421"/>
      <c r="P115" s="424"/>
      <c r="Q115" s="3">
        <v>1</v>
      </c>
      <c r="R115" s="224">
        <f t="shared" si="21"/>
        <v>-0.93333333333333335</v>
      </c>
    </row>
    <row r="116" spans="1:18" s="75" customFormat="1" ht="13.55" customHeight="1">
      <c r="A116" s="439"/>
      <c r="B116" s="10" t="s">
        <v>9</v>
      </c>
      <c r="C116" s="226">
        <v>1185405</v>
      </c>
      <c r="D116" s="224">
        <f t="shared" si="13"/>
        <v>8.0637221386571853E-2</v>
      </c>
      <c r="E116" s="226">
        <v>1010</v>
      </c>
      <c r="F116" s="224">
        <f t="shared" si="17"/>
        <v>-0.12250217202432667</v>
      </c>
      <c r="G116" s="226">
        <v>211</v>
      </c>
      <c r="H116" s="224">
        <f t="shared" si="19"/>
        <v>0.55147058823529416</v>
      </c>
      <c r="I116" s="226">
        <v>97</v>
      </c>
      <c r="J116" s="224">
        <f t="shared" si="20"/>
        <v>47.5</v>
      </c>
      <c r="K116" s="226">
        <v>70</v>
      </c>
      <c r="L116" s="224">
        <f t="shared" si="18"/>
        <v>-0.13580246913580246</v>
      </c>
      <c r="M116" s="430"/>
      <c r="N116" s="424"/>
      <c r="O116" s="421"/>
      <c r="P116" s="424"/>
      <c r="Q116" s="3">
        <v>10</v>
      </c>
      <c r="R116" s="224">
        <f t="shared" si="21"/>
        <v>-0.23076923076923078</v>
      </c>
    </row>
    <row r="117" spans="1:18" s="75" customFormat="1" ht="13.55" customHeight="1">
      <c r="A117" s="439"/>
      <c r="B117" s="45" t="s">
        <v>10</v>
      </c>
      <c r="C117" s="227">
        <v>1221491</v>
      </c>
      <c r="D117" s="224">
        <f t="shared" si="13"/>
        <v>0.10116355486881949</v>
      </c>
      <c r="E117" s="227">
        <v>1187</v>
      </c>
      <c r="F117" s="224">
        <f t="shared" si="17"/>
        <v>-6.9019607843137251E-2</v>
      </c>
      <c r="G117" s="227">
        <v>223</v>
      </c>
      <c r="H117" s="224">
        <f t="shared" si="19"/>
        <v>-4.2918454935622317E-2</v>
      </c>
      <c r="I117" s="49">
        <v>132</v>
      </c>
      <c r="J117" s="224">
        <f t="shared" si="20"/>
        <v>0.17857142857142858</v>
      </c>
      <c r="K117" s="227">
        <v>120</v>
      </c>
      <c r="L117" s="224">
        <f t="shared" si="18"/>
        <v>1</v>
      </c>
      <c r="M117" s="430"/>
      <c r="N117" s="424"/>
      <c r="O117" s="421"/>
      <c r="P117" s="424"/>
      <c r="Q117" s="3">
        <v>6</v>
      </c>
      <c r="R117" s="224">
        <f t="shared" si="21"/>
        <v>-0.4</v>
      </c>
    </row>
    <row r="118" spans="1:18" s="75" customFormat="1" ht="13.55" customHeight="1">
      <c r="A118" s="439"/>
      <c r="B118" s="10" t="s">
        <v>11</v>
      </c>
      <c r="C118" s="226">
        <v>1417422</v>
      </c>
      <c r="D118" s="224">
        <f t="shared" si="13"/>
        <v>8.5799337836616321E-2</v>
      </c>
      <c r="E118" s="226">
        <v>1568</v>
      </c>
      <c r="F118" s="224">
        <f t="shared" si="17"/>
        <v>-0.27103672710367271</v>
      </c>
      <c r="G118" s="226">
        <v>154</v>
      </c>
      <c r="H118" s="224">
        <f t="shared" si="19"/>
        <v>-0.30316742081447962</v>
      </c>
      <c r="I118" s="226">
        <v>126</v>
      </c>
      <c r="J118" s="224">
        <f t="shared" si="20"/>
        <v>-3.8167938931297711E-2</v>
      </c>
      <c r="K118" s="226">
        <v>49</v>
      </c>
      <c r="L118" s="224">
        <f t="shared" si="18"/>
        <v>0.96</v>
      </c>
      <c r="M118" s="430"/>
      <c r="N118" s="424"/>
      <c r="O118" s="421"/>
      <c r="P118" s="424"/>
      <c r="Q118" s="3">
        <v>10</v>
      </c>
      <c r="R118" s="224">
        <f t="shared" si="21"/>
        <v>-0.33333333333333331</v>
      </c>
    </row>
    <row r="119" spans="1:18" s="75" customFormat="1" ht="13.55" customHeight="1">
      <c r="A119" s="439"/>
      <c r="B119" s="45" t="s">
        <v>12</v>
      </c>
      <c r="C119" s="227">
        <v>1407186</v>
      </c>
      <c r="D119" s="224">
        <f t="shared" si="13"/>
        <v>5.4347541042564687E-2</v>
      </c>
      <c r="E119" s="227">
        <v>1605</v>
      </c>
      <c r="F119" s="224">
        <f t="shared" si="17"/>
        <v>-0.19427710843373494</v>
      </c>
      <c r="G119" s="227">
        <v>119</v>
      </c>
      <c r="H119" s="224">
        <f t="shared" si="19"/>
        <v>-8.461538461538462E-2</v>
      </c>
      <c r="I119" s="227">
        <v>177</v>
      </c>
      <c r="J119" s="224">
        <f t="shared" si="20"/>
        <v>0.60909090909090913</v>
      </c>
      <c r="K119" s="227">
        <v>44</v>
      </c>
      <c r="L119" s="224">
        <f t="shared" si="18"/>
        <v>0.5714285714285714</v>
      </c>
      <c r="M119" s="430"/>
      <c r="N119" s="424"/>
      <c r="O119" s="421"/>
      <c r="P119" s="424"/>
      <c r="Q119" s="3">
        <v>3</v>
      </c>
      <c r="R119" s="224">
        <f t="shared" si="21"/>
        <v>-0.625</v>
      </c>
    </row>
    <row r="120" spans="1:18" s="75" customFormat="1" ht="13.55" customHeight="1">
      <c r="A120" s="439"/>
      <c r="B120" s="45" t="s">
        <v>13</v>
      </c>
      <c r="C120" s="227">
        <v>1195238</v>
      </c>
      <c r="D120" s="224">
        <f t="shared" si="13"/>
        <v>0.12789265732385022</v>
      </c>
      <c r="E120" s="227">
        <v>1175</v>
      </c>
      <c r="F120" s="224">
        <f t="shared" si="17"/>
        <v>-0.17774667599720084</v>
      </c>
      <c r="G120" s="227">
        <v>213</v>
      </c>
      <c r="H120" s="224">
        <f t="shared" si="19"/>
        <v>-0.14457831325301204</v>
      </c>
      <c r="I120" s="227">
        <v>165</v>
      </c>
      <c r="J120" s="224">
        <f t="shared" si="20"/>
        <v>0.18705035971223022</v>
      </c>
      <c r="K120" s="227">
        <v>103</v>
      </c>
      <c r="L120" s="224">
        <f t="shared" si="18"/>
        <v>1.575</v>
      </c>
      <c r="M120" s="430"/>
      <c r="N120" s="424"/>
      <c r="O120" s="421"/>
      <c r="P120" s="424"/>
      <c r="Q120" s="3">
        <v>25</v>
      </c>
      <c r="R120" s="224">
        <f t="shared" si="21"/>
        <v>-0.34210526315789475</v>
      </c>
    </row>
    <row r="121" spans="1:18" s="75" customFormat="1" ht="13.55" customHeight="1">
      <c r="A121" s="439"/>
      <c r="B121" s="10" t="s">
        <v>14</v>
      </c>
      <c r="C121" s="226">
        <v>1239143</v>
      </c>
      <c r="D121" s="224">
        <f t="shared" si="13"/>
        <v>7.3090785647356729E-2</v>
      </c>
      <c r="E121" s="226">
        <v>1366</v>
      </c>
      <c r="F121" s="224">
        <f t="shared" si="17"/>
        <v>-4.7419804741980473E-2</v>
      </c>
      <c r="G121" s="226">
        <v>375</v>
      </c>
      <c r="H121" s="224">
        <f t="shared" si="19"/>
        <v>0.15740740740740741</v>
      </c>
      <c r="I121" s="226">
        <v>129</v>
      </c>
      <c r="J121" s="224">
        <f t="shared" si="20"/>
        <v>9.3220338983050849E-2</v>
      </c>
      <c r="K121" s="226">
        <v>108</v>
      </c>
      <c r="L121" s="224">
        <f t="shared" si="18"/>
        <v>0.08</v>
      </c>
      <c r="M121" s="430"/>
      <c r="N121" s="424"/>
      <c r="O121" s="421"/>
      <c r="P121" s="424"/>
      <c r="Q121" s="3">
        <v>13</v>
      </c>
      <c r="R121" s="224">
        <f t="shared" si="21"/>
        <v>-0.62857142857142856</v>
      </c>
    </row>
    <row r="122" spans="1:18" s="75" customFormat="1" ht="13.55" customHeight="1">
      <c r="A122" s="439"/>
      <c r="B122" s="10" t="s">
        <v>15</v>
      </c>
      <c r="C122" s="226">
        <v>1154064</v>
      </c>
      <c r="D122" s="224">
        <f t="shared" si="13"/>
        <v>3.2673258467182678E-2</v>
      </c>
      <c r="E122" s="226">
        <v>1171</v>
      </c>
      <c r="F122" s="224">
        <f t="shared" si="17"/>
        <v>-0.26675015654351908</v>
      </c>
      <c r="G122" s="226">
        <v>392</v>
      </c>
      <c r="H122" s="224">
        <f t="shared" si="19"/>
        <v>0.13623188405797101</v>
      </c>
      <c r="I122" s="226">
        <v>153</v>
      </c>
      <c r="J122" s="224">
        <f t="shared" si="20"/>
        <v>0.23387096774193547</v>
      </c>
      <c r="K122" s="226">
        <v>83</v>
      </c>
      <c r="L122" s="224">
        <f t="shared" si="18"/>
        <v>-0.18627450980392157</v>
      </c>
      <c r="M122" s="430"/>
      <c r="N122" s="424"/>
      <c r="O122" s="421"/>
      <c r="P122" s="424"/>
      <c r="Q122" s="3">
        <v>10</v>
      </c>
      <c r="R122" s="224">
        <f t="shared" si="21"/>
        <v>-0.69696969696969702</v>
      </c>
    </row>
    <row r="123" spans="1:18" s="75" customFormat="1" ht="13.55" customHeight="1">
      <c r="A123" s="444"/>
      <c r="B123" s="29" t="s">
        <v>16</v>
      </c>
      <c r="C123" s="226">
        <v>1204463</v>
      </c>
      <c r="D123" s="224">
        <f t="shared" si="13"/>
        <v>2.9481952528697317E-2</v>
      </c>
      <c r="E123" s="226">
        <v>1479</v>
      </c>
      <c r="F123" s="224">
        <f t="shared" si="17"/>
        <v>-0.10634441087613293</v>
      </c>
      <c r="G123" s="226">
        <v>321</v>
      </c>
      <c r="H123" s="224">
        <f t="shared" si="19"/>
        <v>0.34309623430962344</v>
      </c>
      <c r="I123" s="226">
        <v>156</v>
      </c>
      <c r="J123" s="224">
        <f t="shared" si="20"/>
        <v>1.2608695652173914</v>
      </c>
      <c r="K123" s="226">
        <v>102</v>
      </c>
      <c r="L123" s="224">
        <f t="shared" si="18"/>
        <v>0.24390243902439024</v>
      </c>
      <c r="M123" s="431"/>
      <c r="N123" s="425"/>
      <c r="O123" s="422"/>
      <c r="P123" s="425"/>
      <c r="Q123" s="3">
        <v>3</v>
      </c>
      <c r="R123" s="224">
        <f t="shared" si="21"/>
        <v>-0.9464285714285714</v>
      </c>
    </row>
    <row r="124" spans="1:18" s="75" customFormat="1" ht="13.55" customHeight="1">
      <c r="A124" s="443" t="s">
        <v>250</v>
      </c>
      <c r="B124" s="2" t="s">
        <v>233</v>
      </c>
      <c r="C124" s="17">
        <v>1468903</v>
      </c>
      <c r="D124" s="217">
        <f>(C124-C112)/C112</f>
        <v>3.0158496388246019E-2</v>
      </c>
      <c r="E124" s="17">
        <v>2207</v>
      </c>
      <c r="F124" s="217">
        <f t="shared" si="17"/>
        <v>-0.14490507555211157</v>
      </c>
      <c r="G124" s="17">
        <v>236</v>
      </c>
      <c r="H124" s="217">
        <f>(G124-G112)/G112</f>
        <v>0.38011695906432746</v>
      </c>
      <c r="I124" s="17">
        <v>206</v>
      </c>
      <c r="J124" s="217">
        <f t="shared" ref="J124:J144" si="22">(I124-I112)/I112</f>
        <v>0.19767441860465115</v>
      </c>
      <c r="K124" s="17">
        <v>101</v>
      </c>
      <c r="L124" s="217">
        <f t="shared" si="18"/>
        <v>1.2954545454545454</v>
      </c>
      <c r="M124" s="429">
        <v>5273</v>
      </c>
      <c r="N124" s="423">
        <f>M124/M112-1</f>
        <v>-0.37693489306392536</v>
      </c>
      <c r="O124" s="429">
        <v>2432</v>
      </c>
      <c r="P124" s="423">
        <f>O124/O112-1</f>
        <v>1.7147636971978297E-2</v>
      </c>
      <c r="Q124" s="17"/>
      <c r="R124" s="217"/>
    </row>
    <row r="125" spans="1:18" s="75" customFormat="1" ht="13.55" customHeight="1">
      <c r="A125" s="439"/>
      <c r="B125" s="10" t="s">
        <v>234</v>
      </c>
      <c r="C125" s="3">
        <v>1312683</v>
      </c>
      <c r="D125" s="224">
        <f t="shared" ref="D125:D134" si="23">C125/C113-1</f>
        <v>0.10792981472931884</v>
      </c>
      <c r="E125" s="3">
        <v>1387</v>
      </c>
      <c r="F125" s="224">
        <f t="shared" si="17"/>
        <v>3.0460624071322436E-2</v>
      </c>
      <c r="G125" s="3">
        <v>251</v>
      </c>
      <c r="H125" s="224">
        <f t="shared" ref="H125:H147" si="24">G125/G113-1</f>
        <v>0.59872611464968162</v>
      </c>
      <c r="I125" s="3">
        <v>135</v>
      </c>
      <c r="J125" s="46">
        <f t="shared" si="22"/>
        <v>0.55172413793103448</v>
      </c>
      <c r="K125" s="3">
        <v>96</v>
      </c>
      <c r="L125" s="224">
        <f t="shared" ref="L125:L130" si="25">K125/K113-1</f>
        <v>0.33333333333333326</v>
      </c>
      <c r="M125" s="430"/>
      <c r="N125" s="424"/>
      <c r="O125" s="430"/>
      <c r="P125" s="424"/>
      <c r="Q125" s="3"/>
      <c r="R125" s="224"/>
    </row>
    <row r="126" spans="1:18" s="75" customFormat="1" ht="13.55" customHeight="1">
      <c r="A126" s="439"/>
      <c r="B126" s="10" t="s">
        <v>7</v>
      </c>
      <c r="C126" s="3">
        <v>1150959</v>
      </c>
      <c r="D126" s="224">
        <f t="shared" si="23"/>
        <v>3.3226924824004023E-2</v>
      </c>
      <c r="E126" s="3">
        <v>1207</v>
      </c>
      <c r="F126" s="224">
        <f t="shared" si="17"/>
        <v>-9.1114457831325296E-2</v>
      </c>
      <c r="G126" s="3">
        <v>237</v>
      </c>
      <c r="H126" s="224">
        <f t="shared" si="24"/>
        <v>3.0434782608695699E-2</v>
      </c>
      <c r="I126" s="3">
        <v>134</v>
      </c>
      <c r="J126" s="46">
        <f t="shared" si="22"/>
        <v>-1.4705882352941176E-2</v>
      </c>
      <c r="K126" s="3">
        <v>92</v>
      </c>
      <c r="L126" s="224">
        <f t="shared" si="25"/>
        <v>0.2432432432432432</v>
      </c>
      <c r="M126" s="430"/>
      <c r="N126" s="424"/>
      <c r="O126" s="430"/>
      <c r="P126" s="424"/>
      <c r="Q126" s="3"/>
      <c r="R126" s="224"/>
    </row>
    <row r="127" spans="1:18" s="75" customFormat="1" ht="13.55" customHeight="1">
      <c r="A127" s="439"/>
      <c r="B127" s="45" t="s">
        <v>8</v>
      </c>
      <c r="C127" s="3">
        <v>1179885</v>
      </c>
      <c r="D127" s="224">
        <f t="shared" si="23"/>
        <v>7.514442966229895E-2</v>
      </c>
      <c r="E127" s="3">
        <v>1102</v>
      </c>
      <c r="F127" s="224">
        <f t="shared" si="17"/>
        <v>3.6688617121354655E-2</v>
      </c>
      <c r="G127" s="3">
        <v>348</v>
      </c>
      <c r="H127" s="224">
        <f t="shared" si="24"/>
        <v>0.64150943396226423</v>
      </c>
      <c r="I127" s="3">
        <v>169</v>
      </c>
      <c r="J127" s="46">
        <f t="shared" si="22"/>
        <v>1.0119047619047619</v>
      </c>
      <c r="K127" s="3">
        <v>114</v>
      </c>
      <c r="L127" s="224">
        <f t="shared" si="25"/>
        <v>1.4255319148936172</v>
      </c>
      <c r="M127" s="430"/>
      <c r="N127" s="424"/>
      <c r="O127" s="430"/>
      <c r="P127" s="424"/>
      <c r="Q127" s="3"/>
      <c r="R127" s="224"/>
    </row>
    <row r="128" spans="1:18" s="75" customFormat="1" ht="13.55" customHeight="1">
      <c r="A128" s="439"/>
      <c r="B128" s="10" t="s">
        <v>9</v>
      </c>
      <c r="C128" s="3">
        <v>1223003</v>
      </c>
      <c r="D128" s="224">
        <f t="shared" si="23"/>
        <v>3.1717429907921701E-2</v>
      </c>
      <c r="E128" s="3">
        <v>1094</v>
      </c>
      <c r="F128" s="224">
        <f t="shared" si="17"/>
        <v>8.3168316831683173E-2</v>
      </c>
      <c r="G128" s="3">
        <v>380</v>
      </c>
      <c r="H128" s="224">
        <f t="shared" si="24"/>
        <v>0.80094786729857814</v>
      </c>
      <c r="I128" s="3">
        <v>171</v>
      </c>
      <c r="J128" s="46">
        <f t="shared" si="22"/>
        <v>0.76288659793814428</v>
      </c>
      <c r="K128" s="3">
        <v>112</v>
      </c>
      <c r="L128" s="224">
        <f t="shared" si="25"/>
        <v>0.60000000000000009</v>
      </c>
      <c r="M128" s="430"/>
      <c r="N128" s="424"/>
      <c r="O128" s="430"/>
      <c r="P128" s="424"/>
      <c r="Q128" s="3"/>
      <c r="R128" s="224"/>
    </row>
    <row r="129" spans="1:18" s="75" customFormat="1" ht="13.55" customHeight="1">
      <c r="A129" s="439"/>
      <c r="B129" s="45" t="s">
        <v>10</v>
      </c>
      <c r="C129" s="3">
        <v>1270439</v>
      </c>
      <c r="D129" s="224">
        <f t="shared" si="23"/>
        <v>4.0072337823201298E-2</v>
      </c>
      <c r="E129" s="3">
        <v>1123</v>
      </c>
      <c r="F129" s="224">
        <f t="shared" si="17"/>
        <v>-5.3917438921651219E-2</v>
      </c>
      <c r="G129" s="3">
        <v>253</v>
      </c>
      <c r="H129" s="224">
        <f t="shared" si="24"/>
        <v>0.13452914798206272</v>
      </c>
      <c r="I129" s="3">
        <v>201</v>
      </c>
      <c r="J129" s="46">
        <f t="shared" si="22"/>
        <v>0.52272727272727271</v>
      </c>
      <c r="K129" s="3">
        <v>88</v>
      </c>
      <c r="L129" s="224">
        <f t="shared" si="25"/>
        <v>-0.26666666666666672</v>
      </c>
      <c r="M129" s="430"/>
      <c r="N129" s="424"/>
      <c r="O129" s="430"/>
      <c r="P129" s="424"/>
      <c r="Q129" s="3"/>
      <c r="R129" s="224"/>
    </row>
    <row r="130" spans="1:18" s="75" customFormat="1" ht="13.55" customHeight="1">
      <c r="A130" s="439"/>
      <c r="B130" s="10" t="s">
        <v>11</v>
      </c>
      <c r="C130" s="3">
        <v>1454795</v>
      </c>
      <c r="D130" s="224">
        <f t="shared" si="23"/>
        <v>2.6366882974865558E-2</v>
      </c>
      <c r="E130" s="3">
        <v>1532</v>
      </c>
      <c r="F130" s="224">
        <f t="shared" si="17"/>
        <v>-2.2959183673469389E-2</v>
      </c>
      <c r="G130" s="3">
        <v>156</v>
      </c>
      <c r="H130" s="224">
        <f t="shared" si="24"/>
        <v>1.298701298701288E-2</v>
      </c>
      <c r="I130" s="3">
        <v>229</v>
      </c>
      <c r="J130" s="46">
        <f t="shared" si="22"/>
        <v>0.81746031746031744</v>
      </c>
      <c r="K130" s="3">
        <v>61</v>
      </c>
      <c r="L130" s="224">
        <f t="shared" si="25"/>
        <v>0.24489795918367352</v>
      </c>
      <c r="M130" s="430"/>
      <c r="N130" s="424"/>
      <c r="O130" s="430"/>
      <c r="P130" s="424"/>
      <c r="Q130" s="3"/>
      <c r="R130" s="224"/>
    </row>
    <row r="131" spans="1:18" s="75" customFormat="1" ht="13.55" customHeight="1">
      <c r="A131" s="439"/>
      <c r="B131" s="45" t="s">
        <v>12</v>
      </c>
      <c r="C131" s="3">
        <v>1547193</v>
      </c>
      <c r="D131" s="224">
        <f t="shared" si="23"/>
        <v>9.9494309920650226E-2</v>
      </c>
      <c r="E131" s="3">
        <v>1503</v>
      </c>
      <c r="F131" s="224">
        <f t="shared" si="17"/>
        <v>-6.3551401869158877E-2</v>
      </c>
      <c r="G131" s="3">
        <v>121</v>
      </c>
      <c r="H131" s="224">
        <f t="shared" si="24"/>
        <v>1.6806722689075571E-2</v>
      </c>
      <c r="I131" s="3">
        <v>231</v>
      </c>
      <c r="J131" s="46">
        <f t="shared" si="22"/>
        <v>0.30508474576271188</v>
      </c>
      <c r="K131" s="3">
        <v>62</v>
      </c>
      <c r="L131" s="224">
        <f>K131/K119-1</f>
        <v>0.40909090909090917</v>
      </c>
      <c r="M131" s="430"/>
      <c r="N131" s="424"/>
      <c r="O131" s="430"/>
      <c r="P131" s="424"/>
      <c r="Q131" s="3"/>
      <c r="R131" s="224"/>
    </row>
    <row r="132" spans="1:18" s="75" customFormat="1" ht="13.55" customHeight="1">
      <c r="A132" s="439"/>
      <c r="B132" s="45" t="s">
        <v>13</v>
      </c>
      <c r="C132" s="3">
        <v>1321293</v>
      </c>
      <c r="D132" s="224">
        <f t="shared" si="23"/>
        <v>0.10546435103301599</v>
      </c>
      <c r="E132" s="3">
        <v>870</v>
      </c>
      <c r="F132" s="224">
        <f t="shared" si="17"/>
        <v>-0.25957446808510637</v>
      </c>
      <c r="G132" s="3">
        <v>303</v>
      </c>
      <c r="H132" s="224">
        <f t="shared" si="24"/>
        <v>0.42253521126760574</v>
      </c>
      <c r="I132" s="3">
        <v>130</v>
      </c>
      <c r="J132" s="46">
        <f t="shared" si="22"/>
        <v>-0.21212121212121213</v>
      </c>
      <c r="K132" s="3">
        <v>85</v>
      </c>
      <c r="L132" s="224">
        <f>K132/K120-1</f>
        <v>-0.17475728155339809</v>
      </c>
      <c r="M132" s="430"/>
      <c r="N132" s="424"/>
      <c r="O132" s="430"/>
      <c r="P132" s="424"/>
      <c r="Q132" s="3"/>
      <c r="R132" s="224"/>
    </row>
    <row r="133" spans="1:18" s="75" customFormat="1" ht="13.55" customHeight="1">
      <c r="A133" s="439"/>
      <c r="B133" s="10" t="s">
        <v>14</v>
      </c>
      <c r="C133" s="3">
        <v>1432100</v>
      </c>
      <c r="D133" s="224">
        <f t="shared" si="23"/>
        <v>0.15571810517430196</v>
      </c>
      <c r="E133" s="3">
        <v>807</v>
      </c>
      <c r="F133" s="224">
        <f t="shared" si="17"/>
        <v>-0.40922401171303074</v>
      </c>
      <c r="G133" s="3">
        <v>325</v>
      </c>
      <c r="H133" s="224">
        <f t="shared" si="24"/>
        <v>-0.1333333333333333</v>
      </c>
      <c r="I133" s="3">
        <v>141</v>
      </c>
      <c r="J133" s="46">
        <f t="shared" si="22"/>
        <v>9.3023255813953487E-2</v>
      </c>
      <c r="K133" s="3">
        <v>84</v>
      </c>
      <c r="L133" s="224">
        <f>K133/K121-1</f>
        <v>-0.22222222222222221</v>
      </c>
      <c r="M133" s="430"/>
      <c r="N133" s="424"/>
      <c r="O133" s="430"/>
      <c r="P133" s="424"/>
      <c r="Q133" s="3"/>
      <c r="R133" s="224"/>
    </row>
    <row r="134" spans="1:18" s="75" customFormat="1" ht="13.55" customHeight="1">
      <c r="A134" s="439"/>
      <c r="B134" s="10" t="s">
        <v>15</v>
      </c>
      <c r="C134" s="3">
        <v>1288754</v>
      </c>
      <c r="D134" s="224">
        <f t="shared" si="23"/>
        <v>0.11670929861775425</v>
      </c>
      <c r="E134" s="3">
        <v>3</v>
      </c>
      <c r="F134" s="224">
        <f t="shared" si="17"/>
        <v>-0.99743808710503845</v>
      </c>
      <c r="G134" s="3">
        <v>267</v>
      </c>
      <c r="H134" s="224">
        <f t="shared" si="24"/>
        <v>-0.31887755102040816</v>
      </c>
      <c r="I134" s="3">
        <v>194</v>
      </c>
      <c r="J134" s="46">
        <f t="shared" si="22"/>
        <v>0.26797385620915032</v>
      </c>
      <c r="K134" s="3">
        <v>59</v>
      </c>
      <c r="L134" s="224">
        <f>K134/K122-1</f>
        <v>-0.28915662650602414</v>
      </c>
      <c r="M134" s="430"/>
      <c r="N134" s="424"/>
      <c r="O134" s="430"/>
      <c r="P134" s="424"/>
      <c r="Q134" s="3"/>
      <c r="R134" s="224"/>
    </row>
    <row r="135" spans="1:18" s="75" customFormat="1" ht="13.55" customHeight="1">
      <c r="A135" s="444"/>
      <c r="B135" s="29" t="s">
        <v>16</v>
      </c>
      <c r="C135" s="13">
        <v>1430677</v>
      </c>
      <c r="D135" s="218">
        <f>C135/C123-1</f>
        <v>0.18781315822901989</v>
      </c>
      <c r="E135" s="13">
        <v>11</v>
      </c>
      <c r="F135" s="218">
        <f t="shared" si="17"/>
        <v>-0.99256254225828267</v>
      </c>
      <c r="G135" s="13">
        <v>305</v>
      </c>
      <c r="H135" s="218">
        <f t="shared" si="24"/>
        <v>-4.9844236760124616E-2</v>
      </c>
      <c r="I135" s="13">
        <v>183</v>
      </c>
      <c r="J135" s="55">
        <f t="shared" si="22"/>
        <v>0.17307692307692307</v>
      </c>
      <c r="K135" s="13">
        <v>120</v>
      </c>
      <c r="L135" s="218">
        <f>K135/K123-1</f>
        <v>0.17647058823529416</v>
      </c>
      <c r="M135" s="431"/>
      <c r="N135" s="425"/>
      <c r="O135" s="431"/>
      <c r="P135" s="425"/>
      <c r="Q135" s="13"/>
      <c r="R135" s="218"/>
    </row>
    <row r="136" spans="1:18" s="75" customFormat="1" ht="13.55" customHeight="1">
      <c r="A136" s="439" t="s">
        <v>253</v>
      </c>
      <c r="B136" s="10" t="s">
        <v>233</v>
      </c>
      <c r="C136" s="226">
        <v>1834538</v>
      </c>
      <c r="D136" s="224">
        <f t="shared" ref="D136:D147" si="26">(C136-C124)/C124</f>
        <v>0.24891704898145078</v>
      </c>
      <c r="E136" s="226">
        <v>1306</v>
      </c>
      <c r="F136" s="224">
        <f t="shared" si="17"/>
        <v>-0.40824648844585409</v>
      </c>
      <c r="G136" s="226">
        <v>192</v>
      </c>
      <c r="H136" s="224">
        <f t="shared" si="24"/>
        <v>-0.18644067796610164</v>
      </c>
      <c r="I136" s="226">
        <v>221</v>
      </c>
      <c r="J136" s="46">
        <f t="shared" si="22"/>
        <v>7.281553398058252E-2</v>
      </c>
      <c r="K136" s="226">
        <v>95</v>
      </c>
      <c r="L136" s="224">
        <f t="shared" ref="L136:L159" si="27">(K136-K124)/K124</f>
        <v>-5.9405940594059403E-2</v>
      </c>
      <c r="M136" s="430">
        <v>5322</v>
      </c>
      <c r="N136" s="424">
        <f>M136/M124-1</f>
        <v>9.2926227953726848E-3</v>
      </c>
      <c r="O136" s="429">
        <v>1885</v>
      </c>
      <c r="P136" s="423">
        <f>O136/O124-1</f>
        <v>-0.22491776315789469</v>
      </c>
      <c r="Q136" s="226"/>
      <c r="R136" s="224"/>
    </row>
    <row r="137" spans="1:18" s="75" customFormat="1" ht="13.55" customHeight="1">
      <c r="A137" s="439"/>
      <c r="B137" s="10" t="s">
        <v>234</v>
      </c>
      <c r="C137" s="3">
        <v>1445609</v>
      </c>
      <c r="D137" s="224">
        <f t="shared" si="26"/>
        <v>0.10126283344874581</v>
      </c>
      <c r="E137" s="6">
        <v>871</v>
      </c>
      <c r="F137" s="46">
        <f t="shared" si="17"/>
        <v>-0.3720259552992069</v>
      </c>
      <c r="G137" s="3">
        <v>154</v>
      </c>
      <c r="H137" s="224">
        <f t="shared" si="24"/>
        <v>-0.38645418326693226</v>
      </c>
      <c r="I137" s="3">
        <v>159</v>
      </c>
      <c r="J137" s="46">
        <f t="shared" si="22"/>
        <v>0.17777777777777778</v>
      </c>
      <c r="K137" s="226">
        <v>88</v>
      </c>
      <c r="L137" s="224">
        <f t="shared" si="27"/>
        <v>-8.3333333333333329E-2</v>
      </c>
      <c r="M137" s="430"/>
      <c r="N137" s="424"/>
      <c r="O137" s="430"/>
      <c r="P137" s="424"/>
      <c r="Q137" s="3"/>
      <c r="R137" s="224"/>
    </row>
    <row r="138" spans="1:18" s="75" customFormat="1" ht="13.55" customHeight="1">
      <c r="A138" s="439"/>
      <c r="B138" s="10" t="s">
        <v>7</v>
      </c>
      <c r="C138" s="3">
        <v>1416683</v>
      </c>
      <c r="D138" s="224">
        <f t="shared" si="26"/>
        <v>0.23087182080334748</v>
      </c>
      <c r="E138" s="6">
        <v>954</v>
      </c>
      <c r="F138" s="46">
        <f t="shared" si="17"/>
        <v>-0.20961060480530241</v>
      </c>
      <c r="G138" s="3">
        <v>254</v>
      </c>
      <c r="H138" s="224">
        <f t="shared" si="24"/>
        <v>7.1729957805907185E-2</v>
      </c>
      <c r="I138" s="3">
        <v>142</v>
      </c>
      <c r="J138" s="46">
        <f t="shared" si="22"/>
        <v>5.9701492537313432E-2</v>
      </c>
      <c r="K138" s="226">
        <v>73</v>
      </c>
      <c r="L138" s="224">
        <f t="shared" si="27"/>
        <v>-0.20652173913043478</v>
      </c>
      <c r="M138" s="430"/>
      <c r="N138" s="424"/>
      <c r="O138" s="430"/>
      <c r="P138" s="424"/>
      <c r="Q138" s="3"/>
      <c r="R138" s="224"/>
    </row>
    <row r="139" spans="1:18" s="75" customFormat="1" ht="13.55" customHeight="1">
      <c r="A139" s="439"/>
      <c r="B139" s="45" t="s">
        <v>8</v>
      </c>
      <c r="C139" s="3">
        <v>1495460</v>
      </c>
      <c r="D139" s="224">
        <f t="shared" si="26"/>
        <v>0.26746250693923562</v>
      </c>
      <c r="E139" s="6">
        <v>890</v>
      </c>
      <c r="F139" s="46">
        <f t="shared" si="17"/>
        <v>-0.19237749546279492</v>
      </c>
      <c r="G139" s="3">
        <v>247</v>
      </c>
      <c r="H139" s="224">
        <f t="shared" si="24"/>
        <v>-0.29022988505747127</v>
      </c>
      <c r="I139" s="3">
        <v>204</v>
      </c>
      <c r="J139" s="46">
        <f t="shared" si="22"/>
        <v>0.20710059171597633</v>
      </c>
      <c r="K139" s="226">
        <v>96</v>
      </c>
      <c r="L139" s="224">
        <f t="shared" si="27"/>
        <v>-0.15789473684210525</v>
      </c>
      <c r="M139" s="430"/>
      <c r="N139" s="424"/>
      <c r="O139" s="430"/>
      <c r="P139" s="424"/>
      <c r="Q139" s="3"/>
      <c r="R139" s="224"/>
    </row>
    <row r="140" spans="1:18" s="75" customFormat="1" ht="13.55" customHeight="1">
      <c r="A140" s="439"/>
      <c r="B140" s="10" t="s">
        <v>9</v>
      </c>
      <c r="C140" s="3">
        <v>1579265</v>
      </c>
      <c r="D140" s="224">
        <f t="shared" si="26"/>
        <v>0.29130100253229141</v>
      </c>
      <c r="E140" s="6">
        <v>943</v>
      </c>
      <c r="F140" s="46">
        <f t="shared" si="17"/>
        <v>-0.13802559414990859</v>
      </c>
      <c r="G140" s="3">
        <v>209</v>
      </c>
      <c r="H140" s="224">
        <f t="shared" si="24"/>
        <v>-0.44999999999999996</v>
      </c>
      <c r="I140" s="3">
        <v>180</v>
      </c>
      <c r="J140" s="46">
        <f t="shared" si="22"/>
        <v>5.2631578947368418E-2</v>
      </c>
      <c r="K140" s="226">
        <v>162</v>
      </c>
      <c r="L140" s="224">
        <f t="shared" si="27"/>
        <v>0.44642857142857145</v>
      </c>
      <c r="M140" s="430"/>
      <c r="N140" s="424"/>
      <c r="O140" s="430"/>
      <c r="P140" s="424"/>
      <c r="Q140" s="3"/>
      <c r="R140" s="224"/>
    </row>
    <row r="141" spans="1:18" s="75" customFormat="1" ht="13.55" customHeight="1">
      <c r="A141" s="439"/>
      <c r="B141" s="45" t="s">
        <v>10</v>
      </c>
      <c r="C141" s="3">
        <v>1373551</v>
      </c>
      <c r="D141" s="224">
        <f t="shared" si="26"/>
        <v>8.116249579869636E-2</v>
      </c>
      <c r="E141" s="6">
        <v>801</v>
      </c>
      <c r="F141" s="46">
        <f t="shared" si="17"/>
        <v>-0.28673196794300981</v>
      </c>
      <c r="G141" s="3">
        <v>276</v>
      </c>
      <c r="H141" s="224">
        <f t="shared" si="24"/>
        <v>9.0909090909090828E-2</v>
      </c>
      <c r="I141" s="3">
        <v>150</v>
      </c>
      <c r="J141" s="46">
        <f t="shared" si="22"/>
        <v>-0.2537313432835821</v>
      </c>
      <c r="K141" s="226">
        <v>120</v>
      </c>
      <c r="L141" s="224">
        <f t="shared" si="27"/>
        <v>0.36363636363636365</v>
      </c>
      <c r="M141" s="430"/>
      <c r="N141" s="424"/>
      <c r="O141" s="430"/>
      <c r="P141" s="424"/>
      <c r="Q141" s="3"/>
      <c r="R141" s="224"/>
    </row>
    <row r="142" spans="1:18" s="75" customFormat="1" ht="13.55" customHeight="1">
      <c r="A142" s="439"/>
      <c r="B142" s="10" t="s">
        <v>11</v>
      </c>
      <c r="C142" s="57">
        <v>1675332</v>
      </c>
      <c r="D142" s="224">
        <f t="shared" si="26"/>
        <v>0.1515931797950914</v>
      </c>
      <c r="E142" s="6">
        <v>1448</v>
      </c>
      <c r="F142" s="46">
        <f t="shared" si="17"/>
        <v>-5.4830287206266322E-2</v>
      </c>
      <c r="G142" s="3">
        <v>197</v>
      </c>
      <c r="H142" s="224">
        <f t="shared" si="24"/>
        <v>0.26282051282051277</v>
      </c>
      <c r="I142" s="3">
        <v>171</v>
      </c>
      <c r="J142" s="46">
        <f t="shared" si="22"/>
        <v>-0.25327510917030566</v>
      </c>
      <c r="K142" s="226">
        <v>83</v>
      </c>
      <c r="L142" s="224">
        <f t="shared" si="27"/>
        <v>0.36065573770491804</v>
      </c>
      <c r="M142" s="430"/>
      <c r="N142" s="424"/>
      <c r="O142" s="430"/>
      <c r="P142" s="424"/>
      <c r="Q142" s="3"/>
      <c r="R142" s="224"/>
    </row>
    <row r="143" spans="1:18" s="75" customFormat="1" ht="13.55" customHeight="1">
      <c r="A143" s="439"/>
      <c r="B143" s="45" t="s">
        <v>12</v>
      </c>
      <c r="C143" s="57">
        <v>1835249</v>
      </c>
      <c r="D143" s="224">
        <f t="shared" si="26"/>
        <v>0.18617974615965815</v>
      </c>
      <c r="E143" s="6">
        <v>1434</v>
      </c>
      <c r="F143" s="46">
        <f t="shared" si="17"/>
        <v>-4.590818363273453E-2</v>
      </c>
      <c r="G143" s="3">
        <v>182</v>
      </c>
      <c r="H143" s="224">
        <f t="shared" si="24"/>
        <v>0.50413223140495877</v>
      </c>
      <c r="I143" s="3">
        <v>308</v>
      </c>
      <c r="J143" s="46">
        <f t="shared" si="22"/>
        <v>0.33333333333333331</v>
      </c>
      <c r="K143" s="226">
        <v>74</v>
      </c>
      <c r="L143" s="224">
        <f t="shared" si="27"/>
        <v>0.19354838709677419</v>
      </c>
      <c r="M143" s="430"/>
      <c r="N143" s="424"/>
      <c r="O143" s="430"/>
      <c r="P143" s="424"/>
      <c r="Q143" s="3"/>
      <c r="R143" s="224"/>
    </row>
    <row r="144" spans="1:18" s="75" customFormat="1" ht="13.55" customHeight="1">
      <c r="A144" s="439"/>
      <c r="B144" s="45" t="s">
        <v>13</v>
      </c>
      <c r="C144" s="57">
        <v>1511657</v>
      </c>
      <c r="D144" s="224">
        <f t="shared" si="26"/>
        <v>0.14407402445937426</v>
      </c>
      <c r="E144" s="6">
        <v>1292</v>
      </c>
      <c r="F144" s="46">
        <f>(E144-E132)/E132</f>
        <v>0.48505747126436782</v>
      </c>
      <c r="G144" s="3">
        <v>267</v>
      </c>
      <c r="H144" s="224">
        <f t="shared" si="24"/>
        <v>-0.11881188118811881</v>
      </c>
      <c r="I144" s="3">
        <v>218</v>
      </c>
      <c r="J144" s="46">
        <f t="shared" si="22"/>
        <v>0.67692307692307696</v>
      </c>
      <c r="K144" s="226">
        <v>116</v>
      </c>
      <c r="L144" s="224">
        <f t="shared" si="27"/>
        <v>0.36470588235294116</v>
      </c>
      <c r="M144" s="430"/>
      <c r="N144" s="424"/>
      <c r="O144" s="430"/>
      <c r="P144" s="424"/>
      <c r="Q144" s="3"/>
      <c r="R144" s="224"/>
    </row>
    <row r="145" spans="1:684" s="75" customFormat="1" ht="13.55" customHeight="1">
      <c r="A145" s="439"/>
      <c r="B145" s="10" t="s">
        <v>14</v>
      </c>
      <c r="C145" s="57">
        <v>1735308</v>
      </c>
      <c r="D145" s="216">
        <f t="shared" si="26"/>
        <v>0.21172264506668528</v>
      </c>
      <c r="E145" s="6">
        <v>1033</v>
      </c>
      <c r="F145" s="46">
        <f>(E145-E133)/E133</f>
        <v>0.28004956629491945</v>
      </c>
      <c r="G145" s="3">
        <v>442</v>
      </c>
      <c r="H145" s="224">
        <f t="shared" si="24"/>
        <v>0.3600000000000001</v>
      </c>
      <c r="I145" s="3">
        <v>171</v>
      </c>
      <c r="J145" s="224">
        <f t="shared" ref="J145:J161" si="28">I145/I133-1</f>
        <v>0.2127659574468086</v>
      </c>
      <c r="K145" s="226">
        <v>150</v>
      </c>
      <c r="L145" s="224">
        <f t="shared" si="27"/>
        <v>0.7857142857142857</v>
      </c>
      <c r="M145" s="430"/>
      <c r="N145" s="424"/>
      <c r="O145" s="430"/>
      <c r="P145" s="424"/>
      <c r="Q145" s="3"/>
      <c r="R145" s="224"/>
      <c r="S145" s="151"/>
      <c r="T145" s="151"/>
      <c r="U145" s="151"/>
      <c r="V145" s="151"/>
      <c r="W145" s="151"/>
      <c r="X145" s="151"/>
      <c r="Y145" s="151"/>
      <c r="Z145" s="151"/>
      <c r="AA145" s="151"/>
      <c r="AB145" s="151"/>
      <c r="AC145" s="151"/>
      <c r="AD145" s="151"/>
      <c r="AE145" s="151"/>
      <c r="AF145" s="151"/>
      <c r="AG145" s="151"/>
      <c r="AH145" s="151"/>
      <c r="AI145" s="151"/>
      <c r="AJ145" s="151"/>
      <c r="AK145" s="151"/>
      <c r="AL145" s="151"/>
      <c r="AM145" s="151"/>
      <c r="AN145" s="151"/>
      <c r="AO145" s="151"/>
      <c r="AP145" s="151"/>
      <c r="AQ145" s="151"/>
      <c r="AR145" s="151"/>
      <c r="AS145" s="151"/>
      <c r="AT145" s="151"/>
      <c r="AU145" s="151"/>
      <c r="AV145" s="151"/>
      <c r="AW145" s="151"/>
      <c r="AX145" s="151"/>
      <c r="AY145" s="151"/>
      <c r="AZ145" s="151"/>
      <c r="BA145" s="151"/>
      <c r="BB145" s="151"/>
      <c r="BC145" s="151"/>
      <c r="BD145" s="151"/>
      <c r="BE145" s="151"/>
      <c r="BF145" s="151"/>
      <c r="BG145" s="151"/>
      <c r="BH145" s="151"/>
      <c r="BI145" s="151"/>
      <c r="BJ145" s="151"/>
      <c r="BK145" s="151"/>
      <c r="BL145" s="151"/>
      <c r="BM145" s="151"/>
      <c r="BN145" s="151"/>
      <c r="BO145" s="151"/>
      <c r="BP145" s="151"/>
      <c r="BQ145" s="151"/>
      <c r="BR145" s="151"/>
      <c r="BS145" s="151"/>
      <c r="BT145" s="151"/>
      <c r="BU145" s="151"/>
      <c r="BV145" s="151"/>
      <c r="BW145" s="151"/>
      <c r="BX145" s="151"/>
      <c r="BY145" s="151"/>
      <c r="BZ145" s="151"/>
      <c r="CA145" s="151"/>
      <c r="CB145" s="151"/>
      <c r="CC145" s="151"/>
      <c r="CD145" s="151"/>
      <c r="CE145" s="151"/>
      <c r="CF145" s="151"/>
      <c r="CG145" s="151"/>
      <c r="CH145" s="151"/>
      <c r="CI145" s="151"/>
      <c r="CJ145" s="151"/>
      <c r="CK145" s="151"/>
      <c r="CL145" s="151"/>
      <c r="CM145" s="151"/>
      <c r="CN145" s="151"/>
      <c r="CO145" s="151"/>
      <c r="CP145" s="151"/>
      <c r="CQ145" s="151"/>
      <c r="CR145" s="151"/>
      <c r="CS145" s="151"/>
      <c r="CT145" s="151"/>
      <c r="CU145" s="151"/>
      <c r="CV145" s="151"/>
      <c r="CW145" s="151"/>
      <c r="CX145" s="151"/>
      <c r="CY145" s="151"/>
      <c r="CZ145" s="151"/>
      <c r="DA145" s="151"/>
      <c r="DB145" s="151"/>
      <c r="DC145" s="151"/>
      <c r="DD145" s="151"/>
      <c r="DE145" s="151"/>
      <c r="DF145" s="151"/>
      <c r="DG145" s="151"/>
      <c r="DH145" s="151"/>
      <c r="DI145" s="151"/>
      <c r="DJ145" s="151"/>
      <c r="DK145" s="151"/>
      <c r="DL145" s="151"/>
      <c r="DM145" s="151"/>
      <c r="DN145" s="151"/>
      <c r="DO145" s="151"/>
      <c r="DP145" s="151"/>
      <c r="DQ145" s="151"/>
      <c r="DR145" s="151"/>
      <c r="DS145" s="151"/>
      <c r="DT145" s="151"/>
      <c r="DU145" s="151"/>
      <c r="DV145" s="151"/>
      <c r="DW145" s="151"/>
      <c r="DX145" s="151"/>
      <c r="DY145" s="151"/>
      <c r="DZ145" s="151"/>
      <c r="EA145" s="151"/>
      <c r="EB145" s="151"/>
      <c r="EC145" s="151"/>
      <c r="ED145" s="151"/>
      <c r="EE145" s="151"/>
      <c r="EF145" s="151"/>
      <c r="EG145" s="151"/>
      <c r="EH145" s="151"/>
      <c r="EI145" s="151"/>
      <c r="EJ145" s="151"/>
      <c r="EK145" s="151"/>
      <c r="EL145" s="151"/>
      <c r="EM145" s="151"/>
      <c r="EN145" s="151"/>
      <c r="EO145" s="151"/>
      <c r="EP145" s="151"/>
      <c r="EQ145" s="151"/>
      <c r="ER145" s="151"/>
      <c r="ES145" s="151"/>
      <c r="ET145" s="151"/>
      <c r="EU145" s="151"/>
      <c r="EV145" s="151"/>
      <c r="EW145" s="151"/>
      <c r="EX145" s="151"/>
      <c r="EY145" s="151"/>
      <c r="EZ145" s="151"/>
      <c r="FA145" s="151"/>
      <c r="FB145" s="151"/>
      <c r="FC145" s="151"/>
      <c r="FD145" s="151"/>
      <c r="FE145" s="151"/>
      <c r="FF145" s="151"/>
      <c r="FG145" s="151"/>
      <c r="FH145" s="151"/>
      <c r="FI145" s="151"/>
      <c r="FJ145" s="151"/>
      <c r="FK145" s="151"/>
      <c r="FL145" s="151"/>
      <c r="FM145" s="151"/>
      <c r="FN145" s="151"/>
      <c r="FO145" s="151"/>
      <c r="FP145" s="151"/>
      <c r="FQ145" s="151"/>
      <c r="FR145" s="151"/>
      <c r="FS145" s="151"/>
      <c r="FT145" s="151"/>
      <c r="FU145" s="151"/>
      <c r="FV145" s="151"/>
      <c r="FW145" s="151"/>
      <c r="FX145" s="151"/>
      <c r="FY145" s="151"/>
      <c r="FZ145" s="151"/>
      <c r="GA145" s="151"/>
      <c r="GB145" s="151"/>
      <c r="GC145" s="151"/>
      <c r="GD145" s="151"/>
      <c r="GE145" s="151"/>
      <c r="GF145" s="151"/>
      <c r="GG145" s="151"/>
      <c r="GH145" s="151"/>
      <c r="GI145" s="151"/>
      <c r="GJ145" s="151"/>
      <c r="GK145" s="151"/>
      <c r="GL145" s="151"/>
      <c r="GM145" s="151"/>
      <c r="GN145" s="151"/>
      <c r="GO145" s="151"/>
      <c r="GP145" s="151"/>
      <c r="GQ145" s="151"/>
      <c r="GR145" s="151"/>
      <c r="GS145" s="151"/>
      <c r="GT145" s="151"/>
      <c r="GU145" s="151"/>
      <c r="GV145" s="151"/>
      <c r="GW145" s="151"/>
      <c r="GX145" s="151"/>
      <c r="GY145" s="151"/>
      <c r="GZ145" s="151"/>
      <c r="HA145" s="151"/>
      <c r="HB145" s="151"/>
      <c r="HC145" s="151"/>
      <c r="HD145" s="151"/>
      <c r="HE145" s="151"/>
      <c r="HF145" s="151"/>
      <c r="HG145" s="151"/>
      <c r="HH145" s="151"/>
      <c r="HI145" s="151"/>
      <c r="HJ145" s="151"/>
      <c r="HK145" s="151"/>
      <c r="HL145" s="151"/>
      <c r="HM145" s="151"/>
      <c r="HN145" s="151"/>
      <c r="HO145" s="151"/>
      <c r="HP145" s="151"/>
      <c r="HQ145" s="151"/>
      <c r="HR145" s="151"/>
      <c r="HS145" s="151"/>
      <c r="HT145" s="151"/>
      <c r="HU145" s="151"/>
      <c r="HV145" s="151"/>
      <c r="HW145" s="151"/>
      <c r="HX145" s="151"/>
      <c r="HY145" s="151"/>
      <c r="HZ145" s="151"/>
      <c r="IA145" s="151"/>
      <c r="IB145" s="151"/>
      <c r="IC145" s="151"/>
      <c r="ID145" s="151"/>
      <c r="IE145" s="151"/>
      <c r="IF145" s="151"/>
      <c r="IG145" s="151"/>
      <c r="IH145" s="151"/>
      <c r="II145" s="151"/>
      <c r="IJ145" s="151"/>
      <c r="IK145" s="151"/>
      <c r="IL145" s="151"/>
      <c r="IM145" s="151"/>
      <c r="IN145" s="151"/>
      <c r="IO145" s="151"/>
      <c r="IP145" s="151"/>
      <c r="IQ145" s="151"/>
      <c r="IR145" s="151"/>
      <c r="IS145" s="151"/>
      <c r="IT145" s="151"/>
      <c r="IU145" s="151"/>
      <c r="IV145" s="151"/>
      <c r="IW145" s="151"/>
      <c r="IX145" s="151"/>
      <c r="IY145" s="151"/>
      <c r="IZ145" s="151"/>
      <c r="JA145" s="151"/>
      <c r="JB145" s="151"/>
      <c r="JC145" s="151"/>
      <c r="JD145" s="151"/>
      <c r="JE145" s="151"/>
      <c r="JF145" s="151"/>
      <c r="JG145" s="151"/>
      <c r="JH145" s="151"/>
      <c r="JI145" s="151"/>
      <c r="JJ145" s="151"/>
      <c r="JK145" s="151"/>
      <c r="JL145" s="151"/>
      <c r="JM145" s="151"/>
      <c r="JN145" s="151"/>
      <c r="JO145" s="151"/>
      <c r="JP145" s="151"/>
      <c r="JQ145" s="151"/>
      <c r="JR145" s="151"/>
      <c r="JS145" s="151"/>
      <c r="JT145" s="151"/>
      <c r="JU145" s="151"/>
      <c r="JV145" s="151"/>
      <c r="JW145" s="151"/>
      <c r="JX145" s="151"/>
      <c r="JY145" s="151"/>
      <c r="JZ145" s="151"/>
      <c r="KA145" s="151"/>
      <c r="KB145" s="151"/>
      <c r="KC145" s="151"/>
      <c r="KD145" s="151"/>
      <c r="KE145" s="151"/>
      <c r="KF145" s="151"/>
      <c r="KG145" s="151"/>
      <c r="KH145" s="151"/>
      <c r="KI145" s="151"/>
      <c r="KJ145" s="151"/>
      <c r="KK145" s="151"/>
      <c r="KL145" s="151"/>
      <c r="KM145" s="151"/>
      <c r="KN145" s="151"/>
      <c r="KO145" s="151"/>
      <c r="KP145" s="151"/>
      <c r="KQ145" s="151"/>
      <c r="KR145" s="151"/>
      <c r="KS145" s="151"/>
      <c r="KT145" s="151"/>
      <c r="KU145" s="151"/>
      <c r="KV145" s="151"/>
      <c r="KW145" s="151"/>
      <c r="KX145" s="151"/>
      <c r="KY145" s="151"/>
      <c r="KZ145" s="151"/>
      <c r="LA145" s="151"/>
      <c r="LB145" s="151"/>
      <c r="LC145" s="151"/>
      <c r="LD145" s="151"/>
      <c r="LE145" s="151"/>
      <c r="LF145" s="151"/>
      <c r="LG145" s="151"/>
      <c r="LH145" s="151"/>
      <c r="LI145" s="151"/>
      <c r="LJ145" s="151"/>
      <c r="LK145" s="151"/>
      <c r="LL145" s="151"/>
      <c r="LM145" s="151"/>
      <c r="LN145" s="151"/>
      <c r="LO145" s="151"/>
      <c r="LP145" s="151"/>
      <c r="LQ145" s="151"/>
      <c r="LR145" s="151"/>
      <c r="LS145" s="151"/>
      <c r="LT145" s="151"/>
      <c r="LU145" s="151"/>
      <c r="LV145" s="151"/>
      <c r="LW145" s="151"/>
      <c r="LX145" s="151"/>
      <c r="LY145" s="151"/>
      <c r="LZ145" s="151"/>
      <c r="MA145" s="151"/>
      <c r="MB145" s="151"/>
      <c r="MC145" s="151"/>
      <c r="MD145" s="151"/>
      <c r="ME145" s="151"/>
      <c r="MF145" s="151"/>
      <c r="MG145" s="151"/>
      <c r="MH145" s="151"/>
      <c r="MI145" s="151"/>
      <c r="MJ145" s="151"/>
      <c r="MK145" s="151"/>
      <c r="ML145" s="151"/>
      <c r="MM145" s="151"/>
      <c r="MN145" s="151"/>
      <c r="MO145" s="151"/>
      <c r="MP145" s="151"/>
      <c r="MQ145" s="151"/>
      <c r="MR145" s="151"/>
      <c r="MS145" s="151"/>
      <c r="MT145" s="151"/>
      <c r="MU145" s="151"/>
      <c r="MV145" s="151"/>
      <c r="MW145" s="151"/>
      <c r="MX145" s="151"/>
      <c r="MY145" s="151"/>
      <c r="MZ145" s="151"/>
      <c r="NA145" s="151"/>
      <c r="NB145" s="151"/>
      <c r="NC145" s="151"/>
      <c r="ND145" s="151"/>
      <c r="NE145" s="151"/>
      <c r="NF145" s="151"/>
      <c r="NG145" s="151"/>
      <c r="NH145" s="151"/>
      <c r="NI145" s="151"/>
      <c r="NJ145" s="151"/>
      <c r="NK145" s="151"/>
      <c r="NL145" s="151"/>
      <c r="NM145" s="151"/>
      <c r="NN145" s="151"/>
      <c r="NO145" s="151"/>
      <c r="NP145" s="151"/>
      <c r="NQ145" s="151"/>
      <c r="NR145" s="151"/>
      <c r="NS145" s="151"/>
      <c r="NT145" s="151"/>
      <c r="NU145" s="151"/>
      <c r="NV145" s="151"/>
      <c r="NW145" s="151"/>
      <c r="NX145" s="151"/>
      <c r="NY145" s="151"/>
      <c r="NZ145" s="151"/>
      <c r="OA145" s="151"/>
      <c r="OB145" s="151"/>
      <c r="OC145" s="151"/>
      <c r="OD145" s="151"/>
      <c r="OE145" s="151"/>
      <c r="OF145" s="151"/>
      <c r="OG145" s="151"/>
      <c r="OH145" s="151"/>
      <c r="OI145" s="151"/>
      <c r="OJ145" s="151"/>
      <c r="OK145" s="151"/>
      <c r="OL145" s="151"/>
      <c r="OM145" s="151"/>
      <c r="ON145" s="151"/>
      <c r="OO145" s="151"/>
      <c r="OP145" s="151"/>
      <c r="OQ145" s="151"/>
      <c r="OR145" s="151"/>
      <c r="OS145" s="151"/>
      <c r="OT145" s="151"/>
      <c r="OU145" s="151"/>
      <c r="OV145" s="151"/>
      <c r="OW145" s="151"/>
      <c r="OX145" s="151"/>
      <c r="OY145" s="151"/>
      <c r="OZ145" s="151"/>
      <c r="PA145" s="151"/>
      <c r="PB145" s="151"/>
      <c r="PC145" s="151"/>
      <c r="PD145" s="151"/>
      <c r="PE145" s="151"/>
      <c r="PF145" s="151"/>
      <c r="PG145" s="151"/>
      <c r="PH145" s="151"/>
      <c r="PI145" s="151"/>
      <c r="PJ145" s="151"/>
      <c r="PK145" s="151"/>
      <c r="PL145" s="151"/>
      <c r="PM145" s="151"/>
      <c r="PN145" s="151"/>
      <c r="PO145" s="151"/>
      <c r="PP145" s="151"/>
      <c r="PQ145" s="151"/>
      <c r="PR145" s="151"/>
      <c r="PS145" s="151"/>
      <c r="PT145" s="151"/>
      <c r="PU145" s="151"/>
      <c r="PV145" s="151"/>
      <c r="PW145" s="151"/>
      <c r="PX145" s="151"/>
      <c r="PY145" s="151"/>
      <c r="PZ145" s="151"/>
      <c r="QA145" s="151"/>
      <c r="QB145" s="151"/>
      <c r="QC145" s="151"/>
      <c r="QD145" s="151"/>
      <c r="QE145" s="151"/>
      <c r="QF145" s="151"/>
      <c r="QG145" s="151"/>
      <c r="QH145" s="151"/>
      <c r="QI145" s="151"/>
      <c r="QJ145" s="151"/>
      <c r="QK145" s="151"/>
      <c r="QL145" s="151"/>
      <c r="QM145" s="151"/>
      <c r="QN145" s="151"/>
      <c r="QO145" s="151"/>
      <c r="QP145" s="151"/>
      <c r="QQ145" s="151"/>
      <c r="QR145" s="151"/>
      <c r="QS145" s="151"/>
      <c r="QT145" s="151"/>
      <c r="QU145" s="151"/>
      <c r="QV145" s="151"/>
      <c r="QW145" s="151"/>
      <c r="QX145" s="151"/>
      <c r="QY145" s="151"/>
      <c r="QZ145" s="151"/>
      <c r="RA145" s="151"/>
      <c r="RB145" s="151"/>
      <c r="RC145" s="151"/>
      <c r="RD145" s="151"/>
      <c r="RE145" s="151"/>
      <c r="RF145" s="151"/>
      <c r="RG145" s="151"/>
      <c r="RH145" s="151"/>
      <c r="RI145" s="151"/>
      <c r="RJ145" s="151"/>
      <c r="RK145" s="151"/>
      <c r="RL145" s="151"/>
      <c r="RM145" s="151"/>
      <c r="RN145" s="151"/>
      <c r="RO145" s="151"/>
      <c r="RP145" s="151"/>
      <c r="RQ145" s="151"/>
      <c r="RR145" s="151"/>
      <c r="RS145" s="151"/>
      <c r="RT145" s="151"/>
      <c r="RU145" s="151"/>
      <c r="RV145" s="151"/>
      <c r="RW145" s="151"/>
      <c r="RX145" s="151"/>
      <c r="RY145" s="151"/>
      <c r="RZ145" s="151"/>
      <c r="SA145" s="151"/>
      <c r="SB145" s="151"/>
      <c r="SC145" s="151"/>
      <c r="SD145" s="151"/>
      <c r="SE145" s="151"/>
      <c r="SF145" s="151"/>
      <c r="SG145" s="151"/>
      <c r="SH145" s="151"/>
      <c r="SI145" s="151"/>
      <c r="SJ145" s="151"/>
      <c r="SK145" s="151"/>
      <c r="SL145" s="151"/>
      <c r="SM145" s="151"/>
      <c r="SN145" s="151"/>
      <c r="SO145" s="151"/>
      <c r="SP145" s="151"/>
      <c r="SQ145" s="151"/>
      <c r="SR145" s="151"/>
      <c r="SS145" s="151"/>
      <c r="ST145" s="151"/>
      <c r="SU145" s="151"/>
      <c r="SV145" s="151"/>
      <c r="SW145" s="151"/>
      <c r="SX145" s="151"/>
      <c r="SY145" s="151"/>
      <c r="SZ145" s="151"/>
      <c r="TA145" s="151"/>
      <c r="TB145" s="151"/>
      <c r="TC145" s="151"/>
      <c r="TD145" s="151"/>
      <c r="TE145" s="151"/>
      <c r="TF145" s="151"/>
      <c r="TG145" s="151"/>
      <c r="TH145" s="151"/>
      <c r="TI145" s="151"/>
      <c r="TJ145" s="151"/>
      <c r="TK145" s="151"/>
      <c r="TL145" s="151"/>
      <c r="TM145" s="151"/>
      <c r="TN145" s="151"/>
      <c r="TO145" s="151"/>
      <c r="TP145" s="151"/>
      <c r="TQ145" s="151"/>
      <c r="TR145" s="151"/>
      <c r="TS145" s="151"/>
      <c r="TT145" s="151"/>
      <c r="TU145" s="151"/>
      <c r="TV145" s="151"/>
      <c r="TW145" s="151"/>
      <c r="TX145" s="151"/>
      <c r="TY145" s="151"/>
      <c r="TZ145" s="151"/>
      <c r="UA145" s="151"/>
      <c r="UB145" s="151"/>
      <c r="UC145" s="151"/>
      <c r="UD145" s="151"/>
      <c r="UE145" s="151"/>
      <c r="UF145" s="151"/>
      <c r="UG145" s="151"/>
      <c r="UH145" s="151"/>
      <c r="UI145" s="151"/>
      <c r="UJ145" s="151"/>
      <c r="UK145" s="151"/>
      <c r="UL145" s="151"/>
      <c r="UM145" s="151"/>
      <c r="UN145" s="151"/>
      <c r="UO145" s="151"/>
      <c r="UP145" s="151"/>
      <c r="UQ145" s="151"/>
      <c r="UR145" s="151"/>
      <c r="US145" s="151"/>
      <c r="UT145" s="151"/>
      <c r="UU145" s="151"/>
      <c r="UV145" s="151"/>
      <c r="UW145" s="151"/>
      <c r="UX145" s="151"/>
      <c r="UY145" s="151"/>
      <c r="UZ145" s="151"/>
      <c r="VA145" s="151"/>
      <c r="VB145" s="151"/>
      <c r="VC145" s="151"/>
      <c r="VD145" s="151"/>
      <c r="VE145" s="151"/>
      <c r="VF145" s="151"/>
      <c r="VG145" s="151"/>
      <c r="VH145" s="151"/>
      <c r="VI145" s="151"/>
      <c r="VJ145" s="151"/>
      <c r="VK145" s="151"/>
      <c r="VL145" s="151"/>
      <c r="VM145" s="151"/>
      <c r="VN145" s="151"/>
      <c r="VO145" s="151"/>
      <c r="VP145" s="151"/>
      <c r="VQ145" s="151"/>
      <c r="VR145" s="151"/>
      <c r="VS145" s="151"/>
      <c r="VT145" s="151"/>
      <c r="VU145" s="151"/>
      <c r="VV145" s="151"/>
      <c r="VW145" s="151"/>
      <c r="VX145" s="151"/>
      <c r="VY145" s="151"/>
      <c r="VZ145" s="151"/>
      <c r="WA145" s="151"/>
      <c r="WB145" s="151"/>
      <c r="WC145" s="151"/>
      <c r="WD145" s="151"/>
      <c r="WE145" s="151"/>
      <c r="WF145" s="151"/>
      <c r="WG145" s="151"/>
      <c r="WH145" s="151"/>
      <c r="WI145" s="151"/>
      <c r="WJ145" s="151"/>
      <c r="WK145" s="151"/>
      <c r="WL145" s="151"/>
      <c r="WM145" s="151"/>
      <c r="WN145" s="151"/>
      <c r="WO145" s="151"/>
      <c r="WP145" s="151"/>
      <c r="WQ145" s="151"/>
      <c r="WR145" s="151"/>
      <c r="WS145" s="151"/>
      <c r="WT145" s="151"/>
      <c r="WU145" s="151"/>
      <c r="WV145" s="151"/>
      <c r="WW145" s="151"/>
      <c r="WX145" s="151"/>
      <c r="WY145" s="151"/>
      <c r="WZ145" s="151"/>
      <c r="XA145" s="151"/>
      <c r="XB145" s="151"/>
      <c r="XC145" s="151"/>
      <c r="XD145" s="151"/>
      <c r="XE145" s="151"/>
      <c r="XF145" s="151"/>
      <c r="XG145" s="151"/>
      <c r="XH145" s="151"/>
      <c r="XI145" s="151"/>
      <c r="XJ145" s="151"/>
      <c r="XK145" s="151"/>
      <c r="XL145" s="151"/>
      <c r="XM145" s="151"/>
      <c r="XN145" s="151"/>
      <c r="XO145" s="151"/>
      <c r="XP145" s="151"/>
      <c r="XQ145" s="151"/>
      <c r="XR145" s="151"/>
      <c r="XS145" s="151"/>
      <c r="XT145" s="151"/>
      <c r="XU145" s="151"/>
      <c r="XV145" s="151"/>
      <c r="XW145" s="151"/>
      <c r="XX145" s="151"/>
      <c r="XY145" s="151"/>
      <c r="XZ145" s="151"/>
      <c r="YA145" s="151"/>
      <c r="YB145" s="151"/>
      <c r="YC145" s="151"/>
      <c r="YD145" s="151"/>
      <c r="YE145" s="151"/>
      <c r="YF145" s="151"/>
      <c r="YG145" s="151"/>
      <c r="YH145" s="151"/>
      <c r="YI145" s="151"/>
      <c r="YJ145" s="151"/>
      <c r="YK145" s="151"/>
      <c r="YL145" s="151"/>
      <c r="YM145" s="151"/>
      <c r="YN145" s="151"/>
      <c r="YO145" s="151"/>
      <c r="YP145" s="151"/>
      <c r="YQ145" s="151"/>
      <c r="YR145" s="151"/>
      <c r="YS145" s="151"/>
      <c r="YT145" s="151"/>
      <c r="YU145" s="151"/>
      <c r="YV145" s="151"/>
      <c r="YW145" s="151"/>
      <c r="YX145" s="151"/>
      <c r="YY145" s="151"/>
      <c r="YZ145" s="151"/>
      <c r="ZA145" s="151"/>
      <c r="ZB145" s="151"/>
      <c r="ZC145" s="151"/>
      <c r="ZD145" s="151"/>
      <c r="ZE145" s="151"/>
      <c r="ZF145" s="151"/>
      <c r="ZG145" s="151"/>
      <c r="ZH145" s="151"/>
    </row>
    <row r="146" spans="1:684" s="75" customFormat="1" ht="13.55" customHeight="1">
      <c r="A146" s="439"/>
      <c r="B146" s="10" t="s">
        <v>15</v>
      </c>
      <c r="C146" s="57">
        <v>1626063</v>
      </c>
      <c r="D146" s="216">
        <f t="shared" si="26"/>
        <v>0.26173265029633275</v>
      </c>
      <c r="E146" s="6">
        <v>1139</v>
      </c>
      <c r="F146" s="224">
        <f t="shared" ref="F146:F195" si="29">E146/E134-1</f>
        <v>378.66666666666669</v>
      </c>
      <c r="G146" s="3">
        <v>651</v>
      </c>
      <c r="H146" s="224">
        <f t="shared" si="24"/>
        <v>1.4382022471910112</v>
      </c>
      <c r="I146" s="3">
        <v>183</v>
      </c>
      <c r="J146" s="224">
        <f t="shared" si="28"/>
        <v>-5.6701030927835072E-2</v>
      </c>
      <c r="K146" s="226">
        <v>175</v>
      </c>
      <c r="L146" s="224">
        <f t="shared" si="27"/>
        <v>1.9661016949152543</v>
      </c>
      <c r="M146" s="430"/>
      <c r="N146" s="424"/>
      <c r="O146" s="430"/>
      <c r="P146" s="424"/>
      <c r="Q146" s="3"/>
      <c r="R146" s="224"/>
      <c r="S146" s="151"/>
      <c r="T146" s="151"/>
      <c r="U146" s="151"/>
      <c r="V146" s="151"/>
      <c r="W146" s="151"/>
      <c r="X146" s="151"/>
      <c r="Y146" s="151"/>
      <c r="Z146" s="151"/>
      <c r="AA146" s="151"/>
      <c r="AB146" s="151"/>
      <c r="AC146" s="151"/>
      <c r="AD146" s="151"/>
      <c r="AE146" s="151"/>
      <c r="AF146" s="151"/>
      <c r="AG146" s="151"/>
      <c r="AH146" s="151"/>
      <c r="AI146" s="151"/>
      <c r="AJ146" s="151"/>
      <c r="AK146" s="151"/>
      <c r="AL146" s="151"/>
      <c r="AM146" s="151"/>
      <c r="AN146" s="151"/>
      <c r="AO146" s="151"/>
      <c r="AP146" s="151"/>
      <c r="AQ146" s="151"/>
      <c r="AR146" s="151"/>
      <c r="AS146" s="151"/>
      <c r="AT146" s="151"/>
      <c r="AU146" s="151"/>
      <c r="AV146" s="151"/>
      <c r="AW146" s="151"/>
      <c r="AX146" s="151"/>
      <c r="AY146" s="151"/>
      <c r="AZ146" s="151"/>
      <c r="BA146" s="151"/>
      <c r="BB146" s="151"/>
      <c r="BC146" s="151"/>
      <c r="BD146" s="151"/>
      <c r="BE146" s="151"/>
      <c r="BF146" s="151"/>
      <c r="BG146" s="151"/>
      <c r="BH146" s="151"/>
      <c r="BI146" s="151"/>
      <c r="BJ146" s="151"/>
      <c r="BK146" s="151"/>
      <c r="BL146" s="151"/>
      <c r="BM146" s="151"/>
      <c r="BN146" s="151"/>
      <c r="BO146" s="151"/>
      <c r="BP146" s="151"/>
      <c r="BQ146" s="151"/>
      <c r="BR146" s="151"/>
      <c r="BS146" s="151"/>
      <c r="BT146" s="151"/>
      <c r="BU146" s="151"/>
      <c r="BV146" s="151"/>
      <c r="BW146" s="151"/>
      <c r="BX146" s="151"/>
      <c r="BY146" s="151"/>
      <c r="BZ146" s="151"/>
      <c r="CA146" s="151"/>
      <c r="CB146" s="151"/>
      <c r="CC146" s="151"/>
      <c r="CD146" s="151"/>
      <c r="CE146" s="151"/>
      <c r="CF146" s="151"/>
      <c r="CG146" s="151"/>
      <c r="CH146" s="151"/>
      <c r="CI146" s="151"/>
      <c r="CJ146" s="151"/>
      <c r="CK146" s="151"/>
      <c r="CL146" s="151"/>
      <c r="CM146" s="151"/>
      <c r="CN146" s="151"/>
      <c r="CO146" s="151"/>
      <c r="CP146" s="151"/>
      <c r="CQ146" s="151"/>
      <c r="CR146" s="151"/>
      <c r="CS146" s="151"/>
      <c r="CT146" s="151"/>
      <c r="CU146" s="151"/>
      <c r="CV146" s="151"/>
      <c r="CW146" s="151"/>
      <c r="CX146" s="151"/>
      <c r="CY146" s="151"/>
      <c r="CZ146" s="151"/>
      <c r="DA146" s="151"/>
      <c r="DB146" s="151"/>
      <c r="DC146" s="151"/>
      <c r="DD146" s="151"/>
      <c r="DE146" s="151"/>
      <c r="DF146" s="151"/>
      <c r="DG146" s="151"/>
      <c r="DH146" s="151"/>
      <c r="DI146" s="151"/>
      <c r="DJ146" s="151"/>
      <c r="DK146" s="151"/>
      <c r="DL146" s="151"/>
      <c r="DM146" s="151"/>
      <c r="DN146" s="151"/>
      <c r="DO146" s="151"/>
      <c r="DP146" s="151"/>
      <c r="DQ146" s="151"/>
      <c r="DR146" s="151"/>
      <c r="DS146" s="151"/>
      <c r="DT146" s="151"/>
      <c r="DU146" s="151"/>
      <c r="DV146" s="151"/>
      <c r="DW146" s="151"/>
      <c r="DX146" s="151"/>
      <c r="DY146" s="151"/>
      <c r="DZ146" s="151"/>
      <c r="EA146" s="151"/>
      <c r="EB146" s="151"/>
      <c r="EC146" s="151"/>
      <c r="ED146" s="151"/>
      <c r="EE146" s="151"/>
      <c r="EF146" s="151"/>
      <c r="EG146" s="151"/>
      <c r="EH146" s="151"/>
      <c r="EI146" s="151"/>
      <c r="EJ146" s="151"/>
      <c r="EK146" s="151"/>
      <c r="EL146" s="151"/>
      <c r="EM146" s="151"/>
      <c r="EN146" s="151"/>
      <c r="EO146" s="151"/>
      <c r="EP146" s="151"/>
      <c r="EQ146" s="151"/>
      <c r="ER146" s="151"/>
      <c r="ES146" s="151"/>
      <c r="ET146" s="151"/>
      <c r="EU146" s="151"/>
      <c r="EV146" s="151"/>
      <c r="EW146" s="151"/>
      <c r="EX146" s="151"/>
      <c r="EY146" s="151"/>
      <c r="EZ146" s="151"/>
      <c r="FA146" s="151"/>
      <c r="FB146" s="151"/>
      <c r="FC146" s="151"/>
      <c r="FD146" s="151"/>
      <c r="FE146" s="151"/>
      <c r="FF146" s="151"/>
      <c r="FG146" s="151"/>
      <c r="FH146" s="151"/>
      <c r="FI146" s="151"/>
      <c r="FJ146" s="151"/>
      <c r="FK146" s="151"/>
      <c r="FL146" s="151"/>
      <c r="FM146" s="151"/>
      <c r="FN146" s="151"/>
      <c r="FO146" s="151"/>
      <c r="FP146" s="151"/>
      <c r="FQ146" s="151"/>
      <c r="FR146" s="151"/>
      <c r="FS146" s="151"/>
      <c r="FT146" s="151"/>
      <c r="FU146" s="151"/>
      <c r="FV146" s="151"/>
      <c r="FW146" s="151"/>
      <c r="FX146" s="151"/>
      <c r="FY146" s="151"/>
      <c r="FZ146" s="151"/>
      <c r="GA146" s="151"/>
      <c r="GB146" s="151"/>
      <c r="GC146" s="151"/>
      <c r="GD146" s="151"/>
      <c r="GE146" s="151"/>
      <c r="GF146" s="151"/>
      <c r="GG146" s="151"/>
      <c r="GH146" s="151"/>
      <c r="GI146" s="151"/>
      <c r="GJ146" s="151"/>
      <c r="GK146" s="151"/>
      <c r="GL146" s="151"/>
      <c r="GM146" s="151"/>
      <c r="GN146" s="151"/>
      <c r="GO146" s="151"/>
      <c r="GP146" s="151"/>
      <c r="GQ146" s="151"/>
      <c r="GR146" s="151"/>
      <c r="GS146" s="151"/>
      <c r="GT146" s="151"/>
      <c r="GU146" s="151"/>
      <c r="GV146" s="151"/>
      <c r="GW146" s="151"/>
      <c r="GX146" s="151"/>
      <c r="GY146" s="151"/>
      <c r="GZ146" s="151"/>
      <c r="HA146" s="151"/>
      <c r="HB146" s="151"/>
      <c r="HC146" s="151"/>
      <c r="HD146" s="151"/>
      <c r="HE146" s="151"/>
      <c r="HF146" s="151"/>
      <c r="HG146" s="151"/>
      <c r="HH146" s="151"/>
      <c r="HI146" s="151"/>
      <c r="HJ146" s="151"/>
      <c r="HK146" s="151"/>
      <c r="HL146" s="151"/>
      <c r="HM146" s="151"/>
      <c r="HN146" s="151"/>
      <c r="HO146" s="151"/>
      <c r="HP146" s="151"/>
      <c r="HQ146" s="151"/>
      <c r="HR146" s="151"/>
      <c r="HS146" s="151"/>
      <c r="HT146" s="151"/>
      <c r="HU146" s="151"/>
      <c r="HV146" s="151"/>
      <c r="HW146" s="151"/>
      <c r="HX146" s="151"/>
      <c r="HY146" s="151"/>
      <c r="HZ146" s="151"/>
      <c r="IA146" s="151"/>
      <c r="IB146" s="151"/>
      <c r="IC146" s="151"/>
      <c r="ID146" s="151"/>
      <c r="IE146" s="151"/>
      <c r="IF146" s="151"/>
      <c r="IG146" s="151"/>
      <c r="IH146" s="151"/>
      <c r="II146" s="151"/>
      <c r="IJ146" s="151"/>
      <c r="IK146" s="151"/>
      <c r="IL146" s="151"/>
      <c r="IM146" s="151"/>
      <c r="IN146" s="151"/>
      <c r="IO146" s="151"/>
      <c r="IP146" s="151"/>
      <c r="IQ146" s="151"/>
      <c r="IR146" s="151"/>
      <c r="IS146" s="151"/>
      <c r="IT146" s="151"/>
      <c r="IU146" s="151"/>
      <c r="IV146" s="151"/>
      <c r="IW146" s="151"/>
      <c r="IX146" s="151"/>
      <c r="IY146" s="151"/>
      <c r="IZ146" s="151"/>
      <c r="JA146" s="151"/>
      <c r="JB146" s="151"/>
      <c r="JC146" s="151"/>
      <c r="JD146" s="151"/>
      <c r="JE146" s="151"/>
      <c r="JF146" s="151"/>
      <c r="JG146" s="151"/>
      <c r="JH146" s="151"/>
      <c r="JI146" s="151"/>
      <c r="JJ146" s="151"/>
      <c r="JK146" s="151"/>
      <c r="JL146" s="151"/>
      <c r="JM146" s="151"/>
      <c r="JN146" s="151"/>
      <c r="JO146" s="151"/>
      <c r="JP146" s="151"/>
      <c r="JQ146" s="151"/>
      <c r="JR146" s="151"/>
      <c r="JS146" s="151"/>
      <c r="JT146" s="151"/>
      <c r="JU146" s="151"/>
      <c r="JV146" s="151"/>
      <c r="JW146" s="151"/>
      <c r="JX146" s="151"/>
      <c r="JY146" s="151"/>
      <c r="JZ146" s="151"/>
      <c r="KA146" s="151"/>
      <c r="KB146" s="151"/>
      <c r="KC146" s="151"/>
      <c r="KD146" s="151"/>
      <c r="KE146" s="151"/>
      <c r="KF146" s="151"/>
      <c r="KG146" s="151"/>
      <c r="KH146" s="151"/>
      <c r="KI146" s="151"/>
      <c r="KJ146" s="151"/>
      <c r="KK146" s="151"/>
      <c r="KL146" s="151"/>
      <c r="KM146" s="151"/>
      <c r="KN146" s="151"/>
      <c r="KO146" s="151"/>
      <c r="KP146" s="151"/>
      <c r="KQ146" s="151"/>
      <c r="KR146" s="151"/>
      <c r="KS146" s="151"/>
      <c r="KT146" s="151"/>
      <c r="KU146" s="151"/>
      <c r="KV146" s="151"/>
      <c r="KW146" s="151"/>
      <c r="KX146" s="151"/>
      <c r="KY146" s="151"/>
      <c r="KZ146" s="151"/>
      <c r="LA146" s="151"/>
      <c r="LB146" s="151"/>
      <c r="LC146" s="151"/>
      <c r="LD146" s="151"/>
      <c r="LE146" s="151"/>
      <c r="LF146" s="151"/>
      <c r="LG146" s="151"/>
      <c r="LH146" s="151"/>
      <c r="LI146" s="151"/>
      <c r="LJ146" s="151"/>
      <c r="LK146" s="151"/>
      <c r="LL146" s="151"/>
      <c r="LM146" s="151"/>
      <c r="LN146" s="151"/>
      <c r="LO146" s="151"/>
      <c r="LP146" s="151"/>
      <c r="LQ146" s="151"/>
      <c r="LR146" s="151"/>
      <c r="LS146" s="151"/>
      <c r="LT146" s="151"/>
      <c r="LU146" s="151"/>
      <c r="LV146" s="151"/>
      <c r="LW146" s="151"/>
      <c r="LX146" s="151"/>
      <c r="LY146" s="151"/>
      <c r="LZ146" s="151"/>
      <c r="MA146" s="151"/>
      <c r="MB146" s="151"/>
      <c r="MC146" s="151"/>
      <c r="MD146" s="151"/>
      <c r="ME146" s="151"/>
      <c r="MF146" s="151"/>
      <c r="MG146" s="151"/>
      <c r="MH146" s="151"/>
      <c r="MI146" s="151"/>
      <c r="MJ146" s="151"/>
      <c r="MK146" s="151"/>
      <c r="ML146" s="151"/>
      <c r="MM146" s="151"/>
      <c r="MN146" s="151"/>
      <c r="MO146" s="151"/>
      <c r="MP146" s="151"/>
      <c r="MQ146" s="151"/>
      <c r="MR146" s="151"/>
      <c r="MS146" s="151"/>
      <c r="MT146" s="151"/>
      <c r="MU146" s="151"/>
      <c r="MV146" s="151"/>
      <c r="MW146" s="151"/>
      <c r="MX146" s="151"/>
      <c r="MY146" s="151"/>
      <c r="MZ146" s="151"/>
      <c r="NA146" s="151"/>
      <c r="NB146" s="151"/>
      <c r="NC146" s="151"/>
      <c r="ND146" s="151"/>
      <c r="NE146" s="151"/>
      <c r="NF146" s="151"/>
      <c r="NG146" s="151"/>
      <c r="NH146" s="151"/>
      <c r="NI146" s="151"/>
      <c r="NJ146" s="151"/>
      <c r="NK146" s="151"/>
      <c r="NL146" s="151"/>
      <c r="NM146" s="151"/>
      <c r="NN146" s="151"/>
      <c r="NO146" s="151"/>
      <c r="NP146" s="151"/>
      <c r="NQ146" s="151"/>
      <c r="NR146" s="151"/>
      <c r="NS146" s="151"/>
      <c r="NT146" s="151"/>
      <c r="NU146" s="151"/>
      <c r="NV146" s="151"/>
      <c r="NW146" s="151"/>
      <c r="NX146" s="151"/>
      <c r="NY146" s="151"/>
      <c r="NZ146" s="151"/>
      <c r="OA146" s="151"/>
      <c r="OB146" s="151"/>
      <c r="OC146" s="151"/>
      <c r="OD146" s="151"/>
      <c r="OE146" s="151"/>
      <c r="OF146" s="151"/>
      <c r="OG146" s="151"/>
      <c r="OH146" s="151"/>
      <c r="OI146" s="151"/>
      <c r="OJ146" s="151"/>
      <c r="OK146" s="151"/>
      <c r="OL146" s="151"/>
      <c r="OM146" s="151"/>
      <c r="ON146" s="151"/>
      <c r="OO146" s="151"/>
      <c r="OP146" s="151"/>
      <c r="OQ146" s="151"/>
      <c r="OR146" s="151"/>
      <c r="OS146" s="151"/>
      <c r="OT146" s="151"/>
      <c r="OU146" s="151"/>
      <c r="OV146" s="151"/>
      <c r="OW146" s="151"/>
      <c r="OX146" s="151"/>
      <c r="OY146" s="151"/>
      <c r="OZ146" s="151"/>
      <c r="PA146" s="151"/>
      <c r="PB146" s="151"/>
      <c r="PC146" s="151"/>
      <c r="PD146" s="151"/>
      <c r="PE146" s="151"/>
      <c r="PF146" s="151"/>
      <c r="PG146" s="151"/>
      <c r="PH146" s="151"/>
      <c r="PI146" s="151"/>
      <c r="PJ146" s="151"/>
      <c r="PK146" s="151"/>
      <c r="PL146" s="151"/>
      <c r="PM146" s="151"/>
      <c r="PN146" s="151"/>
      <c r="PO146" s="151"/>
      <c r="PP146" s="151"/>
      <c r="PQ146" s="151"/>
      <c r="PR146" s="151"/>
      <c r="PS146" s="151"/>
      <c r="PT146" s="151"/>
      <c r="PU146" s="151"/>
      <c r="PV146" s="151"/>
      <c r="PW146" s="151"/>
      <c r="PX146" s="151"/>
      <c r="PY146" s="151"/>
      <c r="PZ146" s="151"/>
      <c r="QA146" s="151"/>
      <c r="QB146" s="151"/>
      <c r="QC146" s="151"/>
      <c r="QD146" s="151"/>
      <c r="QE146" s="151"/>
      <c r="QF146" s="151"/>
      <c r="QG146" s="151"/>
      <c r="QH146" s="151"/>
      <c r="QI146" s="151"/>
      <c r="QJ146" s="151"/>
      <c r="QK146" s="151"/>
      <c r="QL146" s="151"/>
      <c r="QM146" s="151"/>
      <c r="QN146" s="151"/>
      <c r="QO146" s="151"/>
      <c r="QP146" s="151"/>
      <c r="QQ146" s="151"/>
      <c r="QR146" s="151"/>
      <c r="QS146" s="151"/>
      <c r="QT146" s="151"/>
      <c r="QU146" s="151"/>
      <c r="QV146" s="151"/>
      <c r="QW146" s="151"/>
      <c r="QX146" s="151"/>
      <c r="QY146" s="151"/>
      <c r="QZ146" s="151"/>
      <c r="RA146" s="151"/>
      <c r="RB146" s="151"/>
      <c r="RC146" s="151"/>
      <c r="RD146" s="151"/>
      <c r="RE146" s="151"/>
      <c r="RF146" s="151"/>
      <c r="RG146" s="151"/>
      <c r="RH146" s="151"/>
      <c r="RI146" s="151"/>
      <c r="RJ146" s="151"/>
      <c r="RK146" s="151"/>
      <c r="RL146" s="151"/>
      <c r="RM146" s="151"/>
      <c r="RN146" s="151"/>
      <c r="RO146" s="151"/>
      <c r="RP146" s="151"/>
      <c r="RQ146" s="151"/>
      <c r="RR146" s="151"/>
      <c r="RS146" s="151"/>
      <c r="RT146" s="151"/>
      <c r="RU146" s="151"/>
      <c r="RV146" s="151"/>
      <c r="RW146" s="151"/>
      <c r="RX146" s="151"/>
      <c r="RY146" s="151"/>
      <c r="RZ146" s="151"/>
      <c r="SA146" s="151"/>
      <c r="SB146" s="151"/>
      <c r="SC146" s="151"/>
      <c r="SD146" s="151"/>
      <c r="SE146" s="151"/>
      <c r="SF146" s="151"/>
      <c r="SG146" s="151"/>
      <c r="SH146" s="151"/>
      <c r="SI146" s="151"/>
      <c r="SJ146" s="151"/>
      <c r="SK146" s="151"/>
      <c r="SL146" s="151"/>
      <c r="SM146" s="151"/>
      <c r="SN146" s="151"/>
      <c r="SO146" s="151"/>
      <c r="SP146" s="151"/>
      <c r="SQ146" s="151"/>
      <c r="SR146" s="151"/>
      <c r="SS146" s="151"/>
      <c r="ST146" s="151"/>
      <c r="SU146" s="151"/>
      <c r="SV146" s="151"/>
      <c r="SW146" s="151"/>
      <c r="SX146" s="151"/>
      <c r="SY146" s="151"/>
      <c r="SZ146" s="151"/>
      <c r="TA146" s="151"/>
      <c r="TB146" s="151"/>
      <c r="TC146" s="151"/>
      <c r="TD146" s="151"/>
      <c r="TE146" s="151"/>
      <c r="TF146" s="151"/>
      <c r="TG146" s="151"/>
      <c r="TH146" s="151"/>
      <c r="TI146" s="151"/>
      <c r="TJ146" s="151"/>
      <c r="TK146" s="151"/>
      <c r="TL146" s="151"/>
      <c r="TM146" s="151"/>
      <c r="TN146" s="151"/>
      <c r="TO146" s="151"/>
      <c r="TP146" s="151"/>
      <c r="TQ146" s="151"/>
      <c r="TR146" s="151"/>
      <c r="TS146" s="151"/>
      <c r="TT146" s="151"/>
      <c r="TU146" s="151"/>
      <c r="TV146" s="151"/>
      <c r="TW146" s="151"/>
      <c r="TX146" s="151"/>
      <c r="TY146" s="151"/>
      <c r="TZ146" s="151"/>
      <c r="UA146" s="151"/>
      <c r="UB146" s="151"/>
      <c r="UC146" s="151"/>
      <c r="UD146" s="151"/>
      <c r="UE146" s="151"/>
      <c r="UF146" s="151"/>
      <c r="UG146" s="151"/>
      <c r="UH146" s="151"/>
      <c r="UI146" s="151"/>
      <c r="UJ146" s="151"/>
      <c r="UK146" s="151"/>
      <c r="UL146" s="151"/>
      <c r="UM146" s="151"/>
      <c r="UN146" s="151"/>
      <c r="UO146" s="151"/>
      <c r="UP146" s="151"/>
      <c r="UQ146" s="151"/>
      <c r="UR146" s="151"/>
      <c r="US146" s="151"/>
      <c r="UT146" s="151"/>
      <c r="UU146" s="151"/>
      <c r="UV146" s="151"/>
      <c r="UW146" s="151"/>
      <c r="UX146" s="151"/>
      <c r="UY146" s="151"/>
      <c r="UZ146" s="151"/>
      <c r="VA146" s="151"/>
      <c r="VB146" s="151"/>
      <c r="VC146" s="151"/>
      <c r="VD146" s="151"/>
      <c r="VE146" s="151"/>
      <c r="VF146" s="151"/>
      <c r="VG146" s="151"/>
      <c r="VH146" s="151"/>
      <c r="VI146" s="151"/>
      <c r="VJ146" s="151"/>
      <c r="VK146" s="151"/>
      <c r="VL146" s="151"/>
      <c r="VM146" s="151"/>
      <c r="VN146" s="151"/>
      <c r="VO146" s="151"/>
      <c r="VP146" s="151"/>
      <c r="VQ146" s="151"/>
      <c r="VR146" s="151"/>
      <c r="VS146" s="151"/>
      <c r="VT146" s="151"/>
      <c r="VU146" s="151"/>
      <c r="VV146" s="151"/>
      <c r="VW146" s="151"/>
      <c r="VX146" s="151"/>
      <c r="VY146" s="151"/>
      <c r="VZ146" s="151"/>
      <c r="WA146" s="151"/>
      <c r="WB146" s="151"/>
      <c r="WC146" s="151"/>
      <c r="WD146" s="151"/>
      <c r="WE146" s="151"/>
      <c r="WF146" s="151"/>
      <c r="WG146" s="151"/>
      <c r="WH146" s="151"/>
      <c r="WI146" s="151"/>
      <c r="WJ146" s="151"/>
      <c r="WK146" s="151"/>
      <c r="WL146" s="151"/>
      <c r="WM146" s="151"/>
      <c r="WN146" s="151"/>
      <c r="WO146" s="151"/>
      <c r="WP146" s="151"/>
      <c r="WQ146" s="151"/>
      <c r="WR146" s="151"/>
      <c r="WS146" s="151"/>
      <c r="WT146" s="151"/>
      <c r="WU146" s="151"/>
      <c r="WV146" s="151"/>
      <c r="WW146" s="151"/>
      <c r="WX146" s="151"/>
      <c r="WY146" s="151"/>
      <c r="WZ146" s="151"/>
      <c r="XA146" s="151"/>
      <c r="XB146" s="151"/>
      <c r="XC146" s="151"/>
      <c r="XD146" s="151"/>
      <c r="XE146" s="151"/>
      <c r="XF146" s="151"/>
      <c r="XG146" s="151"/>
      <c r="XH146" s="151"/>
      <c r="XI146" s="151"/>
      <c r="XJ146" s="151"/>
      <c r="XK146" s="151"/>
      <c r="XL146" s="151"/>
      <c r="XM146" s="151"/>
      <c r="XN146" s="151"/>
      <c r="XO146" s="151"/>
      <c r="XP146" s="151"/>
      <c r="XQ146" s="151"/>
      <c r="XR146" s="151"/>
      <c r="XS146" s="151"/>
      <c r="XT146" s="151"/>
      <c r="XU146" s="151"/>
      <c r="XV146" s="151"/>
      <c r="XW146" s="151"/>
      <c r="XX146" s="151"/>
      <c r="XY146" s="151"/>
      <c r="XZ146" s="151"/>
      <c r="YA146" s="151"/>
      <c r="YB146" s="151"/>
      <c r="YC146" s="151"/>
      <c r="YD146" s="151"/>
      <c r="YE146" s="151"/>
      <c r="YF146" s="151"/>
      <c r="YG146" s="151"/>
      <c r="YH146" s="151"/>
      <c r="YI146" s="151"/>
      <c r="YJ146" s="151"/>
      <c r="YK146" s="151"/>
      <c r="YL146" s="151"/>
      <c r="YM146" s="151"/>
      <c r="YN146" s="151"/>
      <c r="YO146" s="151"/>
      <c r="YP146" s="151"/>
      <c r="YQ146" s="151"/>
      <c r="YR146" s="151"/>
      <c r="YS146" s="151"/>
      <c r="YT146" s="151"/>
      <c r="YU146" s="151"/>
      <c r="YV146" s="151"/>
      <c r="YW146" s="151"/>
      <c r="YX146" s="151"/>
      <c r="YY146" s="151"/>
      <c r="YZ146" s="151"/>
      <c r="ZA146" s="151"/>
      <c r="ZB146" s="151"/>
      <c r="ZC146" s="151"/>
      <c r="ZD146" s="151"/>
      <c r="ZE146" s="151"/>
      <c r="ZF146" s="151"/>
      <c r="ZG146" s="151"/>
      <c r="ZH146" s="151"/>
    </row>
    <row r="147" spans="1:684" s="75" customFormat="1" ht="13.55" customHeight="1">
      <c r="A147" s="439"/>
      <c r="B147" s="95" t="s">
        <v>16</v>
      </c>
      <c r="C147" s="171">
        <v>1781715</v>
      </c>
      <c r="D147" s="216">
        <f t="shared" si="26"/>
        <v>0.2453649565904813</v>
      </c>
      <c r="E147" s="6">
        <v>1450</v>
      </c>
      <c r="F147" s="224">
        <f t="shared" si="29"/>
        <v>130.81818181818181</v>
      </c>
      <c r="G147" s="3">
        <v>423</v>
      </c>
      <c r="H147" s="224">
        <f t="shared" si="24"/>
        <v>0.38688524590163942</v>
      </c>
      <c r="I147" s="3">
        <v>208</v>
      </c>
      <c r="J147" s="224">
        <f t="shared" si="28"/>
        <v>0.13661202185792343</v>
      </c>
      <c r="K147" s="226">
        <v>139</v>
      </c>
      <c r="L147" s="224">
        <f t="shared" si="27"/>
        <v>0.15833333333333333</v>
      </c>
      <c r="M147" s="431"/>
      <c r="N147" s="425"/>
      <c r="O147" s="431"/>
      <c r="P147" s="425"/>
      <c r="Q147" s="3"/>
      <c r="R147" s="224"/>
      <c r="S147" s="151"/>
      <c r="T147" s="151"/>
      <c r="U147" s="151"/>
      <c r="V147" s="151"/>
      <c r="W147" s="151"/>
      <c r="X147" s="151"/>
      <c r="Y147" s="151"/>
      <c r="Z147" s="151"/>
      <c r="AA147" s="151"/>
      <c r="AB147" s="151"/>
      <c r="AC147" s="151"/>
      <c r="AD147" s="151"/>
      <c r="AE147" s="151"/>
      <c r="AF147" s="151"/>
      <c r="AG147" s="151"/>
      <c r="AH147" s="151"/>
      <c r="AI147" s="151"/>
      <c r="AJ147" s="151"/>
      <c r="AK147" s="151"/>
      <c r="AL147" s="151"/>
      <c r="AM147" s="151"/>
      <c r="AN147" s="151"/>
      <c r="AO147" s="151"/>
      <c r="AP147" s="151"/>
      <c r="AQ147" s="151"/>
      <c r="AR147" s="151"/>
      <c r="AS147" s="151"/>
      <c r="AT147" s="151"/>
      <c r="AU147" s="151"/>
      <c r="AV147" s="151"/>
      <c r="AW147" s="151"/>
      <c r="AX147" s="151"/>
      <c r="AY147" s="151"/>
      <c r="AZ147" s="151"/>
      <c r="BA147" s="151"/>
      <c r="BB147" s="151"/>
      <c r="BC147" s="151"/>
      <c r="BD147" s="151"/>
      <c r="BE147" s="151"/>
      <c r="BF147" s="151"/>
      <c r="BG147" s="151"/>
      <c r="BH147" s="151"/>
      <c r="BI147" s="151"/>
      <c r="BJ147" s="151"/>
      <c r="BK147" s="151"/>
      <c r="BL147" s="151"/>
      <c r="BM147" s="151"/>
      <c r="BN147" s="151"/>
      <c r="BO147" s="151"/>
      <c r="BP147" s="151"/>
      <c r="BQ147" s="151"/>
      <c r="BR147" s="151"/>
      <c r="BS147" s="151"/>
      <c r="BT147" s="151"/>
      <c r="BU147" s="151"/>
      <c r="BV147" s="151"/>
      <c r="BW147" s="151"/>
      <c r="BX147" s="151"/>
      <c r="BY147" s="151"/>
      <c r="BZ147" s="151"/>
      <c r="CA147" s="151"/>
      <c r="CB147" s="151"/>
      <c r="CC147" s="151"/>
      <c r="CD147" s="151"/>
      <c r="CE147" s="151"/>
      <c r="CF147" s="151"/>
      <c r="CG147" s="151"/>
      <c r="CH147" s="151"/>
      <c r="CI147" s="151"/>
      <c r="CJ147" s="151"/>
      <c r="CK147" s="151"/>
      <c r="CL147" s="151"/>
      <c r="CM147" s="151"/>
      <c r="CN147" s="151"/>
      <c r="CO147" s="151"/>
      <c r="CP147" s="151"/>
      <c r="CQ147" s="151"/>
      <c r="CR147" s="151"/>
      <c r="CS147" s="151"/>
      <c r="CT147" s="151"/>
      <c r="CU147" s="151"/>
      <c r="CV147" s="151"/>
      <c r="CW147" s="151"/>
      <c r="CX147" s="151"/>
      <c r="CY147" s="151"/>
      <c r="CZ147" s="151"/>
      <c r="DA147" s="151"/>
      <c r="DB147" s="151"/>
      <c r="DC147" s="151"/>
      <c r="DD147" s="151"/>
      <c r="DE147" s="151"/>
      <c r="DF147" s="151"/>
      <c r="DG147" s="151"/>
      <c r="DH147" s="151"/>
      <c r="DI147" s="151"/>
      <c r="DJ147" s="151"/>
      <c r="DK147" s="151"/>
      <c r="DL147" s="151"/>
      <c r="DM147" s="151"/>
      <c r="DN147" s="151"/>
      <c r="DO147" s="151"/>
      <c r="DP147" s="151"/>
      <c r="DQ147" s="151"/>
      <c r="DR147" s="151"/>
      <c r="DS147" s="151"/>
      <c r="DT147" s="151"/>
      <c r="DU147" s="151"/>
      <c r="DV147" s="151"/>
      <c r="DW147" s="151"/>
      <c r="DX147" s="151"/>
      <c r="DY147" s="151"/>
      <c r="DZ147" s="151"/>
      <c r="EA147" s="151"/>
      <c r="EB147" s="151"/>
      <c r="EC147" s="151"/>
      <c r="ED147" s="151"/>
      <c r="EE147" s="151"/>
      <c r="EF147" s="151"/>
      <c r="EG147" s="151"/>
      <c r="EH147" s="151"/>
      <c r="EI147" s="151"/>
      <c r="EJ147" s="151"/>
      <c r="EK147" s="151"/>
      <c r="EL147" s="151"/>
      <c r="EM147" s="151"/>
      <c r="EN147" s="151"/>
      <c r="EO147" s="151"/>
      <c r="EP147" s="151"/>
      <c r="EQ147" s="151"/>
      <c r="ER147" s="151"/>
      <c r="ES147" s="151"/>
      <c r="ET147" s="151"/>
      <c r="EU147" s="151"/>
      <c r="EV147" s="151"/>
      <c r="EW147" s="151"/>
      <c r="EX147" s="151"/>
      <c r="EY147" s="151"/>
      <c r="EZ147" s="151"/>
      <c r="FA147" s="151"/>
      <c r="FB147" s="151"/>
      <c r="FC147" s="151"/>
      <c r="FD147" s="151"/>
      <c r="FE147" s="151"/>
      <c r="FF147" s="151"/>
      <c r="FG147" s="151"/>
      <c r="FH147" s="151"/>
      <c r="FI147" s="151"/>
      <c r="FJ147" s="151"/>
      <c r="FK147" s="151"/>
      <c r="FL147" s="151"/>
      <c r="FM147" s="151"/>
      <c r="FN147" s="151"/>
      <c r="FO147" s="151"/>
      <c r="FP147" s="151"/>
      <c r="FQ147" s="151"/>
      <c r="FR147" s="151"/>
      <c r="FS147" s="151"/>
      <c r="FT147" s="151"/>
      <c r="FU147" s="151"/>
      <c r="FV147" s="151"/>
      <c r="FW147" s="151"/>
      <c r="FX147" s="151"/>
      <c r="FY147" s="151"/>
      <c r="FZ147" s="151"/>
      <c r="GA147" s="151"/>
      <c r="GB147" s="151"/>
      <c r="GC147" s="151"/>
      <c r="GD147" s="151"/>
      <c r="GE147" s="151"/>
      <c r="GF147" s="151"/>
      <c r="GG147" s="151"/>
      <c r="GH147" s="151"/>
      <c r="GI147" s="151"/>
      <c r="GJ147" s="151"/>
      <c r="GK147" s="151"/>
      <c r="GL147" s="151"/>
      <c r="GM147" s="151"/>
      <c r="GN147" s="151"/>
      <c r="GO147" s="151"/>
      <c r="GP147" s="151"/>
      <c r="GQ147" s="151"/>
      <c r="GR147" s="151"/>
      <c r="GS147" s="151"/>
      <c r="GT147" s="151"/>
      <c r="GU147" s="151"/>
      <c r="GV147" s="151"/>
      <c r="GW147" s="151"/>
      <c r="GX147" s="151"/>
      <c r="GY147" s="151"/>
      <c r="GZ147" s="151"/>
      <c r="HA147" s="151"/>
      <c r="HB147" s="151"/>
      <c r="HC147" s="151"/>
      <c r="HD147" s="151"/>
      <c r="HE147" s="151"/>
      <c r="HF147" s="151"/>
      <c r="HG147" s="151"/>
      <c r="HH147" s="151"/>
      <c r="HI147" s="151"/>
      <c r="HJ147" s="151"/>
      <c r="HK147" s="151"/>
      <c r="HL147" s="151"/>
      <c r="HM147" s="151"/>
      <c r="HN147" s="151"/>
      <c r="HO147" s="151"/>
      <c r="HP147" s="151"/>
      <c r="HQ147" s="151"/>
      <c r="HR147" s="151"/>
      <c r="HS147" s="151"/>
      <c r="HT147" s="151"/>
      <c r="HU147" s="151"/>
      <c r="HV147" s="151"/>
      <c r="HW147" s="151"/>
      <c r="HX147" s="151"/>
      <c r="HY147" s="151"/>
      <c r="HZ147" s="151"/>
      <c r="IA147" s="151"/>
      <c r="IB147" s="151"/>
      <c r="IC147" s="151"/>
      <c r="ID147" s="151"/>
      <c r="IE147" s="151"/>
      <c r="IF147" s="151"/>
      <c r="IG147" s="151"/>
      <c r="IH147" s="151"/>
      <c r="II147" s="151"/>
      <c r="IJ147" s="151"/>
      <c r="IK147" s="151"/>
      <c r="IL147" s="151"/>
      <c r="IM147" s="151"/>
      <c r="IN147" s="151"/>
      <c r="IO147" s="151"/>
      <c r="IP147" s="151"/>
      <c r="IQ147" s="151"/>
      <c r="IR147" s="151"/>
      <c r="IS147" s="151"/>
      <c r="IT147" s="151"/>
      <c r="IU147" s="151"/>
      <c r="IV147" s="151"/>
      <c r="IW147" s="151"/>
      <c r="IX147" s="151"/>
      <c r="IY147" s="151"/>
      <c r="IZ147" s="151"/>
      <c r="JA147" s="151"/>
      <c r="JB147" s="151"/>
      <c r="JC147" s="151"/>
      <c r="JD147" s="151"/>
      <c r="JE147" s="151"/>
      <c r="JF147" s="151"/>
      <c r="JG147" s="151"/>
      <c r="JH147" s="151"/>
      <c r="JI147" s="151"/>
      <c r="JJ147" s="151"/>
      <c r="JK147" s="151"/>
      <c r="JL147" s="151"/>
      <c r="JM147" s="151"/>
      <c r="JN147" s="151"/>
      <c r="JO147" s="151"/>
      <c r="JP147" s="151"/>
      <c r="JQ147" s="151"/>
      <c r="JR147" s="151"/>
      <c r="JS147" s="151"/>
      <c r="JT147" s="151"/>
      <c r="JU147" s="151"/>
      <c r="JV147" s="151"/>
      <c r="JW147" s="151"/>
      <c r="JX147" s="151"/>
      <c r="JY147" s="151"/>
      <c r="JZ147" s="151"/>
      <c r="KA147" s="151"/>
      <c r="KB147" s="151"/>
      <c r="KC147" s="151"/>
      <c r="KD147" s="151"/>
      <c r="KE147" s="151"/>
      <c r="KF147" s="151"/>
      <c r="KG147" s="151"/>
      <c r="KH147" s="151"/>
      <c r="KI147" s="151"/>
      <c r="KJ147" s="151"/>
      <c r="KK147" s="151"/>
      <c r="KL147" s="151"/>
      <c r="KM147" s="151"/>
      <c r="KN147" s="151"/>
      <c r="KO147" s="151"/>
      <c r="KP147" s="151"/>
      <c r="KQ147" s="151"/>
      <c r="KR147" s="151"/>
      <c r="KS147" s="151"/>
      <c r="KT147" s="151"/>
      <c r="KU147" s="151"/>
      <c r="KV147" s="151"/>
      <c r="KW147" s="151"/>
      <c r="KX147" s="151"/>
      <c r="KY147" s="151"/>
      <c r="KZ147" s="151"/>
      <c r="LA147" s="151"/>
      <c r="LB147" s="151"/>
      <c r="LC147" s="151"/>
      <c r="LD147" s="151"/>
      <c r="LE147" s="151"/>
      <c r="LF147" s="151"/>
      <c r="LG147" s="151"/>
      <c r="LH147" s="151"/>
      <c r="LI147" s="151"/>
      <c r="LJ147" s="151"/>
      <c r="LK147" s="151"/>
      <c r="LL147" s="151"/>
      <c r="LM147" s="151"/>
      <c r="LN147" s="151"/>
      <c r="LO147" s="151"/>
      <c r="LP147" s="151"/>
      <c r="LQ147" s="151"/>
      <c r="LR147" s="151"/>
      <c r="LS147" s="151"/>
      <c r="LT147" s="151"/>
      <c r="LU147" s="151"/>
      <c r="LV147" s="151"/>
      <c r="LW147" s="151"/>
      <c r="LX147" s="151"/>
      <c r="LY147" s="151"/>
      <c r="LZ147" s="151"/>
      <c r="MA147" s="151"/>
      <c r="MB147" s="151"/>
      <c r="MC147" s="151"/>
      <c r="MD147" s="151"/>
      <c r="ME147" s="151"/>
      <c r="MF147" s="151"/>
      <c r="MG147" s="151"/>
      <c r="MH147" s="151"/>
      <c r="MI147" s="151"/>
      <c r="MJ147" s="151"/>
      <c r="MK147" s="151"/>
      <c r="ML147" s="151"/>
      <c r="MM147" s="151"/>
      <c r="MN147" s="151"/>
      <c r="MO147" s="151"/>
      <c r="MP147" s="151"/>
      <c r="MQ147" s="151"/>
      <c r="MR147" s="151"/>
      <c r="MS147" s="151"/>
      <c r="MT147" s="151"/>
      <c r="MU147" s="151"/>
      <c r="MV147" s="151"/>
      <c r="MW147" s="151"/>
      <c r="MX147" s="151"/>
      <c r="MY147" s="151"/>
      <c r="MZ147" s="151"/>
      <c r="NA147" s="151"/>
      <c r="NB147" s="151"/>
      <c r="NC147" s="151"/>
      <c r="ND147" s="151"/>
      <c r="NE147" s="151"/>
      <c r="NF147" s="151"/>
      <c r="NG147" s="151"/>
      <c r="NH147" s="151"/>
      <c r="NI147" s="151"/>
      <c r="NJ147" s="151"/>
      <c r="NK147" s="151"/>
      <c r="NL147" s="151"/>
      <c r="NM147" s="151"/>
      <c r="NN147" s="151"/>
      <c r="NO147" s="151"/>
      <c r="NP147" s="151"/>
      <c r="NQ147" s="151"/>
      <c r="NR147" s="151"/>
      <c r="NS147" s="151"/>
      <c r="NT147" s="151"/>
      <c r="NU147" s="151"/>
      <c r="NV147" s="151"/>
      <c r="NW147" s="151"/>
      <c r="NX147" s="151"/>
      <c r="NY147" s="151"/>
      <c r="NZ147" s="151"/>
      <c r="OA147" s="151"/>
      <c r="OB147" s="151"/>
      <c r="OC147" s="151"/>
      <c r="OD147" s="151"/>
      <c r="OE147" s="151"/>
      <c r="OF147" s="151"/>
      <c r="OG147" s="151"/>
      <c r="OH147" s="151"/>
      <c r="OI147" s="151"/>
      <c r="OJ147" s="151"/>
      <c r="OK147" s="151"/>
      <c r="OL147" s="151"/>
      <c r="OM147" s="151"/>
      <c r="ON147" s="151"/>
      <c r="OO147" s="151"/>
      <c r="OP147" s="151"/>
      <c r="OQ147" s="151"/>
      <c r="OR147" s="151"/>
      <c r="OS147" s="151"/>
      <c r="OT147" s="151"/>
      <c r="OU147" s="151"/>
      <c r="OV147" s="151"/>
      <c r="OW147" s="151"/>
      <c r="OX147" s="151"/>
      <c r="OY147" s="151"/>
      <c r="OZ147" s="151"/>
      <c r="PA147" s="151"/>
      <c r="PB147" s="151"/>
      <c r="PC147" s="151"/>
      <c r="PD147" s="151"/>
      <c r="PE147" s="151"/>
      <c r="PF147" s="151"/>
      <c r="PG147" s="151"/>
      <c r="PH147" s="151"/>
      <c r="PI147" s="151"/>
      <c r="PJ147" s="151"/>
      <c r="PK147" s="151"/>
      <c r="PL147" s="151"/>
      <c r="PM147" s="151"/>
      <c r="PN147" s="151"/>
      <c r="PO147" s="151"/>
      <c r="PP147" s="151"/>
      <c r="PQ147" s="151"/>
      <c r="PR147" s="151"/>
      <c r="PS147" s="151"/>
      <c r="PT147" s="151"/>
      <c r="PU147" s="151"/>
      <c r="PV147" s="151"/>
      <c r="PW147" s="151"/>
      <c r="PX147" s="151"/>
      <c r="PY147" s="151"/>
      <c r="PZ147" s="151"/>
      <c r="QA147" s="151"/>
      <c r="QB147" s="151"/>
      <c r="QC147" s="151"/>
      <c r="QD147" s="151"/>
      <c r="QE147" s="151"/>
      <c r="QF147" s="151"/>
      <c r="QG147" s="151"/>
      <c r="QH147" s="151"/>
      <c r="QI147" s="151"/>
      <c r="QJ147" s="151"/>
      <c r="QK147" s="151"/>
      <c r="QL147" s="151"/>
      <c r="QM147" s="151"/>
      <c r="QN147" s="151"/>
      <c r="QO147" s="151"/>
      <c r="QP147" s="151"/>
      <c r="QQ147" s="151"/>
      <c r="QR147" s="151"/>
      <c r="QS147" s="151"/>
      <c r="QT147" s="151"/>
      <c r="QU147" s="151"/>
      <c r="QV147" s="151"/>
      <c r="QW147" s="151"/>
      <c r="QX147" s="151"/>
      <c r="QY147" s="151"/>
      <c r="QZ147" s="151"/>
      <c r="RA147" s="151"/>
      <c r="RB147" s="151"/>
      <c r="RC147" s="151"/>
      <c r="RD147" s="151"/>
      <c r="RE147" s="151"/>
      <c r="RF147" s="151"/>
      <c r="RG147" s="151"/>
      <c r="RH147" s="151"/>
      <c r="RI147" s="151"/>
      <c r="RJ147" s="151"/>
      <c r="RK147" s="151"/>
      <c r="RL147" s="151"/>
      <c r="RM147" s="151"/>
      <c r="RN147" s="151"/>
      <c r="RO147" s="151"/>
      <c r="RP147" s="151"/>
      <c r="RQ147" s="151"/>
      <c r="RR147" s="151"/>
      <c r="RS147" s="151"/>
      <c r="RT147" s="151"/>
      <c r="RU147" s="151"/>
      <c r="RV147" s="151"/>
      <c r="RW147" s="151"/>
      <c r="RX147" s="151"/>
      <c r="RY147" s="151"/>
      <c r="RZ147" s="151"/>
      <c r="SA147" s="151"/>
      <c r="SB147" s="151"/>
      <c r="SC147" s="151"/>
      <c r="SD147" s="151"/>
      <c r="SE147" s="151"/>
      <c r="SF147" s="151"/>
      <c r="SG147" s="151"/>
      <c r="SH147" s="151"/>
      <c r="SI147" s="151"/>
      <c r="SJ147" s="151"/>
      <c r="SK147" s="151"/>
      <c r="SL147" s="151"/>
      <c r="SM147" s="151"/>
      <c r="SN147" s="151"/>
      <c r="SO147" s="151"/>
      <c r="SP147" s="151"/>
      <c r="SQ147" s="151"/>
      <c r="SR147" s="151"/>
      <c r="SS147" s="151"/>
      <c r="ST147" s="151"/>
      <c r="SU147" s="151"/>
      <c r="SV147" s="151"/>
      <c r="SW147" s="151"/>
      <c r="SX147" s="151"/>
      <c r="SY147" s="151"/>
      <c r="SZ147" s="151"/>
      <c r="TA147" s="151"/>
      <c r="TB147" s="151"/>
      <c r="TC147" s="151"/>
      <c r="TD147" s="151"/>
      <c r="TE147" s="151"/>
      <c r="TF147" s="151"/>
      <c r="TG147" s="151"/>
      <c r="TH147" s="151"/>
      <c r="TI147" s="151"/>
      <c r="TJ147" s="151"/>
      <c r="TK147" s="151"/>
      <c r="TL147" s="151"/>
      <c r="TM147" s="151"/>
      <c r="TN147" s="151"/>
      <c r="TO147" s="151"/>
      <c r="TP147" s="151"/>
      <c r="TQ147" s="151"/>
      <c r="TR147" s="151"/>
      <c r="TS147" s="151"/>
      <c r="TT147" s="151"/>
      <c r="TU147" s="151"/>
      <c r="TV147" s="151"/>
      <c r="TW147" s="151"/>
      <c r="TX147" s="151"/>
      <c r="TY147" s="151"/>
      <c r="TZ147" s="151"/>
      <c r="UA147" s="151"/>
      <c r="UB147" s="151"/>
      <c r="UC147" s="151"/>
      <c r="UD147" s="151"/>
      <c r="UE147" s="151"/>
      <c r="UF147" s="151"/>
      <c r="UG147" s="151"/>
      <c r="UH147" s="151"/>
      <c r="UI147" s="151"/>
      <c r="UJ147" s="151"/>
      <c r="UK147" s="151"/>
      <c r="UL147" s="151"/>
      <c r="UM147" s="151"/>
      <c r="UN147" s="151"/>
      <c r="UO147" s="151"/>
      <c r="UP147" s="151"/>
      <c r="UQ147" s="151"/>
      <c r="UR147" s="151"/>
      <c r="US147" s="151"/>
      <c r="UT147" s="151"/>
      <c r="UU147" s="151"/>
      <c r="UV147" s="151"/>
      <c r="UW147" s="151"/>
      <c r="UX147" s="151"/>
      <c r="UY147" s="151"/>
      <c r="UZ147" s="151"/>
      <c r="VA147" s="151"/>
      <c r="VB147" s="151"/>
      <c r="VC147" s="151"/>
      <c r="VD147" s="151"/>
      <c r="VE147" s="151"/>
      <c r="VF147" s="151"/>
      <c r="VG147" s="151"/>
      <c r="VH147" s="151"/>
      <c r="VI147" s="151"/>
      <c r="VJ147" s="151"/>
      <c r="VK147" s="151"/>
      <c r="VL147" s="151"/>
      <c r="VM147" s="151"/>
      <c r="VN147" s="151"/>
      <c r="VO147" s="151"/>
      <c r="VP147" s="151"/>
      <c r="VQ147" s="151"/>
      <c r="VR147" s="151"/>
      <c r="VS147" s="151"/>
      <c r="VT147" s="151"/>
      <c r="VU147" s="151"/>
      <c r="VV147" s="151"/>
      <c r="VW147" s="151"/>
      <c r="VX147" s="151"/>
      <c r="VY147" s="151"/>
      <c r="VZ147" s="151"/>
      <c r="WA147" s="151"/>
      <c r="WB147" s="151"/>
      <c r="WC147" s="151"/>
      <c r="WD147" s="151"/>
      <c r="WE147" s="151"/>
      <c r="WF147" s="151"/>
      <c r="WG147" s="151"/>
      <c r="WH147" s="151"/>
      <c r="WI147" s="151"/>
      <c r="WJ147" s="151"/>
      <c r="WK147" s="151"/>
      <c r="WL147" s="151"/>
      <c r="WM147" s="151"/>
      <c r="WN147" s="151"/>
      <c r="WO147" s="151"/>
      <c r="WP147" s="151"/>
      <c r="WQ147" s="151"/>
      <c r="WR147" s="151"/>
      <c r="WS147" s="151"/>
      <c r="WT147" s="151"/>
      <c r="WU147" s="151"/>
      <c r="WV147" s="151"/>
      <c r="WW147" s="151"/>
      <c r="WX147" s="151"/>
      <c r="WY147" s="151"/>
      <c r="WZ147" s="151"/>
      <c r="XA147" s="151"/>
      <c r="XB147" s="151"/>
      <c r="XC147" s="151"/>
      <c r="XD147" s="151"/>
      <c r="XE147" s="151"/>
      <c r="XF147" s="151"/>
      <c r="XG147" s="151"/>
      <c r="XH147" s="151"/>
      <c r="XI147" s="151"/>
      <c r="XJ147" s="151"/>
      <c r="XK147" s="151"/>
      <c r="XL147" s="151"/>
      <c r="XM147" s="151"/>
      <c r="XN147" s="151"/>
      <c r="XO147" s="151"/>
      <c r="XP147" s="151"/>
      <c r="XQ147" s="151"/>
      <c r="XR147" s="151"/>
      <c r="XS147" s="151"/>
      <c r="XT147" s="151"/>
      <c r="XU147" s="151"/>
      <c r="XV147" s="151"/>
      <c r="XW147" s="151"/>
      <c r="XX147" s="151"/>
      <c r="XY147" s="151"/>
      <c r="XZ147" s="151"/>
      <c r="YA147" s="151"/>
      <c r="YB147" s="151"/>
      <c r="YC147" s="151"/>
      <c r="YD147" s="151"/>
      <c r="YE147" s="151"/>
      <c r="YF147" s="151"/>
      <c r="YG147" s="151"/>
      <c r="YH147" s="151"/>
      <c r="YI147" s="151"/>
      <c r="YJ147" s="151"/>
      <c r="YK147" s="151"/>
      <c r="YL147" s="151"/>
      <c r="YM147" s="151"/>
      <c r="YN147" s="151"/>
      <c r="YO147" s="151"/>
      <c r="YP147" s="151"/>
      <c r="YQ147" s="151"/>
      <c r="YR147" s="151"/>
      <c r="YS147" s="151"/>
      <c r="YT147" s="151"/>
      <c r="YU147" s="151"/>
      <c r="YV147" s="151"/>
      <c r="YW147" s="151"/>
      <c r="YX147" s="151"/>
      <c r="YY147" s="151"/>
      <c r="YZ147" s="151"/>
      <c r="ZA147" s="151"/>
      <c r="ZB147" s="151"/>
      <c r="ZC147" s="151"/>
      <c r="ZD147" s="151"/>
      <c r="ZE147" s="151"/>
      <c r="ZF147" s="151"/>
      <c r="ZG147" s="151"/>
      <c r="ZH147" s="151"/>
    </row>
    <row r="148" spans="1:684" s="104" customFormat="1" ht="13.55" customHeight="1">
      <c r="A148" s="443" t="s">
        <v>254</v>
      </c>
      <c r="B148" s="101" t="s">
        <v>233</v>
      </c>
      <c r="C148" s="165">
        <v>2112337</v>
      </c>
      <c r="D148" s="386">
        <f>C148/C136-1</f>
        <v>0.15142722581925261</v>
      </c>
      <c r="E148" s="102">
        <v>2187</v>
      </c>
      <c r="F148" s="97">
        <f t="shared" si="29"/>
        <v>0.67457886676875956</v>
      </c>
      <c r="G148" s="98">
        <v>381</v>
      </c>
      <c r="H148" s="97">
        <f t="shared" ref="H148:H160" si="30">G148/G136-1</f>
        <v>0.984375</v>
      </c>
      <c r="I148" s="98">
        <v>215</v>
      </c>
      <c r="J148" s="97">
        <f t="shared" si="28"/>
        <v>-2.714932126696834E-2</v>
      </c>
      <c r="K148" s="212">
        <v>137</v>
      </c>
      <c r="L148" s="217">
        <f t="shared" si="27"/>
        <v>0.44210526315789472</v>
      </c>
      <c r="M148" s="429">
        <v>12956</v>
      </c>
      <c r="N148" s="424">
        <f>M148/M136-1</f>
        <v>1.4344231491920332</v>
      </c>
      <c r="O148" s="429">
        <v>2971</v>
      </c>
      <c r="P148" s="423">
        <f>O148/O136-1</f>
        <v>0.57612732095490715</v>
      </c>
      <c r="Q148" s="98"/>
      <c r="R148" s="97"/>
      <c r="S148" s="152"/>
      <c r="T148" s="152"/>
      <c r="U148" s="152"/>
      <c r="V148" s="152"/>
      <c r="W148" s="152"/>
      <c r="X148" s="152"/>
      <c r="Y148" s="152"/>
      <c r="Z148" s="152"/>
      <c r="AA148" s="152"/>
      <c r="AB148" s="152"/>
      <c r="AC148" s="152"/>
      <c r="AD148" s="152"/>
      <c r="AE148" s="152"/>
      <c r="AF148" s="152"/>
      <c r="AG148" s="152"/>
      <c r="AH148" s="152"/>
      <c r="AI148" s="152"/>
      <c r="AJ148" s="152"/>
      <c r="AK148" s="152"/>
      <c r="AL148" s="152"/>
      <c r="AM148" s="152"/>
      <c r="AN148" s="152"/>
      <c r="AO148" s="152"/>
      <c r="AP148" s="152"/>
      <c r="AQ148" s="152"/>
      <c r="AR148" s="152"/>
      <c r="AS148" s="152"/>
      <c r="AT148" s="152"/>
      <c r="AU148" s="152"/>
      <c r="AV148" s="152"/>
      <c r="AW148" s="152"/>
      <c r="AX148" s="152"/>
      <c r="AY148" s="152"/>
      <c r="AZ148" s="152"/>
      <c r="BA148" s="152"/>
      <c r="BB148" s="152"/>
      <c r="BC148" s="152"/>
      <c r="BD148" s="152"/>
      <c r="BE148" s="152"/>
      <c r="BF148" s="152"/>
      <c r="BG148" s="152"/>
      <c r="BH148" s="152"/>
      <c r="BI148" s="152"/>
      <c r="BJ148" s="152"/>
      <c r="BK148" s="152"/>
      <c r="BL148" s="152"/>
      <c r="BM148" s="152"/>
      <c r="BN148" s="152"/>
      <c r="BO148" s="152"/>
      <c r="BP148" s="152"/>
      <c r="BQ148" s="152"/>
      <c r="BR148" s="152"/>
      <c r="BS148" s="152"/>
      <c r="BT148" s="152"/>
      <c r="BU148" s="152"/>
      <c r="BV148" s="152"/>
      <c r="BW148" s="152"/>
      <c r="BX148" s="152"/>
      <c r="BY148" s="152"/>
      <c r="BZ148" s="152"/>
      <c r="CA148" s="152"/>
      <c r="CB148" s="152"/>
      <c r="CC148" s="152"/>
      <c r="CD148" s="152"/>
      <c r="CE148" s="152"/>
      <c r="CF148" s="152"/>
      <c r="CG148" s="152"/>
      <c r="CH148" s="152"/>
      <c r="CI148" s="152"/>
      <c r="CJ148" s="152"/>
      <c r="CK148" s="152"/>
      <c r="CL148" s="152"/>
      <c r="CM148" s="152"/>
      <c r="CN148" s="152"/>
      <c r="CO148" s="152"/>
      <c r="CP148" s="152"/>
      <c r="CQ148" s="152"/>
      <c r="CR148" s="152"/>
      <c r="CS148" s="152"/>
      <c r="CT148" s="152"/>
      <c r="CU148" s="152"/>
      <c r="CV148" s="152"/>
      <c r="CW148" s="152"/>
      <c r="CX148" s="152"/>
      <c r="CY148" s="152"/>
      <c r="CZ148" s="152"/>
      <c r="DA148" s="152"/>
      <c r="DB148" s="152"/>
      <c r="DC148" s="152"/>
      <c r="DD148" s="152"/>
      <c r="DE148" s="152"/>
      <c r="DF148" s="152"/>
      <c r="DG148" s="152"/>
      <c r="DH148" s="152"/>
      <c r="DI148" s="152"/>
      <c r="DJ148" s="152"/>
      <c r="DK148" s="152"/>
      <c r="DL148" s="152"/>
      <c r="DM148" s="152"/>
      <c r="DN148" s="152"/>
      <c r="DO148" s="152"/>
      <c r="DP148" s="152"/>
      <c r="DQ148" s="152"/>
      <c r="DR148" s="152"/>
      <c r="DS148" s="152"/>
      <c r="DT148" s="152"/>
      <c r="DU148" s="152"/>
      <c r="DV148" s="152"/>
      <c r="DW148" s="152"/>
      <c r="DX148" s="152"/>
      <c r="DY148" s="152"/>
      <c r="DZ148" s="152"/>
      <c r="EA148" s="152"/>
      <c r="EB148" s="152"/>
      <c r="EC148" s="152"/>
      <c r="ED148" s="152"/>
      <c r="EE148" s="152"/>
      <c r="EF148" s="152"/>
      <c r="EG148" s="152"/>
      <c r="EH148" s="152"/>
      <c r="EI148" s="152"/>
      <c r="EJ148" s="152"/>
      <c r="EK148" s="152"/>
      <c r="EL148" s="152"/>
      <c r="EM148" s="152"/>
      <c r="EN148" s="152"/>
      <c r="EO148" s="152"/>
      <c r="EP148" s="152"/>
      <c r="EQ148" s="152"/>
      <c r="ER148" s="152"/>
      <c r="ES148" s="152"/>
      <c r="ET148" s="152"/>
      <c r="EU148" s="152"/>
      <c r="EV148" s="152"/>
      <c r="EW148" s="152"/>
      <c r="EX148" s="152"/>
      <c r="EY148" s="152"/>
      <c r="EZ148" s="152"/>
      <c r="FA148" s="152"/>
      <c r="FB148" s="152"/>
      <c r="FC148" s="152"/>
      <c r="FD148" s="152"/>
      <c r="FE148" s="152"/>
      <c r="FF148" s="152"/>
      <c r="FG148" s="152"/>
      <c r="FH148" s="152"/>
      <c r="FI148" s="152"/>
      <c r="FJ148" s="152"/>
      <c r="FK148" s="152"/>
      <c r="FL148" s="152"/>
      <c r="FM148" s="152"/>
      <c r="FN148" s="152"/>
      <c r="FO148" s="152"/>
      <c r="FP148" s="152"/>
      <c r="FQ148" s="152"/>
      <c r="FR148" s="152"/>
      <c r="FS148" s="152"/>
      <c r="FT148" s="152"/>
      <c r="FU148" s="152"/>
      <c r="FV148" s="152"/>
      <c r="FW148" s="152"/>
      <c r="FX148" s="152"/>
      <c r="FY148" s="152"/>
      <c r="FZ148" s="152"/>
      <c r="GA148" s="152"/>
      <c r="GB148" s="152"/>
      <c r="GC148" s="152"/>
      <c r="GD148" s="152"/>
      <c r="GE148" s="152"/>
      <c r="GF148" s="152"/>
      <c r="GG148" s="152"/>
      <c r="GH148" s="152"/>
      <c r="GI148" s="152"/>
      <c r="GJ148" s="152"/>
      <c r="GK148" s="152"/>
      <c r="GL148" s="152"/>
      <c r="GM148" s="152"/>
      <c r="GN148" s="152"/>
      <c r="GO148" s="152"/>
      <c r="GP148" s="152"/>
      <c r="GQ148" s="152"/>
      <c r="GR148" s="152"/>
      <c r="GS148" s="152"/>
      <c r="GT148" s="152"/>
      <c r="GU148" s="152"/>
      <c r="GV148" s="152"/>
      <c r="GW148" s="152"/>
      <c r="GX148" s="152"/>
      <c r="GY148" s="152"/>
      <c r="GZ148" s="152"/>
      <c r="HA148" s="152"/>
      <c r="HB148" s="152"/>
      <c r="HC148" s="152"/>
      <c r="HD148" s="152"/>
      <c r="HE148" s="152"/>
      <c r="HF148" s="152"/>
      <c r="HG148" s="152"/>
      <c r="HH148" s="152"/>
      <c r="HI148" s="152"/>
      <c r="HJ148" s="152"/>
      <c r="HK148" s="152"/>
      <c r="HL148" s="152"/>
      <c r="HM148" s="152"/>
      <c r="HN148" s="152"/>
      <c r="HO148" s="152"/>
      <c r="HP148" s="152"/>
      <c r="HQ148" s="152"/>
      <c r="HR148" s="152"/>
      <c r="HS148" s="152"/>
      <c r="HT148" s="152"/>
      <c r="HU148" s="152"/>
      <c r="HV148" s="152"/>
      <c r="HW148" s="152"/>
      <c r="HX148" s="152"/>
      <c r="HY148" s="152"/>
      <c r="HZ148" s="152"/>
      <c r="IA148" s="152"/>
      <c r="IB148" s="152"/>
      <c r="IC148" s="152"/>
      <c r="ID148" s="152"/>
      <c r="IE148" s="152"/>
      <c r="IF148" s="152"/>
      <c r="IG148" s="152"/>
      <c r="IH148" s="152"/>
      <c r="II148" s="152"/>
      <c r="IJ148" s="152"/>
      <c r="IK148" s="152"/>
      <c r="IL148" s="152"/>
      <c r="IM148" s="152"/>
      <c r="IN148" s="152"/>
      <c r="IO148" s="152"/>
      <c r="IP148" s="152"/>
      <c r="IQ148" s="152"/>
      <c r="IR148" s="152"/>
      <c r="IS148" s="152"/>
      <c r="IT148" s="152"/>
      <c r="IU148" s="152"/>
      <c r="IV148" s="152"/>
      <c r="IW148" s="152"/>
      <c r="IX148" s="152"/>
      <c r="IY148" s="152"/>
      <c r="IZ148" s="152"/>
      <c r="JA148" s="152"/>
      <c r="JB148" s="152"/>
      <c r="JC148" s="152"/>
      <c r="JD148" s="152"/>
      <c r="JE148" s="152"/>
      <c r="JF148" s="152"/>
      <c r="JG148" s="152"/>
      <c r="JH148" s="152"/>
      <c r="JI148" s="152"/>
      <c r="JJ148" s="152"/>
      <c r="JK148" s="152"/>
      <c r="JL148" s="152"/>
      <c r="JM148" s="152"/>
      <c r="JN148" s="152"/>
      <c r="JO148" s="152"/>
      <c r="JP148" s="152"/>
      <c r="JQ148" s="152"/>
      <c r="JR148" s="152"/>
      <c r="JS148" s="152"/>
      <c r="JT148" s="152"/>
      <c r="JU148" s="152"/>
      <c r="JV148" s="152"/>
      <c r="JW148" s="152"/>
      <c r="JX148" s="152"/>
      <c r="JY148" s="152"/>
      <c r="JZ148" s="152"/>
      <c r="KA148" s="152"/>
      <c r="KB148" s="152"/>
      <c r="KC148" s="152"/>
      <c r="KD148" s="152"/>
      <c r="KE148" s="152"/>
      <c r="KF148" s="152"/>
      <c r="KG148" s="152"/>
      <c r="KH148" s="152"/>
      <c r="KI148" s="152"/>
      <c r="KJ148" s="152"/>
      <c r="KK148" s="152"/>
      <c r="KL148" s="152"/>
      <c r="KM148" s="152"/>
      <c r="KN148" s="152"/>
      <c r="KO148" s="152"/>
      <c r="KP148" s="152"/>
      <c r="KQ148" s="152"/>
      <c r="KR148" s="152"/>
      <c r="KS148" s="152"/>
      <c r="KT148" s="152"/>
      <c r="KU148" s="152"/>
      <c r="KV148" s="152"/>
      <c r="KW148" s="152"/>
      <c r="KX148" s="152"/>
      <c r="KY148" s="152"/>
      <c r="KZ148" s="152"/>
      <c r="LA148" s="152"/>
      <c r="LB148" s="152"/>
      <c r="LC148" s="152"/>
      <c r="LD148" s="152"/>
      <c r="LE148" s="152"/>
      <c r="LF148" s="152"/>
      <c r="LG148" s="152"/>
      <c r="LH148" s="152"/>
      <c r="LI148" s="152"/>
      <c r="LJ148" s="152"/>
      <c r="LK148" s="152"/>
      <c r="LL148" s="152"/>
      <c r="LM148" s="152"/>
      <c r="LN148" s="152"/>
      <c r="LO148" s="152"/>
      <c r="LP148" s="152"/>
      <c r="LQ148" s="152"/>
      <c r="LR148" s="152"/>
      <c r="LS148" s="152"/>
      <c r="LT148" s="152"/>
      <c r="LU148" s="152"/>
      <c r="LV148" s="152"/>
      <c r="LW148" s="152"/>
      <c r="LX148" s="152"/>
      <c r="LY148" s="152"/>
      <c r="LZ148" s="152"/>
      <c r="MA148" s="152"/>
      <c r="MB148" s="152"/>
      <c r="MC148" s="152"/>
      <c r="MD148" s="152"/>
      <c r="ME148" s="152"/>
      <c r="MF148" s="152"/>
      <c r="MG148" s="152"/>
      <c r="MH148" s="152"/>
      <c r="MI148" s="152"/>
      <c r="MJ148" s="152"/>
      <c r="MK148" s="152"/>
      <c r="ML148" s="152"/>
      <c r="MM148" s="152"/>
      <c r="MN148" s="152"/>
      <c r="MO148" s="152"/>
      <c r="MP148" s="152"/>
      <c r="MQ148" s="152"/>
      <c r="MR148" s="152"/>
      <c r="MS148" s="152"/>
      <c r="MT148" s="152"/>
      <c r="MU148" s="152"/>
      <c r="MV148" s="152"/>
      <c r="MW148" s="152"/>
      <c r="MX148" s="152"/>
      <c r="MY148" s="152"/>
      <c r="MZ148" s="152"/>
      <c r="NA148" s="152"/>
      <c r="NB148" s="152"/>
      <c r="NC148" s="152"/>
      <c r="ND148" s="152"/>
      <c r="NE148" s="152"/>
      <c r="NF148" s="152"/>
      <c r="NG148" s="152"/>
      <c r="NH148" s="152"/>
      <c r="NI148" s="152"/>
      <c r="NJ148" s="152"/>
      <c r="NK148" s="152"/>
      <c r="NL148" s="152"/>
      <c r="NM148" s="152"/>
      <c r="NN148" s="152"/>
      <c r="NO148" s="152"/>
      <c r="NP148" s="152"/>
      <c r="NQ148" s="152"/>
      <c r="NR148" s="152"/>
      <c r="NS148" s="152"/>
      <c r="NT148" s="152"/>
      <c r="NU148" s="152"/>
      <c r="NV148" s="152"/>
      <c r="NW148" s="152"/>
      <c r="NX148" s="152"/>
      <c r="NY148" s="152"/>
      <c r="NZ148" s="152"/>
      <c r="OA148" s="152"/>
      <c r="OB148" s="152"/>
      <c r="OC148" s="152"/>
      <c r="OD148" s="152"/>
      <c r="OE148" s="152"/>
      <c r="OF148" s="152"/>
      <c r="OG148" s="152"/>
      <c r="OH148" s="152"/>
      <c r="OI148" s="152"/>
      <c r="OJ148" s="152"/>
      <c r="OK148" s="152"/>
      <c r="OL148" s="152"/>
      <c r="OM148" s="152"/>
      <c r="ON148" s="152"/>
      <c r="OO148" s="152"/>
      <c r="OP148" s="152"/>
      <c r="OQ148" s="152"/>
      <c r="OR148" s="152"/>
      <c r="OS148" s="152"/>
      <c r="OT148" s="152"/>
      <c r="OU148" s="152"/>
      <c r="OV148" s="152"/>
      <c r="OW148" s="152"/>
      <c r="OX148" s="152"/>
      <c r="OY148" s="152"/>
      <c r="OZ148" s="152"/>
      <c r="PA148" s="152"/>
      <c r="PB148" s="152"/>
      <c r="PC148" s="152"/>
      <c r="PD148" s="152"/>
      <c r="PE148" s="152"/>
      <c r="PF148" s="152"/>
      <c r="PG148" s="152"/>
      <c r="PH148" s="152"/>
      <c r="PI148" s="152"/>
      <c r="PJ148" s="152"/>
      <c r="PK148" s="152"/>
      <c r="PL148" s="152"/>
      <c r="PM148" s="152"/>
      <c r="PN148" s="152"/>
      <c r="PO148" s="152"/>
      <c r="PP148" s="152"/>
      <c r="PQ148" s="152"/>
      <c r="PR148" s="152"/>
      <c r="PS148" s="152"/>
      <c r="PT148" s="152"/>
      <c r="PU148" s="152"/>
      <c r="PV148" s="152"/>
      <c r="PW148" s="152"/>
      <c r="PX148" s="152"/>
      <c r="PY148" s="152"/>
      <c r="PZ148" s="152"/>
      <c r="QA148" s="152"/>
      <c r="QB148" s="152"/>
      <c r="QC148" s="152"/>
      <c r="QD148" s="152"/>
      <c r="QE148" s="152"/>
      <c r="QF148" s="152"/>
      <c r="QG148" s="152"/>
      <c r="QH148" s="152"/>
      <c r="QI148" s="152"/>
      <c r="QJ148" s="152"/>
      <c r="QK148" s="152"/>
      <c r="QL148" s="152"/>
      <c r="QM148" s="152"/>
      <c r="QN148" s="152"/>
      <c r="QO148" s="152"/>
      <c r="QP148" s="152"/>
      <c r="QQ148" s="152"/>
      <c r="QR148" s="152"/>
      <c r="QS148" s="152"/>
      <c r="QT148" s="152"/>
      <c r="QU148" s="152"/>
      <c r="QV148" s="152"/>
      <c r="QW148" s="152"/>
      <c r="QX148" s="152"/>
      <c r="QY148" s="152"/>
      <c r="QZ148" s="152"/>
      <c r="RA148" s="152"/>
      <c r="RB148" s="152"/>
      <c r="RC148" s="152"/>
      <c r="RD148" s="152"/>
      <c r="RE148" s="152"/>
      <c r="RF148" s="152"/>
      <c r="RG148" s="152"/>
      <c r="RH148" s="152"/>
      <c r="RI148" s="152"/>
      <c r="RJ148" s="152"/>
      <c r="RK148" s="152"/>
      <c r="RL148" s="152"/>
      <c r="RM148" s="152"/>
      <c r="RN148" s="152"/>
      <c r="RO148" s="152"/>
      <c r="RP148" s="152"/>
      <c r="RQ148" s="152"/>
      <c r="RR148" s="152"/>
      <c r="RS148" s="152"/>
      <c r="RT148" s="152"/>
      <c r="RU148" s="152"/>
      <c r="RV148" s="152"/>
      <c r="RW148" s="152"/>
      <c r="RX148" s="152"/>
      <c r="RY148" s="152"/>
      <c r="RZ148" s="152"/>
      <c r="SA148" s="152"/>
      <c r="SB148" s="152"/>
      <c r="SC148" s="152"/>
      <c r="SD148" s="152"/>
      <c r="SE148" s="152"/>
      <c r="SF148" s="152"/>
      <c r="SG148" s="152"/>
      <c r="SH148" s="152"/>
      <c r="SI148" s="152"/>
      <c r="SJ148" s="152"/>
      <c r="SK148" s="152"/>
      <c r="SL148" s="152"/>
      <c r="SM148" s="152"/>
      <c r="SN148" s="152"/>
      <c r="SO148" s="152"/>
      <c r="SP148" s="152"/>
      <c r="SQ148" s="152"/>
      <c r="SR148" s="152"/>
      <c r="SS148" s="152"/>
      <c r="ST148" s="152"/>
      <c r="SU148" s="152"/>
      <c r="SV148" s="152"/>
      <c r="SW148" s="152"/>
      <c r="SX148" s="152"/>
      <c r="SY148" s="152"/>
      <c r="SZ148" s="152"/>
      <c r="TA148" s="152"/>
      <c r="TB148" s="152"/>
      <c r="TC148" s="152"/>
      <c r="TD148" s="152"/>
      <c r="TE148" s="152"/>
      <c r="TF148" s="152"/>
      <c r="TG148" s="152"/>
      <c r="TH148" s="152"/>
      <c r="TI148" s="152"/>
      <c r="TJ148" s="152"/>
      <c r="TK148" s="152"/>
      <c r="TL148" s="152"/>
      <c r="TM148" s="152"/>
      <c r="TN148" s="152"/>
      <c r="TO148" s="152"/>
      <c r="TP148" s="152"/>
      <c r="TQ148" s="152"/>
      <c r="TR148" s="152"/>
      <c r="TS148" s="152"/>
      <c r="TT148" s="152"/>
      <c r="TU148" s="152"/>
      <c r="TV148" s="152"/>
      <c r="TW148" s="152"/>
      <c r="TX148" s="152"/>
      <c r="TY148" s="152"/>
      <c r="TZ148" s="152"/>
      <c r="UA148" s="152"/>
      <c r="UB148" s="152"/>
      <c r="UC148" s="152"/>
      <c r="UD148" s="152"/>
      <c r="UE148" s="152"/>
      <c r="UF148" s="152"/>
      <c r="UG148" s="152"/>
      <c r="UH148" s="152"/>
      <c r="UI148" s="152"/>
      <c r="UJ148" s="152"/>
      <c r="UK148" s="152"/>
      <c r="UL148" s="152"/>
      <c r="UM148" s="152"/>
      <c r="UN148" s="152"/>
      <c r="UO148" s="152"/>
      <c r="UP148" s="152"/>
      <c r="UQ148" s="152"/>
      <c r="UR148" s="152"/>
      <c r="US148" s="152"/>
      <c r="UT148" s="152"/>
      <c r="UU148" s="152"/>
      <c r="UV148" s="152"/>
      <c r="UW148" s="152"/>
      <c r="UX148" s="152"/>
      <c r="UY148" s="152"/>
      <c r="UZ148" s="152"/>
      <c r="VA148" s="152"/>
      <c r="VB148" s="152"/>
      <c r="VC148" s="152"/>
      <c r="VD148" s="152"/>
      <c r="VE148" s="152"/>
      <c r="VF148" s="152"/>
      <c r="VG148" s="152"/>
      <c r="VH148" s="152"/>
      <c r="VI148" s="152"/>
      <c r="VJ148" s="152"/>
      <c r="VK148" s="152"/>
      <c r="VL148" s="152"/>
      <c r="VM148" s="152"/>
      <c r="VN148" s="152"/>
      <c r="VO148" s="152"/>
      <c r="VP148" s="152"/>
      <c r="VQ148" s="152"/>
      <c r="VR148" s="152"/>
      <c r="VS148" s="152"/>
      <c r="VT148" s="152"/>
      <c r="VU148" s="152"/>
      <c r="VV148" s="152"/>
      <c r="VW148" s="152"/>
      <c r="VX148" s="152"/>
      <c r="VY148" s="152"/>
      <c r="VZ148" s="152"/>
      <c r="WA148" s="152"/>
      <c r="WB148" s="152"/>
      <c r="WC148" s="152"/>
      <c r="WD148" s="152"/>
      <c r="WE148" s="152"/>
      <c r="WF148" s="152"/>
      <c r="WG148" s="152"/>
      <c r="WH148" s="152"/>
      <c r="WI148" s="152"/>
      <c r="WJ148" s="152"/>
      <c r="WK148" s="152"/>
      <c r="WL148" s="152"/>
      <c r="WM148" s="152"/>
      <c r="WN148" s="152"/>
      <c r="WO148" s="152"/>
      <c r="WP148" s="152"/>
      <c r="WQ148" s="152"/>
      <c r="WR148" s="152"/>
      <c r="WS148" s="152"/>
      <c r="WT148" s="152"/>
      <c r="WU148" s="152"/>
      <c r="WV148" s="152"/>
      <c r="WW148" s="152"/>
      <c r="WX148" s="152"/>
      <c r="WY148" s="152"/>
      <c r="WZ148" s="152"/>
      <c r="XA148" s="152"/>
      <c r="XB148" s="152"/>
      <c r="XC148" s="152"/>
      <c r="XD148" s="152"/>
      <c r="XE148" s="152"/>
      <c r="XF148" s="152"/>
      <c r="XG148" s="152"/>
      <c r="XH148" s="152"/>
      <c r="XI148" s="152"/>
      <c r="XJ148" s="152"/>
      <c r="XK148" s="152"/>
      <c r="XL148" s="152"/>
      <c r="XM148" s="152"/>
      <c r="XN148" s="152"/>
      <c r="XO148" s="152"/>
      <c r="XP148" s="152"/>
      <c r="XQ148" s="152"/>
      <c r="XR148" s="152"/>
      <c r="XS148" s="152"/>
      <c r="XT148" s="152"/>
      <c r="XU148" s="152"/>
      <c r="XV148" s="152"/>
      <c r="XW148" s="152"/>
      <c r="XX148" s="152"/>
      <c r="XY148" s="152"/>
      <c r="XZ148" s="152"/>
      <c r="YA148" s="152"/>
      <c r="YB148" s="152"/>
      <c r="YC148" s="152"/>
      <c r="YD148" s="152"/>
      <c r="YE148" s="152"/>
      <c r="YF148" s="152"/>
      <c r="YG148" s="152"/>
      <c r="YH148" s="152"/>
      <c r="YI148" s="152"/>
      <c r="YJ148" s="152"/>
      <c r="YK148" s="152"/>
      <c r="YL148" s="152"/>
      <c r="YM148" s="152"/>
      <c r="YN148" s="152"/>
      <c r="YO148" s="152"/>
      <c r="YP148" s="152"/>
      <c r="YQ148" s="152"/>
      <c r="YR148" s="152"/>
      <c r="YS148" s="152"/>
      <c r="YT148" s="152"/>
      <c r="YU148" s="152"/>
      <c r="YV148" s="152"/>
      <c r="YW148" s="152"/>
      <c r="YX148" s="152"/>
      <c r="YY148" s="152"/>
      <c r="YZ148" s="152"/>
      <c r="ZA148" s="152"/>
      <c r="ZB148" s="152"/>
      <c r="ZC148" s="152"/>
      <c r="ZD148" s="152"/>
      <c r="ZE148" s="152"/>
      <c r="ZF148" s="152"/>
      <c r="ZG148" s="152"/>
      <c r="ZH148" s="152"/>
    </row>
    <row r="149" spans="1:684" s="75" customFormat="1" ht="13.55" customHeight="1">
      <c r="A149" s="439"/>
      <c r="B149" s="95" t="s">
        <v>234</v>
      </c>
      <c r="C149" s="172">
        <v>1876928</v>
      </c>
      <c r="D149" s="216">
        <f>C149/C137-1</f>
        <v>0.29836491056710357</v>
      </c>
      <c r="E149" s="6">
        <v>1409</v>
      </c>
      <c r="F149" s="224">
        <f t="shared" si="29"/>
        <v>0.61768082663605051</v>
      </c>
      <c r="G149" s="3">
        <v>331</v>
      </c>
      <c r="H149" s="224">
        <f t="shared" si="30"/>
        <v>1.1493506493506493</v>
      </c>
      <c r="I149" s="3">
        <v>157</v>
      </c>
      <c r="J149" s="46">
        <f t="shared" si="28"/>
        <v>-1.2578616352201255E-2</v>
      </c>
      <c r="K149" s="226">
        <v>125</v>
      </c>
      <c r="L149" s="224">
        <f t="shared" si="27"/>
        <v>0.42045454545454547</v>
      </c>
      <c r="M149" s="430"/>
      <c r="N149" s="424"/>
      <c r="O149" s="430"/>
      <c r="P149" s="424"/>
      <c r="Q149" s="3"/>
      <c r="R149" s="224"/>
      <c r="S149" s="151"/>
      <c r="T149" s="151"/>
      <c r="U149" s="151"/>
      <c r="V149" s="151"/>
      <c r="W149" s="151"/>
      <c r="X149" s="151"/>
      <c r="Y149" s="151"/>
      <c r="Z149" s="151"/>
      <c r="AA149" s="151"/>
      <c r="AB149" s="151"/>
      <c r="AC149" s="151"/>
      <c r="AD149" s="151"/>
      <c r="AE149" s="151"/>
      <c r="AF149" s="151"/>
      <c r="AG149" s="151"/>
      <c r="AH149" s="151"/>
      <c r="AI149" s="151"/>
      <c r="AJ149" s="151"/>
      <c r="AK149" s="151"/>
      <c r="AL149" s="151"/>
      <c r="AM149" s="151"/>
      <c r="AN149" s="151"/>
      <c r="AO149" s="151"/>
      <c r="AP149" s="151"/>
      <c r="AQ149" s="151"/>
      <c r="AR149" s="151"/>
      <c r="AS149" s="151"/>
      <c r="AT149" s="151"/>
      <c r="AU149" s="151"/>
      <c r="AV149" s="151"/>
      <c r="AW149" s="151"/>
      <c r="AX149" s="151"/>
      <c r="AY149" s="151"/>
      <c r="AZ149" s="151"/>
      <c r="BA149" s="151"/>
      <c r="BB149" s="151"/>
      <c r="BC149" s="151"/>
      <c r="BD149" s="151"/>
      <c r="BE149" s="151"/>
      <c r="BF149" s="151"/>
      <c r="BG149" s="151"/>
      <c r="BH149" s="151"/>
      <c r="BI149" s="151"/>
      <c r="BJ149" s="151"/>
      <c r="BK149" s="151"/>
      <c r="BL149" s="151"/>
      <c r="BM149" s="151"/>
      <c r="BN149" s="151"/>
      <c r="BO149" s="151"/>
      <c r="BP149" s="151"/>
      <c r="BQ149" s="151"/>
      <c r="BR149" s="151"/>
      <c r="BS149" s="151"/>
      <c r="BT149" s="151"/>
      <c r="BU149" s="151"/>
      <c r="BV149" s="151"/>
      <c r="BW149" s="151"/>
      <c r="BX149" s="151"/>
      <c r="BY149" s="151"/>
      <c r="BZ149" s="151"/>
      <c r="CA149" s="151"/>
      <c r="CB149" s="151"/>
      <c r="CC149" s="151"/>
      <c r="CD149" s="151"/>
      <c r="CE149" s="151"/>
      <c r="CF149" s="151"/>
      <c r="CG149" s="151"/>
      <c r="CH149" s="151"/>
      <c r="CI149" s="151"/>
      <c r="CJ149" s="151"/>
      <c r="CK149" s="151"/>
      <c r="CL149" s="151"/>
      <c r="CM149" s="151"/>
      <c r="CN149" s="151"/>
      <c r="CO149" s="151"/>
      <c r="CP149" s="151"/>
      <c r="CQ149" s="151"/>
      <c r="CR149" s="151"/>
      <c r="CS149" s="151"/>
      <c r="CT149" s="151"/>
      <c r="CU149" s="151"/>
      <c r="CV149" s="151"/>
      <c r="CW149" s="151"/>
      <c r="CX149" s="151"/>
      <c r="CY149" s="151"/>
      <c r="CZ149" s="151"/>
      <c r="DA149" s="151"/>
      <c r="DB149" s="151"/>
      <c r="DC149" s="151"/>
      <c r="DD149" s="151"/>
      <c r="DE149" s="151"/>
      <c r="DF149" s="151"/>
      <c r="DG149" s="151"/>
      <c r="DH149" s="151"/>
      <c r="DI149" s="151"/>
      <c r="DJ149" s="151"/>
      <c r="DK149" s="151"/>
      <c r="DL149" s="151"/>
      <c r="DM149" s="151"/>
      <c r="DN149" s="151"/>
      <c r="DO149" s="151"/>
      <c r="DP149" s="151"/>
      <c r="DQ149" s="151"/>
      <c r="DR149" s="151"/>
      <c r="DS149" s="151"/>
      <c r="DT149" s="151"/>
      <c r="DU149" s="151"/>
      <c r="DV149" s="151"/>
      <c r="DW149" s="151"/>
      <c r="DX149" s="151"/>
      <c r="DY149" s="151"/>
      <c r="DZ149" s="151"/>
      <c r="EA149" s="151"/>
      <c r="EB149" s="151"/>
      <c r="EC149" s="151"/>
      <c r="ED149" s="151"/>
      <c r="EE149" s="151"/>
      <c r="EF149" s="151"/>
      <c r="EG149" s="151"/>
      <c r="EH149" s="151"/>
      <c r="EI149" s="151"/>
      <c r="EJ149" s="151"/>
      <c r="EK149" s="151"/>
      <c r="EL149" s="151"/>
      <c r="EM149" s="151"/>
      <c r="EN149" s="151"/>
      <c r="EO149" s="151"/>
      <c r="EP149" s="151"/>
      <c r="EQ149" s="151"/>
      <c r="ER149" s="151"/>
      <c r="ES149" s="151"/>
      <c r="ET149" s="151"/>
      <c r="EU149" s="151"/>
      <c r="EV149" s="151"/>
      <c r="EW149" s="151"/>
      <c r="EX149" s="151"/>
      <c r="EY149" s="151"/>
      <c r="EZ149" s="151"/>
      <c r="FA149" s="151"/>
      <c r="FB149" s="151"/>
      <c r="FC149" s="151"/>
      <c r="FD149" s="151"/>
      <c r="FE149" s="151"/>
      <c r="FF149" s="151"/>
      <c r="FG149" s="151"/>
      <c r="FH149" s="151"/>
      <c r="FI149" s="151"/>
      <c r="FJ149" s="151"/>
      <c r="FK149" s="151"/>
      <c r="FL149" s="151"/>
      <c r="FM149" s="151"/>
      <c r="FN149" s="151"/>
      <c r="FO149" s="151"/>
      <c r="FP149" s="151"/>
      <c r="FQ149" s="151"/>
      <c r="FR149" s="151"/>
      <c r="FS149" s="151"/>
      <c r="FT149" s="151"/>
      <c r="FU149" s="151"/>
      <c r="FV149" s="151"/>
      <c r="FW149" s="151"/>
      <c r="FX149" s="151"/>
      <c r="FY149" s="151"/>
      <c r="FZ149" s="151"/>
      <c r="GA149" s="151"/>
      <c r="GB149" s="151"/>
      <c r="GC149" s="151"/>
      <c r="GD149" s="151"/>
      <c r="GE149" s="151"/>
      <c r="GF149" s="151"/>
      <c r="GG149" s="151"/>
      <c r="GH149" s="151"/>
      <c r="GI149" s="151"/>
      <c r="GJ149" s="151"/>
      <c r="GK149" s="151"/>
      <c r="GL149" s="151"/>
      <c r="GM149" s="151"/>
      <c r="GN149" s="151"/>
      <c r="GO149" s="151"/>
      <c r="GP149" s="151"/>
      <c r="GQ149" s="151"/>
      <c r="GR149" s="151"/>
      <c r="GS149" s="151"/>
      <c r="GT149" s="151"/>
      <c r="GU149" s="151"/>
      <c r="GV149" s="151"/>
      <c r="GW149" s="151"/>
      <c r="GX149" s="151"/>
      <c r="GY149" s="151"/>
      <c r="GZ149" s="151"/>
      <c r="HA149" s="151"/>
      <c r="HB149" s="151"/>
      <c r="HC149" s="151"/>
      <c r="HD149" s="151"/>
      <c r="HE149" s="151"/>
      <c r="HF149" s="151"/>
      <c r="HG149" s="151"/>
      <c r="HH149" s="151"/>
      <c r="HI149" s="151"/>
      <c r="HJ149" s="151"/>
      <c r="HK149" s="151"/>
      <c r="HL149" s="151"/>
      <c r="HM149" s="151"/>
      <c r="HN149" s="151"/>
      <c r="HO149" s="151"/>
      <c r="HP149" s="151"/>
      <c r="HQ149" s="151"/>
      <c r="HR149" s="151"/>
      <c r="HS149" s="151"/>
      <c r="HT149" s="151"/>
      <c r="HU149" s="151"/>
      <c r="HV149" s="151"/>
      <c r="HW149" s="151"/>
      <c r="HX149" s="151"/>
      <c r="HY149" s="151"/>
      <c r="HZ149" s="151"/>
      <c r="IA149" s="151"/>
      <c r="IB149" s="151"/>
      <c r="IC149" s="151"/>
      <c r="ID149" s="151"/>
      <c r="IE149" s="151"/>
      <c r="IF149" s="151"/>
      <c r="IG149" s="151"/>
      <c r="IH149" s="151"/>
      <c r="II149" s="151"/>
      <c r="IJ149" s="151"/>
      <c r="IK149" s="151"/>
      <c r="IL149" s="151"/>
      <c r="IM149" s="151"/>
      <c r="IN149" s="151"/>
      <c r="IO149" s="151"/>
      <c r="IP149" s="151"/>
      <c r="IQ149" s="151"/>
      <c r="IR149" s="151"/>
      <c r="IS149" s="151"/>
      <c r="IT149" s="151"/>
      <c r="IU149" s="151"/>
      <c r="IV149" s="151"/>
      <c r="IW149" s="151"/>
      <c r="IX149" s="151"/>
      <c r="IY149" s="151"/>
      <c r="IZ149" s="151"/>
      <c r="JA149" s="151"/>
      <c r="JB149" s="151"/>
      <c r="JC149" s="151"/>
      <c r="JD149" s="151"/>
      <c r="JE149" s="151"/>
      <c r="JF149" s="151"/>
      <c r="JG149" s="151"/>
      <c r="JH149" s="151"/>
      <c r="JI149" s="151"/>
      <c r="JJ149" s="151"/>
      <c r="JK149" s="151"/>
      <c r="JL149" s="151"/>
      <c r="JM149" s="151"/>
      <c r="JN149" s="151"/>
      <c r="JO149" s="151"/>
      <c r="JP149" s="151"/>
      <c r="JQ149" s="151"/>
      <c r="JR149" s="151"/>
      <c r="JS149" s="151"/>
      <c r="JT149" s="151"/>
      <c r="JU149" s="151"/>
      <c r="JV149" s="151"/>
      <c r="JW149" s="151"/>
      <c r="JX149" s="151"/>
      <c r="JY149" s="151"/>
      <c r="JZ149" s="151"/>
      <c r="KA149" s="151"/>
      <c r="KB149" s="151"/>
      <c r="KC149" s="151"/>
      <c r="KD149" s="151"/>
      <c r="KE149" s="151"/>
      <c r="KF149" s="151"/>
      <c r="KG149" s="151"/>
      <c r="KH149" s="151"/>
      <c r="KI149" s="151"/>
      <c r="KJ149" s="151"/>
      <c r="KK149" s="151"/>
      <c r="KL149" s="151"/>
      <c r="KM149" s="151"/>
      <c r="KN149" s="151"/>
      <c r="KO149" s="151"/>
      <c r="KP149" s="151"/>
      <c r="KQ149" s="151"/>
      <c r="KR149" s="151"/>
      <c r="KS149" s="151"/>
      <c r="KT149" s="151"/>
      <c r="KU149" s="151"/>
      <c r="KV149" s="151"/>
      <c r="KW149" s="151"/>
      <c r="KX149" s="151"/>
      <c r="KY149" s="151"/>
      <c r="KZ149" s="151"/>
      <c r="LA149" s="151"/>
      <c r="LB149" s="151"/>
      <c r="LC149" s="151"/>
      <c r="LD149" s="151"/>
      <c r="LE149" s="151"/>
      <c r="LF149" s="151"/>
      <c r="LG149" s="151"/>
      <c r="LH149" s="151"/>
      <c r="LI149" s="151"/>
      <c r="LJ149" s="151"/>
      <c r="LK149" s="151"/>
      <c r="LL149" s="151"/>
      <c r="LM149" s="151"/>
      <c r="LN149" s="151"/>
      <c r="LO149" s="151"/>
      <c r="LP149" s="151"/>
      <c r="LQ149" s="151"/>
      <c r="LR149" s="151"/>
      <c r="LS149" s="151"/>
      <c r="LT149" s="151"/>
      <c r="LU149" s="151"/>
      <c r="LV149" s="151"/>
      <c r="LW149" s="151"/>
      <c r="LX149" s="151"/>
      <c r="LY149" s="151"/>
      <c r="LZ149" s="151"/>
      <c r="MA149" s="151"/>
      <c r="MB149" s="151"/>
      <c r="MC149" s="151"/>
      <c r="MD149" s="151"/>
      <c r="ME149" s="151"/>
      <c r="MF149" s="151"/>
      <c r="MG149" s="151"/>
      <c r="MH149" s="151"/>
      <c r="MI149" s="151"/>
      <c r="MJ149" s="151"/>
      <c r="MK149" s="151"/>
      <c r="ML149" s="151"/>
      <c r="MM149" s="151"/>
      <c r="MN149" s="151"/>
      <c r="MO149" s="151"/>
      <c r="MP149" s="151"/>
      <c r="MQ149" s="151"/>
      <c r="MR149" s="151"/>
      <c r="MS149" s="151"/>
      <c r="MT149" s="151"/>
      <c r="MU149" s="151"/>
      <c r="MV149" s="151"/>
      <c r="MW149" s="151"/>
      <c r="MX149" s="151"/>
      <c r="MY149" s="151"/>
      <c r="MZ149" s="151"/>
      <c r="NA149" s="151"/>
      <c r="NB149" s="151"/>
      <c r="NC149" s="151"/>
      <c r="ND149" s="151"/>
      <c r="NE149" s="151"/>
      <c r="NF149" s="151"/>
      <c r="NG149" s="151"/>
      <c r="NH149" s="151"/>
      <c r="NI149" s="151"/>
      <c r="NJ149" s="151"/>
      <c r="NK149" s="151"/>
      <c r="NL149" s="151"/>
      <c r="NM149" s="151"/>
      <c r="NN149" s="151"/>
      <c r="NO149" s="151"/>
      <c r="NP149" s="151"/>
      <c r="NQ149" s="151"/>
      <c r="NR149" s="151"/>
      <c r="NS149" s="151"/>
      <c r="NT149" s="151"/>
      <c r="NU149" s="151"/>
      <c r="NV149" s="151"/>
      <c r="NW149" s="151"/>
      <c r="NX149" s="151"/>
      <c r="NY149" s="151"/>
      <c r="NZ149" s="151"/>
      <c r="OA149" s="151"/>
      <c r="OB149" s="151"/>
      <c r="OC149" s="151"/>
      <c r="OD149" s="151"/>
      <c r="OE149" s="151"/>
      <c r="OF149" s="151"/>
      <c r="OG149" s="151"/>
      <c r="OH149" s="151"/>
      <c r="OI149" s="151"/>
      <c r="OJ149" s="151"/>
      <c r="OK149" s="151"/>
      <c r="OL149" s="151"/>
      <c r="OM149" s="151"/>
      <c r="ON149" s="151"/>
      <c r="OO149" s="151"/>
      <c r="OP149" s="151"/>
      <c r="OQ149" s="151"/>
      <c r="OR149" s="151"/>
      <c r="OS149" s="151"/>
      <c r="OT149" s="151"/>
      <c r="OU149" s="151"/>
      <c r="OV149" s="151"/>
      <c r="OW149" s="151"/>
      <c r="OX149" s="151"/>
      <c r="OY149" s="151"/>
      <c r="OZ149" s="151"/>
      <c r="PA149" s="151"/>
      <c r="PB149" s="151"/>
      <c r="PC149" s="151"/>
      <c r="PD149" s="151"/>
      <c r="PE149" s="151"/>
      <c r="PF149" s="151"/>
      <c r="PG149" s="151"/>
      <c r="PH149" s="151"/>
      <c r="PI149" s="151"/>
      <c r="PJ149" s="151"/>
      <c r="PK149" s="151"/>
      <c r="PL149" s="151"/>
      <c r="PM149" s="151"/>
      <c r="PN149" s="151"/>
      <c r="PO149" s="151"/>
      <c r="PP149" s="151"/>
      <c r="PQ149" s="151"/>
      <c r="PR149" s="151"/>
      <c r="PS149" s="151"/>
      <c r="PT149" s="151"/>
      <c r="PU149" s="151"/>
      <c r="PV149" s="151"/>
      <c r="PW149" s="151"/>
      <c r="PX149" s="151"/>
      <c r="PY149" s="151"/>
      <c r="PZ149" s="151"/>
      <c r="QA149" s="151"/>
      <c r="QB149" s="151"/>
      <c r="QC149" s="151"/>
      <c r="QD149" s="151"/>
      <c r="QE149" s="151"/>
      <c r="QF149" s="151"/>
      <c r="QG149" s="151"/>
      <c r="QH149" s="151"/>
      <c r="QI149" s="151"/>
      <c r="QJ149" s="151"/>
      <c r="QK149" s="151"/>
      <c r="QL149" s="151"/>
      <c r="QM149" s="151"/>
      <c r="QN149" s="151"/>
      <c r="QO149" s="151"/>
      <c r="QP149" s="151"/>
      <c r="QQ149" s="151"/>
      <c r="QR149" s="151"/>
      <c r="QS149" s="151"/>
      <c r="QT149" s="151"/>
      <c r="QU149" s="151"/>
      <c r="QV149" s="151"/>
      <c r="QW149" s="151"/>
      <c r="QX149" s="151"/>
      <c r="QY149" s="151"/>
      <c r="QZ149" s="151"/>
      <c r="RA149" s="151"/>
      <c r="RB149" s="151"/>
      <c r="RC149" s="151"/>
      <c r="RD149" s="151"/>
      <c r="RE149" s="151"/>
      <c r="RF149" s="151"/>
      <c r="RG149" s="151"/>
      <c r="RH149" s="151"/>
      <c r="RI149" s="151"/>
      <c r="RJ149" s="151"/>
      <c r="RK149" s="151"/>
      <c r="RL149" s="151"/>
      <c r="RM149" s="151"/>
      <c r="RN149" s="151"/>
      <c r="RO149" s="151"/>
      <c r="RP149" s="151"/>
      <c r="RQ149" s="151"/>
      <c r="RR149" s="151"/>
      <c r="RS149" s="151"/>
      <c r="RT149" s="151"/>
      <c r="RU149" s="151"/>
      <c r="RV149" s="151"/>
      <c r="RW149" s="151"/>
      <c r="RX149" s="151"/>
      <c r="RY149" s="151"/>
      <c r="RZ149" s="151"/>
      <c r="SA149" s="151"/>
      <c r="SB149" s="151"/>
      <c r="SC149" s="151"/>
      <c r="SD149" s="151"/>
      <c r="SE149" s="151"/>
      <c r="SF149" s="151"/>
      <c r="SG149" s="151"/>
      <c r="SH149" s="151"/>
      <c r="SI149" s="151"/>
      <c r="SJ149" s="151"/>
      <c r="SK149" s="151"/>
      <c r="SL149" s="151"/>
      <c r="SM149" s="151"/>
      <c r="SN149" s="151"/>
      <c r="SO149" s="151"/>
      <c r="SP149" s="151"/>
      <c r="SQ149" s="151"/>
      <c r="SR149" s="151"/>
      <c r="SS149" s="151"/>
      <c r="ST149" s="151"/>
      <c r="SU149" s="151"/>
      <c r="SV149" s="151"/>
      <c r="SW149" s="151"/>
      <c r="SX149" s="151"/>
      <c r="SY149" s="151"/>
      <c r="SZ149" s="151"/>
      <c r="TA149" s="151"/>
      <c r="TB149" s="151"/>
      <c r="TC149" s="151"/>
      <c r="TD149" s="151"/>
      <c r="TE149" s="151"/>
      <c r="TF149" s="151"/>
      <c r="TG149" s="151"/>
      <c r="TH149" s="151"/>
      <c r="TI149" s="151"/>
      <c r="TJ149" s="151"/>
      <c r="TK149" s="151"/>
      <c r="TL149" s="151"/>
      <c r="TM149" s="151"/>
      <c r="TN149" s="151"/>
      <c r="TO149" s="151"/>
      <c r="TP149" s="151"/>
      <c r="TQ149" s="151"/>
      <c r="TR149" s="151"/>
      <c r="TS149" s="151"/>
      <c r="TT149" s="151"/>
      <c r="TU149" s="151"/>
      <c r="TV149" s="151"/>
      <c r="TW149" s="151"/>
      <c r="TX149" s="151"/>
      <c r="TY149" s="151"/>
      <c r="TZ149" s="151"/>
      <c r="UA149" s="151"/>
      <c r="UB149" s="151"/>
      <c r="UC149" s="151"/>
      <c r="UD149" s="151"/>
      <c r="UE149" s="151"/>
      <c r="UF149" s="151"/>
      <c r="UG149" s="151"/>
      <c r="UH149" s="151"/>
      <c r="UI149" s="151"/>
      <c r="UJ149" s="151"/>
      <c r="UK149" s="151"/>
      <c r="UL149" s="151"/>
      <c r="UM149" s="151"/>
      <c r="UN149" s="151"/>
      <c r="UO149" s="151"/>
      <c r="UP149" s="151"/>
      <c r="UQ149" s="151"/>
      <c r="UR149" s="151"/>
      <c r="US149" s="151"/>
      <c r="UT149" s="151"/>
      <c r="UU149" s="151"/>
      <c r="UV149" s="151"/>
      <c r="UW149" s="151"/>
      <c r="UX149" s="151"/>
      <c r="UY149" s="151"/>
      <c r="UZ149" s="151"/>
      <c r="VA149" s="151"/>
      <c r="VB149" s="151"/>
      <c r="VC149" s="151"/>
      <c r="VD149" s="151"/>
      <c r="VE149" s="151"/>
      <c r="VF149" s="151"/>
      <c r="VG149" s="151"/>
      <c r="VH149" s="151"/>
      <c r="VI149" s="151"/>
      <c r="VJ149" s="151"/>
      <c r="VK149" s="151"/>
      <c r="VL149" s="151"/>
      <c r="VM149" s="151"/>
      <c r="VN149" s="151"/>
      <c r="VO149" s="151"/>
      <c r="VP149" s="151"/>
      <c r="VQ149" s="151"/>
      <c r="VR149" s="151"/>
      <c r="VS149" s="151"/>
      <c r="VT149" s="151"/>
      <c r="VU149" s="151"/>
      <c r="VV149" s="151"/>
      <c r="VW149" s="151"/>
      <c r="VX149" s="151"/>
      <c r="VY149" s="151"/>
      <c r="VZ149" s="151"/>
      <c r="WA149" s="151"/>
      <c r="WB149" s="151"/>
      <c r="WC149" s="151"/>
      <c r="WD149" s="151"/>
      <c r="WE149" s="151"/>
      <c r="WF149" s="151"/>
      <c r="WG149" s="151"/>
      <c r="WH149" s="151"/>
      <c r="WI149" s="151"/>
      <c r="WJ149" s="151"/>
      <c r="WK149" s="151"/>
      <c r="WL149" s="151"/>
      <c r="WM149" s="151"/>
      <c r="WN149" s="151"/>
      <c r="WO149" s="151"/>
      <c r="WP149" s="151"/>
      <c r="WQ149" s="151"/>
      <c r="WR149" s="151"/>
      <c r="WS149" s="151"/>
      <c r="WT149" s="151"/>
      <c r="WU149" s="151"/>
      <c r="WV149" s="151"/>
      <c r="WW149" s="151"/>
      <c r="WX149" s="151"/>
      <c r="WY149" s="151"/>
      <c r="WZ149" s="151"/>
      <c r="XA149" s="151"/>
      <c r="XB149" s="151"/>
      <c r="XC149" s="151"/>
      <c r="XD149" s="151"/>
      <c r="XE149" s="151"/>
      <c r="XF149" s="151"/>
      <c r="XG149" s="151"/>
      <c r="XH149" s="151"/>
      <c r="XI149" s="151"/>
      <c r="XJ149" s="151"/>
      <c r="XK149" s="151"/>
      <c r="XL149" s="151"/>
      <c r="XM149" s="151"/>
      <c r="XN149" s="151"/>
      <c r="XO149" s="151"/>
      <c r="XP149" s="151"/>
      <c r="XQ149" s="151"/>
      <c r="XR149" s="151"/>
      <c r="XS149" s="151"/>
      <c r="XT149" s="151"/>
      <c r="XU149" s="151"/>
      <c r="XV149" s="151"/>
      <c r="XW149" s="151"/>
      <c r="XX149" s="151"/>
      <c r="XY149" s="151"/>
      <c r="XZ149" s="151"/>
      <c r="YA149" s="151"/>
      <c r="YB149" s="151"/>
      <c r="YC149" s="151"/>
      <c r="YD149" s="151"/>
      <c r="YE149" s="151"/>
      <c r="YF149" s="151"/>
      <c r="YG149" s="151"/>
      <c r="YH149" s="151"/>
      <c r="YI149" s="151"/>
      <c r="YJ149" s="151"/>
      <c r="YK149" s="151"/>
      <c r="YL149" s="151"/>
      <c r="YM149" s="151"/>
      <c r="YN149" s="151"/>
      <c r="YO149" s="151"/>
      <c r="YP149" s="151"/>
      <c r="YQ149" s="151"/>
      <c r="YR149" s="151"/>
      <c r="YS149" s="151"/>
      <c r="YT149" s="151"/>
      <c r="YU149" s="151"/>
      <c r="YV149" s="151"/>
      <c r="YW149" s="151"/>
      <c r="YX149" s="151"/>
      <c r="YY149" s="151"/>
      <c r="YZ149" s="151"/>
      <c r="ZA149" s="151"/>
      <c r="ZB149" s="151"/>
      <c r="ZC149" s="151"/>
      <c r="ZD149" s="151"/>
      <c r="ZE149" s="151"/>
      <c r="ZF149" s="151"/>
      <c r="ZG149" s="151"/>
      <c r="ZH149" s="151"/>
    </row>
    <row r="150" spans="1:684" s="75" customFormat="1" ht="13.55" customHeight="1">
      <c r="A150" s="439"/>
      <c r="B150" s="62" t="s">
        <v>237</v>
      </c>
      <c r="C150" s="166">
        <v>1569162</v>
      </c>
      <c r="D150" s="385">
        <f>C150/C138-1</f>
        <v>0.1076309943720648</v>
      </c>
      <c r="E150" s="6">
        <v>1463</v>
      </c>
      <c r="F150" s="224">
        <f t="shared" si="29"/>
        <v>0.53354297693920327</v>
      </c>
      <c r="G150" s="3">
        <v>478</v>
      </c>
      <c r="H150" s="224">
        <f t="shared" si="30"/>
        <v>0.88188976377952755</v>
      </c>
      <c r="I150" s="3">
        <v>204</v>
      </c>
      <c r="J150" s="46">
        <f t="shared" si="28"/>
        <v>0.43661971830985924</v>
      </c>
      <c r="K150" s="226">
        <v>104</v>
      </c>
      <c r="L150" s="224">
        <f t="shared" si="27"/>
        <v>0.42465753424657532</v>
      </c>
      <c r="M150" s="430"/>
      <c r="N150" s="424"/>
      <c r="O150" s="430"/>
      <c r="P150" s="424"/>
      <c r="Q150" s="3"/>
      <c r="R150" s="224"/>
      <c r="S150" s="151"/>
      <c r="T150" s="151"/>
      <c r="U150" s="151"/>
      <c r="V150" s="151"/>
      <c r="W150" s="151"/>
      <c r="X150" s="151"/>
      <c r="Y150" s="151"/>
      <c r="Z150" s="151"/>
      <c r="AA150" s="151"/>
      <c r="AB150" s="151"/>
      <c r="AC150" s="151"/>
      <c r="AD150" s="151"/>
      <c r="AE150" s="151"/>
      <c r="AF150" s="151"/>
      <c r="AG150" s="151"/>
      <c r="AH150" s="151"/>
      <c r="AI150" s="151"/>
      <c r="AJ150" s="151"/>
      <c r="AK150" s="151"/>
      <c r="AL150" s="151"/>
      <c r="AM150" s="151"/>
      <c r="AN150" s="151"/>
      <c r="AO150" s="151"/>
      <c r="AP150" s="151"/>
      <c r="AQ150" s="151"/>
      <c r="AR150" s="151"/>
      <c r="AS150" s="151"/>
      <c r="AT150" s="151"/>
      <c r="AU150" s="151"/>
      <c r="AV150" s="151"/>
      <c r="AW150" s="151"/>
      <c r="AX150" s="151"/>
      <c r="AY150" s="151"/>
      <c r="AZ150" s="151"/>
      <c r="BA150" s="151"/>
      <c r="BB150" s="151"/>
      <c r="BC150" s="151"/>
      <c r="BD150" s="151"/>
      <c r="BE150" s="151"/>
      <c r="BF150" s="151"/>
      <c r="BG150" s="151"/>
      <c r="BH150" s="151"/>
      <c r="BI150" s="151"/>
      <c r="BJ150" s="151"/>
      <c r="BK150" s="151"/>
      <c r="BL150" s="151"/>
      <c r="BM150" s="151"/>
      <c r="BN150" s="151"/>
      <c r="BO150" s="151"/>
      <c r="BP150" s="151"/>
      <c r="BQ150" s="151"/>
      <c r="BR150" s="151"/>
      <c r="BS150" s="151"/>
      <c r="BT150" s="151"/>
      <c r="BU150" s="151"/>
      <c r="BV150" s="151"/>
      <c r="BW150" s="151"/>
      <c r="BX150" s="151"/>
      <c r="BY150" s="151"/>
      <c r="BZ150" s="151"/>
      <c r="CA150" s="151"/>
      <c r="CB150" s="151"/>
      <c r="CC150" s="151"/>
      <c r="CD150" s="151"/>
      <c r="CE150" s="151"/>
      <c r="CF150" s="151"/>
      <c r="CG150" s="151"/>
      <c r="CH150" s="151"/>
      <c r="CI150" s="151"/>
      <c r="CJ150" s="151"/>
      <c r="CK150" s="151"/>
      <c r="CL150" s="151"/>
      <c r="CM150" s="151"/>
      <c r="CN150" s="151"/>
      <c r="CO150" s="151"/>
      <c r="CP150" s="151"/>
      <c r="CQ150" s="151"/>
      <c r="CR150" s="151"/>
      <c r="CS150" s="151"/>
      <c r="CT150" s="151"/>
      <c r="CU150" s="151"/>
      <c r="CV150" s="151"/>
      <c r="CW150" s="151"/>
      <c r="CX150" s="151"/>
      <c r="CY150" s="151"/>
      <c r="CZ150" s="151"/>
      <c r="DA150" s="151"/>
      <c r="DB150" s="151"/>
      <c r="DC150" s="151"/>
      <c r="DD150" s="151"/>
      <c r="DE150" s="151"/>
      <c r="DF150" s="151"/>
      <c r="DG150" s="151"/>
      <c r="DH150" s="151"/>
      <c r="DI150" s="151"/>
      <c r="DJ150" s="151"/>
      <c r="DK150" s="151"/>
      <c r="DL150" s="151"/>
      <c r="DM150" s="151"/>
      <c r="DN150" s="151"/>
      <c r="DO150" s="151"/>
      <c r="DP150" s="151"/>
      <c r="DQ150" s="151"/>
      <c r="DR150" s="151"/>
      <c r="DS150" s="151"/>
      <c r="DT150" s="151"/>
      <c r="DU150" s="151"/>
      <c r="DV150" s="151"/>
      <c r="DW150" s="151"/>
      <c r="DX150" s="151"/>
      <c r="DY150" s="151"/>
      <c r="DZ150" s="151"/>
      <c r="EA150" s="151"/>
      <c r="EB150" s="151"/>
      <c r="EC150" s="151"/>
      <c r="ED150" s="151"/>
      <c r="EE150" s="151"/>
      <c r="EF150" s="151"/>
      <c r="EG150" s="151"/>
      <c r="EH150" s="151"/>
      <c r="EI150" s="151"/>
      <c r="EJ150" s="151"/>
      <c r="EK150" s="151"/>
      <c r="EL150" s="151"/>
      <c r="EM150" s="151"/>
      <c r="EN150" s="151"/>
      <c r="EO150" s="151"/>
      <c r="EP150" s="151"/>
      <c r="EQ150" s="151"/>
      <c r="ER150" s="151"/>
      <c r="ES150" s="151"/>
      <c r="ET150" s="151"/>
      <c r="EU150" s="151"/>
      <c r="EV150" s="151"/>
      <c r="EW150" s="151"/>
      <c r="EX150" s="151"/>
      <c r="EY150" s="151"/>
      <c r="EZ150" s="151"/>
      <c r="FA150" s="151"/>
      <c r="FB150" s="151"/>
      <c r="FC150" s="151"/>
      <c r="FD150" s="151"/>
      <c r="FE150" s="151"/>
      <c r="FF150" s="151"/>
      <c r="FG150" s="151"/>
      <c r="FH150" s="151"/>
      <c r="FI150" s="151"/>
      <c r="FJ150" s="151"/>
      <c r="FK150" s="151"/>
      <c r="FL150" s="151"/>
      <c r="FM150" s="151"/>
      <c r="FN150" s="151"/>
      <c r="FO150" s="151"/>
      <c r="FP150" s="151"/>
      <c r="FQ150" s="151"/>
      <c r="FR150" s="151"/>
      <c r="FS150" s="151"/>
      <c r="FT150" s="151"/>
      <c r="FU150" s="151"/>
      <c r="FV150" s="151"/>
      <c r="FW150" s="151"/>
      <c r="FX150" s="151"/>
      <c r="FY150" s="151"/>
      <c r="FZ150" s="151"/>
      <c r="GA150" s="151"/>
      <c r="GB150" s="151"/>
      <c r="GC150" s="151"/>
      <c r="GD150" s="151"/>
      <c r="GE150" s="151"/>
      <c r="GF150" s="151"/>
      <c r="GG150" s="151"/>
      <c r="GH150" s="151"/>
      <c r="GI150" s="151"/>
      <c r="GJ150" s="151"/>
      <c r="GK150" s="151"/>
      <c r="GL150" s="151"/>
      <c r="GM150" s="151"/>
      <c r="GN150" s="151"/>
      <c r="GO150" s="151"/>
      <c r="GP150" s="151"/>
      <c r="GQ150" s="151"/>
      <c r="GR150" s="151"/>
      <c r="GS150" s="151"/>
      <c r="GT150" s="151"/>
      <c r="GU150" s="151"/>
      <c r="GV150" s="151"/>
      <c r="GW150" s="151"/>
      <c r="GX150" s="151"/>
      <c r="GY150" s="151"/>
      <c r="GZ150" s="151"/>
      <c r="HA150" s="151"/>
      <c r="HB150" s="151"/>
      <c r="HC150" s="151"/>
      <c r="HD150" s="151"/>
      <c r="HE150" s="151"/>
      <c r="HF150" s="151"/>
      <c r="HG150" s="151"/>
      <c r="HH150" s="151"/>
      <c r="HI150" s="151"/>
      <c r="HJ150" s="151"/>
      <c r="HK150" s="151"/>
      <c r="HL150" s="151"/>
      <c r="HM150" s="151"/>
      <c r="HN150" s="151"/>
      <c r="HO150" s="151"/>
      <c r="HP150" s="151"/>
      <c r="HQ150" s="151"/>
      <c r="HR150" s="151"/>
      <c r="HS150" s="151"/>
      <c r="HT150" s="151"/>
      <c r="HU150" s="151"/>
      <c r="HV150" s="151"/>
      <c r="HW150" s="151"/>
      <c r="HX150" s="151"/>
      <c r="HY150" s="151"/>
      <c r="HZ150" s="151"/>
      <c r="IA150" s="151"/>
      <c r="IB150" s="151"/>
      <c r="IC150" s="151"/>
      <c r="ID150" s="151"/>
      <c r="IE150" s="151"/>
      <c r="IF150" s="151"/>
      <c r="IG150" s="151"/>
      <c r="IH150" s="151"/>
      <c r="II150" s="151"/>
      <c r="IJ150" s="151"/>
      <c r="IK150" s="151"/>
      <c r="IL150" s="151"/>
      <c r="IM150" s="151"/>
      <c r="IN150" s="151"/>
      <c r="IO150" s="151"/>
      <c r="IP150" s="151"/>
      <c r="IQ150" s="151"/>
      <c r="IR150" s="151"/>
      <c r="IS150" s="151"/>
      <c r="IT150" s="151"/>
      <c r="IU150" s="151"/>
      <c r="IV150" s="151"/>
      <c r="IW150" s="151"/>
      <c r="IX150" s="151"/>
      <c r="IY150" s="151"/>
      <c r="IZ150" s="151"/>
      <c r="JA150" s="151"/>
      <c r="JB150" s="151"/>
      <c r="JC150" s="151"/>
      <c r="JD150" s="151"/>
      <c r="JE150" s="151"/>
      <c r="JF150" s="151"/>
      <c r="JG150" s="151"/>
      <c r="JH150" s="151"/>
      <c r="JI150" s="151"/>
      <c r="JJ150" s="151"/>
      <c r="JK150" s="151"/>
      <c r="JL150" s="151"/>
      <c r="JM150" s="151"/>
      <c r="JN150" s="151"/>
      <c r="JO150" s="151"/>
      <c r="JP150" s="151"/>
      <c r="JQ150" s="151"/>
      <c r="JR150" s="151"/>
      <c r="JS150" s="151"/>
      <c r="JT150" s="151"/>
      <c r="JU150" s="151"/>
      <c r="JV150" s="151"/>
      <c r="JW150" s="151"/>
      <c r="JX150" s="151"/>
      <c r="JY150" s="151"/>
      <c r="JZ150" s="151"/>
      <c r="KA150" s="151"/>
      <c r="KB150" s="151"/>
      <c r="KC150" s="151"/>
      <c r="KD150" s="151"/>
      <c r="KE150" s="151"/>
      <c r="KF150" s="151"/>
      <c r="KG150" s="151"/>
      <c r="KH150" s="151"/>
      <c r="KI150" s="151"/>
      <c r="KJ150" s="151"/>
      <c r="KK150" s="151"/>
      <c r="KL150" s="151"/>
      <c r="KM150" s="151"/>
      <c r="KN150" s="151"/>
      <c r="KO150" s="151"/>
      <c r="KP150" s="151"/>
      <c r="KQ150" s="151"/>
      <c r="KR150" s="151"/>
      <c r="KS150" s="151"/>
      <c r="KT150" s="151"/>
      <c r="KU150" s="151"/>
      <c r="KV150" s="151"/>
      <c r="KW150" s="151"/>
      <c r="KX150" s="151"/>
      <c r="KY150" s="151"/>
      <c r="KZ150" s="151"/>
      <c r="LA150" s="151"/>
      <c r="LB150" s="151"/>
      <c r="LC150" s="151"/>
      <c r="LD150" s="151"/>
      <c r="LE150" s="151"/>
      <c r="LF150" s="151"/>
      <c r="LG150" s="151"/>
      <c r="LH150" s="151"/>
      <c r="LI150" s="151"/>
      <c r="LJ150" s="151"/>
      <c r="LK150" s="151"/>
      <c r="LL150" s="151"/>
      <c r="LM150" s="151"/>
      <c r="LN150" s="151"/>
      <c r="LO150" s="151"/>
      <c r="LP150" s="151"/>
      <c r="LQ150" s="151"/>
      <c r="LR150" s="151"/>
      <c r="LS150" s="151"/>
      <c r="LT150" s="151"/>
      <c r="LU150" s="151"/>
      <c r="LV150" s="151"/>
      <c r="LW150" s="151"/>
      <c r="LX150" s="151"/>
      <c r="LY150" s="151"/>
      <c r="LZ150" s="151"/>
      <c r="MA150" s="151"/>
      <c r="MB150" s="151"/>
      <c r="MC150" s="151"/>
      <c r="MD150" s="151"/>
      <c r="ME150" s="151"/>
      <c r="MF150" s="151"/>
      <c r="MG150" s="151"/>
      <c r="MH150" s="151"/>
      <c r="MI150" s="151"/>
      <c r="MJ150" s="151"/>
      <c r="MK150" s="151"/>
      <c r="ML150" s="151"/>
      <c r="MM150" s="151"/>
      <c r="MN150" s="151"/>
      <c r="MO150" s="151"/>
      <c r="MP150" s="151"/>
      <c r="MQ150" s="151"/>
      <c r="MR150" s="151"/>
      <c r="MS150" s="151"/>
      <c r="MT150" s="151"/>
      <c r="MU150" s="151"/>
      <c r="MV150" s="151"/>
      <c r="MW150" s="151"/>
      <c r="MX150" s="151"/>
      <c r="MY150" s="151"/>
      <c r="MZ150" s="151"/>
      <c r="NA150" s="151"/>
      <c r="NB150" s="151"/>
      <c r="NC150" s="151"/>
      <c r="ND150" s="151"/>
      <c r="NE150" s="151"/>
      <c r="NF150" s="151"/>
      <c r="NG150" s="151"/>
      <c r="NH150" s="151"/>
      <c r="NI150" s="151"/>
      <c r="NJ150" s="151"/>
      <c r="NK150" s="151"/>
      <c r="NL150" s="151"/>
      <c r="NM150" s="151"/>
      <c r="NN150" s="151"/>
      <c r="NO150" s="151"/>
      <c r="NP150" s="151"/>
      <c r="NQ150" s="151"/>
      <c r="NR150" s="151"/>
      <c r="NS150" s="151"/>
      <c r="NT150" s="151"/>
      <c r="NU150" s="151"/>
      <c r="NV150" s="151"/>
      <c r="NW150" s="151"/>
      <c r="NX150" s="151"/>
      <c r="NY150" s="151"/>
      <c r="NZ150" s="151"/>
      <c r="OA150" s="151"/>
      <c r="OB150" s="151"/>
      <c r="OC150" s="151"/>
      <c r="OD150" s="151"/>
      <c r="OE150" s="151"/>
      <c r="OF150" s="151"/>
      <c r="OG150" s="151"/>
      <c r="OH150" s="151"/>
      <c r="OI150" s="151"/>
      <c r="OJ150" s="151"/>
      <c r="OK150" s="151"/>
      <c r="OL150" s="151"/>
      <c r="OM150" s="151"/>
      <c r="ON150" s="151"/>
      <c r="OO150" s="151"/>
      <c r="OP150" s="151"/>
      <c r="OQ150" s="151"/>
      <c r="OR150" s="151"/>
      <c r="OS150" s="151"/>
      <c r="OT150" s="151"/>
      <c r="OU150" s="151"/>
      <c r="OV150" s="151"/>
      <c r="OW150" s="151"/>
      <c r="OX150" s="151"/>
      <c r="OY150" s="151"/>
      <c r="OZ150" s="151"/>
      <c r="PA150" s="151"/>
      <c r="PB150" s="151"/>
      <c r="PC150" s="151"/>
      <c r="PD150" s="151"/>
      <c r="PE150" s="151"/>
      <c r="PF150" s="151"/>
      <c r="PG150" s="151"/>
      <c r="PH150" s="151"/>
      <c r="PI150" s="151"/>
      <c r="PJ150" s="151"/>
      <c r="PK150" s="151"/>
      <c r="PL150" s="151"/>
      <c r="PM150" s="151"/>
      <c r="PN150" s="151"/>
      <c r="PO150" s="151"/>
      <c r="PP150" s="151"/>
      <c r="PQ150" s="151"/>
      <c r="PR150" s="151"/>
      <c r="PS150" s="151"/>
      <c r="PT150" s="151"/>
      <c r="PU150" s="151"/>
      <c r="PV150" s="151"/>
      <c r="PW150" s="151"/>
      <c r="PX150" s="151"/>
      <c r="PY150" s="151"/>
      <c r="PZ150" s="151"/>
      <c r="QA150" s="151"/>
      <c r="QB150" s="151"/>
      <c r="QC150" s="151"/>
      <c r="QD150" s="151"/>
      <c r="QE150" s="151"/>
      <c r="QF150" s="151"/>
      <c r="QG150" s="151"/>
      <c r="QH150" s="151"/>
      <c r="QI150" s="151"/>
      <c r="QJ150" s="151"/>
      <c r="QK150" s="151"/>
      <c r="QL150" s="151"/>
      <c r="QM150" s="151"/>
      <c r="QN150" s="151"/>
      <c r="QO150" s="151"/>
      <c r="QP150" s="151"/>
      <c r="QQ150" s="151"/>
      <c r="QR150" s="151"/>
      <c r="QS150" s="151"/>
      <c r="QT150" s="151"/>
      <c r="QU150" s="151"/>
      <c r="QV150" s="151"/>
      <c r="QW150" s="151"/>
      <c r="QX150" s="151"/>
      <c r="QY150" s="151"/>
      <c r="QZ150" s="151"/>
      <c r="RA150" s="151"/>
      <c r="RB150" s="151"/>
      <c r="RC150" s="151"/>
      <c r="RD150" s="151"/>
      <c r="RE150" s="151"/>
      <c r="RF150" s="151"/>
      <c r="RG150" s="151"/>
      <c r="RH150" s="151"/>
      <c r="RI150" s="151"/>
      <c r="RJ150" s="151"/>
      <c r="RK150" s="151"/>
      <c r="RL150" s="151"/>
      <c r="RM150" s="151"/>
      <c r="RN150" s="151"/>
      <c r="RO150" s="151"/>
      <c r="RP150" s="151"/>
      <c r="RQ150" s="151"/>
      <c r="RR150" s="151"/>
      <c r="RS150" s="151"/>
      <c r="RT150" s="151"/>
      <c r="RU150" s="151"/>
      <c r="RV150" s="151"/>
      <c r="RW150" s="151"/>
      <c r="RX150" s="151"/>
      <c r="RY150" s="151"/>
      <c r="RZ150" s="151"/>
      <c r="SA150" s="151"/>
      <c r="SB150" s="151"/>
      <c r="SC150" s="151"/>
      <c r="SD150" s="151"/>
      <c r="SE150" s="151"/>
      <c r="SF150" s="151"/>
      <c r="SG150" s="151"/>
      <c r="SH150" s="151"/>
      <c r="SI150" s="151"/>
      <c r="SJ150" s="151"/>
      <c r="SK150" s="151"/>
      <c r="SL150" s="151"/>
      <c r="SM150" s="151"/>
      <c r="SN150" s="151"/>
      <c r="SO150" s="151"/>
      <c r="SP150" s="151"/>
      <c r="SQ150" s="151"/>
      <c r="SR150" s="151"/>
      <c r="SS150" s="151"/>
      <c r="ST150" s="151"/>
      <c r="SU150" s="151"/>
      <c r="SV150" s="151"/>
      <c r="SW150" s="151"/>
      <c r="SX150" s="151"/>
      <c r="SY150" s="151"/>
      <c r="SZ150" s="151"/>
      <c r="TA150" s="151"/>
      <c r="TB150" s="151"/>
      <c r="TC150" s="151"/>
      <c r="TD150" s="151"/>
      <c r="TE150" s="151"/>
      <c r="TF150" s="151"/>
      <c r="TG150" s="151"/>
      <c r="TH150" s="151"/>
      <c r="TI150" s="151"/>
      <c r="TJ150" s="151"/>
      <c r="TK150" s="151"/>
      <c r="TL150" s="151"/>
      <c r="TM150" s="151"/>
      <c r="TN150" s="151"/>
      <c r="TO150" s="151"/>
      <c r="TP150" s="151"/>
      <c r="TQ150" s="151"/>
      <c r="TR150" s="151"/>
      <c r="TS150" s="151"/>
      <c r="TT150" s="151"/>
      <c r="TU150" s="151"/>
      <c r="TV150" s="151"/>
      <c r="TW150" s="151"/>
      <c r="TX150" s="151"/>
      <c r="TY150" s="151"/>
      <c r="TZ150" s="151"/>
      <c r="UA150" s="151"/>
      <c r="UB150" s="151"/>
      <c r="UC150" s="151"/>
      <c r="UD150" s="151"/>
      <c r="UE150" s="151"/>
      <c r="UF150" s="151"/>
      <c r="UG150" s="151"/>
      <c r="UH150" s="151"/>
      <c r="UI150" s="151"/>
      <c r="UJ150" s="151"/>
      <c r="UK150" s="151"/>
      <c r="UL150" s="151"/>
      <c r="UM150" s="151"/>
      <c r="UN150" s="151"/>
      <c r="UO150" s="151"/>
      <c r="UP150" s="151"/>
      <c r="UQ150" s="151"/>
      <c r="UR150" s="151"/>
      <c r="US150" s="151"/>
      <c r="UT150" s="151"/>
      <c r="UU150" s="151"/>
      <c r="UV150" s="151"/>
      <c r="UW150" s="151"/>
      <c r="UX150" s="151"/>
      <c r="UY150" s="151"/>
      <c r="UZ150" s="151"/>
      <c r="VA150" s="151"/>
      <c r="VB150" s="151"/>
      <c r="VC150" s="151"/>
      <c r="VD150" s="151"/>
      <c r="VE150" s="151"/>
      <c r="VF150" s="151"/>
      <c r="VG150" s="151"/>
      <c r="VH150" s="151"/>
      <c r="VI150" s="151"/>
      <c r="VJ150" s="151"/>
      <c r="VK150" s="151"/>
      <c r="VL150" s="151"/>
      <c r="VM150" s="151"/>
      <c r="VN150" s="151"/>
      <c r="VO150" s="151"/>
      <c r="VP150" s="151"/>
      <c r="VQ150" s="151"/>
      <c r="VR150" s="151"/>
      <c r="VS150" s="151"/>
      <c r="VT150" s="151"/>
      <c r="VU150" s="151"/>
      <c r="VV150" s="151"/>
      <c r="VW150" s="151"/>
      <c r="VX150" s="151"/>
      <c r="VY150" s="151"/>
      <c r="VZ150" s="151"/>
      <c r="WA150" s="151"/>
      <c r="WB150" s="151"/>
      <c r="WC150" s="151"/>
      <c r="WD150" s="151"/>
      <c r="WE150" s="151"/>
      <c r="WF150" s="151"/>
      <c r="WG150" s="151"/>
      <c r="WH150" s="151"/>
      <c r="WI150" s="151"/>
      <c r="WJ150" s="151"/>
      <c r="WK150" s="151"/>
      <c r="WL150" s="151"/>
      <c r="WM150" s="151"/>
      <c r="WN150" s="151"/>
      <c r="WO150" s="151"/>
      <c r="WP150" s="151"/>
      <c r="WQ150" s="151"/>
      <c r="WR150" s="151"/>
      <c r="WS150" s="151"/>
      <c r="WT150" s="151"/>
      <c r="WU150" s="151"/>
      <c r="WV150" s="151"/>
      <c r="WW150" s="151"/>
      <c r="WX150" s="151"/>
      <c r="WY150" s="151"/>
      <c r="WZ150" s="151"/>
      <c r="XA150" s="151"/>
      <c r="XB150" s="151"/>
      <c r="XC150" s="151"/>
      <c r="XD150" s="151"/>
      <c r="XE150" s="151"/>
      <c r="XF150" s="151"/>
      <c r="XG150" s="151"/>
      <c r="XH150" s="151"/>
      <c r="XI150" s="151"/>
      <c r="XJ150" s="151"/>
      <c r="XK150" s="151"/>
      <c r="XL150" s="151"/>
      <c r="XM150" s="151"/>
      <c r="XN150" s="151"/>
      <c r="XO150" s="151"/>
      <c r="XP150" s="151"/>
      <c r="XQ150" s="151"/>
      <c r="XR150" s="151"/>
      <c r="XS150" s="151"/>
      <c r="XT150" s="151"/>
      <c r="XU150" s="151"/>
      <c r="XV150" s="151"/>
      <c r="XW150" s="151"/>
      <c r="XX150" s="151"/>
      <c r="XY150" s="151"/>
      <c r="XZ150" s="151"/>
      <c r="YA150" s="151"/>
      <c r="YB150" s="151"/>
      <c r="YC150" s="151"/>
      <c r="YD150" s="151"/>
      <c r="YE150" s="151"/>
      <c r="YF150" s="151"/>
      <c r="YG150" s="151"/>
      <c r="YH150" s="151"/>
      <c r="YI150" s="151"/>
      <c r="YJ150" s="151"/>
      <c r="YK150" s="151"/>
      <c r="YL150" s="151"/>
      <c r="YM150" s="151"/>
      <c r="YN150" s="151"/>
      <c r="YO150" s="151"/>
      <c r="YP150" s="151"/>
      <c r="YQ150" s="151"/>
      <c r="YR150" s="151"/>
      <c r="YS150" s="151"/>
      <c r="YT150" s="151"/>
      <c r="YU150" s="151"/>
      <c r="YV150" s="151"/>
      <c r="YW150" s="151"/>
      <c r="YX150" s="151"/>
      <c r="YY150" s="151"/>
      <c r="YZ150" s="151"/>
      <c r="ZA150" s="151"/>
      <c r="ZB150" s="151"/>
      <c r="ZC150" s="151"/>
      <c r="ZD150" s="151"/>
      <c r="ZE150" s="151"/>
      <c r="ZF150" s="151"/>
      <c r="ZG150" s="151"/>
      <c r="ZH150" s="151"/>
    </row>
    <row r="151" spans="1:684" s="75" customFormat="1" ht="13.55" customHeight="1">
      <c r="A151" s="439"/>
      <c r="B151" s="62" t="s">
        <v>238</v>
      </c>
      <c r="C151" s="166">
        <v>1636597</v>
      </c>
      <c r="D151" s="385">
        <f>C151/C139-1</f>
        <v>9.4376980995813931E-2</v>
      </c>
      <c r="E151" s="6">
        <v>1177</v>
      </c>
      <c r="F151" s="224">
        <f t="shared" si="29"/>
        <v>0.32247191011235965</v>
      </c>
      <c r="G151" s="3">
        <v>546</v>
      </c>
      <c r="H151" s="224">
        <f t="shared" si="30"/>
        <v>1.2105263157894739</v>
      </c>
      <c r="I151" s="3">
        <v>156</v>
      </c>
      <c r="J151" s="46">
        <f t="shared" si="28"/>
        <v>-0.23529411764705888</v>
      </c>
      <c r="K151" s="226">
        <v>143</v>
      </c>
      <c r="L151" s="224">
        <f t="shared" si="27"/>
        <v>0.48958333333333331</v>
      </c>
      <c r="M151" s="430"/>
      <c r="N151" s="424"/>
      <c r="O151" s="430"/>
      <c r="P151" s="424"/>
      <c r="Q151" s="3"/>
      <c r="R151" s="224"/>
      <c r="S151" s="151"/>
      <c r="T151" s="151"/>
      <c r="U151" s="151"/>
      <c r="V151" s="151"/>
      <c r="W151" s="151"/>
      <c r="X151" s="151"/>
      <c r="Y151" s="151"/>
      <c r="Z151" s="151"/>
      <c r="AA151" s="151"/>
      <c r="AB151" s="151"/>
      <c r="AC151" s="151"/>
      <c r="AD151" s="151"/>
      <c r="AE151" s="151"/>
      <c r="AF151" s="151"/>
      <c r="AG151" s="151"/>
      <c r="AH151" s="151"/>
      <c r="AI151" s="151"/>
      <c r="AJ151" s="151"/>
      <c r="AK151" s="151"/>
      <c r="AL151" s="151"/>
      <c r="AM151" s="151"/>
      <c r="AN151" s="151"/>
      <c r="AO151" s="151"/>
      <c r="AP151" s="151"/>
      <c r="AQ151" s="151"/>
      <c r="AR151" s="151"/>
      <c r="AS151" s="151"/>
      <c r="AT151" s="151"/>
      <c r="AU151" s="151"/>
      <c r="AV151" s="151"/>
      <c r="AW151" s="151"/>
      <c r="AX151" s="151"/>
      <c r="AY151" s="151"/>
      <c r="AZ151" s="151"/>
      <c r="BA151" s="151"/>
      <c r="BB151" s="151"/>
      <c r="BC151" s="151"/>
      <c r="BD151" s="151"/>
      <c r="BE151" s="151"/>
      <c r="BF151" s="151"/>
      <c r="BG151" s="151"/>
      <c r="BH151" s="151"/>
      <c r="BI151" s="151"/>
      <c r="BJ151" s="151"/>
      <c r="BK151" s="151"/>
      <c r="BL151" s="151"/>
      <c r="BM151" s="151"/>
      <c r="BN151" s="151"/>
      <c r="BO151" s="151"/>
      <c r="BP151" s="151"/>
      <c r="BQ151" s="151"/>
      <c r="BR151" s="151"/>
      <c r="BS151" s="151"/>
      <c r="BT151" s="151"/>
      <c r="BU151" s="151"/>
      <c r="BV151" s="151"/>
      <c r="BW151" s="151"/>
      <c r="BX151" s="151"/>
      <c r="BY151" s="151"/>
      <c r="BZ151" s="151"/>
      <c r="CA151" s="151"/>
      <c r="CB151" s="151"/>
      <c r="CC151" s="151"/>
      <c r="CD151" s="151"/>
      <c r="CE151" s="151"/>
      <c r="CF151" s="151"/>
      <c r="CG151" s="151"/>
      <c r="CH151" s="151"/>
      <c r="CI151" s="151"/>
      <c r="CJ151" s="151"/>
      <c r="CK151" s="151"/>
      <c r="CL151" s="151"/>
      <c r="CM151" s="151"/>
      <c r="CN151" s="151"/>
      <c r="CO151" s="151"/>
      <c r="CP151" s="151"/>
      <c r="CQ151" s="151"/>
      <c r="CR151" s="151"/>
      <c r="CS151" s="151"/>
      <c r="CT151" s="151"/>
      <c r="CU151" s="151"/>
      <c r="CV151" s="151"/>
      <c r="CW151" s="151"/>
      <c r="CX151" s="151"/>
      <c r="CY151" s="151"/>
      <c r="CZ151" s="151"/>
      <c r="DA151" s="151"/>
      <c r="DB151" s="151"/>
      <c r="DC151" s="151"/>
      <c r="DD151" s="151"/>
      <c r="DE151" s="151"/>
      <c r="DF151" s="151"/>
      <c r="DG151" s="151"/>
      <c r="DH151" s="151"/>
      <c r="DI151" s="151"/>
      <c r="DJ151" s="151"/>
      <c r="DK151" s="151"/>
      <c r="DL151" s="151"/>
      <c r="DM151" s="151"/>
      <c r="DN151" s="151"/>
      <c r="DO151" s="151"/>
      <c r="DP151" s="151"/>
      <c r="DQ151" s="151"/>
      <c r="DR151" s="151"/>
      <c r="DS151" s="151"/>
      <c r="DT151" s="151"/>
      <c r="DU151" s="151"/>
      <c r="DV151" s="151"/>
      <c r="DW151" s="151"/>
      <c r="DX151" s="151"/>
      <c r="DY151" s="151"/>
      <c r="DZ151" s="151"/>
      <c r="EA151" s="151"/>
      <c r="EB151" s="151"/>
      <c r="EC151" s="151"/>
      <c r="ED151" s="151"/>
      <c r="EE151" s="151"/>
      <c r="EF151" s="151"/>
      <c r="EG151" s="151"/>
      <c r="EH151" s="151"/>
      <c r="EI151" s="151"/>
      <c r="EJ151" s="151"/>
      <c r="EK151" s="151"/>
      <c r="EL151" s="151"/>
      <c r="EM151" s="151"/>
      <c r="EN151" s="151"/>
      <c r="EO151" s="151"/>
      <c r="EP151" s="151"/>
      <c r="EQ151" s="151"/>
      <c r="ER151" s="151"/>
      <c r="ES151" s="151"/>
      <c r="ET151" s="151"/>
      <c r="EU151" s="151"/>
      <c r="EV151" s="151"/>
      <c r="EW151" s="151"/>
      <c r="EX151" s="151"/>
      <c r="EY151" s="151"/>
      <c r="EZ151" s="151"/>
      <c r="FA151" s="151"/>
      <c r="FB151" s="151"/>
      <c r="FC151" s="151"/>
      <c r="FD151" s="151"/>
      <c r="FE151" s="151"/>
      <c r="FF151" s="151"/>
      <c r="FG151" s="151"/>
      <c r="FH151" s="151"/>
      <c r="FI151" s="151"/>
      <c r="FJ151" s="151"/>
      <c r="FK151" s="151"/>
      <c r="FL151" s="151"/>
      <c r="FM151" s="151"/>
      <c r="FN151" s="151"/>
      <c r="FO151" s="151"/>
      <c r="FP151" s="151"/>
      <c r="FQ151" s="151"/>
      <c r="FR151" s="151"/>
      <c r="FS151" s="151"/>
      <c r="FT151" s="151"/>
      <c r="FU151" s="151"/>
      <c r="FV151" s="151"/>
      <c r="FW151" s="151"/>
      <c r="FX151" s="151"/>
      <c r="FY151" s="151"/>
      <c r="FZ151" s="151"/>
      <c r="GA151" s="151"/>
      <c r="GB151" s="151"/>
      <c r="GC151" s="151"/>
      <c r="GD151" s="151"/>
      <c r="GE151" s="151"/>
      <c r="GF151" s="151"/>
      <c r="GG151" s="151"/>
      <c r="GH151" s="151"/>
      <c r="GI151" s="151"/>
      <c r="GJ151" s="151"/>
      <c r="GK151" s="151"/>
      <c r="GL151" s="151"/>
      <c r="GM151" s="151"/>
      <c r="GN151" s="151"/>
      <c r="GO151" s="151"/>
      <c r="GP151" s="151"/>
      <c r="GQ151" s="151"/>
      <c r="GR151" s="151"/>
      <c r="GS151" s="151"/>
      <c r="GT151" s="151"/>
      <c r="GU151" s="151"/>
      <c r="GV151" s="151"/>
      <c r="GW151" s="151"/>
      <c r="GX151" s="151"/>
      <c r="GY151" s="151"/>
      <c r="GZ151" s="151"/>
      <c r="HA151" s="151"/>
      <c r="HB151" s="151"/>
      <c r="HC151" s="151"/>
      <c r="HD151" s="151"/>
      <c r="HE151" s="151"/>
      <c r="HF151" s="151"/>
      <c r="HG151" s="151"/>
      <c r="HH151" s="151"/>
      <c r="HI151" s="151"/>
      <c r="HJ151" s="151"/>
      <c r="HK151" s="151"/>
      <c r="HL151" s="151"/>
      <c r="HM151" s="151"/>
      <c r="HN151" s="151"/>
      <c r="HO151" s="151"/>
      <c r="HP151" s="151"/>
      <c r="HQ151" s="151"/>
      <c r="HR151" s="151"/>
      <c r="HS151" s="151"/>
      <c r="HT151" s="151"/>
      <c r="HU151" s="151"/>
      <c r="HV151" s="151"/>
      <c r="HW151" s="151"/>
      <c r="HX151" s="151"/>
      <c r="HY151" s="151"/>
      <c r="HZ151" s="151"/>
      <c r="IA151" s="151"/>
      <c r="IB151" s="151"/>
      <c r="IC151" s="151"/>
      <c r="ID151" s="151"/>
      <c r="IE151" s="151"/>
      <c r="IF151" s="151"/>
      <c r="IG151" s="151"/>
      <c r="IH151" s="151"/>
      <c r="II151" s="151"/>
      <c r="IJ151" s="151"/>
      <c r="IK151" s="151"/>
      <c r="IL151" s="151"/>
      <c r="IM151" s="151"/>
      <c r="IN151" s="151"/>
      <c r="IO151" s="151"/>
      <c r="IP151" s="151"/>
      <c r="IQ151" s="151"/>
      <c r="IR151" s="151"/>
      <c r="IS151" s="151"/>
      <c r="IT151" s="151"/>
      <c r="IU151" s="151"/>
      <c r="IV151" s="151"/>
      <c r="IW151" s="151"/>
      <c r="IX151" s="151"/>
      <c r="IY151" s="151"/>
      <c r="IZ151" s="151"/>
      <c r="JA151" s="151"/>
      <c r="JB151" s="151"/>
      <c r="JC151" s="151"/>
      <c r="JD151" s="151"/>
      <c r="JE151" s="151"/>
      <c r="JF151" s="151"/>
      <c r="JG151" s="151"/>
      <c r="JH151" s="151"/>
      <c r="JI151" s="151"/>
      <c r="JJ151" s="151"/>
      <c r="JK151" s="151"/>
      <c r="JL151" s="151"/>
      <c r="JM151" s="151"/>
      <c r="JN151" s="151"/>
      <c r="JO151" s="151"/>
      <c r="JP151" s="151"/>
      <c r="JQ151" s="151"/>
      <c r="JR151" s="151"/>
      <c r="JS151" s="151"/>
      <c r="JT151" s="151"/>
      <c r="JU151" s="151"/>
      <c r="JV151" s="151"/>
      <c r="JW151" s="151"/>
      <c r="JX151" s="151"/>
      <c r="JY151" s="151"/>
      <c r="JZ151" s="151"/>
      <c r="KA151" s="151"/>
      <c r="KB151" s="151"/>
      <c r="KC151" s="151"/>
      <c r="KD151" s="151"/>
      <c r="KE151" s="151"/>
      <c r="KF151" s="151"/>
      <c r="KG151" s="151"/>
      <c r="KH151" s="151"/>
      <c r="KI151" s="151"/>
      <c r="KJ151" s="151"/>
      <c r="KK151" s="151"/>
      <c r="KL151" s="151"/>
      <c r="KM151" s="151"/>
      <c r="KN151" s="151"/>
      <c r="KO151" s="151"/>
      <c r="KP151" s="151"/>
      <c r="KQ151" s="151"/>
      <c r="KR151" s="151"/>
      <c r="KS151" s="151"/>
      <c r="KT151" s="151"/>
      <c r="KU151" s="151"/>
      <c r="KV151" s="151"/>
      <c r="KW151" s="151"/>
      <c r="KX151" s="151"/>
      <c r="KY151" s="151"/>
      <c r="KZ151" s="151"/>
      <c r="LA151" s="151"/>
      <c r="LB151" s="151"/>
      <c r="LC151" s="151"/>
      <c r="LD151" s="151"/>
      <c r="LE151" s="151"/>
      <c r="LF151" s="151"/>
      <c r="LG151" s="151"/>
      <c r="LH151" s="151"/>
      <c r="LI151" s="151"/>
      <c r="LJ151" s="151"/>
      <c r="LK151" s="151"/>
      <c r="LL151" s="151"/>
      <c r="LM151" s="151"/>
      <c r="LN151" s="151"/>
      <c r="LO151" s="151"/>
      <c r="LP151" s="151"/>
      <c r="LQ151" s="151"/>
      <c r="LR151" s="151"/>
      <c r="LS151" s="151"/>
      <c r="LT151" s="151"/>
      <c r="LU151" s="151"/>
      <c r="LV151" s="151"/>
      <c r="LW151" s="151"/>
      <c r="LX151" s="151"/>
      <c r="LY151" s="151"/>
      <c r="LZ151" s="151"/>
      <c r="MA151" s="151"/>
      <c r="MB151" s="151"/>
      <c r="MC151" s="151"/>
      <c r="MD151" s="151"/>
      <c r="ME151" s="151"/>
      <c r="MF151" s="151"/>
      <c r="MG151" s="151"/>
      <c r="MH151" s="151"/>
      <c r="MI151" s="151"/>
      <c r="MJ151" s="151"/>
      <c r="MK151" s="151"/>
      <c r="ML151" s="151"/>
      <c r="MM151" s="151"/>
      <c r="MN151" s="151"/>
      <c r="MO151" s="151"/>
      <c r="MP151" s="151"/>
      <c r="MQ151" s="151"/>
      <c r="MR151" s="151"/>
      <c r="MS151" s="151"/>
      <c r="MT151" s="151"/>
      <c r="MU151" s="151"/>
      <c r="MV151" s="151"/>
      <c r="MW151" s="151"/>
      <c r="MX151" s="151"/>
      <c r="MY151" s="151"/>
      <c r="MZ151" s="151"/>
      <c r="NA151" s="151"/>
      <c r="NB151" s="151"/>
      <c r="NC151" s="151"/>
      <c r="ND151" s="151"/>
      <c r="NE151" s="151"/>
      <c r="NF151" s="151"/>
      <c r="NG151" s="151"/>
      <c r="NH151" s="151"/>
      <c r="NI151" s="151"/>
      <c r="NJ151" s="151"/>
      <c r="NK151" s="151"/>
      <c r="NL151" s="151"/>
      <c r="NM151" s="151"/>
      <c r="NN151" s="151"/>
      <c r="NO151" s="151"/>
      <c r="NP151" s="151"/>
      <c r="NQ151" s="151"/>
      <c r="NR151" s="151"/>
      <c r="NS151" s="151"/>
      <c r="NT151" s="151"/>
      <c r="NU151" s="151"/>
      <c r="NV151" s="151"/>
      <c r="NW151" s="151"/>
      <c r="NX151" s="151"/>
      <c r="NY151" s="151"/>
      <c r="NZ151" s="151"/>
      <c r="OA151" s="151"/>
      <c r="OB151" s="151"/>
      <c r="OC151" s="151"/>
      <c r="OD151" s="151"/>
      <c r="OE151" s="151"/>
      <c r="OF151" s="151"/>
      <c r="OG151" s="151"/>
      <c r="OH151" s="151"/>
      <c r="OI151" s="151"/>
      <c r="OJ151" s="151"/>
      <c r="OK151" s="151"/>
      <c r="OL151" s="151"/>
      <c r="OM151" s="151"/>
      <c r="ON151" s="151"/>
      <c r="OO151" s="151"/>
      <c r="OP151" s="151"/>
      <c r="OQ151" s="151"/>
      <c r="OR151" s="151"/>
      <c r="OS151" s="151"/>
      <c r="OT151" s="151"/>
      <c r="OU151" s="151"/>
      <c r="OV151" s="151"/>
      <c r="OW151" s="151"/>
      <c r="OX151" s="151"/>
      <c r="OY151" s="151"/>
      <c r="OZ151" s="151"/>
      <c r="PA151" s="151"/>
      <c r="PB151" s="151"/>
      <c r="PC151" s="151"/>
      <c r="PD151" s="151"/>
      <c r="PE151" s="151"/>
      <c r="PF151" s="151"/>
      <c r="PG151" s="151"/>
      <c r="PH151" s="151"/>
      <c r="PI151" s="151"/>
      <c r="PJ151" s="151"/>
      <c r="PK151" s="151"/>
      <c r="PL151" s="151"/>
      <c r="PM151" s="151"/>
      <c r="PN151" s="151"/>
      <c r="PO151" s="151"/>
      <c r="PP151" s="151"/>
      <c r="PQ151" s="151"/>
      <c r="PR151" s="151"/>
      <c r="PS151" s="151"/>
      <c r="PT151" s="151"/>
      <c r="PU151" s="151"/>
      <c r="PV151" s="151"/>
      <c r="PW151" s="151"/>
      <c r="PX151" s="151"/>
      <c r="PY151" s="151"/>
      <c r="PZ151" s="151"/>
      <c r="QA151" s="151"/>
      <c r="QB151" s="151"/>
      <c r="QC151" s="151"/>
      <c r="QD151" s="151"/>
      <c r="QE151" s="151"/>
      <c r="QF151" s="151"/>
      <c r="QG151" s="151"/>
      <c r="QH151" s="151"/>
      <c r="QI151" s="151"/>
      <c r="QJ151" s="151"/>
      <c r="QK151" s="151"/>
      <c r="QL151" s="151"/>
      <c r="QM151" s="151"/>
      <c r="QN151" s="151"/>
      <c r="QO151" s="151"/>
      <c r="QP151" s="151"/>
      <c r="QQ151" s="151"/>
      <c r="QR151" s="151"/>
      <c r="QS151" s="151"/>
      <c r="QT151" s="151"/>
      <c r="QU151" s="151"/>
      <c r="QV151" s="151"/>
      <c r="QW151" s="151"/>
      <c r="QX151" s="151"/>
      <c r="QY151" s="151"/>
      <c r="QZ151" s="151"/>
      <c r="RA151" s="151"/>
      <c r="RB151" s="151"/>
      <c r="RC151" s="151"/>
      <c r="RD151" s="151"/>
      <c r="RE151" s="151"/>
      <c r="RF151" s="151"/>
      <c r="RG151" s="151"/>
      <c r="RH151" s="151"/>
      <c r="RI151" s="151"/>
      <c r="RJ151" s="151"/>
      <c r="RK151" s="151"/>
      <c r="RL151" s="151"/>
      <c r="RM151" s="151"/>
      <c r="RN151" s="151"/>
      <c r="RO151" s="151"/>
      <c r="RP151" s="151"/>
      <c r="RQ151" s="151"/>
      <c r="RR151" s="151"/>
      <c r="RS151" s="151"/>
      <c r="RT151" s="151"/>
      <c r="RU151" s="151"/>
      <c r="RV151" s="151"/>
      <c r="RW151" s="151"/>
      <c r="RX151" s="151"/>
      <c r="RY151" s="151"/>
      <c r="RZ151" s="151"/>
      <c r="SA151" s="151"/>
      <c r="SB151" s="151"/>
      <c r="SC151" s="151"/>
      <c r="SD151" s="151"/>
      <c r="SE151" s="151"/>
      <c r="SF151" s="151"/>
      <c r="SG151" s="151"/>
      <c r="SH151" s="151"/>
      <c r="SI151" s="151"/>
      <c r="SJ151" s="151"/>
      <c r="SK151" s="151"/>
      <c r="SL151" s="151"/>
      <c r="SM151" s="151"/>
      <c r="SN151" s="151"/>
      <c r="SO151" s="151"/>
      <c r="SP151" s="151"/>
      <c r="SQ151" s="151"/>
      <c r="SR151" s="151"/>
      <c r="SS151" s="151"/>
      <c r="ST151" s="151"/>
      <c r="SU151" s="151"/>
      <c r="SV151" s="151"/>
      <c r="SW151" s="151"/>
      <c r="SX151" s="151"/>
      <c r="SY151" s="151"/>
      <c r="SZ151" s="151"/>
      <c r="TA151" s="151"/>
      <c r="TB151" s="151"/>
      <c r="TC151" s="151"/>
      <c r="TD151" s="151"/>
      <c r="TE151" s="151"/>
      <c r="TF151" s="151"/>
      <c r="TG151" s="151"/>
      <c r="TH151" s="151"/>
      <c r="TI151" s="151"/>
      <c r="TJ151" s="151"/>
      <c r="TK151" s="151"/>
      <c r="TL151" s="151"/>
      <c r="TM151" s="151"/>
      <c r="TN151" s="151"/>
      <c r="TO151" s="151"/>
      <c r="TP151" s="151"/>
      <c r="TQ151" s="151"/>
      <c r="TR151" s="151"/>
      <c r="TS151" s="151"/>
      <c r="TT151" s="151"/>
      <c r="TU151" s="151"/>
      <c r="TV151" s="151"/>
      <c r="TW151" s="151"/>
      <c r="TX151" s="151"/>
      <c r="TY151" s="151"/>
      <c r="TZ151" s="151"/>
      <c r="UA151" s="151"/>
      <c r="UB151" s="151"/>
      <c r="UC151" s="151"/>
      <c r="UD151" s="151"/>
      <c r="UE151" s="151"/>
      <c r="UF151" s="151"/>
      <c r="UG151" s="151"/>
      <c r="UH151" s="151"/>
      <c r="UI151" s="151"/>
      <c r="UJ151" s="151"/>
      <c r="UK151" s="151"/>
      <c r="UL151" s="151"/>
      <c r="UM151" s="151"/>
      <c r="UN151" s="151"/>
      <c r="UO151" s="151"/>
      <c r="UP151" s="151"/>
      <c r="UQ151" s="151"/>
      <c r="UR151" s="151"/>
      <c r="US151" s="151"/>
      <c r="UT151" s="151"/>
      <c r="UU151" s="151"/>
      <c r="UV151" s="151"/>
      <c r="UW151" s="151"/>
      <c r="UX151" s="151"/>
      <c r="UY151" s="151"/>
      <c r="UZ151" s="151"/>
      <c r="VA151" s="151"/>
      <c r="VB151" s="151"/>
      <c r="VC151" s="151"/>
      <c r="VD151" s="151"/>
      <c r="VE151" s="151"/>
      <c r="VF151" s="151"/>
      <c r="VG151" s="151"/>
      <c r="VH151" s="151"/>
      <c r="VI151" s="151"/>
      <c r="VJ151" s="151"/>
      <c r="VK151" s="151"/>
      <c r="VL151" s="151"/>
      <c r="VM151" s="151"/>
      <c r="VN151" s="151"/>
      <c r="VO151" s="151"/>
      <c r="VP151" s="151"/>
      <c r="VQ151" s="151"/>
      <c r="VR151" s="151"/>
      <c r="VS151" s="151"/>
      <c r="VT151" s="151"/>
      <c r="VU151" s="151"/>
      <c r="VV151" s="151"/>
      <c r="VW151" s="151"/>
      <c r="VX151" s="151"/>
      <c r="VY151" s="151"/>
      <c r="VZ151" s="151"/>
      <c r="WA151" s="151"/>
      <c r="WB151" s="151"/>
      <c r="WC151" s="151"/>
      <c r="WD151" s="151"/>
      <c r="WE151" s="151"/>
      <c r="WF151" s="151"/>
      <c r="WG151" s="151"/>
      <c r="WH151" s="151"/>
      <c r="WI151" s="151"/>
      <c r="WJ151" s="151"/>
      <c r="WK151" s="151"/>
      <c r="WL151" s="151"/>
      <c r="WM151" s="151"/>
      <c r="WN151" s="151"/>
      <c r="WO151" s="151"/>
      <c r="WP151" s="151"/>
      <c r="WQ151" s="151"/>
      <c r="WR151" s="151"/>
      <c r="WS151" s="151"/>
      <c r="WT151" s="151"/>
      <c r="WU151" s="151"/>
      <c r="WV151" s="151"/>
      <c r="WW151" s="151"/>
      <c r="WX151" s="151"/>
      <c r="WY151" s="151"/>
      <c r="WZ151" s="151"/>
      <c r="XA151" s="151"/>
      <c r="XB151" s="151"/>
      <c r="XC151" s="151"/>
      <c r="XD151" s="151"/>
      <c r="XE151" s="151"/>
      <c r="XF151" s="151"/>
      <c r="XG151" s="151"/>
      <c r="XH151" s="151"/>
      <c r="XI151" s="151"/>
      <c r="XJ151" s="151"/>
      <c r="XK151" s="151"/>
      <c r="XL151" s="151"/>
      <c r="XM151" s="151"/>
      <c r="XN151" s="151"/>
      <c r="XO151" s="151"/>
      <c r="XP151" s="151"/>
      <c r="XQ151" s="151"/>
      <c r="XR151" s="151"/>
      <c r="XS151" s="151"/>
      <c r="XT151" s="151"/>
      <c r="XU151" s="151"/>
      <c r="XV151" s="151"/>
      <c r="XW151" s="151"/>
      <c r="XX151" s="151"/>
      <c r="XY151" s="151"/>
      <c r="XZ151" s="151"/>
      <c r="YA151" s="151"/>
      <c r="YB151" s="151"/>
      <c r="YC151" s="151"/>
      <c r="YD151" s="151"/>
      <c r="YE151" s="151"/>
      <c r="YF151" s="151"/>
      <c r="YG151" s="151"/>
      <c r="YH151" s="151"/>
      <c r="YI151" s="151"/>
      <c r="YJ151" s="151"/>
      <c r="YK151" s="151"/>
      <c r="YL151" s="151"/>
      <c r="YM151" s="151"/>
      <c r="YN151" s="151"/>
      <c r="YO151" s="151"/>
      <c r="YP151" s="151"/>
      <c r="YQ151" s="151"/>
      <c r="YR151" s="151"/>
      <c r="YS151" s="151"/>
      <c r="YT151" s="151"/>
      <c r="YU151" s="151"/>
      <c r="YV151" s="151"/>
      <c r="YW151" s="151"/>
      <c r="YX151" s="151"/>
      <c r="YY151" s="151"/>
      <c r="YZ151" s="151"/>
      <c r="ZA151" s="151"/>
      <c r="ZB151" s="151"/>
      <c r="ZC151" s="151"/>
      <c r="ZD151" s="151"/>
      <c r="ZE151" s="151"/>
      <c r="ZF151" s="151"/>
      <c r="ZG151" s="151"/>
      <c r="ZH151" s="151"/>
    </row>
    <row r="152" spans="1:684" s="75" customFormat="1" ht="13.55" customHeight="1">
      <c r="A152" s="439"/>
      <c r="B152" s="95" t="s">
        <v>239</v>
      </c>
      <c r="C152" s="166">
        <v>1656728</v>
      </c>
      <c r="D152" s="385">
        <f>C152/C140-1</f>
        <v>4.9050032768408025E-2</v>
      </c>
      <c r="E152" s="6">
        <v>1312</v>
      </c>
      <c r="F152" s="224">
        <f t="shared" si="29"/>
        <v>0.39130434782608692</v>
      </c>
      <c r="G152" s="3">
        <v>538</v>
      </c>
      <c r="H152" s="224">
        <f t="shared" si="30"/>
        <v>1.5741626794258372</v>
      </c>
      <c r="I152" s="3">
        <v>138</v>
      </c>
      <c r="J152" s="46">
        <f t="shared" si="28"/>
        <v>-0.23333333333333328</v>
      </c>
      <c r="K152" s="226">
        <v>162</v>
      </c>
      <c r="L152" s="224">
        <f t="shared" si="27"/>
        <v>0</v>
      </c>
      <c r="M152" s="430"/>
      <c r="N152" s="424"/>
      <c r="O152" s="430"/>
      <c r="P152" s="424"/>
      <c r="Q152" s="3"/>
      <c r="R152" s="224"/>
      <c r="S152" s="151"/>
      <c r="T152" s="151"/>
      <c r="U152" s="151"/>
      <c r="V152" s="151"/>
      <c r="W152" s="151"/>
      <c r="X152" s="151"/>
      <c r="Y152" s="151"/>
      <c r="Z152" s="151"/>
      <c r="AA152" s="151"/>
      <c r="AB152" s="151"/>
      <c r="AC152" s="151"/>
      <c r="AD152" s="151"/>
      <c r="AE152" s="151"/>
      <c r="AF152" s="151"/>
      <c r="AG152" s="151"/>
      <c r="AH152" s="151"/>
      <c r="AI152" s="151"/>
      <c r="AJ152" s="151"/>
      <c r="AK152" s="151"/>
      <c r="AL152" s="151"/>
      <c r="AM152" s="151"/>
      <c r="AN152" s="151"/>
      <c r="AO152" s="151"/>
      <c r="AP152" s="151"/>
      <c r="AQ152" s="151"/>
      <c r="AR152" s="151"/>
      <c r="AS152" s="151"/>
      <c r="AT152" s="151"/>
      <c r="AU152" s="151"/>
      <c r="AV152" s="151"/>
      <c r="AW152" s="151"/>
      <c r="AX152" s="151"/>
      <c r="AY152" s="151"/>
      <c r="AZ152" s="151"/>
      <c r="BA152" s="151"/>
      <c r="BB152" s="151"/>
      <c r="BC152" s="151"/>
      <c r="BD152" s="151"/>
      <c r="BE152" s="151"/>
      <c r="BF152" s="151"/>
      <c r="BG152" s="151"/>
      <c r="BH152" s="151"/>
      <c r="BI152" s="151"/>
      <c r="BJ152" s="151"/>
      <c r="BK152" s="151"/>
      <c r="BL152" s="151"/>
      <c r="BM152" s="151"/>
      <c r="BN152" s="151"/>
      <c r="BO152" s="151"/>
      <c r="BP152" s="151"/>
      <c r="BQ152" s="151"/>
      <c r="BR152" s="151"/>
      <c r="BS152" s="151"/>
      <c r="BT152" s="151"/>
      <c r="BU152" s="151"/>
      <c r="BV152" s="151"/>
      <c r="BW152" s="151"/>
      <c r="BX152" s="151"/>
      <c r="BY152" s="151"/>
      <c r="BZ152" s="151"/>
      <c r="CA152" s="151"/>
      <c r="CB152" s="151"/>
      <c r="CC152" s="151"/>
      <c r="CD152" s="151"/>
      <c r="CE152" s="151"/>
      <c r="CF152" s="151"/>
      <c r="CG152" s="151"/>
      <c r="CH152" s="151"/>
      <c r="CI152" s="151"/>
      <c r="CJ152" s="151"/>
      <c r="CK152" s="151"/>
      <c r="CL152" s="151"/>
      <c r="CM152" s="151"/>
      <c r="CN152" s="151"/>
      <c r="CO152" s="151"/>
      <c r="CP152" s="151"/>
      <c r="CQ152" s="151"/>
      <c r="CR152" s="151"/>
      <c r="CS152" s="151"/>
      <c r="CT152" s="151"/>
      <c r="CU152" s="151"/>
      <c r="CV152" s="151"/>
      <c r="CW152" s="151"/>
      <c r="CX152" s="151"/>
      <c r="CY152" s="151"/>
      <c r="CZ152" s="151"/>
      <c r="DA152" s="151"/>
      <c r="DB152" s="151"/>
      <c r="DC152" s="151"/>
      <c r="DD152" s="151"/>
      <c r="DE152" s="151"/>
      <c r="DF152" s="151"/>
      <c r="DG152" s="151"/>
      <c r="DH152" s="151"/>
      <c r="DI152" s="151"/>
      <c r="DJ152" s="151"/>
      <c r="DK152" s="151"/>
      <c r="DL152" s="151"/>
      <c r="DM152" s="151"/>
      <c r="DN152" s="151"/>
      <c r="DO152" s="151"/>
      <c r="DP152" s="151"/>
      <c r="DQ152" s="151"/>
      <c r="DR152" s="151"/>
      <c r="DS152" s="151"/>
      <c r="DT152" s="151"/>
      <c r="DU152" s="151"/>
      <c r="DV152" s="151"/>
      <c r="DW152" s="151"/>
      <c r="DX152" s="151"/>
      <c r="DY152" s="151"/>
      <c r="DZ152" s="151"/>
      <c r="EA152" s="151"/>
      <c r="EB152" s="151"/>
      <c r="EC152" s="151"/>
      <c r="ED152" s="151"/>
      <c r="EE152" s="151"/>
      <c r="EF152" s="151"/>
      <c r="EG152" s="151"/>
      <c r="EH152" s="151"/>
      <c r="EI152" s="151"/>
      <c r="EJ152" s="151"/>
      <c r="EK152" s="151"/>
      <c r="EL152" s="151"/>
      <c r="EM152" s="151"/>
      <c r="EN152" s="151"/>
      <c r="EO152" s="151"/>
      <c r="EP152" s="151"/>
      <c r="EQ152" s="151"/>
      <c r="ER152" s="151"/>
      <c r="ES152" s="151"/>
      <c r="ET152" s="151"/>
      <c r="EU152" s="151"/>
      <c r="EV152" s="151"/>
      <c r="EW152" s="151"/>
      <c r="EX152" s="151"/>
      <c r="EY152" s="151"/>
      <c r="EZ152" s="151"/>
      <c r="FA152" s="151"/>
      <c r="FB152" s="151"/>
      <c r="FC152" s="151"/>
      <c r="FD152" s="151"/>
      <c r="FE152" s="151"/>
      <c r="FF152" s="151"/>
      <c r="FG152" s="151"/>
      <c r="FH152" s="151"/>
      <c r="FI152" s="151"/>
      <c r="FJ152" s="151"/>
      <c r="FK152" s="151"/>
      <c r="FL152" s="151"/>
      <c r="FM152" s="151"/>
      <c r="FN152" s="151"/>
      <c r="FO152" s="151"/>
      <c r="FP152" s="151"/>
      <c r="FQ152" s="151"/>
      <c r="FR152" s="151"/>
      <c r="FS152" s="151"/>
      <c r="FT152" s="151"/>
      <c r="FU152" s="151"/>
      <c r="FV152" s="151"/>
      <c r="FW152" s="151"/>
      <c r="FX152" s="151"/>
      <c r="FY152" s="151"/>
      <c r="FZ152" s="151"/>
      <c r="GA152" s="151"/>
      <c r="GB152" s="151"/>
      <c r="GC152" s="151"/>
      <c r="GD152" s="151"/>
      <c r="GE152" s="151"/>
      <c r="GF152" s="151"/>
      <c r="GG152" s="151"/>
      <c r="GH152" s="151"/>
      <c r="GI152" s="151"/>
      <c r="GJ152" s="151"/>
      <c r="GK152" s="151"/>
      <c r="GL152" s="151"/>
      <c r="GM152" s="151"/>
      <c r="GN152" s="151"/>
      <c r="GO152" s="151"/>
      <c r="GP152" s="151"/>
      <c r="GQ152" s="151"/>
      <c r="GR152" s="151"/>
      <c r="GS152" s="151"/>
      <c r="GT152" s="151"/>
      <c r="GU152" s="151"/>
      <c r="GV152" s="151"/>
      <c r="GW152" s="151"/>
      <c r="GX152" s="151"/>
      <c r="GY152" s="151"/>
      <c r="GZ152" s="151"/>
      <c r="HA152" s="151"/>
      <c r="HB152" s="151"/>
      <c r="HC152" s="151"/>
      <c r="HD152" s="151"/>
      <c r="HE152" s="151"/>
      <c r="HF152" s="151"/>
      <c r="HG152" s="151"/>
      <c r="HH152" s="151"/>
      <c r="HI152" s="151"/>
      <c r="HJ152" s="151"/>
      <c r="HK152" s="151"/>
      <c r="HL152" s="151"/>
      <c r="HM152" s="151"/>
      <c r="HN152" s="151"/>
      <c r="HO152" s="151"/>
      <c r="HP152" s="151"/>
      <c r="HQ152" s="151"/>
      <c r="HR152" s="151"/>
      <c r="HS152" s="151"/>
      <c r="HT152" s="151"/>
      <c r="HU152" s="151"/>
      <c r="HV152" s="151"/>
      <c r="HW152" s="151"/>
      <c r="HX152" s="151"/>
      <c r="HY152" s="151"/>
      <c r="HZ152" s="151"/>
      <c r="IA152" s="151"/>
      <c r="IB152" s="151"/>
      <c r="IC152" s="151"/>
      <c r="ID152" s="151"/>
      <c r="IE152" s="151"/>
      <c r="IF152" s="151"/>
      <c r="IG152" s="151"/>
      <c r="IH152" s="151"/>
      <c r="II152" s="151"/>
      <c r="IJ152" s="151"/>
      <c r="IK152" s="151"/>
      <c r="IL152" s="151"/>
      <c r="IM152" s="151"/>
      <c r="IN152" s="151"/>
      <c r="IO152" s="151"/>
      <c r="IP152" s="151"/>
      <c r="IQ152" s="151"/>
      <c r="IR152" s="151"/>
      <c r="IS152" s="151"/>
      <c r="IT152" s="151"/>
      <c r="IU152" s="151"/>
      <c r="IV152" s="151"/>
      <c r="IW152" s="151"/>
      <c r="IX152" s="151"/>
      <c r="IY152" s="151"/>
      <c r="IZ152" s="151"/>
      <c r="JA152" s="151"/>
      <c r="JB152" s="151"/>
      <c r="JC152" s="151"/>
      <c r="JD152" s="151"/>
      <c r="JE152" s="151"/>
      <c r="JF152" s="151"/>
      <c r="JG152" s="151"/>
      <c r="JH152" s="151"/>
      <c r="JI152" s="151"/>
      <c r="JJ152" s="151"/>
      <c r="JK152" s="151"/>
      <c r="JL152" s="151"/>
      <c r="JM152" s="151"/>
      <c r="JN152" s="151"/>
      <c r="JO152" s="151"/>
      <c r="JP152" s="151"/>
      <c r="JQ152" s="151"/>
      <c r="JR152" s="151"/>
      <c r="JS152" s="151"/>
      <c r="JT152" s="151"/>
      <c r="JU152" s="151"/>
      <c r="JV152" s="151"/>
      <c r="JW152" s="151"/>
      <c r="JX152" s="151"/>
      <c r="JY152" s="151"/>
      <c r="JZ152" s="151"/>
      <c r="KA152" s="151"/>
      <c r="KB152" s="151"/>
      <c r="KC152" s="151"/>
      <c r="KD152" s="151"/>
      <c r="KE152" s="151"/>
      <c r="KF152" s="151"/>
      <c r="KG152" s="151"/>
      <c r="KH152" s="151"/>
      <c r="KI152" s="151"/>
      <c r="KJ152" s="151"/>
      <c r="KK152" s="151"/>
      <c r="KL152" s="151"/>
      <c r="KM152" s="151"/>
      <c r="KN152" s="151"/>
      <c r="KO152" s="151"/>
      <c r="KP152" s="151"/>
      <c r="KQ152" s="151"/>
      <c r="KR152" s="151"/>
      <c r="KS152" s="151"/>
      <c r="KT152" s="151"/>
      <c r="KU152" s="151"/>
      <c r="KV152" s="151"/>
      <c r="KW152" s="151"/>
      <c r="KX152" s="151"/>
      <c r="KY152" s="151"/>
      <c r="KZ152" s="151"/>
      <c r="LA152" s="151"/>
      <c r="LB152" s="151"/>
      <c r="LC152" s="151"/>
      <c r="LD152" s="151"/>
      <c r="LE152" s="151"/>
      <c r="LF152" s="151"/>
      <c r="LG152" s="151"/>
      <c r="LH152" s="151"/>
      <c r="LI152" s="151"/>
      <c r="LJ152" s="151"/>
      <c r="LK152" s="151"/>
      <c r="LL152" s="151"/>
      <c r="LM152" s="151"/>
      <c r="LN152" s="151"/>
      <c r="LO152" s="151"/>
      <c r="LP152" s="151"/>
      <c r="LQ152" s="151"/>
      <c r="LR152" s="151"/>
      <c r="LS152" s="151"/>
      <c r="LT152" s="151"/>
      <c r="LU152" s="151"/>
      <c r="LV152" s="151"/>
      <c r="LW152" s="151"/>
      <c r="LX152" s="151"/>
      <c r="LY152" s="151"/>
      <c r="LZ152" s="151"/>
      <c r="MA152" s="151"/>
      <c r="MB152" s="151"/>
      <c r="MC152" s="151"/>
      <c r="MD152" s="151"/>
      <c r="ME152" s="151"/>
      <c r="MF152" s="151"/>
      <c r="MG152" s="151"/>
      <c r="MH152" s="151"/>
      <c r="MI152" s="151"/>
      <c r="MJ152" s="151"/>
      <c r="MK152" s="151"/>
      <c r="ML152" s="151"/>
      <c r="MM152" s="151"/>
      <c r="MN152" s="151"/>
      <c r="MO152" s="151"/>
      <c r="MP152" s="151"/>
      <c r="MQ152" s="151"/>
      <c r="MR152" s="151"/>
      <c r="MS152" s="151"/>
      <c r="MT152" s="151"/>
      <c r="MU152" s="151"/>
      <c r="MV152" s="151"/>
      <c r="MW152" s="151"/>
      <c r="MX152" s="151"/>
      <c r="MY152" s="151"/>
      <c r="MZ152" s="151"/>
      <c r="NA152" s="151"/>
      <c r="NB152" s="151"/>
      <c r="NC152" s="151"/>
      <c r="ND152" s="151"/>
      <c r="NE152" s="151"/>
      <c r="NF152" s="151"/>
      <c r="NG152" s="151"/>
      <c r="NH152" s="151"/>
      <c r="NI152" s="151"/>
      <c r="NJ152" s="151"/>
      <c r="NK152" s="151"/>
      <c r="NL152" s="151"/>
      <c r="NM152" s="151"/>
      <c r="NN152" s="151"/>
      <c r="NO152" s="151"/>
      <c r="NP152" s="151"/>
      <c r="NQ152" s="151"/>
      <c r="NR152" s="151"/>
      <c r="NS152" s="151"/>
      <c r="NT152" s="151"/>
      <c r="NU152" s="151"/>
      <c r="NV152" s="151"/>
      <c r="NW152" s="151"/>
      <c r="NX152" s="151"/>
      <c r="NY152" s="151"/>
      <c r="NZ152" s="151"/>
      <c r="OA152" s="151"/>
      <c r="OB152" s="151"/>
      <c r="OC152" s="151"/>
      <c r="OD152" s="151"/>
      <c r="OE152" s="151"/>
      <c r="OF152" s="151"/>
      <c r="OG152" s="151"/>
      <c r="OH152" s="151"/>
      <c r="OI152" s="151"/>
      <c r="OJ152" s="151"/>
      <c r="OK152" s="151"/>
      <c r="OL152" s="151"/>
      <c r="OM152" s="151"/>
      <c r="ON152" s="151"/>
      <c r="OO152" s="151"/>
      <c r="OP152" s="151"/>
      <c r="OQ152" s="151"/>
      <c r="OR152" s="151"/>
      <c r="OS152" s="151"/>
      <c r="OT152" s="151"/>
      <c r="OU152" s="151"/>
      <c r="OV152" s="151"/>
      <c r="OW152" s="151"/>
      <c r="OX152" s="151"/>
      <c r="OY152" s="151"/>
      <c r="OZ152" s="151"/>
      <c r="PA152" s="151"/>
      <c r="PB152" s="151"/>
      <c r="PC152" s="151"/>
      <c r="PD152" s="151"/>
      <c r="PE152" s="151"/>
      <c r="PF152" s="151"/>
      <c r="PG152" s="151"/>
      <c r="PH152" s="151"/>
      <c r="PI152" s="151"/>
      <c r="PJ152" s="151"/>
      <c r="PK152" s="151"/>
      <c r="PL152" s="151"/>
      <c r="PM152" s="151"/>
      <c r="PN152" s="151"/>
      <c r="PO152" s="151"/>
      <c r="PP152" s="151"/>
      <c r="PQ152" s="151"/>
      <c r="PR152" s="151"/>
      <c r="PS152" s="151"/>
      <c r="PT152" s="151"/>
      <c r="PU152" s="151"/>
      <c r="PV152" s="151"/>
      <c r="PW152" s="151"/>
      <c r="PX152" s="151"/>
      <c r="PY152" s="151"/>
      <c r="PZ152" s="151"/>
      <c r="QA152" s="151"/>
      <c r="QB152" s="151"/>
      <c r="QC152" s="151"/>
      <c r="QD152" s="151"/>
      <c r="QE152" s="151"/>
      <c r="QF152" s="151"/>
      <c r="QG152" s="151"/>
      <c r="QH152" s="151"/>
      <c r="QI152" s="151"/>
      <c r="QJ152" s="151"/>
      <c r="QK152" s="151"/>
      <c r="QL152" s="151"/>
      <c r="QM152" s="151"/>
      <c r="QN152" s="151"/>
      <c r="QO152" s="151"/>
      <c r="QP152" s="151"/>
      <c r="QQ152" s="151"/>
      <c r="QR152" s="151"/>
      <c r="QS152" s="151"/>
      <c r="QT152" s="151"/>
      <c r="QU152" s="151"/>
      <c r="QV152" s="151"/>
      <c r="QW152" s="151"/>
      <c r="QX152" s="151"/>
      <c r="QY152" s="151"/>
      <c r="QZ152" s="151"/>
      <c r="RA152" s="151"/>
      <c r="RB152" s="151"/>
      <c r="RC152" s="151"/>
      <c r="RD152" s="151"/>
      <c r="RE152" s="151"/>
      <c r="RF152" s="151"/>
      <c r="RG152" s="151"/>
      <c r="RH152" s="151"/>
      <c r="RI152" s="151"/>
      <c r="RJ152" s="151"/>
      <c r="RK152" s="151"/>
      <c r="RL152" s="151"/>
      <c r="RM152" s="151"/>
      <c r="RN152" s="151"/>
      <c r="RO152" s="151"/>
      <c r="RP152" s="151"/>
      <c r="RQ152" s="151"/>
      <c r="RR152" s="151"/>
      <c r="RS152" s="151"/>
      <c r="RT152" s="151"/>
      <c r="RU152" s="151"/>
      <c r="RV152" s="151"/>
      <c r="RW152" s="151"/>
      <c r="RX152" s="151"/>
      <c r="RY152" s="151"/>
      <c r="RZ152" s="151"/>
      <c r="SA152" s="151"/>
      <c r="SB152" s="151"/>
      <c r="SC152" s="151"/>
      <c r="SD152" s="151"/>
      <c r="SE152" s="151"/>
      <c r="SF152" s="151"/>
      <c r="SG152" s="151"/>
      <c r="SH152" s="151"/>
      <c r="SI152" s="151"/>
      <c r="SJ152" s="151"/>
      <c r="SK152" s="151"/>
      <c r="SL152" s="151"/>
      <c r="SM152" s="151"/>
      <c r="SN152" s="151"/>
      <c r="SO152" s="151"/>
      <c r="SP152" s="151"/>
      <c r="SQ152" s="151"/>
      <c r="SR152" s="151"/>
      <c r="SS152" s="151"/>
      <c r="ST152" s="151"/>
      <c r="SU152" s="151"/>
      <c r="SV152" s="151"/>
      <c r="SW152" s="151"/>
      <c r="SX152" s="151"/>
      <c r="SY152" s="151"/>
      <c r="SZ152" s="151"/>
      <c r="TA152" s="151"/>
      <c r="TB152" s="151"/>
      <c r="TC152" s="151"/>
      <c r="TD152" s="151"/>
      <c r="TE152" s="151"/>
      <c r="TF152" s="151"/>
      <c r="TG152" s="151"/>
      <c r="TH152" s="151"/>
      <c r="TI152" s="151"/>
      <c r="TJ152" s="151"/>
      <c r="TK152" s="151"/>
      <c r="TL152" s="151"/>
      <c r="TM152" s="151"/>
      <c r="TN152" s="151"/>
      <c r="TO152" s="151"/>
      <c r="TP152" s="151"/>
      <c r="TQ152" s="151"/>
      <c r="TR152" s="151"/>
      <c r="TS152" s="151"/>
      <c r="TT152" s="151"/>
      <c r="TU152" s="151"/>
      <c r="TV152" s="151"/>
      <c r="TW152" s="151"/>
      <c r="TX152" s="151"/>
      <c r="TY152" s="151"/>
      <c r="TZ152" s="151"/>
      <c r="UA152" s="151"/>
      <c r="UB152" s="151"/>
      <c r="UC152" s="151"/>
      <c r="UD152" s="151"/>
      <c r="UE152" s="151"/>
      <c r="UF152" s="151"/>
      <c r="UG152" s="151"/>
      <c r="UH152" s="151"/>
      <c r="UI152" s="151"/>
      <c r="UJ152" s="151"/>
      <c r="UK152" s="151"/>
      <c r="UL152" s="151"/>
      <c r="UM152" s="151"/>
      <c r="UN152" s="151"/>
      <c r="UO152" s="151"/>
      <c r="UP152" s="151"/>
      <c r="UQ152" s="151"/>
      <c r="UR152" s="151"/>
      <c r="US152" s="151"/>
      <c r="UT152" s="151"/>
      <c r="UU152" s="151"/>
      <c r="UV152" s="151"/>
      <c r="UW152" s="151"/>
      <c r="UX152" s="151"/>
      <c r="UY152" s="151"/>
      <c r="UZ152" s="151"/>
      <c r="VA152" s="151"/>
      <c r="VB152" s="151"/>
      <c r="VC152" s="151"/>
      <c r="VD152" s="151"/>
      <c r="VE152" s="151"/>
      <c r="VF152" s="151"/>
      <c r="VG152" s="151"/>
      <c r="VH152" s="151"/>
      <c r="VI152" s="151"/>
      <c r="VJ152" s="151"/>
      <c r="VK152" s="151"/>
      <c r="VL152" s="151"/>
      <c r="VM152" s="151"/>
      <c r="VN152" s="151"/>
      <c r="VO152" s="151"/>
      <c r="VP152" s="151"/>
      <c r="VQ152" s="151"/>
      <c r="VR152" s="151"/>
      <c r="VS152" s="151"/>
      <c r="VT152" s="151"/>
      <c r="VU152" s="151"/>
      <c r="VV152" s="151"/>
      <c r="VW152" s="151"/>
      <c r="VX152" s="151"/>
      <c r="VY152" s="151"/>
      <c r="VZ152" s="151"/>
      <c r="WA152" s="151"/>
      <c r="WB152" s="151"/>
      <c r="WC152" s="151"/>
      <c r="WD152" s="151"/>
      <c r="WE152" s="151"/>
      <c r="WF152" s="151"/>
      <c r="WG152" s="151"/>
      <c r="WH152" s="151"/>
      <c r="WI152" s="151"/>
      <c r="WJ152" s="151"/>
      <c r="WK152" s="151"/>
      <c r="WL152" s="151"/>
      <c r="WM152" s="151"/>
      <c r="WN152" s="151"/>
      <c r="WO152" s="151"/>
      <c r="WP152" s="151"/>
      <c r="WQ152" s="151"/>
      <c r="WR152" s="151"/>
      <c r="WS152" s="151"/>
      <c r="WT152" s="151"/>
      <c r="WU152" s="151"/>
      <c r="WV152" s="151"/>
      <c r="WW152" s="151"/>
      <c r="WX152" s="151"/>
      <c r="WY152" s="151"/>
      <c r="WZ152" s="151"/>
      <c r="XA152" s="151"/>
      <c r="XB152" s="151"/>
      <c r="XC152" s="151"/>
      <c r="XD152" s="151"/>
      <c r="XE152" s="151"/>
      <c r="XF152" s="151"/>
      <c r="XG152" s="151"/>
      <c r="XH152" s="151"/>
      <c r="XI152" s="151"/>
      <c r="XJ152" s="151"/>
      <c r="XK152" s="151"/>
      <c r="XL152" s="151"/>
      <c r="XM152" s="151"/>
      <c r="XN152" s="151"/>
      <c r="XO152" s="151"/>
      <c r="XP152" s="151"/>
      <c r="XQ152" s="151"/>
      <c r="XR152" s="151"/>
      <c r="XS152" s="151"/>
      <c r="XT152" s="151"/>
      <c r="XU152" s="151"/>
      <c r="XV152" s="151"/>
      <c r="XW152" s="151"/>
      <c r="XX152" s="151"/>
      <c r="XY152" s="151"/>
      <c r="XZ152" s="151"/>
      <c r="YA152" s="151"/>
      <c r="YB152" s="151"/>
      <c r="YC152" s="151"/>
      <c r="YD152" s="151"/>
      <c r="YE152" s="151"/>
      <c r="YF152" s="151"/>
      <c r="YG152" s="151"/>
      <c r="YH152" s="151"/>
      <c r="YI152" s="151"/>
      <c r="YJ152" s="151"/>
      <c r="YK152" s="151"/>
      <c r="YL152" s="151"/>
      <c r="YM152" s="151"/>
      <c r="YN152" s="151"/>
      <c r="YO152" s="151"/>
      <c r="YP152" s="151"/>
      <c r="YQ152" s="151"/>
      <c r="YR152" s="151"/>
      <c r="YS152" s="151"/>
      <c r="YT152" s="151"/>
      <c r="YU152" s="151"/>
      <c r="YV152" s="151"/>
      <c r="YW152" s="151"/>
      <c r="YX152" s="151"/>
      <c r="YY152" s="151"/>
      <c r="YZ152" s="151"/>
      <c r="ZA152" s="151"/>
      <c r="ZB152" s="151"/>
      <c r="ZC152" s="151"/>
      <c r="ZD152" s="151"/>
      <c r="ZE152" s="151"/>
      <c r="ZF152" s="151"/>
      <c r="ZG152" s="151"/>
      <c r="ZH152" s="151"/>
    </row>
    <row r="153" spans="1:684" s="75" customFormat="1" ht="13.55" customHeight="1">
      <c r="A153" s="439"/>
      <c r="B153" s="95" t="s">
        <v>10</v>
      </c>
      <c r="C153" s="166">
        <v>1778317</v>
      </c>
      <c r="D153" s="385">
        <f t="shared" ref="D153:D159" si="31">C153/C141-1</f>
        <v>0.29468581800020521</v>
      </c>
      <c r="E153" s="6">
        <v>1135</v>
      </c>
      <c r="F153" s="224">
        <f t="shared" si="29"/>
        <v>0.41697877652933824</v>
      </c>
      <c r="G153" s="3">
        <v>438</v>
      </c>
      <c r="H153" s="224">
        <f t="shared" si="30"/>
        <v>0.58695652173913038</v>
      </c>
      <c r="I153" s="3">
        <v>164</v>
      </c>
      <c r="J153" s="46">
        <f t="shared" si="28"/>
        <v>9.3333333333333268E-2</v>
      </c>
      <c r="K153" s="226">
        <v>142</v>
      </c>
      <c r="L153" s="224">
        <f t="shared" si="27"/>
        <v>0.18333333333333332</v>
      </c>
      <c r="M153" s="430"/>
      <c r="N153" s="424"/>
      <c r="O153" s="430"/>
      <c r="P153" s="424"/>
      <c r="Q153" s="3"/>
      <c r="R153" s="224"/>
      <c r="S153" s="151"/>
      <c r="T153" s="151"/>
      <c r="U153" s="151"/>
      <c r="V153" s="151"/>
      <c r="W153" s="151"/>
      <c r="X153" s="151"/>
      <c r="Y153" s="151"/>
      <c r="Z153" s="151"/>
      <c r="AA153" s="151"/>
      <c r="AB153" s="151"/>
      <c r="AC153" s="151"/>
      <c r="AD153" s="151"/>
      <c r="AE153" s="151"/>
      <c r="AF153" s="151"/>
      <c r="AG153" s="151"/>
      <c r="AH153" s="151"/>
      <c r="AI153" s="151"/>
      <c r="AJ153" s="151"/>
      <c r="AK153" s="151"/>
      <c r="AL153" s="151"/>
      <c r="AM153" s="151"/>
      <c r="AN153" s="151"/>
      <c r="AO153" s="151"/>
      <c r="AP153" s="151"/>
      <c r="AQ153" s="151"/>
      <c r="AR153" s="151"/>
      <c r="AS153" s="151"/>
      <c r="AT153" s="151"/>
      <c r="AU153" s="151"/>
      <c r="AV153" s="151"/>
      <c r="AW153" s="151"/>
      <c r="AX153" s="151"/>
      <c r="AY153" s="151"/>
      <c r="AZ153" s="151"/>
      <c r="BA153" s="151"/>
      <c r="BB153" s="151"/>
      <c r="BC153" s="151"/>
      <c r="BD153" s="151"/>
      <c r="BE153" s="151"/>
      <c r="BF153" s="151"/>
      <c r="BG153" s="151"/>
      <c r="BH153" s="151"/>
      <c r="BI153" s="151"/>
      <c r="BJ153" s="151"/>
      <c r="BK153" s="151"/>
      <c r="BL153" s="151"/>
      <c r="BM153" s="151"/>
      <c r="BN153" s="151"/>
      <c r="BO153" s="151"/>
      <c r="BP153" s="151"/>
      <c r="BQ153" s="151"/>
      <c r="BR153" s="151"/>
      <c r="BS153" s="151"/>
      <c r="BT153" s="151"/>
      <c r="BU153" s="151"/>
      <c r="BV153" s="151"/>
      <c r="BW153" s="151"/>
      <c r="BX153" s="151"/>
      <c r="BY153" s="151"/>
      <c r="BZ153" s="151"/>
      <c r="CA153" s="151"/>
      <c r="CB153" s="151"/>
      <c r="CC153" s="151"/>
      <c r="CD153" s="151"/>
      <c r="CE153" s="151"/>
      <c r="CF153" s="151"/>
      <c r="CG153" s="151"/>
      <c r="CH153" s="151"/>
      <c r="CI153" s="151"/>
      <c r="CJ153" s="151"/>
      <c r="CK153" s="151"/>
      <c r="CL153" s="151"/>
      <c r="CM153" s="151"/>
      <c r="CN153" s="151"/>
      <c r="CO153" s="151"/>
      <c r="CP153" s="151"/>
      <c r="CQ153" s="151"/>
      <c r="CR153" s="151"/>
      <c r="CS153" s="151"/>
      <c r="CT153" s="151"/>
      <c r="CU153" s="151"/>
      <c r="CV153" s="151"/>
      <c r="CW153" s="151"/>
      <c r="CX153" s="151"/>
      <c r="CY153" s="151"/>
      <c r="CZ153" s="151"/>
      <c r="DA153" s="151"/>
      <c r="DB153" s="151"/>
      <c r="DC153" s="151"/>
      <c r="DD153" s="151"/>
      <c r="DE153" s="151"/>
      <c r="DF153" s="151"/>
      <c r="DG153" s="151"/>
      <c r="DH153" s="151"/>
      <c r="DI153" s="151"/>
      <c r="DJ153" s="151"/>
      <c r="DK153" s="151"/>
      <c r="DL153" s="151"/>
      <c r="DM153" s="151"/>
      <c r="DN153" s="151"/>
      <c r="DO153" s="151"/>
      <c r="DP153" s="151"/>
      <c r="DQ153" s="151"/>
      <c r="DR153" s="151"/>
      <c r="DS153" s="151"/>
      <c r="DT153" s="151"/>
      <c r="DU153" s="151"/>
      <c r="DV153" s="151"/>
      <c r="DW153" s="151"/>
      <c r="DX153" s="151"/>
      <c r="DY153" s="151"/>
      <c r="DZ153" s="151"/>
      <c r="EA153" s="151"/>
      <c r="EB153" s="151"/>
      <c r="EC153" s="151"/>
      <c r="ED153" s="151"/>
      <c r="EE153" s="151"/>
      <c r="EF153" s="151"/>
      <c r="EG153" s="151"/>
      <c r="EH153" s="151"/>
      <c r="EI153" s="151"/>
      <c r="EJ153" s="151"/>
      <c r="EK153" s="151"/>
      <c r="EL153" s="151"/>
      <c r="EM153" s="151"/>
      <c r="EN153" s="151"/>
      <c r="EO153" s="151"/>
      <c r="EP153" s="151"/>
      <c r="EQ153" s="151"/>
      <c r="ER153" s="151"/>
      <c r="ES153" s="151"/>
      <c r="ET153" s="151"/>
      <c r="EU153" s="151"/>
      <c r="EV153" s="151"/>
      <c r="EW153" s="151"/>
      <c r="EX153" s="151"/>
      <c r="EY153" s="151"/>
      <c r="EZ153" s="151"/>
      <c r="FA153" s="151"/>
      <c r="FB153" s="151"/>
      <c r="FC153" s="151"/>
      <c r="FD153" s="151"/>
      <c r="FE153" s="151"/>
      <c r="FF153" s="151"/>
      <c r="FG153" s="151"/>
      <c r="FH153" s="151"/>
      <c r="FI153" s="151"/>
      <c r="FJ153" s="151"/>
      <c r="FK153" s="151"/>
      <c r="FL153" s="151"/>
      <c r="FM153" s="151"/>
      <c r="FN153" s="151"/>
      <c r="FO153" s="151"/>
      <c r="FP153" s="151"/>
      <c r="FQ153" s="151"/>
      <c r="FR153" s="151"/>
      <c r="FS153" s="151"/>
      <c r="FT153" s="151"/>
      <c r="FU153" s="151"/>
      <c r="FV153" s="151"/>
      <c r="FW153" s="151"/>
      <c r="FX153" s="151"/>
      <c r="FY153" s="151"/>
      <c r="FZ153" s="151"/>
      <c r="GA153" s="151"/>
      <c r="GB153" s="151"/>
      <c r="GC153" s="151"/>
      <c r="GD153" s="151"/>
      <c r="GE153" s="151"/>
      <c r="GF153" s="151"/>
      <c r="GG153" s="151"/>
      <c r="GH153" s="151"/>
      <c r="GI153" s="151"/>
      <c r="GJ153" s="151"/>
      <c r="GK153" s="151"/>
      <c r="GL153" s="151"/>
      <c r="GM153" s="151"/>
      <c r="GN153" s="151"/>
      <c r="GO153" s="151"/>
      <c r="GP153" s="151"/>
      <c r="GQ153" s="151"/>
      <c r="GR153" s="151"/>
      <c r="GS153" s="151"/>
      <c r="GT153" s="151"/>
      <c r="GU153" s="151"/>
      <c r="GV153" s="151"/>
      <c r="GW153" s="151"/>
      <c r="GX153" s="151"/>
      <c r="GY153" s="151"/>
      <c r="GZ153" s="151"/>
      <c r="HA153" s="151"/>
      <c r="HB153" s="151"/>
      <c r="HC153" s="151"/>
      <c r="HD153" s="151"/>
      <c r="HE153" s="151"/>
      <c r="HF153" s="151"/>
      <c r="HG153" s="151"/>
      <c r="HH153" s="151"/>
      <c r="HI153" s="151"/>
      <c r="HJ153" s="151"/>
      <c r="HK153" s="151"/>
      <c r="HL153" s="151"/>
      <c r="HM153" s="151"/>
      <c r="HN153" s="151"/>
      <c r="HO153" s="151"/>
      <c r="HP153" s="151"/>
      <c r="HQ153" s="151"/>
      <c r="HR153" s="151"/>
      <c r="HS153" s="151"/>
      <c r="HT153" s="151"/>
      <c r="HU153" s="151"/>
      <c r="HV153" s="151"/>
      <c r="HW153" s="151"/>
      <c r="HX153" s="151"/>
      <c r="HY153" s="151"/>
      <c r="HZ153" s="151"/>
      <c r="IA153" s="151"/>
      <c r="IB153" s="151"/>
      <c r="IC153" s="151"/>
      <c r="ID153" s="151"/>
      <c r="IE153" s="151"/>
      <c r="IF153" s="151"/>
      <c r="IG153" s="151"/>
      <c r="IH153" s="151"/>
      <c r="II153" s="151"/>
      <c r="IJ153" s="151"/>
      <c r="IK153" s="151"/>
      <c r="IL153" s="151"/>
      <c r="IM153" s="151"/>
      <c r="IN153" s="151"/>
      <c r="IO153" s="151"/>
      <c r="IP153" s="151"/>
      <c r="IQ153" s="151"/>
      <c r="IR153" s="151"/>
      <c r="IS153" s="151"/>
      <c r="IT153" s="151"/>
      <c r="IU153" s="151"/>
      <c r="IV153" s="151"/>
      <c r="IW153" s="151"/>
      <c r="IX153" s="151"/>
      <c r="IY153" s="151"/>
      <c r="IZ153" s="151"/>
      <c r="JA153" s="151"/>
      <c r="JB153" s="151"/>
      <c r="JC153" s="151"/>
      <c r="JD153" s="151"/>
      <c r="JE153" s="151"/>
      <c r="JF153" s="151"/>
      <c r="JG153" s="151"/>
      <c r="JH153" s="151"/>
      <c r="JI153" s="151"/>
      <c r="JJ153" s="151"/>
      <c r="JK153" s="151"/>
      <c r="JL153" s="151"/>
      <c r="JM153" s="151"/>
      <c r="JN153" s="151"/>
      <c r="JO153" s="151"/>
      <c r="JP153" s="151"/>
      <c r="JQ153" s="151"/>
      <c r="JR153" s="151"/>
      <c r="JS153" s="151"/>
      <c r="JT153" s="151"/>
      <c r="JU153" s="151"/>
      <c r="JV153" s="151"/>
      <c r="JW153" s="151"/>
      <c r="JX153" s="151"/>
      <c r="JY153" s="151"/>
      <c r="JZ153" s="151"/>
      <c r="KA153" s="151"/>
      <c r="KB153" s="151"/>
      <c r="KC153" s="151"/>
      <c r="KD153" s="151"/>
      <c r="KE153" s="151"/>
      <c r="KF153" s="151"/>
      <c r="KG153" s="151"/>
      <c r="KH153" s="151"/>
      <c r="KI153" s="151"/>
      <c r="KJ153" s="151"/>
      <c r="KK153" s="151"/>
      <c r="KL153" s="151"/>
      <c r="KM153" s="151"/>
      <c r="KN153" s="151"/>
      <c r="KO153" s="151"/>
      <c r="KP153" s="151"/>
      <c r="KQ153" s="151"/>
      <c r="KR153" s="151"/>
      <c r="KS153" s="151"/>
      <c r="KT153" s="151"/>
      <c r="KU153" s="151"/>
      <c r="KV153" s="151"/>
      <c r="KW153" s="151"/>
      <c r="KX153" s="151"/>
      <c r="KY153" s="151"/>
      <c r="KZ153" s="151"/>
      <c r="LA153" s="151"/>
      <c r="LB153" s="151"/>
      <c r="LC153" s="151"/>
      <c r="LD153" s="151"/>
      <c r="LE153" s="151"/>
      <c r="LF153" s="151"/>
      <c r="LG153" s="151"/>
      <c r="LH153" s="151"/>
      <c r="LI153" s="151"/>
      <c r="LJ153" s="151"/>
      <c r="LK153" s="151"/>
      <c r="LL153" s="151"/>
      <c r="LM153" s="151"/>
      <c r="LN153" s="151"/>
      <c r="LO153" s="151"/>
      <c r="LP153" s="151"/>
      <c r="LQ153" s="151"/>
      <c r="LR153" s="151"/>
      <c r="LS153" s="151"/>
      <c r="LT153" s="151"/>
      <c r="LU153" s="151"/>
      <c r="LV153" s="151"/>
      <c r="LW153" s="151"/>
      <c r="LX153" s="151"/>
      <c r="LY153" s="151"/>
      <c r="LZ153" s="151"/>
      <c r="MA153" s="151"/>
      <c r="MB153" s="151"/>
      <c r="MC153" s="151"/>
      <c r="MD153" s="151"/>
      <c r="ME153" s="151"/>
      <c r="MF153" s="151"/>
      <c r="MG153" s="151"/>
      <c r="MH153" s="151"/>
      <c r="MI153" s="151"/>
      <c r="MJ153" s="151"/>
      <c r="MK153" s="151"/>
      <c r="ML153" s="151"/>
      <c r="MM153" s="151"/>
      <c r="MN153" s="151"/>
      <c r="MO153" s="151"/>
      <c r="MP153" s="151"/>
      <c r="MQ153" s="151"/>
      <c r="MR153" s="151"/>
      <c r="MS153" s="151"/>
      <c r="MT153" s="151"/>
      <c r="MU153" s="151"/>
      <c r="MV153" s="151"/>
      <c r="MW153" s="151"/>
      <c r="MX153" s="151"/>
      <c r="MY153" s="151"/>
      <c r="MZ153" s="151"/>
      <c r="NA153" s="151"/>
      <c r="NB153" s="151"/>
      <c r="NC153" s="151"/>
      <c r="ND153" s="151"/>
      <c r="NE153" s="151"/>
      <c r="NF153" s="151"/>
      <c r="NG153" s="151"/>
      <c r="NH153" s="151"/>
      <c r="NI153" s="151"/>
      <c r="NJ153" s="151"/>
      <c r="NK153" s="151"/>
      <c r="NL153" s="151"/>
      <c r="NM153" s="151"/>
      <c r="NN153" s="151"/>
      <c r="NO153" s="151"/>
      <c r="NP153" s="151"/>
      <c r="NQ153" s="151"/>
      <c r="NR153" s="151"/>
      <c r="NS153" s="151"/>
      <c r="NT153" s="151"/>
      <c r="NU153" s="151"/>
      <c r="NV153" s="151"/>
      <c r="NW153" s="151"/>
      <c r="NX153" s="151"/>
      <c r="NY153" s="151"/>
      <c r="NZ153" s="151"/>
      <c r="OA153" s="151"/>
      <c r="OB153" s="151"/>
      <c r="OC153" s="151"/>
      <c r="OD153" s="151"/>
      <c r="OE153" s="151"/>
      <c r="OF153" s="151"/>
      <c r="OG153" s="151"/>
      <c r="OH153" s="151"/>
      <c r="OI153" s="151"/>
      <c r="OJ153" s="151"/>
      <c r="OK153" s="151"/>
      <c r="OL153" s="151"/>
      <c r="OM153" s="151"/>
      <c r="ON153" s="151"/>
      <c r="OO153" s="151"/>
      <c r="OP153" s="151"/>
      <c r="OQ153" s="151"/>
      <c r="OR153" s="151"/>
      <c r="OS153" s="151"/>
      <c r="OT153" s="151"/>
      <c r="OU153" s="151"/>
      <c r="OV153" s="151"/>
      <c r="OW153" s="151"/>
      <c r="OX153" s="151"/>
      <c r="OY153" s="151"/>
      <c r="OZ153" s="151"/>
      <c r="PA153" s="151"/>
      <c r="PB153" s="151"/>
      <c r="PC153" s="151"/>
      <c r="PD153" s="151"/>
      <c r="PE153" s="151"/>
      <c r="PF153" s="151"/>
      <c r="PG153" s="151"/>
      <c r="PH153" s="151"/>
      <c r="PI153" s="151"/>
      <c r="PJ153" s="151"/>
      <c r="PK153" s="151"/>
      <c r="PL153" s="151"/>
      <c r="PM153" s="151"/>
      <c r="PN153" s="151"/>
      <c r="PO153" s="151"/>
      <c r="PP153" s="151"/>
      <c r="PQ153" s="151"/>
      <c r="PR153" s="151"/>
      <c r="PS153" s="151"/>
      <c r="PT153" s="151"/>
      <c r="PU153" s="151"/>
      <c r="PV153" s="151"/>
      <c r="PW153" s="151"/>
      <c r="PX153" s="151"/>
      <c r="PY153" s="151"/>
      <c r="PZ153" s="151"/>
      <c r="QA153" s="151"/>
      <c r="QB153" s="151"/>
      <c r="QC153" s="151"/>
      <c r="QD153" s="151"/>
      <c r="QE153" s="151"/>
      <c r="QF153" s="151"/>
      <c r="QG153" s="151"/>
      <c r="QH153" s="151"/>
      <c r="QI153" s="151"/>
      <c r="QJ153" s="151"/>
      <c r="QK153" s="151"/>
      <c r="QL153" s="151"/>
      <c r="QM153" s="151"/>
      <c r="QN153" s="151"/>
      <c r="QO153" s="151"/>
      <c r="QP153" s="151"/>
      <c r="QQ153" s="151"/>
      <c r="QR153" s="151"/>
      <c r="QS153" s="151"/>
      <c r="QT153" s="151"/>
      <c r="QU153" s="151"/>
      <c r="QV153" s="151"/>
      <c r="QW153" s="151"/>
      <c r="QX153" s="151"/>
      <c r="QY153" s="151"/>
      <c r="QZ153" s="151"/>
      <c r="RA153" s="151"/>
      <c r="RB153" s="151"/>
      <c r="RC153" s="151"/>
      <c r="RD153" s="151"/>
      <c r="RE153" s="151"/>
      <c r="RF153" s="151"/>
      <c r="RG153" s="151"/>
      <c r="RH153" s="151"/>
      <c r="RI153" s="151"/>
      <c r="RJ153" s="151"/>
      <c r="RK153" s="151"/>
      <c r="RL153" s="151"/>
      <c r="RM153" s="151"/>
      <c r="RN153" s="151"/>
      <c r="RO153" s="151"/>
      <c r="RP153" s="151"/>
      <c r="RQ153" s="151"/>
      <c r="RR153" s="151"/>
      <c r="RS153" s="151"/>
      <c r="RT153" s="151"/>
      <c r="RU153" s="151"/>
      <c r="RV153" s="151"/>
      <c r="RW153" s="151"/>
      <c r="RX153" s="151"/>
      <c r="RY153" s="151"/>
      <c r="RZ153" s="151"/>
      <c r="SA153" s="151"/>
      <c r="SB153" s="151"/>
      <c r="SC153" s="151"/>
      <c r="SD153" s="151"/>
      <c r="SE153" s="151"/>
      <c r="SF153" s="151"/>
      <c r="SG153" s="151"/>
      <c r="SH153" s="151"/>
      <c r="SI153" s="151"/>
      <c r="SJ153" s="151"/>
      <c r="SK153" s="151"/>
      <c r="SL153" s="151"/>
      <c r="SM153" s="151"/>
      <c r="SN153" s="151"/>
      <c r="SO153" s="151"/>
      <c r="SP153" s="151"/>
      <c r="SQ153" s="151"/>
      <c r="SR153" s="151"/>
      <c r="SS153" s="151"/>
      <c r="ST153" s="151"/>
      <c r="SU153" s="151"/>
      <c r="SV153" s="151"/>
      <c r="SW153" s="151"/>
      <c r="SX153" s="151"/>
      <c r="SY153" s="151"/>
      <c r="SZ153" s="151"/>
      <c r="TA153" s="151"/>
      <c r="TB153" s="151"/>
      <c r="TC153" s="151"/>
      <c r="TD153" s="151"/>
      <c r="TE153" s="151"/>
      <c r="TF153" s="151"/>
      <c r="TG153" s="151"/>
      <c r="TH153" s="151"/>
      <c r="TI153" s="151"/>
      <c r="TJ153" s="151"/>
      <c r="TK153" s="151"/>
      <c r="TL153" s="151"/>
      <c r="TM153" s="151"/>
      <c r="TN153" s="151"/>
      <c r="TO153" s="151"/>
      <c r="TP153" s="151"/>
      <c r="TQ153" s="151"/>
      <c r="TR153" s="151"/>
      <c r="TS153" s="151"/>
      <c r="TT153" s="151"/>
      <c r="TU153" s="151"/>
      <c r="TV153" s="151"/>
      <c r="TW153" s="151"/>
      <c r="TX153" s="151"/>
      <c r="TY153" s="151"/>
      <c r="TZ153" s="151"/>
      <c r="UA153" s="151"/>
      <c r="UB153" s="151"/>
      <c r="UC153" s="151"/>
      <c r="UD153" s="151"/>
      <c r="UE153" s="151"/>
      <c r="UF153" s="151"/>
      <c r="UG153" s="151"/>
      <c r="UH153" s="151"/>
      <c r="UI153" s="151"/>
      <c r="UJ153" s="151"/>
      <c r="UK153" s="151"/>
      <c r="UL153" s="151"/>
      <c r="UM153" s="151"/>
      <c r="UN153" s="151"/>
      <c r="UO153" s="151"/>
      <c r="UP153" s="151"/>
      <c r="UQ153" s="151"/>
      <c r="UR153" s="151"/>
      <c r="US153" s="151"/>
      <c r="UT153" s="151"/>
      <c r="UU153" s="151"/>
      <c r="UV153" s="151"/>
      <c r="UW153" s="151"/>
      <c r="UX153" s="151"/>
      <c r="UY153" s="151"/>
      <c r="UZ153" s="151"/>
      <c r="VA153" s="151"/>
      <c r="VB153" s="151"/>
      <c r="VC153" s="151"/>
      <c r="VD153" s="151"/>
      <c r="VE153" s="151"/>
      <c r="VF153" s="151"/>
      <c r="VG153" s="151"/>
      <c r="VH153" s="151"/>
      <c r="VI153" s="151"/>
      <c r="VJ153" s="151"/>
      <c r="VK153" s="151"/>
      <c r="VL153" s="151"/>
      <c r="VM153" s="151"/>
      <c r="VN153" s="151"/>
      <c r="VO153" s="151"/>
      <c r="VP153" s="151"/>
      <c r="VQ153" s="151"/>
      <c r="VR153" s="151"/>
      <c r="VS153" s="151"/>
      <c r="VT153" s="151"/>
      <c r="VU153" s="151"/>
      <c r="VV153" s="151"/>
      <c r="VW153" s="151"/>
      <c r="VX153" s="151"/>
      <c r="VY153" s="151"/>
      <c r="VZ153" s="151"/>
      <c r="WA153" s="151"/>
      <c r="WB153" s="151"/>
      <c r="WC153" s="151"/>
      <c r="WD153" s="151"/>
      <c r="WE153" s="151"/>
      <c r="WF153" s="151"/>
      <c r="WG153" s="151"/>
      <c r="WH153" s="151"/>
      <c r="WI153" s="151"/>
      <c r="WJ153" s="151"/>
      <c r="WK153" s="151"/>
      <c r="WL153" s="151"/>
      <c r="WM153" s="151"/>
      <c r="WN153" s="151"/>
      <c r="WO153" s="151"/>
      <c r="WP153" s="151"/>
      <c r="WQ153" s="151"/>
      <c r="WR153" s="151"/>
      <c r="WS153" s="151"/>
      <c r="WT153" s="151"/>
      <c r="WU153" s="151"/>
      <c r="WV153" s="151"/>
      <c r="WW153" s="151"/>
      <c r="WX153" s="151"/>
      <c r="WY153" s="151"/>
      <c r="WZ153" s="151"/>
      <c r="XA153" s="151"/>
      <c r="XB153" s="151"/>
      <c r="XC153" s="151"/>
      <c r="XD153" s="151"/>
      <c r="XE153" s="151"/>
      <c r="XF153" s="151"/>
      <c r="XG153" s="151"/>
      <c r="XH153" s="151"/>
      <c r="XI153" s="151"/>
      <c r="XJ153" s="151"/>
      <c r="XK153" s="151"/>
      <c r="XL153" s="151"/>
      <c r="XM153" s="151"/>
      <c r="XN153" s="151"/>
      <c r="XO153" s="151"/>
      <c r="XP153" s="151"/>
      <c r="XQ153" s="151"/>
      <c r="XR153" s="151"/>
      <c r="XS153" s="151"/>
      <c r="XT153" s="151"/>
      <c r="XU153" s="151"/>
      <c r="XV153" s="151"/>
      <c r="XW153" s="151"/>
      <c r="XX153" s="151"/>
      <c r="XY153" s="151"/>
      <c r="XZ153" s="151"/>
      <c r="YA153" s="151"/>
      <c r="YB153" s="151"/>
      <c r="YC153" s="151"/>
      <c r="YD153" s="151"/>
      <c r="YE153" s="151"/>
      <c r="YF153" s="151"/>
      <c r="YG153" s="151"/>
      <c r="YH153" s="151"/>
      <c r="YI153" s="151"/>
      <c r="YJ153" s="151"/>
      <c r="YK153" s="151"/>
      <c r="YL153" s="151"/>
      <c r="YM153" s="151"/>
      <c r="YN153" s="151"/>
      <c r="YO153" s="151"/>
      <c r="YP153" s="151"/>
      <c r="YQ153" s="151"/>
      <c r="YR153" s="151"/>
      <c r="YS153" s="151"/>
      <c r="YT153" s="151"/>
      <c r="YU153" s="151"/>
      <c r="YV153" s="151"/>
      <c r="YW153" s="151"/>
      <c r="YX153" s="151"/>
      <c r="YY153" s="151"/>
      <c r="YZ153" s="151"/>
      <c r="ZA153" s="151"/>
      <c r="ZB153" s="151"/>
      <c r="ZC153" s="151"/>
      <c r="ZD153" s="151"/>
      <c r="ZE153" s="151"/>
      <c r="ZF153" s="151"/>
      <c r="ZG153" s="151"/>
      <c r="ZH153" s="151"/>
    </row>
    <row r="154" spans="1:684" s="75" customFormat="1" ht="13.55" customHeight="1">
      <c r="A154" s="439"/>
      <c r="B154" s="95" t="s">
        <v>11</v>
      </c>
      <c r="C154" s="166">
        <v>2086068</v>
      </c>
      <c r="D154" s="385">
        <f t="shared" si="31"/>
        <v>0.24516692810738405</v>
      </c>
      <c r="E154" s="6">
        <v>1852</v>
      </c>
      <c r="F154" s="224">
        <f t="shared" si="29"/>
        <v>0.27900552486187835</v>
      </c>
      <c r="G154" s="3">
        <v>243</v>
      </c>
      <c r="H154" s="224">
        <f t="shared" si="30"/>
        <v>0.23350253807106602</v>
      </c>
      <c r="I154" s="3">
        <v>231</v>
      </c>
      <c r="J154" s="46">
        <f t="shared" si="28"/>
        <v>0.35087719298245612</v>
      </c>
      <c r="K154" s="226">
        <v>96</v>
      </c>
      <c r="L154" s="224">
        <f t="shared" si="27"/>
        <v>0.15662650602409639</v>
      </c>
      <c r="M154" s="430"/>
      <c r="N154" s="424"/>
      <c r="O154" s="430"/>
      <c r="P154" s="424"/>
      <c r="Q154" s="3"/>
      <c r="R154" s="224"/>
      <c r="S154" s="151"/>
      <c r="T154" s="151"/>
      <c r="U154" s="151"/>
      <c r="V154" s="151"/>
      <c r="W154" s="151"/>
      <c r="X154" s="151"/>
      <c r="Y154" s="151"/>
      <c r="Z154" s="151"/>
      <c r="AA154" s="151"/>
      <c r="AB154" s="151"/>
      <c r="AC154" s="151"/>
      <c r="AD154" s="151"/>
      <c r="AE154" s="151"/>
      <c r="AF154" s="151"/>
      <c r="AG154" s="151"/>
      <c r="AH154" s="151"/>
      <c r="AI154" s="151"/>
      <c r="AJ154" s="151"/>
      <c r="AK154" s="151"/>
      <c r="AL154" s="151"/>
      <c r="AM154" s="151"/>
      <c r="AN154" s="151"/>
      <c r="AO154" s="151"/>
      <c r="AP154" s="151"/>
      <c r="AQ154" s="151"/>
      <c r="AR154" s="151"/>
      <c r="AS154" s="151"/>
      <c r="AT154" s="151"/>
      <c r="AU154" s="151"/>
      <c r="AV154" s="151"/>
      <c r="AW154" s="151"/>
      <c r="AX154" s="151"/>
      <c r="AY154" s="151"/>
      <c r="AZ154" s="151"/>
      <c r="BA154" s="151"/>
      <c r="BB154" s="151"/>
      <c r="BC154" s="151"/>
      <c r="BD154" s="151"/>
      <c r="BE154" s="151"/>
      <c r="BF154" s="151"/>
      <c r="BG154" s="151"/>
      <c r="BH154" s="151"/>
      <c r="BI154" s="151"/>
      <c r="BJ154" s="151"/>
      <c r="BK154" s="151"/>
      <c r="BL154" s="151"/>
      <c r="BM154" s="151"/>
      <c r="BN154" s="151"/>
      <c r="BO154" s="151"/>
      <c r="BP154" s="151"/>
      <c r="BQ154" s="151"/>
      <c r="BR154" s="151"/>
      <c r="BS154" s="151"/>
      <c r="BT154" s="151"/>
      <c r="BU154" s="151"/>
      <c r="BV154" s="151"/>
      <c r="BW154" s="151"/>
      <c r="BX154" s="151"/>
      <c r="BY154" s="151"/>
      <c r="BZ154" s="151"/>
      <c r="CA154" s="151"/>
      <c r="CB154" s="151"/>
      <c r="CC154" s="151"/>
      <c r="CD154" s="151"/>
      <c r="CE154" s="151"/>
      <c r="CF154" s="151"/>
      <c r="CG154" s="151"/>
      <c r="CH154" s="151"/>
      <c r="CI154" s="151"/>
      <c r="CJ154" s="151"/>
      <c r="CK154" s="151"/>
      <c r="CL154" s="151"/>
      <c r="CM154" s="151"/>
      <c r="CN154" s="151"/>
      <c r="CO154" s="151"/>
      <c r="CP154" s="151"/>
      <c r="CQ154" s="151"/>
      <c r="CR154" s="151"/>
      <c r="CS154" s="151"/>
      <c r="CT154" s="151"/>
      <c r="CU154" s="151"/>
      <c r="CV154" s="151"/>
      <c r="CW154" s="151"/>
      <c r="CX154" s="151"/>
      <c r="CY154" s="151"/>
      <c r="CZ154" s="151"/>
      <c r="DA154" s="151"/>
      <c r="DB154" s="151"/>
      <c r="DC154" s="151"/>
      <c r="DD154" s="151"/>
      <c r="DE154" s="151"/>
      <c r="DF154" s="151"/>
      <c r="DG154" s="151"/>
      <c r="DH154" s="151"/>
      <c r="DI154" s="151"/>
      <c r="DJ154" s="151"/>
      <c r="DK154" s="151"/>
      <c r="DL154" s="151"/>
      <c r="DM154" s="151"/>
      <c r="DN154" s="151"/>
      <c r="DO154" s="151"/>
      <c r="DP154" s="151"/>
      <c r="DQ154" s="151"/>
      <c r="DR154" s="151"/>
      <c r="DS154" s="151"/>
      <c r="DT154" s="151"/>
      <c r="DU154" s="151"/>
      <c r="DV154" s="151"/>
      <c r="DW154" s="151"/>
      <c r="DX154" s="151"/>
      <c r="DY154" s="151"/>
      <c r="DZ154" s="151"/>
      <c r="EA154" s="151"/>
      <c r="EB154" s="151"/>
      <c r="EC154" s="151"/>
      <c r="ED154" s="151"/>
      <c r="EE154" s="151"/>
      <c r="EF154" s="151"/>
      <c r="EG154" s="151"/>
      <c r="EH154" s="151"/>
      <c r="EI154" s="151"/>
      <c r="EJ154" s="151"/>
      <c r="EK154" s="151"/>
      <c r="EL154" s="151"/>
      <c r="EM154" s="151"/>
      <c r="EN154" s="151"/>
      <c r="EO154" s="151"/>
      <c r="EP154" s="151"/>
      <c r="EQ154" s="151"/>
      <c r="ER154" s="151"/>
      <c r="ES154" s="151"/>
      <c r="ET154" s="151"/>
      <c r="EU154" s="151"/>
      <c r="EV154" s="151"/>
      <c r="EW154" s="151"/>
      <c r="EX154" s="151"/>
      <c r="EY154" s="151"/>
      <c r="EZ154" s="151"/>
      <c r="FA154" s="151"/>
      <c r="FB154" s="151"/>
      <c r="FC154" s="151"/>
      <c r="FD154" s="151"/>
      <c r="FE154" s="151"/>
      <c r="FF154" s="151"/>
      <c r="FG154" s="151"/>
      <c r="FH154" s="151"/>
      <c r="FI154" s="151"/>
      <c r="FJ154" s="151"/>
      <c r="FK154" s="151"/>
      <c r="FL154" s="151"/>
      <c r="FM154" s="151"/>
      <c r="FN154" s="151"/>
      <c r="FO154" s="151"/>
      <c r="FP154" s="151"/>
      <c r="FQ154" s="151"/>
      <c r="FR154" s="151"/>
      <c r="FS154" s="151"/>
      <c r="FT154" s="151"/>
      <c r="FU154" s="151"/>
      <c r="FV154" s="151"/>
      <c r="FW154" s="151"/>
      <c r="FX154" s="151"/>
      <c r="FY154" s="151"/>
      <c r="FZ154" s="151"/>
      <c r="GA154" s="151"/>
      <c r="GB154" s="151"/>
      <c r="GC154" s="151"/>
      <c r="GD154" s="151"/>
      <c r="GE154" s="151"/>
      <c r="GF154" s="151"/>
      <c r="GG154" s="151"/>
      <c r="GH154" s="151"/>
      <c r="GI154" s="151"/>
      <c r="GJ154" s="151"/>
      <c r="GK154" s="151"/>
      <c r="GL154" s="151"/>
      <c r="GM154" s="151"/>
      <c r="GN154" s="151"/>
      <c r="GO154" s="151"/>
      <c r="GP154" s="151"/>
      <c r="GQ154" s="151"/>
      <c r="GR154" s="151"/>
      <c r="GS154" s="151"/>
      <c r="GT154" s="151"/>
      <c r="GU154" s="151"/>
      <c r="GV154" s="151"/>
      <c r="GW154" s="151"/>
      <c r="GX154" s="151"/>
      <c r="GY154" s="151"/>
      <c r="GZ154" s="151"/>
      <c r="HA154" s="151"/>
      <c r="HB154" s="151"/>
      <c r="HC154" s="151"/>
      <c r="HD154" s="151"/>
      <c r="HE154" s="151"/>
      <c r="HF154" s="151"/>
      <c r="HG154" s="151"/>
      <c r="HH154" s="151"/>
      <c r="HI154" s="151"/>
      <c r="HJ154" s="151"/>
      <c r="HK154" s="151"/>
      <c r="HL154" s="151"/>
      <c r="HM154" s="151"/>
      <c r="HN154" s="151"/>
      <c r="HO154" s="151"/>
      <c r="HP154" s="151"/>
      <c r="HQ154" s="151"/>
      <c r="HR154" s="151"/>
      <c r="HS154" s="151"/>
      <c r="HT154" s="151"/>
      <c r="HU154" s="151"/>
      <c r="HV154" s="151"/>
      <c r="HW154" s="151"/>
      <c r="HX154" s="151"/>
      <c r="HY154" s="151"/>
      <c r="HZ154" s="151"/>
      <c r="IA154" s="151"/>
      <c r="IB154" s="151"/>
      <c r="IC154" s="151"/>
      <c r="ID154" s="151"/>
      <c r="IE154" s="151"/>
      <c r="IF154" s="151"/>
      <c r="IG154" s="151"/>
      <c r="IH154" s="151"/>
      <c r="II154" s="151"/>
      <c r="IJ154" s="151"/>
      <c r="IK154" s="151"/>
      <c r="IL154" s="151"/>
      <c r="IM154" s="151"/>
      <c r="IN154" s="151"/>
      <c r="IO154" s="151"/>
      <c r="IP154" s="151"/>
      <c r="IQ154" s="151"/>
      <c r="IR154" s="151"/>
      <c r="IS154" s="151"/>
      <c r="IT154" s="151"/>
      <c r="IU154" s="151"/>
      <c r="IV154" s="151"/>
      <c r="IW154" s="151"/>
      <c r="IX154" s="151"/>
      <c r="IY154" s="151"/>
      <c r="IZ154" s="151"/>
      <c r="JA154" s="151"/>
      <c r="JB154" s="151"/>
      <c r="JC154" s="151"/>
      <c r="JD154" s="151"/>
      <c r="JE154" s="151"/>
      <c r="JF154" s="151"/>
      <c r="JG154" s="151"/>
      <c r="JH154" s="151"/>
      <c r="JI154" s="151"/>
      <c r="JJ154" s="151"/>
      <c r="JK154" s="151"/>
      <c r="JL154" s="151"/>
      <c r="JM154" s="151"/>
      <c r="JN154" s="151"/>
      <c r="JO154" s="151"/>
      <c r="JP154" s="151"/>
      <c r="JQ154" s="151"/>
      <c r="JR154" s="151"/>
      <c r="JS154" s="151"/>
      <c r="JT154" s="151"/>
      <c r="JU154" s="151"/>
      <c r="JV154" s="151"/>
      <c r="JW154" s="151"/>
      <c r="JX154" s="151"/>
      <c r="JY154" s="151"/>
      <c r="JZ154" s="151"/>
      <c r="KA154" s="151"/>
      <c r="KB154" s="151"/>
      <c r="KC154" s="151"/>
      <c r="KD154" s="151"/>
      <c r="KE154" s="151"/>
      <c r="KF154" s="151"/>
      <c r="KG154" s="151"/>
      <c r="KH154" s="151"/>
      <c r="KI154" s="151"/>
      <c r="KJ154" s="151"/>
      <c r="KK154" s="151"/>
      <c r="KL154" s="151"/>
      <c r="KM154" s="151"/>
      <c r="KN154" s="151"/>
      <c r="KO154" s="151"/>
      <c r="KP154" s="151"/>
      <c r="KQ154" s="151"/>
      <c r="KR154" s="151"/>
      <c r="KS154" s="151"/>
      <c r="KT154" s="151"/>
      <c r="KU154" s="151"/>
      <c r="KV154" s="151"/>
      <c r="KW154" s="151"/>
      <c r="KX154" s="151"/>
      <c r="KY154" s="151"/>
      <c r="KZ154" s="151"/>
      <c r="LA154" s="151"/>
      <c r="LB154" s="151"/>
      <c r="LC154" s="151"/>
      <c r="LD154" s="151"/>
      <c r="LE154" s="151"/>
      <c r="LF154" s="151"/>
      <c r="LG154" s="151"/>
      <c r="LH154" s="151"/>
      <c r="LI154" s="151"/>
      <c r="LJ154" s="151"/>
      <c r="LK154" s="151"/>
      <c r="LL154" s="151"/>
      <c r="LM154" s="151"/>
      <c r="LN154" s="151"/>
      <c r="LO154" s="151"/>
      <c r="LP154" s="151"/>
      <c r="LQ154" s="151"/>
      <c r="LR154" s="151"/>
      <c r="LS154" s="151"/>
      <c r="LT154" s="151"/>
      <c r="LU154" s="151"/>
      <c r="LV154" s="151"/>
      <c r="LW154" s="151"/>
      <c r="LX154" s="151"/>
      <c r="LY154" s="151"/>
      <c r="LZ154" s="151"/>
      <c r="MA154" s="151"/>
      <c r="MB154" s="151"/>
      <c r="MC154" s="151"/>
      <c r="MD154" s="151"/>
      <c r="ME154" s="151"/>
      <c r="MF154" s="151"/>
      <c r="MG154" s="151"/>
      <c r="MH154" s="151"/>
      <c r="MI154" s="151"/>
      <c r="MJ154" s="151"/>
      <c r="MK154" s="151"/>
      <c r="ML154" s="151"/>
      <c r="MM154" s="151"/>
      <c r="MN154" s="151"/>
      <c r="MO154" s="151"/>
      <c r="MP154" s="151"/>
      <c r="MQ154" s="151"/>
      <c r="MR154" s="151"/>
      <c r="MS154" s="151"/>
      <c r="MT154" s="151"/>
      <c r="MU154" s="151"/>
      <c r="MV154" s="151"/>
      <c r="MW154" s="151"/>
      <c r="MX154" s="151"/>
      <c r="MY154" s="151"/>
      <c r="MZ154" s="151"/>
      <c r="NA154" s="151"/>
      <c r="NB154" s="151"/>
      <c r="NC154" s="151"/>
      <c r="ND154" s="151"/>
      <c r="NE154" s="151"/>
      <c r="NF154" s="151"/>
      <c r="NG154" s="151"/>
      <c r="NH154" s="151"/>
      <c r="NI154" s="151"/>
      <c r="NJ154" s="151"/>
      <c r="NK154" s="151"/>
      <c r="NL154" s="151"/>
      <c r="NM154" s="151"/>
      <c r="NN154" s="151"/>
      <c r="NO154" s="151"/>
      <c r="NP154" s="151"/>
      <c r="NQ154" s="151"/>
      <c r="NR154" s="151"/>
      <c r="NS154" s="151"/>
      <c r="NT154" s="151"/>
      <c r="NU154" s="151"/>
      <c r="NV154" s="151"/>
      <c r="NW154" s="151"/>
      <c r="NX154" s="151"/>
      <c r="NY154" s="151"/>
      <c r="NZ154" s="151"/>
      <c r="OA154" s="151"/>
      <c r="OB154" s="151"/>
      <c r="OC154" s="151"/>
      <c r="OD154" s="151"/>
      <c r="OE154" s="151"/>
      <c r="OF154" s="151"/>
      <c r="OG154" s="151"/>
      <c r="OH154" s="151"/>
      <c r="OI154" s="151"/>
      <c r="OJ154" s="151"/>
      <c r="OK154" s="151"/>
      <c r="OL154" s="151"/>
      <c r="OM154" s="151"/>
      <c r="ON154" s="151"/>
      <c r="OO154" s="151"/>
      <c r="OP154" s="151"/>
      <c r="OQ154" s="151"/>
      <c r="OR154" s="151"/>
      <c r="OS154" s="151"/>
      <c r="OT154" s="151"/>
      <c r="OU154" s="151"/>
      <c r="OV154" s="151"/>
      <c r="OW154" s="151"/>
      <c r="OX154" s="151"/>
      <c r="OY154" s="151"/>
      <c r="OZ154" s="151"/>
      <c r="PA154" s="151"/>
      <c r="PB154" s="151"/>
      <c r="PC154" s="151"/>
      <c r="PD154" s="151"/>
      <c r="PE154" s="151"/>
      <c r="PF154" s="151"/>
      <c r="PG154" s="151"/>
      <c r="PH154" s="151"/>
      <c r="PI154" s="151"/>
      <c r="PJ154" s="151"/>
      <c r="PK154" s="151"/>
      <c r="PL154" s="151"/>
      <c r="PM154" s="151"/>
      <c r="PN154" s="151"/>
      <c r="PO154" s="151"/>
      <c r="PP154" s="151"/>
      <c r="PQ154" s="151"/>
      <c r="PR154" s="151"/>
      <c r="PS154" s="151"/>
      <c r="PT154" s="151"/>
      <c r="PU154" s="151"/>
      <c r="PV154" s="151"/>
      <c r="PW154" s="151"/>
      <c r="PX154" s="151"/>
      <c r="PY154" s="151"/>
      <c r="PZ154" s="151"/>
      <c r="QA154" s="151"/>
      <c r="QB154" s="151"/>
      <c r="QC154" s="151"/>
      <c r="QD154" s="151"/>
      <c r="QE154" s="151"/>
      <c r="QF154" s="151"/>
      <c r="QG154" s="151"/>
      <c r="QH154" s="151"/>
      <c r="QI154" s="151"/>
      <c r="QJ154" s="151"/>
      <c r="QK154" s="151"/>
      <c r="QL154" s="151"/>
      <c r="QM154" s="151"/>
      <c r="QN154" s="151"/>
      <c r="QO154" s="151"/>
      <c r="QP154" s="151"/>
      <c r="QQ154" s="151"/>
      <c r="QR154" s="151"/>
      <c r="QS154" s="151"/>
      <c r="QT154" s="151"/>
      <c r="QU154" s="151"/>
      <c r="QV154" s="151"/>
      <c r="QW154" s="151"/>
      <c r="QX154" s="151"/>
      <c r="QY154" s="151"/>
      <c r="QZ154" s="151"/>
      <c r="RA154" s="151"/>
      <c r="RB154" s="151"/>
      <c r="RC154" s="151"/>
      <c r="RD154" s="151"/>
      <c r="RE154" s="151"/>
      <c r="RF154" s="151"/>
      <c r="RG154" s="151"/>
      <c r="RH154" s="151"/>
      <c r="RI154" s="151"/>
      <c r="RJ154" s="151"/>
      <c r="RK154" s="151"/>
      <c r="RL154" s="151"/>
      <c r="RM154" s="151"/>
      <c r="RN154" s="151"/>
      <c r="RO154" s="151"/>
      <c r="RP154" s="151"/>
      <c r="RQ154" s="151"/>
      <c r="RR154" s="151"/>
      <c r="RS154" s="151"/>
      <c r="RT154" s="151"/>
      <c r="RU154" s="151"/>
      <c r="RV154" s="151"/>
      <c r="RW154" s="151"/>
      <c r="RX154" s="151"/>
      <c r="RY154" s="151"/>
      <c r="RZ154" s="151"/>
      <c r="SA154" s="151"/>
      <c r="SB154" s="151"/>
      <c r="SC154" s="151"/>
      <c r="SD154" s="151"/>
      <c r="SE154" s="151"/>
      <c r="SF154" s="151"/>
      <c r="SG154" s="151"/>
      <c r="SH154" s="151"/>
      <c r="SI154" s="151"/>
      <c r="SJ154" s="151"/>
      <c r="SK154" s="151"/>
      <c r="SL154" s="151"/>
      <c r="SM154" s="151"/>
      <c r="SN154" s="151"/>
      <c r="SO154" s="151"/>
      <c r="SP154" s="151"/>
      <c r="SQ154" s="151"/>
      <c r="SR154" s="151"/>
      <c r="SS154" s="151"/>
      <c r="ST154" s="151"/>
      <c r="SU154" s="151"/>
      <c r="SV154" s="151"/>
      <c r="SW154" s="151"/>
      <c r="SX154" s="151"/>
      <c r="SY154" s="151"/>
      <c r="SZ154" s="151"/>
      <c r="TA154" s="151"/>
      <c r="TB154" s="151"/>
      <c r="TC154" s="151"/>
      <c r="TD154" s="151"/>
      <c r="TE154" s="151"/>
      <c r="TF154" s="151"/>
      <c r="TG154" s="151"/>
      <c r="TH154" s="151"/>
      <c r="TI154" s="151"/>
      <c r="TJ154" s="151"/>
      <c r="TK154" s="151"/>
      <c r="TL154" s="151"/>
      <c r="TM154" s="151"/>
      <c r="TN154" s="151"/>
      <c r="TO154" s="151"/>
      <c r="TP154" s="151"/>
      <c r="TQ154" s="151"/>
      <c r="TR154" s="151"/>
      <c r="TS154" s="151"/>
      <c r="TT154" s="151"/>
      <c r="TU154" s="151"/>
      <c r="TV154" s="151"/>
      <c r="TW154" s="151"/>
      <c r="TX154" s="151"/>
      <c r="TY154" s="151"/>
      <c r="TZ154" s="151"/>
      <c r="UA154" s="151"/>
      <c r="UB154" s="151"/>
      <c r="UC154" s="151"/>
      <c r="UD154" s="151"/>
      <c r="UE154" s="151"/>
      <c r="UF154" s="151"/>
      <c r="UG154" s="151"/>
      <c r="UH154" s="151"/>
      <c r="UI154" s="151"/>
      <c r="UJ154" s="151"/>
      <c r="UK154" s="151"/>
      <c r="UL154" s="151"/>
      <c r="UM154" s="151"/>
      <c r="UN154" s="151"/>
      <c r="UO154" s="151"/>
      <c r="UP154" s="151"/>
      <c r="UQ154" s="151"/>
      <c r="UR154" s="151"/>
      <c r="US154" s="151"/>
      <c r="UT154" s="151"/>
      <c r="UU154" s="151"/>
      <c r="UV154" s="151"/>
      <c r="UW154" s="151"/>
      <c r="UX154" s="151"/>
      <c r="UY154" s="151"/>
      <c r="UZ154" s="151"/>
      <c r="VA154" s="151"/>
      <c r="VB154" s="151"/>
      <c r="VC154" s="151"/>
      <c r="VD154" s="151"/>
      <c r="VE154" s="151"/>
      <c r="VF154" s="151"/>
      <c r="VG154" s="151"/>
      <c r="VH154" s="151"/>
      <c r="VI154" s="151"/>
      <c r="VJ154" s="151"/>
      <c r="VK154" s="151"/>
      <c r="VL154" s="151"/>
      <c r="VM154" s="151"/>
      <c r="VN154" s="151"/>
      <c r="VO154" s="151"/>
      <c r="VP154" s="151"/>
      <c r="VQ154" s="151"/>
      <c r="VR154" s="151"/>
      <c r="VS154" s="151"/>
      <c r="VT154" s="151"/>
      <c r="VU154" s="151"/>
      <c r="VV154" s="151"/>
      <c r="VW154" s="151"/>
      <c r="VX154" s="151"/>
      <c r="VY154" s="151"/>
      <c r="VZ154" s="151"/>
      <c r="WA154" s="151"/>
      <c r="WB154" s="151"/>
      <c r="WC154" s="151"/>
      <c r="WD154" s="151"/>
      <c r="WE154" s="151"/>
      <c r="WF154" s="151"/>
      <c r="WG154" s="151"/>
      <c r="WH154" s="151"/>
      <c r="WI154" s="151"/>
      <c r="WJ154" s="151"/>
      <c r="WK154" s="151"/>
      <c r="WL154" s="151"/>
      <c r="WM154" s="151"/>
      <c r="WN154" s="151"/>
      <c r="WO154" s="151"/>
      <c r="WP154" s="151"/>
      <c r="WQ154" s="151"/>
      <c r="WR154" s="151"/>
      <c r="WS154" s="151"/>
      <c r="WT154" s="151"/>
      <c r="WU154" s="151"/>
      <c r="WV154" s="151"/>
      <c r="WW154" s="151"/>
      <c r="WX154" s="151"/>
      <c r="WY154" s="151"/>
      <c r="WZ154" s="151"/>
      <c r="XA154" s="151"/>
      <c r="XB154" s="151"/>
      <c r="XC154" s="151"/>
      <c r="XD154" s="151"/>
      <c r="XE154" s="151"/>
      <c r="XF154" s="151"/>
      <c r="XG154" s="151"/>
      <c r="XH154" s="151"/>
      <c r="XI154" s="151"/>
      <c r="XJ154" s="151"/>
      <c r="XK154" s="151"/>
      <c r="XL154" s="151"/>
      <c r="XM154" s="151"/>
      <c r="XN154" s="151"/>
      <c r="XO154" s="151"/>
      <c r="XP154" s="151"/>
      <c r="XQ154" s="151"/>
      <c r="XR154" s="151"/>
      <c r="XS154" s="151"/>
      <c r="XT154" s="151"/>
      <c r="XU154" s="151"/>
      <c r="XV154" s="151"/>
      <c r="XW154" s="151"/>
      <c r="XX154" s="151"/>
      <c r="XY154" s="151"/>
      <c r="XZ154" s="151"/>
      <c r="YA154" s="151"/>
      <c r="YB154" s="151"/>
      <c r="YC154" s="151"/>
      <c r="YD154" s="151"/>
      <c r="YE154" s="151"/>
      <c r="YF154" s="151"/>
      <c r="YG154" s="151"/>
      <c r="YH154" s="151"/>
      <c r="YI154" s="151"/>
      <c r="YJ154" s="151"/>
      <c r="YK154" s="151"/>
      <c r="YL154" s="151"/>
      <c r="YM154" s="151"/>
      <c r="YN154" s="151"/>
      <c r="YO154" s="151"/>
      <c r="YP154" s="151"/>
      <c r="YQ154" s="151"/>
      <c r="YR154" s="151"/>
      <c r="YS154" s="151"/>
      <c r="YT154" s="151"/>
      <c r="YU154" s="151"/>
      <c r="YV154" s="151"/>
      <c r="YW154" s="151"/>
      <c r="YX154" s="151"/>
      <c r="YY154" s="151"/>
      <c r="YZ154" s="151"/>
      <c r="ZA154" s="151"/>
      <c r="ZB154" s="151"/>
      <c r="ZC154" s="151"/>
      <c r="ZD154" s="151"/>
      <c r="ZE154" s="151"/>
      <c r="ZF154" s="151"/>
      <c r="ZG154" s="151"/>
      <c r="ZH154" s="151"/>
    </row>
    <row r="155" spans="1:684" s="106" customFormat="1" ht="13.55" customHeight="1">
      <c r="A155" s="439"/>
      <c r="B155" s="95" t="s">
        <v>242</v>
      </c>
      <c r="C155" s="166">
        <v>2064241</v>
      </c>
      <c r="D155" s="385">
        <f t="shared" si="31"/>
        <v>0.1247743494207052</v>
      </c>
      <c r="E155" s="93">
        <v>2113</v>
      </c>
      <c r="F155" s="224">
        <f t="shared" si="29"/>
        <v>0.47350069735006972</v>
      </c>
      <c r="G155" s="92">
        <v>299</v>
      </c>
      <c r="H155" s="224">
        <f t="shared" si="30"/>
        <v>0.64285714285714279</v>
      </c>
      <c r="I155" s="92">
        <v>252</v>
      </c>
      <c r="J155" s="46">
        <f t="shared" si="28"/>
        <v>-0.18181818181818177</v>
      </c>
      <c r="K155" s="373">
        <v>100</v>
      </c>
      <c r="L155" s="224">
        <f t="shared" si="27"/>
        <v>0.35135135135135137</v>
      </c>
      <c r="M155" s="430"/>
      <c r="N155" s="424"/>
      <c r="O155" s="430"/>
      <c r="P155" s="424"/>
      <c r="Q155" s="93"/>
      <c r="R155" s="385"/>
      <c r="S155" s="143"/>
      <c r="T155" s="143"/>
      <c r="U155" s="143"/>
      <c r="V155" s="143"/>
      <c r="W155" s="143"/>
      <c r="X155" s="143"/>
      <c r="Y155" s="143"/>
      <c r="Z155" s="143"/>
      <c r="AA155" s="143"/>
      <c r="AB155" s="143"/>
      <c r="AC155" s="143"/>
      <c r="AD155" s="143"/>
      <c r="AE155" s="143"/>
      <c r="AF155" s="143"/>
      <c r="AG155" s="143"/>
      <c r="AH155" s="143"/>
      <c r="AI155" s="143"/>
      <c r="AJ155" s="143"/>
      <c r="AK155" s="143"/>
      <c r="AL155" s="143"/>
      <c r="AM155" s="143"/>
      <c r="AN155" s="143"/>
      <c r="AO155" s="143"/>
      <c r="AP155" s="143"/>
      <c r="AQ155" s="143"/>
      <c r="AR155" s="143"/>
      <c r="AS155" s="143"/>
      <c r="AT155" s="143"/>
      <c r="AU155" s="143"/>
      <c r="AV155" s="143"/>
      <c r="AW155" s="143"/>
      <c r="AX155" s="143"/>
      <c r="AY155" s="143"/>
      <c r="AZ155" s="143"/>
      <c r="BA155" s="143"/>
      <c r="BB155" s="143"/>
      <c r="BC155" s="143"/>
      <c r="BD155" s="143"/>
      <c r="BE155" s="143"/>
      <c r="BF155" s="143"/>
      <c r="BG155" s="143"/>
      <c r="BH155" s="143"/>
      <c r="BI155" s="143"/>
      <c r="BJ155" s="143"/>
      <c r="BK155" s="143"/>
      <c r="BL155" s="143"/>
      <c r="BM155" s="143"/>
      <c r="BN155" s="143"/>
      <c r="BO155" s="143"/>
      <c r="BP155" s="143"/>
      <c r="BQ155" s="143"/>
      <c r="BR155" s="143"/>
      <c r="BS155" s="143"/>
      <c r="BT155" s="143"/>
      <c r="BU155" s="143"/>
      <c r="BV155" s="143"/>
      <c r="BW155" s="143"/>
      <c r="BX155" s="143"/>
      <c r="BY155" s="143"/>
      <c r="BZ155" s="143"/>
      <c r="CA155" s="143"/>
      <c r="CB155" s="143"/>
      <c r="CC155" s="143"/>
      <c r="CD155" s="143"/>
      <c r="CE155" s="143"/>
      <c r="CF155" s="143"/>
      <c r="CG155" s="143"/>
      <c r="CH155" s="143"/>
      <c r="CI155" s="143"/>
      <c r="CJ155" s="143"/>
      <c r="CK155" s="143"/>
      <c r="CL155" s="143"/>
      <c r="CM155" s="143"/>
      <c r="CN155" s="143"/>
      <c r="CO155" s="143"/>
      <c r="CP155" s="143"/>
      <c r="CQ155" s="143"/>
      <c r="CR155" s="143"/>
      <c r="CS155" s="143"/>
      <c r="CT155" s="143"/>
      <c r="CU155" s="143"/>
      <c r="CV155" s="143"/>
      <c r="CW155" s="143"/>
      <c r="CX155" s="143"/>
      <c r="CY155" s="143"/>
      <c r="CZ155" s="143"/>
      <c r="DA155" s="143"/>
      <c r="DB155" s="143"/>
      <c r="DC155" s="143"/>
      <c r="DD155" s="143"/>
      <c r="DE155" s="143"/>
      <c r="DF155" s="143"/>
      <c r="DG155" s="143"/>
      <c r="DH155" s="143"/>
      <c r="DI155" s="143"/>
      <c r="DJ155" s="143"/>
      <c r="DK155" s="143"/>
      <c r="DL155" s="143"/>
      <c r="DM155" s="143"/>
      <c r="DN155" s="143"/>
      <c r="DO155" s="143"/>
      <c r="DP155" s="143"/>
      <c r="DQ155" s="143"/>
      <c r="DR155" s="143"/>
      <c r="DS155" s="143"/>
      <c r="DT155" s="143"/>
      <c r="DU155" s="143"/>
      <c r="DV155" s="143"/>
      <c r="DW155" s="143"/>
      <c r="DX155" s="143"/>
      <c r="DY155" s="143"/>
      <c r="DZ155" s="143"/>
      <c r="EA155" s="143"/>
      <c r="EB155" s="143"/>
      <c r="EC155" s="143"/>
      <c r="ED155" s="143"/>
      <c r="EE155" s="143"/>
      <c r="EF155" s="143"/>
      <c r="EG155" s="143"/>
      <c r="EH155" s="143"/>
      <c r="EI155" s="143"/>
      <c r="EJ155" s="143"/>
      <c r="EK155" s="143"/>
      <c r="EL155" s="143"/>
      <c r="EM155" s="143"/>
      <c r="EN155" s="143"/>
      <c r="EO155" s="143"/>
      <c r="EP155" s="143"/>
      <c r="EQ155" s="143"/>
      <c r="ER155" s="143"/>
      <c r="ES155" s="143"/>
      <c r="ET155" s="143"/>
      <c r="EU155" s="143"/>
      <c r="EV155" s="143"/>
      <c r="EW155" s="143"/>
      <c r="EX155" s="143"/>
      <c r="EY155" s="143"/>
      <c r="EZ155" s="143"/>
      <c r="FA155" s="143"/>
      <c r="FB155" s="143"/>
      <c r="FC155" s="143"/>
      <c r="FD155" s="143"/>
      <c r="FE155" s="143"/>
      <c r="FF155" s="143"/>
      <c r="FG155" s="143"/>
      <c r="FH155" s="143"/>
      <c r="FI155" s="143"/>
      <c r="FJ155" s="143"/>
      <c r="FK155" s="143"/>
      <c r="FL155" s="143"/>
      <c r="FM155" s="143"/>
      <c r="FN155" s="143"/>
      <c r="FO155" s="143"/>
      <c r="FP155" s="143"/>
      <c r="FQ155" s="143"/>
      <c r="FR155" s="143"/>
      <c r="FS155" s="143"/>
      <c r="FT155" s="143"/>
      <c r="FU155" s="143"/>
      <c r="FV155" s="143"/>
      <c r="FW155" s="143"/>
      <c r="FX155" s="143"/>
      <c r="FY155" s="143"/>
      <c r="FZ155" s="143"/>
      <c r="GA155" s="143"/>
      <c r="GB155" s="143"/>
      <c r="GC155" s="143"/>
      <c r="GD155" s="143"/>
      <c r="GE155" s="143"/>
      <c r="GF155" s="143"/>
      <c r="GG155" s="143"/>
      <c r="GH155" s="143"/>
      <c r="GI155" s="143"/>
      <c r="GJ155" s="143"/>
      <c r="GK155" s="143"/>
      <c r="GL155" s="143"/>
      <c r="GM155" s="143"/>
      <c r="GN155" s="143"/>
      <c r="GO155" s="143"/>
      <c r="GP155" s="143"/>
      <c r="GQ155" s="143"/>
      <c r="GR155" s="143"/>
      <c r="GS155" s="143"/>
      <c r="GT155" s="143"/>
      <c r="GU155" s="143"/>
      <c r="GV155" s="143"/>
      <c r="GW155" s="143"/>
      <c r="GX155" s="143"/>
      <c r="GY155" s="143"/>
      <c r="GZ155" s="143"/>
      <c r="HA155" s="143"/>
      <c r="HB155" s="143"/>
      <c r="HC155" s="143"/>
      <c r="HD155" s="143"/>
      <c r="HE155" s="143"/>
      <c r="HF155" s="143"/>
      <c r="HG155" s="143"/>
      <c r="HH155" s="143"/>
      <c r="HI155" s="143"/>
      <c r="HJ155" s="143"/>
      <c r="HK155" s="143"/>
      <c r="HL155" s="143"/>
      <c r="HM155" s="143"/>
      <c r="HN155" s="143"/>
      <c r="HO155" s="143"/>
      <c r="HP155" s="143"/>
      <c r="HQ155" s="143"/>
      <c r="HR155" s="143"/>
      <c r="HS155" s="143"/>
      <c r="HT155" s="143"/>
      <c r="HU155" s="143"/>
      <c r="HV155" s="143"/>
      <c r="HW155" s="143"/>
      <c r="HX155" s="143"/>
      <c r="HY155" s="143"/>
      <c r="HZ155" s="143"/>
      <c r="IA155" s="143"/>
      <c r="IB155" s="143"/>
      <c r="IC155" s="143"/>
      <c r="ID155" s="143"/>
      <c r="IE155" s="143"/>
      <c r="IF155" s="143"/>
      <c r="IG155" s="143"/>
      <c r="IH155" s="143"/>
      <c r="II155" s="143"/>
      <c r="IJ155" s="143"/>
      <c r="IK155" s="143"/>
      <c r="IL155" s="143"/>
      <c r="IM155" s="143"/>
      <c r="IN155" s="143"/>
      <c r="IO155" s="143"/>
      <c r="IP155" s="143"/>
      <c r="IQ155" s="143"/>
      <c r="IR155" s="143"/>
      <c r="IS155" s="143"/>
      <c r="IT155" s="143"/>
      <c r="IU155" s="143"/>
      <c r="IV155" s="143"/>
      <c r="IW155" s="143"/>
      <c r="IX155" s="143"/>
      <c r="IY155" s="143"/>
      <c r="IZ155" s="143"/>
      <c r="JA155" s="143"/>
      <c r="JB155" s="143"/>
      <c r="JC155" s="143"/>
      <c r="JD155" s="143"/>
      <c r="JE155" s="143"/>
      <c r="JF155" s="143"/>
      <c r="JG155" s="143"/>
      <c r="JH155" s="143"/>
      <c r="JI155" s="143"/>
      <c r="JJ155" s="143"/>
      <c r="JK155" s="143"/>
      <c r="JL155" s="143"/>
      <c r="JM155" s="143"/>
      <c r="JN155" s="143"/>
      <c r="JO155" s="143"/>
      <c r="JP155" s="143"/>
      <c r="JQ155" s="143"/>
      <c r="JR155" s="143"/>
      <c r="JS155" s="143"/>
      <c r="JT155" s="143"/>
      <c r="JU155" s="143"/>
      <c r="JV155" s="143"/>
      <c r="JW155" s="143"/>
      <c r="JX155" s="143"/>
      <c r="JY155" s="143"/>
      <c r="JZ155" s="143"/>
      <c r="KA155" s="143"/>
      <c r="KB155" s="143"/>
      <c r="KC155" s="143"/>
      <c r="KD155" s="143"/>
      <c r="KE155" s="143"/>
      <c r="KF155" s="143"/>
      <c r="KG155" s="143"/>
      <c r="KH155" s="143"/>
      <c r="KI155" s="143"/>
      <c r="KJ155" s="143"/>
      <c r="KK155" s="143"/>
      <c r="KL155" s="143"/>
      <c r="KM155" s="143"/>
      <c r="KN155" s="143"/>
      <c r="KO155" s="143"/>
      <c r="KP155" s="143"/>
      <c r="KQ155" s="143"/>
      <c r="KR155" s="143"/>
      <c r="KS155" s="143"/>
      <c r="KT155" s="143"/>
      <c r="KU155" s="143"/>
      <c r="KV155" s="143"/>
      <c r="KW155" s="143"/>
      <c r="KX155" s="143"/>
      <c r="KY155" s="143"/>
      <c r="KZ155" s="143"/>
      <c r="LA155" s="143"/>
      <c r="LB155" s="143"/>
      <c r="LC155" s="143"/>
      <c r="LD155" s="143"/>
      <c r="LE155" s="143"/>
      <c r="LF155" s="143"/>
      <c r="LG155" s="143"/>
      <c r="LH155" s="143"/>
      <c r="LI155" s="143"/>
      <c r="LJ155" s="143"/>
      <c r="LK155" s="143"/>
      <c r="LL155" s="143"/>
      <c r="LM155" s="143"/>
      <c r="LN155" s="143"/>
      <c r="LO155" s="143"/>
      <c r="LP155" s="143"/>
      <c r="LQ155" s="143"/>
      <c r="LR155" s="143"/>
      <c r="LS155" s="143"/>
      <c r="LT155" s="143"/>
      <c r="LU155" s="143"/>
      <c r="LV155" s="143"/>
      <c r="LW155" s="143"/>
      <c r="LX155" s="143"/>
      <c r="LY155" s="143"/>
      <c r="LZ155" s="143"/>
      <c r="MA155" s="143"/>
      <c r="MB155" s="143"/>
      <c r="MC155" s="143"/>
      <c r="MD155" s="143"/>
      <c r="ME155" s="143"/>
      <c r="MF155" s="143"/>
      <c r="MG155" s="143"/>
      <c r="MH155" s="143"/>
      <c r="MI155" s="143"/>
      <c r="MJ155" s="143"/>
      <c r="MK155" s="143"/>
      <c r="ML155" s="143"/>
      <c r="MM155" s="143"/>
      <c r="MN155" s="143"/>
      <c r="MO155" s="143"/>
      <c r="MP155" s="143"/>
      <c r="MQ155" s="143"/>
      <c r="MR155" s="143"/>
      <c r="MS155" s="143"/>
      <c r="MT155" s="143"/>
      <c r="MU155" s="143"/>
      <c r="MV155" s="143"/>
      <c r="MW155" s="143"/>
      <c r="MX155" s="143"/>
      <c r="MY155" s="143"/>
      <c r="MZ155" s="143"/>
      <c r="NA155" s="143"/>
      <c r="NB155" s="143"/>
      <c r="NC155" s="143"/>
      <c r="ND155" s="143"/>
      <c r="NE155" s="143"/>
      <c r="NF155" s="143"/>
      <c r="NG155" s="143"/>
      <c r="NH155" s="143"/>
      <c r="NI155" s="143"/>
      <c r="NJ155" s="143"/>
      <c r="NK155" s="143"/>
      <c r="NL155" s="143"/>
      <c r="NM155" s="143"/>
      <c r="NN155" s="143"/>
      <c r="NO155" s="143"/>
      <c r="NP155" s="143"/>
      <c r="NQ155" s="143"/>
      <c r="NR155" s="143"/>
      <c r="NS155" s="143"/>
      <c r="NT155" s="143"/>
      <c r="NU155" s="143"/>
      <c r="NV155" s="143"/>
      <c r="NW155" s="143"/>
      <c r="NX155" s="143"/>
      <c r="NY155" s="143"/>
      <c r="NZ155" s="143"/>
      <c r="OA155" s="143"/>
      <c r="OB155" s="143"/>
      <c r="OC155" s="143"/>
      <c r="OD155" s="143"/>
      <c r="OE155" s="143"/>
      <c r="OF155" s="143"/>
      <c r="OG155" s="143"/>
      <c r="OH155" s="143"/>
      <c r="OI155" s="143"/>
      <c r="OJ155" s="143"/>
      <c r="OK155" s="143"/>
      <c r="OL155" s="143"/>
      <c r="OM155" s="143"/>
      <c r="ON155" s="143"/>
      <c r="OO155" s="143"/>
      <c r="OP155" s="143"/>
      <c r="OQ155" s="143"/>
      <c r="OR155" s="143"/>
      <c r="OS155" s="143"/>
      <c r="OT155" s="143"/>
      <c r="OU155" s="143"/>
      <c r="OV155" s="143"/>
      <c r="OW155" s="143"/>
      <c r="OX155" s="143"/>
      <c r="OY155" s="143"/>
      <c r="OZ155" s="143"/>
      <c r="PA155" s="143"/>
      <c r="PB155" s="143"/>
      <c r="PC155" s="143"/>
      <c r="PD155" s="143"/>
      <c r="PE155" s="143"/>
      <c r="PF155" s="143"/>
      <c r="PG155" s="143"/>
      <c r="PH155" s="143"/>
      <c r="PI155" s="143"/>
      <c r="PJ155" s="143"/>
      <c r="PK155" s="143"/>
      <c r="PL155" s="143"/>
      <c r="PM155" s="143"/>
      <c r="PN155" s="143"/>
      <c r="PO155" s="143"/>
      <c r="PP155" s="143"/>
      <c r="PQ155" s="143"/>
      <c r="PR155" s="143"/>
      <c r="PS155" s="143"/>
      <c r="PT155" s="143"/>
      <c r="PU155" s="143"/>
      <c r="PV155" s="143"/>
      <c r="PW155" s="143"/>
      <c r="PX155" s="143"/>
      <c r="PY155" s="143"/>
      <c r="PZ155" s="143"/>
      <c r="QA155" s="143"/>
      <c r="QB155" s="143"/>
      <c r="QC155" s="143"/>
      <c r="QD155" s="143"/>
      <c r="QE155" s="143"/>
      <c r="QF155" s="143"/>
      <c r="QG155" s="143"/>
      <c r="QH155" s="143"/>
      <c r="QI155" s="143"/>
      <c r="QJ155" s="143"/>
      <c r="QK155" s="143"/>
      <c r="QL155" s="143"/>
      <c r="QM155" s="143"/>
      <c r="QN155" s="143"/>
      <c r="QO155" s="143"/>
      <c r="QP155" s="143"/>
      <c r="QQ155" s="143"/>
      <c r="QR155" s="143"/>
      <c r="QS155" s="143"/>
      <c r="QT155" s="143"/>
      <c r="QU155" s="143"/>
      <c r="QV155" s="143"/>
      <c r="QW155" s="143"/>
      <c r="QX155" s="143"/>
      <c r="QY155" s="143"/>
      <c r="QZ155" s="143"/>
      <c r="RA155" s="143"/>
      <c r="RB155" s="143"/>
      <c r="RC155" s="143"/>
      <c r="RD155" s="143"/>
      <c r="RE155" s="143"/>
      <c r="RF155" s="143"/>
      <c r="RG155" s="143"/>
      <c r="RH155" s="143"/>
      <c r="RI155" s="143"/>
      <c r="RJ155" s="143"/>
      <c r="RK155" s="143"/>
      <c r="RL155" s="143"/>
      <c r="RM155" s="143"/>
      <c r="RN155" s="143"/>
      <c r="RO155" s="143"/>
      <c r="RP155" s="143"/>
      <c r="RQ155" s="143"/>
      <c r="RR155" s="143"/>
      <c r="RS155" s="143"/>
      <c r="RT155" s="143"/>
      <c r="RU155" s="143"/>
      <c r="RV155" s="143"/>
      <c r="RW155" s="143"/>
      <c r="RX155" s="143"/>
      <c r="RY155" s="143"/>
      <c r="RZ155" s="143"/>
      <c r="SA155" s="143"/>
      <c r="SB155" s="143"/>
      <c r="SC155" s="143"/>
      <c r="SD155" s="143"/>
      <c r="SE155" s="143"/>
      <c r="SF155" s="143"/>
      <c r="SG155" s="143"/>
      <c r="SH155" s="143"/>
      <c r="SI155" s="143"/>
      <c r="SJ155" s="143"/>
      <c r="SK155" s="143"/>
      <c r="SL155" s="143"/>
      <c r="SM155" s="143"/>
      <c r="SN155" s="143"/>
      <c r="SO155" s="143"/>
      <c r="SP155" s="143"/>
      <c r="SQ155" s="143"/>
      <c r="SR155" s="143"/>
      <c r="SS155" s="143"/>
      <c r="ST155" s="143"/>
      <c r="SU155" s="143"/>
      <c r="SV155" s="143"/>
      <c r="SW155" s="143"/>
      <c r="SX155" s="143"/>
      <c r="SY155" s="143"/>
      <c r="SZ155" s="143"/>
      <c r="TA155" s="143"/>
      <c r="TB155" s="143"/>
      <c r="TC155" s="143"/>
      <c r="TD155" s="143"/>
      <c r="TE155" s="143"/>
      <c r="TF155" s="143"/>
      <c r="TG155" s="143"/>
      <c r="TH155" s="143"/>
      <c r="TI155" s="143"/>
      <c r="TJ155" s="143"/>
      <c r="TK155" s="143"/>
      <c r="TL155" s="143"/>
      <c r="TM155" s="143"/>
      <c r="TN155" s="143"/>
      <c r="TO155" s="143"/>
      <c r="TP155" s="143"/>
      <c r="TQ155" s="143"/>
      <c r="TR155" s="143"/>
      <c r="TS155" s="143"/>
      <c r="TT155" s="143"/>
      <c r="TU155" s="143"/>
      <c r="TV155" s="143"/>
      <c r="TW155" s="143"/>
      <c r="TX155" s="143"/>
      <c r="TY155" s="143"/>
      <c r="TZ155" s="143"/>
      <c r="UA155" s="143"/>
      <c r="UB155" s="143"/>
      <c r="UC155" s="143"/>
      <c r="UD155" s="143"/>
      <c r="UE155" s="143"/>
      <c r="UF155" s="143"/>
      <c r="UG155" s="143"/>
      <c r="UH155" s="143"/>
      <c r="UI155" s="143"/>
      <c r="UJ155" s="143"/>
      <c r="UK155" s="143"/>
      <c r="UL155" s="143"/>
      <c r="UM155" s="143"/>
      <c r="UN155" s="143"/>
      <c r="UO155" s="143"/>
      <c r="UP155" s="143"/>
      <c r="UQ155" s="143"/>
      <c r="UR155" s="143"/>
      <c r="US155" s="143"/>
      <c r="UT155" s="143"/>
      <c r="UU155" s="143"/>
      <c r="UV155" s="143"/>
      <c r="UW155" s="143"/>
      <c r="UX155" s="143"/>
      <c r="UY155" s="143"/>
      <c r="UZ155" s="143"/>
      <c r="VA155" s="143"/>
      <c r="VB155" s="143"/>
      <c r="VC155" s="143"/>
      <c r="VD155" s="143"/>
      <c r="VE155" s="143"/>
      <c r="VF155" s="143"/>
      <c r="VG155" s="143"/>
      <c r="VH155" s="143"/>
      <c r="VI155" s="143"/>
      <c r="VJ155" s="143"/>
      <c r="VK155" s="143"/>
      <c r="VL155" s="143"/>
      <c r="VM155" s="143"/>
      <c r="VN155" s="143"/>
      <c r="VO155" s="143"/>
      <c r="VP155" s="143"/>
      <c r="VQ155" s="143"/>
      <c r="VR155" s="143"/>
      <c r="VS155" s="143"/>
      <c r="VT155" s="143"/>
      <c r="VU155" s="143"/>
      <c r="VV155" s="143"/>
      <c r="VW155" s="143"/>
      <c r="VX155" s="143"/>
      <c r="VY155" s="143"/>
      <c r="VZ155" s="143"/>
      <c r="WA155" s="143"/>
      <c r="WB155" s="143"/>
      <c r="WC155" s="143"/>
      <c r="WD155" s="143"/>
      <c r="WE155" s="143"/>
      <c r="WF155" s="143"/>
      <c r="WG155" s="143"/>
      <c r="WH155" s="143"/>
      <c r="WI155" s="143"/>
      <c r="WJ155" s="143"/>
      <c r="WK155" s="143"/>
      <c r="WL155" s="143"/>
      <c r="WM155" s="143"/>
      <c r="WN155" s="143"/>
      <c r="WO155" s="143"/>
      <c r="WP155" s="143"/>
      <c r="WQ155" s="143"/>
      <c r="WR155" s="143"/>
      <c r="WS155" s="143"/>
      <c r="WT155" s="143"/>
      <c r="WU155" s="143"/>
      <c r="WV155" s="143"/>
      <c r="WW155" s="143"/>
      <c r="WX155" s="143"/>
      <c r="WY155" s="143"/>
      <c r="WZ155" s="143"/>
      <c r="XA155" s="143"/>
      <c r="XB155" s="143"/>
      <c r="XC155" s="143"/>
      <c r="XD155" s="143"/>
      <c r="XE155" s="143"/>
      <c r="XF155" s="143"/>
      <c r="XG155" s="143"/>
      <c r="XH155" s="143"/>
      <c r="XI155" s="143"/>
      <c r="XJ155" s="143"/>
      <c r="XK155" s="143"/>
      <c r="XL155" s="143"/>
      <c r="XM155" s="143"/>
      <c r="XN155" s="143"/>
      <c r="XO155" s="143"/>
      <c r="XP155" s="143"/>
      <c r="XQ155" s="143"/>
      <c r="XR155" s="143"/>
      <c r="XS155" s="143"/>
      <c r="XT155" s="143"/>
      <c r="XU155" s="143"/>
      <c r="XV155" s="143"/>
      <c r="XW155" s="143"/>
      <c r="XX155" s="143"/>
      <c r="XY155" s="143"/>
      <c r="XZ155" s="143"/>
      <c r="YA155" s="143"/>
      <c r="YB155" s="143"/>
      <c r="YC155" s="143"/>
      <c r="YD155" s="143"/>
      <c r="YE155" s="143"/>
      <c r="YF155" s="143"/>
      <c r="YG155" s="143"/>
      <c r="YH155" s="143"/>
      <c r="YI155" s="143"/>
      <c r="YJ155" s="143"/>
      <c r="YK155" s="143"/>
      <c r="YL155" s="143"/>
      <c r="YM155" s="143"/>
      <c r="YN155" s="143"/>
      <c r="YO155" s="143"/>
      <c r="YP155" s="143"/>
      <c r="YQ155" s="143"/>
      <c r="YR155" s="143"/>
      <c r="YS155" s="143"/>
      <c r="YT155" s="143"/>
      <c r="YU155" s="143"/>
      <c r="YV155" s="143"/>
      <c r="YW155" s="143"/>
      <c r="YX155" s="143"/>
      <c r="YY155" s="143"/>
      <c r="YZ155" s="143"/>
      <c r="ZA155" s="143"/>
      <c r="ZB155" s="143"/>
      <c r="ZC155" s="143"/>
      <c r="ZD155" s="143"/>
      <c r="ZE155" s="143"/>
      <c r="ZF155" s="143"/>
      <c r="ZG155" s="143"/>
      <c r="ZH155" s="143"/>
    </row>
    <row r="156" spans="1:684" s="106" customFormat="1" ht="13.55" customHeight="1">
      <c r="A156" s="439"/>
      <c r="B156" s="95" t="s">
        <v>13</v>
      </c>
      <c r="C156" s="166">
        <v>1904524</v>
      </c>
      <c r="D156" s="385">
        <f t="shared" si="31"/>
        <v>0.25989162885495842</v>
      </c>
      <c r="E156" s="93">
        <v>1613</v>
      </c>
      <c r="F156" s="224">
        <f t="shared" si="29"/>
        <v>0.24845201238390091</v>
      </c>
      <c r="G156" s="92">
        <v>482</v>
      </c>
      <c r="H156" s="224">
        <f t="shared" si="30"/>
        <v>0.80524344569288386</v>
      </c>
      <c r="I156" s="92">
        <v>238</v>
      </c>
      <c r="J156" s="46">
        <f t="shared" si="28"/>
        <v>9.174311926605494E-2</v>
      </c>
      <c r="K156" s="373">
        <v>109</v>
      </c>
      <c r="L156" s="224">
        <f t="shared" si="27"/>
        <v>-6.0344827586206899E-2</v>
      </c>
      <c r="M156" s="430"/>
      <c r="N156" s="424"/>
      <c r="O156" s="430"/>
      <c r="P156" s="424"/>
      <c r="Q156" s="93"/>
      <c r="R156" s="385"/>
      <c r="S156" s="143"/>
      <c r="T156" s="143"/>
      <c r="U156" s="143"/>
      <c r="V156" s="143"/>
      <c r="W156" s="143"/>
      <c r="X156" s="143"/>
      <c r="Y156" s="143"/>
      <c r="Z156" s="143"/>
      <c r="AA156" s="143"/>
      <c r="AB156" s="143"/>
      <c r="AC156" s="143"/>
      <c r="AD156" s="143"/>
      <c r="AE156" s="143"/>
      <c r="AF156" s="143"/>
      <c r="AG156" s="143"/>
      <c r="AH156" s="143"/>
      <c r="AI156" s="143"/>
      <c r="AJ156" s="143"/>
      <c r="AK156" s="143"/>
      <c r="AL156" s="143"/>
      <c r="AM156" s="143"/>
      <c r="AN156" s="143"/>
      <c r="AO156" s="143"/>
      <c r="AP156" s="143"/>
      <c r="AQ156" s="143"/>
      <c r="AR156" s="143"/>
      <c r="AS156" s="143"/>
      <c r="AT156" s="143"/>
      <c r="AU156" s="143"/>
      <c r="AV156" s="143"/>
      <c r="AW156" s="143"/>
      <c r="AX156" s="143"/>
      <c r="AY156" s="143"/>
      <c r="AZ156" s="143"/>
      <c r="BA156" s="143"/>
      <c r="BB156" s="143"/>
      <c r="BC156" s="143"/>
      <c r="BD156" s="143"/>
      <c r="BE156" s="143"/>
      <c r="BF156" s="143"/>
      <c r="BG156" s="143"/>
      <c r="BH156" s="143"/>
      <c r="BI156" s="143"/>
      <c r="BJ156" s="143"/>
      <c r="BK156" s="143"/>
      <c r="BL156" s="143"/>
      <c r="BM156" s="143"/>
      <c r="BN156" s="143"/>
      <c r="BO156" s="143"/>
      <c r="BP156" s="143"/>
      <c r="BQ156" s="143"/>
      <c r="BR156" s="143"/>
      <c r="BS156" s="143"/>
      <c r="BT156" s="143"/>
      <c r="BU156" s="143"/>
      <c r="BV156" s="143"/>
      <c r="BW156" s="143"/>
      <c r="BX156" s="143"/>
      <c r="BY156" s="143"/>
      <c r="BZ156" s="143"/>
      <c r="CA156" s="143"/>
      <c r="CB156" s="143"/>
      <c r="CC156" s="143"/>
      <c r="CD156" s="143"/>
      <c r="CE156" s="143"/>
      <c r="CF156" s="143"/>
      <c r="CG156" s="143"/>
      <c r="CH156" s="143"/>
      <c r="CI156" s="143"/>
      <c r="CJ156" s="143"/>
      <c r="CK156" s="143"/>
      <c r="CL156" s="143"/>
      <c r="CM156" s="143"/>
      <c r="CN156" s="143"/>
      <c r="CO156" s="143"/>
      <c r="CP156" s="143"/>
      <c r="CQ156" s="143"/>
      <c r="CR156" s="143"/>
      <c r="CS156" s="143"/>
      <c r="CT156" s="143"/>
      <c r="CU156" s="143"/>
      <c r="CV156" s="143"/>
      <c r="CW156" s="143"/>
      <c r="CX156" s="143"/>
      <c r="CY156" s="143"/>
      <c r="CZ156" s="143"/>
      <c r="DA156" s="143"/>
      <c r="DB156" s="143"/>
      <c r="DC156" s="143"/>
      <c r="DD156" s="143"/>
      <c r="DE156" s="143"/>
      <c r="DF156" s="143"/>
      <c r="DG156" s="143"/>
      <c r="DH156" s="143"/>
      <c r="DI156" s="143"/>
      <c r="DJ156" s="143"/>
      <c r="DK156" s="143"/>
      <c r="DL156" s="143"/>
      <c r="DM156" s="143"/>
      <c r="DN156" s="143"/>
      <c r="DO156" s="143"/>
      <c r="DP156" s="143"/>
      <c r="DQ156" s="143"/>
      <c r="DR156" s="143"/>
      <c r="DS156" s="143"/>
      <c r="DT156" s="143"/>
      <c r="DU156" s="143"/>
      <c r="DV156" s="143"/>
      <c r="DW156" s="143"/>
      <c r="DX156" s="143"/>
      <c r="DY156" s="143"/>
      <c r="DZ156" s="143"/>
      <c r="EA156" s="143"/>
      <c r="EB156" s="143"/>
      <c r="EC156" s="143"/>
      <c r="ED156" s="143"/>
      <c r="EE156" s="143"/>
      <c r="EF156" s="143"/>
      <c r="EG156" s="143"/>
      <c r="EH156" s="143"/>
      <c r="EI156" s="143"/>
      <c r="EJ156" s="143"/>
      <c r="EK156" s="143"/>
      <c r="EL156" s="143"/>
      <c r="EM156" s="143"/>
      <c r="EN156" s="143"/>
      <c r="EO156" s="143"/>
      <c r="EP156" s="143"/>
      <c r="EQ156" s="143"/>
      <c r="ER156" s="143"/>
      <c r="ES156" s="143"/>
      <c r="ET156" s="143"/>
      <c r="EU156" s="143"/>
      <c r="EV156" s="143"/>
      <c r="EW156" s="143"/>
      <c r="EX156" s="143"/>
      <c r="EY156" s="143"/>
      <c r="EZ156" s="143"/>
      <c r="FA156" s="143"/>
      <c r="FB156" s="143"/>
      <c r="FC156" s="143"/>
      <c r="FD156" s="143"/>
      <c r="FE156" s="143"/>
      <c r="FF156" s="143"/>
      <c r="FG156" s="143"/>
      <c r="FH156" s="143"/>
      <c r="FI156" s="143"/>
      <c r="FJ156" s="143"/>
      <c r="FK156" s="143"/>
      <c r="FL156" s="143"/>
      <c r="FM156" s="143"/>
      <c r="FN156" s="143"/>
      <c r="FO156" s="143"/>
      <c r="FP156" s="143"/>
      <c r="FQ156" s="143"/>
      <c r="FR156" s="143"/>
      <c r="FS156" s="143"/>
      <c r="FT156" s="143"/>
      <c r="FU156" s="143"/>
      <c r="FV156" s="143"/>
      <c r="FW156" s="143"/>
      <c r="FX156" s="143"/>
      <c r="FY156" s="143"/>
      <c r="FZ156" s="143"/>
      <c r="GA156" s="143"/>
      <c r="GB156" s="143"/>
      <c r="GC156" s="143"/>
      <c r="GD156" s="143"/>
      <c r="GE156" s="143"/>
      <c r="GF156" s="143"/>
      <c r="GG156" s="143"/>
      <c r="GH156" s="143"/>
      <c r="GI156" s="143"/>
      <c r="GJ156" s="143"/>
      <c r="GK156" s="143"/>
      <c r="GL156" s="143"/>
      <c r="GM156" s="143"/>
      <c r="GN156" s="143"/>
      <c r="GO156" s="143"/>
      <c r="GP156" s="143"/>
      <c r="GQ156" s="143"/>
      <c r="GR156" s="143"/>
      <c r="GS156" s="143"/>
      <c r="GT156" s="143"/>
      <c r="GU156" s="143"/>
      <c r="GV156" s="143"/>
      <c r="GW156" s="143"/>
      <c r="GX156" s="143"/>
      <c r="GY156" s="143"/>
      <c r="GZ156" s="143"/>
      <c r="HA156" s="143"/>
      <c r="HB156" s="143"/>
      <c r="HC156" s="143"/>
      <c r="HD156" s="143"/>
      <c r="HE156" s="143"/>
      <c r="HF156" s="143"/>
      <c r="HG156" s="143"/>
      <c r="HH156" s="143"/>
      <c r="HI156" s="143"/>
      <c r="HJ156" s="143"/>
      <c r="HK156" s="143"/>
      <c r="HL156" s="143"/>
      <c r="HM156" s="143"/>
      <c r="HN156" s="143"/>
      <c r="HO156" s="143"/>
      <c r="HP156" s="143"/>
      <c r="HQ156" s="143"/>
      <c r="HR156" s="143"/>
      <c r="HS156" s="143"/>
      <c r="HT156" s="143"/>
      <c r="HU156" s="143"/>
      <c r="HV156" s="143"/>
      <c r="HW156" s="143"/>
      <c r="HX156" s="143"/>
      <c r="HY156" s="143"/>
      <c r="HZ156" s="143"/>
      <c r="IA156" s="143"/>
      <c r="IB156" s="143"/>
      <c r="IC156" s="143"/>
      <c r="ID156" s="143"/>
      <c r="IE156" s="143"/>
      <c r="IF156" s="143"/>
      <c r="IG156" s="143"/>
      <c r="IH156" s="143"/>
      <c r="II156" s="143"/>
      <c r="IJ156" s="143"/>
      <c r="IK156" s="143"/>
      <c r="IL156" s="143"/>
      <c r="IM156" s="143"/>
      <c r="IN156" s="143"/>
      <c r="IO156" s="143"/>
      <c r="IP156" s="143"/>
      <c r="IQ156" s="143"/>
      <c r="IR156" s="143"/>
      <c r="IS156" s="143"/>
      <c r="IT156" s="143"/>
      <c r="IU156" s="143"/>
      <c r="IV156" s="143"/>
      <c r="IW156" s="143"/>
      <c r="IX156" s="143"/>
      <c r="IY156" s="143"/>
      <c r="IZ156" s="143"/>
      <c r="JA156" s="143"/>
      <c r="JB156" s="143"/>
      <c r="JC156" s="143"/>
      <c r="JD156" s="143"/>
      <c r="JE156" s="143"/>
      <c r="JF156" s="143"/>
      <c r="JG156" s="143"/>
      <c r="JH156" s="143"/>
      <c r="JI156" s="143"/>
      <c r="JJ156" s="143"/>
      <c r="JK156" s="143"/>
      <c r="JL156" s="143"/>
      <c r="JM156" s="143"/>
      <c r="JN156" s="143"/>
      <c r="JO156" s="143"/>
      <c r="JP156" s="143"/>
      <c r="JQ156" s="143"/>
      <c r="JR156" s="143"/>
      <c r="JS156" s="143"/>
      <c r="JT156" s="143"/>
      <c r="JU156" s="143"/>
      <c r="JV156" s="143"/>
      <c r="JW156" s="143"/>
      <c r="JX156" s="143"/>
      <c r="JY156" s="143"/>
      <c r="JZ156" s="143"/>
      <c r="KA156" s="143"/>
      <c r="KB156" s="143"/>
      <c r="KC156" s="143"/>
      <c r="KD156" s="143"/>
      <c r="KE156" s="143"/>
      <c r="KF156" s="143"/>
      <c r="KG156" s="143"/>
      <c r="KH156" s="143"/>
      <c r="KI156" s="143"/>
      <c r="KJ156" s="143"/>
      <c r="KK156" s="143"/>
      <c r="KL156" s="143"/>
      <c r="KM156" s="143"/>
      <c r="KN156" s="143"/>
      <c r="KO156" s="143"/>
      <c r="KP156" s="143"/>
      <c r="KQ156" s="143"/>
      <c r="KR156" s="143"/>
      <c r="KS156" s="143"/>
      <c r="KT156" s="143"/>
      <c r="KU156" s="143"/>
      <c r="KV156" s="143"/>
      <c r="KW156" s="143"/>
      <c r="KX156" s="143"/>
      <c r="KY156" s="143"/>
      <c r="KZ156" s="143"/>
      <c r="LA156" s="143"/>
      <c r="LB156" s="143"/>
      <c r="LC156" s="143"/>
      <c r="LD156" s="143"/>
      <c r="LE156" s="143"/>
      <c r="LF156" s="143"/>
      <c r="LG156" s="143"/>
      <c r="LH156" s="143"/>
      <c r="LI156" s="143"/>
      <c r="LJ156" s="143"/>
      <c r="LK156" s="143"/>
      <c r="LL156" s="143"/>
      <c r="LM156" s="143"/>
      <c r="LN156" s="143"/>
      <c r="LO156" s="143"/>
      <c r="LP156" s="143"/>
      <c r="LQ156" s="143"/>
      <c r="LR156" s="143"/>
      <c r="LS156" s="143"/>
      <c r="LT156" s="143"/>
      <c r="LU156" s="143"/>
      <c r="LV156" s="143"/>
      <c r="LW156" s="143"/>
      <c r="LX156" s="143"/>
      <c r="LY156" s="143"/>
      <c r="LZ156" s="143"/>
      <c r="MA156" s="143"/>
      <c r="MB156" s="143"/>
      <c r="MC156" s="143"/>
      <c r="MD156" s="143"/>
      <c r="ME156" s="143"/>
      <c r="MF156" s="143"/>
      <c r="MG156" s="143"/>
      <c r="MH156" s="143"/>
      <c r="MI156" s="143"/>
      <c r="MJ156" s="143"/>
      <c r="MK156" s="143"/>
      <c r="ML156" s="143"/>
      <c r="MM156" s="143"/>
      <c r="MN156" s="143"/>
      <c r="MO156" s="143"/>
      <c r="MP156" s="143"/>
      <c r="MQ156" s="143"/>
      <c r="MR156" s="143"/>
      <c r="MS156" s="143"/>
      <c r="MT156" s="143"/>
      <c r="MU156" s="143"/>
      <c r="MV156" s="143"/>
      <c r="MW156" s="143"/>
      <c r="MX156" s="143"/>
      <c r="MY156" s="143"/>
      <c r="MZ156" s="143"/>
      <c r="NA156" s="143"/>
      <c r="NB156" s="143"/>
      <c r="NC156" s="143"/>
      <c r="ND156" s="143"/>
      <c r="NE156" s="143"/>
      <c r="NF156" s="143"/>
      <c r="NG156" s="143"/>
      <c r="NH156" s="143"/>
      <c r="NI156" s="143"/>
      <c r="NJ156" s="143"/>
      <c r="NK156" s="143"/>
      <c r="NL156" s="143"/>
      <c r="NM156" s="143"/>
      <c r="NN156" s="143"/>
      <c r="NO156" s="143"/>
      <c r="NP156" s="143"/>
      <c r="NQ156" s="143"/>
      <c r="NR156" s="143"/>
      <c r="NS156" s="143"/>
      <c r="NT156" s="143"/>
      <c r="NU156" s="143"/>
      <c r="NV156" s="143"/>
      <c r="NW156" s="143"/>
      <c r="NX156" s="143"/>
      <c r="NY156" s="143"/>
      <c r="NZ156" s="143"/>
      <c r="OA156" s="143"/>
      <c r="OB156" s="143"/>
      <c r="OC156" s="143"/>
      <c r="OD156" s="143"/>
      <c r="OE156" s="143"/>
      <c r="OF156" s="143"/>
      <c r="OG156" s="143"/>
      <c r="OH156" s="143"/>
      <c r="OI156" s="143"/>
      <c r="OJ156" s="143"/>
      <c r="OK156" s="143"/>
      <c r="OL156" s="143"/>
      <c r="OM156" s="143"/>
      <c r="ON156" s="143"/>
      <c r="OO156" s="143"/>
      <c r="OP156" s="143"/>
      <c r="OQ156" s="143"/>
      <c r="OR156" s="143"/>
      <c r="OS156" s="143"/>
      <c r="OT156" s="143"/>
      <c r="OU156" s="143"/>
      <c r="OV156" s="143"/>
      <c r="OW156" s="143"/>
      <c r="OX156" s="143"/>
      <c r="OY156" s="143"/>
      <c r="OZ156" s="143"/>
      <c r="PA156" s="143"/>
      <c r="PB156" s="143"/>
      <c r="PC156" s="143"/>
      <c r="PD156" s="143"/>
      <c r="PE156" s="143"/>
      <c r="PF156" s="143"/>
      <c r="PG156" s="143"/>
      <c r="PH156" s="143"/>
      <c r="PI156" s="143"/>
      <c r="PJ156" s="143"/>
      <c r="PK156" s="143"/>
      <c r="PL156" s="143"/>
      <c r="PM156" s="143"/>
      <c r="PN156" s="143"/>
      <c r="PO156" s="143"/>
      <c r="PP156" s="143"/>
      <c r="PQ156" s="143"/>
      <c r="PR156" s="143"/>
      <c r="PS156" s="143"/>
      <c r="PT156" s="143"/>
      <c r="PU156" s="143"/>
      <c r="PV156" s="143"/>
      <c r="PW156" s="143"/>
      <c r="PX156" s="143"/>
      <c r="PY156" s="143"/>
      <c r="PZ156" s="143"/>
      <c r="QA156" s="143"/>
      <c r="QB156" s="143"/>
      <c r="QC156" s="143"/>
      <c r="QD156" s="143"/>
      <c r="QE156" s="143"/>
      <c r="QF156" s="143"/>
      <c r="QG156" s="143"/>
      <c r="QH156" s="143"/>
      <c r="QI156" s="143"/>
      <c r="QJ156" s="143"/>
      <c r="QK156" s="143"/>
      <c r="QL156" s="143"/>
      <c r="QM156" s="143"/>
      <c r="QN156" s="143"/>
      <c r="QO156" s="143"/>
      <c r="QP156" s="143"/>
      <c r="QQ156" s="143"/>
      <c r="QR156" s="143"/>
      <c r="QS156" s="143"/>
      <c r="QT156" s="143"/>
      <c r="QU156" s="143"/>
      <c r="QV156" s="143"/>
      <c r="QW156" s="143"/>
      <c r="QX156" s="143"/>
      <c r="QY156" s="143"/>
      <c r="QZ156" s="143"/>
      <c r="RA156" s="143"/>
      <c r="RB156" s="143"/>
      <c r="RC156" s="143"/>
      <c r="RD156" s="143"/>
      <c r="RE156" s="143"/>
      <c r="RF156" s="143"/>
      <c r="RG156" s="143"/>
      <c r="RH156" s="143"/>
      <c r="RI156" s="143"/>
      <c r="RJ156" s="143"/>
      <c r="RK156" s="143"/>
      <c r="RL156" s="143"/>
      <c r="RM156" s="143"/>
      <c r="RN156" s="143"/>
      <c r="RO156" s="143"/>
      <c r="RP156" s="143"/>
      <c r="RQ156" s="143"/>
      <c r="RR156" s="143"/>
      <c r="RS156" s="143"/>
      <c r="RT156" s="143"/>
      <c r="RU156" s="143"/>
      <c r="RV156" s="143"/>
      <c r="RW156" s="143"/>
      <c r="RX156" s="143"/>
      <c r="RY156" s="143"/>
      <c r="RZ156" s="143"/>
      <c r="SA156" s="143"/>
      <c r="SB156" s="143"/>
      <c r="SC156" s="143"/>
      <c r="SD156" s="143"/>
      <c r="SE156" s="143"/>
      <c r="SF156" s="143"/>
      <c r="SG156" s="143"/>
      <c r="SH156" s="143"/>
      <c r="SI156" s="143"/>
      <c r="SJ156" s="143"/>
      <c r="SK156" s="143"/>
      <c r="SL156" s="143"/>
      <c r="SM156" s="143"/>
      <c r="SN156" s="143"/>
      <c r="SO156" s="143"/>
      <c r="SP156" s="143"/>
      <c r="SQ156" s="143"/>
      <c r="SR156" s="143"/>
      <c r="SS156" s="143"/>
      <c r="ST156" s="143"/>
      <c r="SU156" s="143"/>
      <c r="SV156" s="143"/>
      <c r="SW156" s="143"/>
      <c r="SX156" s="143"/>
      <c r="SY156" s="143"/>
      <c r="SZ156" s="143"/>
      <c r="TA156" s="143"/>
      <c r="TB156" s="143"/>
      <c r="TC156" s="143"/>
      <c r="TD156" s="143"/>
      <c r="TE156" s="143"/>
      <c r="TF156" s="143"/>
      <c r="TG156" s="143"/>
      <c r="TH156" s="143"/>
      <c r="TI156" s="143"/>
      <c r="TJ156" s="143"/>
      <c r="TK156" s="143"/>
      <c r="TL156" s="143"/>
      <c r="TM156" s="143"/>
      <c r="TN156" s="143"/>
      <c r="TO156" s="143"/>
      <c r="TP156" s="143"/>
      <c r="TQ156" s="143"/>
      <c r="TR156" s="143"/>
      <c r="TS156" s="143"/>
      <c r="TT156" s="143"/>
      <c r="TU156" s="143"/>
      <c r="TV156" s="143"/>
      <c r="TW156" s="143"/>
      <c r="TX156" s="143"/>
      <c r="TY156" s="143"/>
      <c r="TZ156" s="143"/>
      <c r="UA156" s="143"/>
      <c r="UB156" s="143"/>
      <c r="UC156" s="143"/>
      <c r="UD156" s="143"/>
      <c r="UE156" s="143"/>
      <c r="UF156" s="143"/>
      <c r="UG156" s="143"/>
      <c r="UH156" s="143"/>
      <c r="UI156" s="143"/>
      <c r="UJ156" s="143"/>
      <c r="UK156" s="143"/>
      <c r="UL156" s="143"/>
      <c r="UM156" s="143"/>
      <c r="UN156" s="143"/>
      <c r="UO156" s="143"/>
      <c r="UP156" s="143"/>
      <c r="UQ156" s="143"/>
      <c r="UR156" s="143"/>
      <c r="US156" s="143"/>
      <c r="UT156" s="143"/>
      <c r="UU156" s="143"/>
      <c r="UV156" s="143"/>
      <c r="UW156" s="143"/>
      <c r="UX156" s="143"/>
      <c r="UY156" s="143"/>
      <c r="UZ156" s="143"/>
      <c r="VA156" s="143"/>
      <c r="VB156" s="143"/>
      <c r="VC156" s="143"/>
      <c r="VD156" s="143"/>
      <c r="VE156" s="143"/>
      <c r="VF156" s="143"/>
      <c r="VG156" s="143"/>
      <c r="VH156" s="143"/>
      <c r="VI156" s="143"/>
      <c r="VJ156" s="143"/>
      <c r="VK156" s="143"/>
      <c r="VL156" s="143"/>
      <c r="VM156" s="143"/>
      <c r="VN156" s="143"/>
      <c r="VO156" s="143"/>
      <c r="VP156" s="143"/>
      <c r="VQ156" s="143"/>
      <c r="VR156" s="143"/>
      <c r="VS156" s="143"/>
      <c r="VT156" s="143"/>
      <c r="VU156" s="143"/>
      <c r="VV156" s="143"/>
      <c r="VW156" s="143"/>
      <c r="VX156" s="143"/>
      <c r="VY156" s="143"/>
      <c r="VZ156" s="143"/>
      <c r="WA156" s="143"/>
      <c r="WB156" s="143"/>
      <c r="WC156" s="143"/>
      <c r="WD156" s="143"/>
      <c r="WE156" s="143"/>
      <c r="WF156" s="143"/>
      <c r="WG156" s="143"/>
      <c r="WH156" s="143"/>
      <c r="WI156" s="143"/>
      <c r="WJ156" s="143"/>
      <c r="WK156" s="143"/>
      <c r="WL156" s="143"/>
      <c r="WM156" s="143"/>
      <c r="WN156" s="143"/>
      <c r="WO156" s="143"/>
      <c r="WP156" s="143"/>
      <c r="WQ156" s="143"/>
      <c r="WR156" s="143"/>
      <c r="WS156" s="143"/>
      <c r="WT156" s="143"/>
      <c r="WU156" s="143"/>
      <c r="WV156" s="143"/>
      <c r="WW156" s="143"/>
      <c r="WX156" s="143"/>
      <c r="WY156" s="143"/>
      <c r="WZ156" s="143"/>
      <c r="XA156" s="143"/>
      <c r="XB156" s="143"/>
      <c r="XC156" s="143"/>
      <c r="XD156" s="143"/>
      <c r="XE156" s="143"/>
      <c r="XF156" s="143"/>
      <c r="XG156" s="143"/>
      <c r="XH156" s="143"/>
      <c r="XI156" s="143"/>
      <c r="XJ156" s="143"/>
      <c r="XK156" s="143"/>
      <c r="XL156" s="143"/>
      <c r="XM156" s="143"/>
      <c r="XN156" s="143"/>
      <c r="XO156" s="143"/>
      <c r="XP156" s="143"/>
      <c r="XQ156" s="143"/>
      <c r="XR156" s="143"/>
      <c r="XS156" s="143"/>
      <c r="XT156" s="143"/>
      <c r="XU156" s="143"/>
      <c r="XV156" s="143"/>
      <c r="XW156" s="143"/>
      <c r="XX156" s="143"/>
      <c r="XY156" s="143"/>
      <c r="XZ156" s="143"/>
      <c r="YA156" s="143"/>
      <c r="YB156" s="143"/>
      <c r="YC156" s="143"/>
      <c r="YD156" s="143"/>
      <c r="YE156" s="143"/>
      <c r="YF156" s="143"/>
      <c r="YG156" s="143"/>
      <c r="YH156" s="143"/>
      <c r="YI156" s="143"/>
      <c r="YJ156" s="143"/>
      <c r="YK156" s="143"/>
      <c r="YL156" s="143"/>
      <c r="YM156" s="143"/>
      <c r="YN156" s="143"/>
      <c r="YO156" s="143"/>
      <c r="YP156" s="143"/>
      <c r="YQ156" s="143"/>
      <c r="YR156" s="143"/>
      <c r="YS156" s="143"/>
      <c r="YT156" s="143"/>
      <c r="YU156" s="143"/>
      <c r="YV156" s="143"/>
      <c r="YW156" s="143"/>
      <c r="YX156" s="143"/>
      <c r="YY156" s="143"/>
      <c r="YZ156" s="143"/>
      <c r="ZA156" s="143"/>
      <c r="ZB156" s="143"/>
      <c r="ZC156" s="143"/>
      <c r="ZD156" s="143"/>
      <c r="ZE156" s="143"/>
      <c r="ZF156" s="143"/>
      <c r="ZG156" s="143"/>
      <c r="ZH156" s="143"/>
    </row>
    <row r="157" spans="1:684" s="106" customFormat="1" ht="13.55" customHeight="1">
      <c r="A157" s="439"/>
      <c r="B157" s="95" t="s">
        <v>14</v>
      </c>
      <c r="C157" s="166">
        <v>1865552</v>
      </c>
      <c r="D157" s="385">
        <f t="shared" si="31"/>
        <v>7.5055263964667995E-2</v>
      </c>
      <c r="E157" s="93">
        <v>1241</v>
      </c>
      <c r="F157" s="46">
        <f t="shared" si="29"/>
        <v>0.20135527589545021</v>
      </c>
      <c r="G157" s="92">
        <v>796</v>
      </c>
      <c r="H157" s="46">
        <f t="shared" si="30"/>
        <v>0.80090497737556565</v>
      </c>
      <c r="I157" s="92">
        <v>193</v>
      </c>
      <c r="J157" s="46">
        <f t="shared" si="28"/>
        <v>0.12865497076023402</v>
      </c>
      <c r="K157" s="373">
        <v>189</v>
      </c>
      <c r="L157" s="46">
        <f t="shared" si="27"/>
        <v>0.26</v>
      </c>
      <c r="M157" s="430"/>
      <c r="N157" s="424"/>
      <c r="O157" s="430"/>
      <c r="P157" s="424"/>
      <c r="Q157" s="93"/>
      <c r="R157" s="385"/>
      <c r="S157" s="143"/>
      <c r="T157" s="143"/>
      <c r="U157" s="143"/>
      <c r="V157" s="143"/>
      <c r="W157" s="143"/>
      <c r="X157" s="143"/>
      <c r="Y157" s="143"/>
      <c r="Z157" s="143"/>
      <c r="AA157" s="143"/>
      <c r="AB157" s="143"/>
      <c r="AC157" s="143"/>
      <c r="AD157" s="143"/>
      <c r="AE157" s="143"/>
      <c r="AF157" s="143"/>
      <c r="AG157" s="143"/>
      <c r="AH157" s="143"/>
      <c r="AI157" s="143"/>
      <c r="AJ157" s="143"/>
      <c r="AK157" s="143"/>
      <c r="AL157" s="143"/>
      <c r="AM157" s="143"/>
      <c r="AN157" s="143"/>
      <c r="AO157" s="143"/>
      <c r="AP157" s="143"/>
      <c r="AQ157" s="143"/>
      <c r="AR157" s="143"/>
      <c r="AS157" s="143"/>
      <c r="AT157" s="143"/>
      <c r="AU157" s="143"/>
      <c r="AV157" s="143"/>
      <c r="AW157" s="143"/>
      <c r="AX157" s="143"/>
      <c r="AY157" s="143"/>
      <c r="AZ157" s="143"/>
      <c r="BA157" s="143"/>
      <c r="BB157" s="143"/>
      <c r="BC157" s="143"/>
      <c r="BD157" s="143"/>
      <c r="BE157" s="143"/>
      <c r="BF157" s="143"/>
      <c r="BG157" s="143"/>
      <c r="BH157" s="143"/>
      <c r="BI157" s="143"/>
      <c r="BJ157" s="143"/>
      <c r="BK157" s="143"/>
      <c r="BL157" s="143"/>
      <c r="BM157" s="143"/>
      <c r="BN157" s="143"/>
      <c r="BO157" s="143"/>
      <c r="BP157" s="143"/>
      <c r="BQ157" s="143"/>
      <c r="BR157" s="143"/>
      <c r="BS157" s="143"/>
      <c r="BT157" s="143"/>
      <c r="BU157" s="143"/>
      <c r="BV157" s="143"/>
      <c r="BW157" s="143"/>
      <c r="BX157" s="143"/>
      <c r="BY157" s="143"/>
      <c r="BZ157" s="143"/>
      <c r="CA157" s="143"/>
      <c r="CB157" s="143"/>
      <c r="CC157" s="143"/>
      <c r="CD157" s="143"/>
      <c r="CE157" s="143"/>
      <c r="CF157" s="143"/>
      <c r="CG157" s="143"/>
      <c r="CH157" s="143"/>
      <c r="CI157" s="143"/>
      <c r="CJ157" s="143"/>
      <c r="CK157" s="143"/>
      <c r="CL157" s="143"/>
      <c r="CM157" s="143"/>
      <c r="CN157" s="143"/>
      <c r="CO157" s="143"/>
      <c r="CP157" s="143"/>
      <c r="CQ157" s="143"/>
      <c r="CR157" s="143"/>
      <c r="CS157" s="143"/>
      <c r="CT157" s="143"/>
      <c r="CU157" s="143"/>
      <c r="CV157" s="143"/>
      <c r="CW157" s="143"/>
      <c r="CX157" s="143"/>
      <c r="CY157" s="143"/>
      <c r="CZ157" s="143"/>
      <c r="DA157" s="143"/>
      <c r="DB157" s="143"/>
      <c r="DC157" s="143"/>
      <c r="DD157" s="143"/>
      <c r="DE157" s="143"/>
      <c r="DF157" s="143"/>
      <c r="DG157" s="143"/>
      <c r="DH157" s="143"/>
      <c r="DI157" s="143"/>
      <c r="DJ157" s="143"/>
      <c r="DK157" s="143"/>
      <c r="DL157" s="143"/>
      <c r="DM157" s="143"/>
      <c r="DN157" s="143"/>
      <c r="DO157" s="143"/>
      <c r="DP157" s="143"/>
      <c r="DQ157" s="143"/>
      <c r="DR157" s="143"/>
      <c r="DS157" s="143"/>
      <c r="DT157" s="143"/>
      <c r="DU157" s="143"/>
      <c r="DV157" s="143"/>
      <c r="DW157" s="143"/>
      <c r="DX157" s="143"/>
      <c r="DY157" s="143"/>
      <c r="DZ157" s="143"/>
      <c r="EA157" s="143"/>
      <c r="EB157" s="143"/>
      <c r="EC157" s="143"/>
      <c r="ED157" s="143"/>
      <c r="EE157" s="143"/>
      <c r="EF157" s="143"/>
      <c r="EG157" s="143"/>
      <c r="EH157" s="143"/>
      <c r="EI157" s="143"/>
      <c r="EJ157" s="143"/>
      <c r="EK157" s="143"/>
      <c r="EL157" s="143"/>
      <c r="EM157" s="143"/>
      <c r="EN157" s="143"/>
      <c r="EO157" s="143"/>
      <c r="EP157" s="143"/>
      <c r="EQ157" s="143"/>
      <c r="ER157" s="143"/>
      <c r="ES157" s="143"/>
      <c r="ET157" s="143"/>
      <c r="EU157" s="143"/>
      <c r="EV157" s="143"/>
      <c r="EW157" s="143"/>
      <c r="EX157" s="143"/>
      <c r="EY157" s="143"/>
      <c r="EZ157" s="143"/>
      <c r="FA157" s="143"/>
      <c r="FB157" s="143"/>
      <c r="FC157" s="143"/>
      <c r="FD157" s="143"/>
      <c r="FE157" s="143"/>
      <c r="FF157" s="143"/>
      <c r="FG157" s="143"/>
      <c r="FH157" s="143"/>
      <c r="FI157" s="143"/>
      <c r="FJ157" s="143"/>
      <c r="FK157" s="143"/>
      <c r="FL157" s="143"/>
      <c r="FM157" s="143"/>
      <c r="FN157" s="143"/>
      <c r="FO157" s="143"/>
      <c r="FP157" s="143"/>
      <c r="FQ157" s="143"/>
      <c r="FR157" s="143"/>
      <c r="FS157" s="143"/>
      <c r="FT157" s="143"/>
      <c r="FU157" s="143"/>
      <c r="FV157" s="143"/>
      <c r="FW157" s="143"/>
      <c r="FX157" s="143"/>
      <c r="FY157" s="143"/>
      <c r="FZ157" s="143"/>
      <c r="GA157" s="143"/>
      <c r="GB157" s="143"/>
      <c r="GC157" s="143"/>
      <c r="GD157" s="143"/>
      <c r="GE157" s="143"/>
      <c r="GF157" s="143"/>
      <c r="GG157" s="143"/>
      <c r="GH157" s="143"/>
      <c r="GI157" s="143"/>
      <c r="GJ157" s="143"/>
      <c r="GK157" s="143"/>
      <c r="GL157" s="143"/>
      <c r="GM157" s="143"/>
      <c r="GN157" s="143"/>
      <c r="GO157" s="143"/>
      <c r="GP157" s="143"/>
      <c r="GQ157" s="143"/>
      <c r="GR157" s="143"/>
      <c r="GS157" s="143"/>
      <c r="GT157" s="143"/>
      <c r="GU157" s="143"/>
      <c r="GV157" s="143"/>
      <c r="GW157" s="143"/>
      <c r="GX157" s="143"/>
      <c r="GY157" s="143"/>
      <c r="GZ157" s="143"/>
      <c r="HA157" s="143"/>
      <c r="HB157" s="143"/>
      <c r="HC157" s="143"/>
      <c r="HD157" s="143"/>
      <c r="HE157" s="143"/>
      <c r="HF157" s="143"/>
      <c r="HG157" s="143"/>
      <c r="HH157" s="143"/>
      <c r="HI157" s="143"/>
      <c r="HJ157" s="143"/>
      <c r="HK157" s="143"/>
      <c r="HL157" s="143"/>
      <c r="HM157" s="143"/>
      <c r="HN157" s="143"/>
      <c r="HO157" s="143"/>
      <c r="HP157" s="143"/>
      <c r="HQ157" s="143"/>
      <c r="HR157" s="143"/>
      <c r="HS157" s="143"/>
      <c r="HT157" s="143"/>
      <c r="HU157" s="143"/>
      <c r="HV157" s="143"/>
      <c r="HW157" s="143"/>
      <c r="HX157" s="143"/>
      <c r="HY157" s="143"/>
      <c r="HZ157" s="143"/>
      <c r="IA157" s="143"/>
      <c r="IB157" s="143"/>
      <c r="IC157" s="143"/>
      <c r="ID157" s="143"/>
      <c r="IE157" s="143"/>
      <c r="IF157" s="143"/>
      <c r="IG157" s="143"/>
      <c r="IH157" s="143"/>
      <c r="II157" s="143"/>
      <c r="IJ157" s="143"/>
      <c r="IK157" s="143"/>
      <c r="IL157" s="143"/>
      <c r="IM157" s="143"/>
      <c r="IN157" s="143"/>
      <c r="IO157" s="143"/>
      <c r="IP157" s="143"/>
      <c r="IQ157" s="143"/>
      <c r="IR157" s="143"/>
      <c r="IS157" s="143"/>
      <c r="IT157" s="143"/>
      <c r="IU157" s="143"/>
      <c r="IV157" s="143"/>
      <c r="IW157" s="143"/>
      <c r="IX157" s="143"/>
      <c r="IY157" s="143"/>
      <c r="IZ157" s="143"/>
      <c r="JA157" s="143"/>
      <c r="JB157" s="143"/>
      <c r="JC157" s="143"/>
      <c r="JD157" s="143"/>
      <c r="JE157" s="143"/>
      <c r="JF157" s="143"/>
      <c r="JG157" s="143"/>
      <c r="JH157" s="143"/>
      <c r="JI157" s="143"/>
      <c r="JJ157" s="143"/>
      <c r="JK157" s="143"/>
      <c r="JL157" s="143"/>
      <c r="JM157" s="143"/>
      <c r="JN157" s="143"/>
      <c r="JO157" s="143"/>
      <c r="JP157" s="143"/>
      <c r="JQ157" s="143"/>
      <c r="JR157" s="143"/>
      <c r="JS157" s="143"/>
      <c r="JT157" s="143"/>
      <c r="JU157" s="143"/>
      <c r="JV157" s="143"/>
      <c r="JW157" s="143"/>
      <c r="JX157" s="143"/>
      <c r="JY157" s="143"/>
      <c r="JZ157" s="143"/>
      <c r="KA157" s="143"/>
      <c r="KB157" s="143"/>
      <c r="KC157" s="143"/>
      <c r="KD157" s="143"/>
      <c r="KE157" s="143"/>
      <c r="KF157" s="143"/>
      <c r="KG157" s="143"/>
      <c r="KH157" s="143"/>
      <c r="KI157" s="143"/>
      <c r="KJ157" s="143"/>
      <c r="KK157" s="143"/>
      <c r="KL157" s="143"/>
      <c r="KM157" s="143"/>
      <c r="KN157" s="143"/>
      <c r="KO157" s="143"/>
      <c r="KP157" s="143"/>
      <c r="KQ157" s="143"/>
      <c r="KR157" s="143"/>
      <c r="KS157" s="143"/>
      <c r="KT157" s="143"/>
      <c r="KU157" s="143"/>
      <c r="KV157" s="143"/>
      <c r="KW157" s="143"/>
      <c r="KX157" s="143"/>
      <c r="KY157" s="143"/>
      <c r="KZ157" s="143"/>
      <c r="LA157" s="143"/>
      <c r="LB157" s="143"/>
      <c r="LC157" s="143"/>
      <c r="LD157" s="143"/>
      <c r="LE157" s="143"/>
      <c r="LF157" s="143"/>
      <c r="LG157" s="143"/>
      <c r="LH157" s="143"/>
      <c r="LI157" s="143"/>
      <c r="LJ157" s="143"/>
      <c r="LK157" s="143"/>
      <c r="LL157" s="143"/>
      <c r="LM157" s="143"/>
      <c r="LN157" s="143"/>
      <c r="LO157" s="143"/>
      <c r="LP157" s="143"/>
      <c r="LQ157" s="143"/>
      <c r="LR157" s="143"/>
      <c r="LS157" s="143"/>
      <c r="LT157" s="143"/>
      <c r="LU157" s="143"/>
      <c r="LV157" s="143"/>
      <c r="LW157" s="143"/>
      <c r="LX157" s="143"/>
      <c r="LY157" s="143"/>
      <c r="LZ157" s="143"/>
      <c r="MA157" s="143"/>
      <c r="MB157" s="143"/>
      <c r="MC157" s="143"/>
      <c r="MD157" s="143"/>
      <c r="ME157" s="143"/>
      <c r="MF157" s="143"/>
      <c r="MG157" s="143"/>
      <c r="MH157" s="143"/>
      <c r="MI157" s="143"/>
      <c r="MJ157" s="143"/>
      <c r="MK157" s="143"/>
      <c r="ML157" s="143"/>
      <c r="MM157" s="143"/>
      <c r="MN157" s="143"/>
      <c r="MO157" s="143"/>
      <c r="MP157" s="143"/>
      <c r="MQ157" s="143"/>
      <c r="MR157" s="143"/>
      <c r="MS157" s="143"/>
      <c r="MT157" s="143"/>
      <c r="MU157" s="143"/>
      <c r="MV157" s="143"/>
      <c r="MW157" s="143"/>
      <c r="MX157" s="143"/>
      <c r="MY157" s="143"/>
      <c r="MZ157" s="143"/>
      <c r="NA157" s="143"/>
      <c r="NB157" s="143"/>
      <c r="NC157" s="143"/>
      <c r="ND157" s="143"/>
      <c r="NE157" s="143"/>
      <c r="NF157" s="143"/>
      <c r="NG157" s="143"/>
      <c r="NH157" s="143"/>
      <c r="NI157" s="143"/>
      <c r="NJ157" s="143"/>
      <c r="NK157" s="143"/>
      <c r="NL157" s="143"/>
      <c r="NM157" s="143"/>
      <c r="NN157" s="143"/>
      <c r="NO157" s="143"/>
      <c r="NP157" s="143"/>
      <c r="NQ157" s="143"/>
      <c r="NR157" s="143"/>
      <c r="NS157" s="143"/>
      <c r="NT157" s="143"/>
      <c r="NU157" s="143"/>
      <c r="NV157" s="143"/>
      <c r="NW157" s="143"/>
      <c r="NX157" s="143"/>
      <c r="NY157" s="143"/>
      <c r="NZ157" s="143"/>
      <c r="OA157" s="143"/>
      <c r="OB157" s="143"/>
      <c r="OC157" s="143"/>
      <c r="OD157" s="143"/>
      <c r="OE157" s="143"/>
      <c r="OF157" s="143"/>
      <c r="OG157" s="143"/>
      <c r="OH157" s="143"/>
      <c r="OI157" s="143"/>
      <c r="OJ157" s="143"/>
      <c r="OK157" s="143"/>
      <c r="OL157" s="143"/>
      <c r="OM157" s="143"/>
      <c r="ON157" s="143"/>
      <c r="OO157" s="143"/>
      <c r="OP157" s="143"/>
      <c r="OQ157" s="143"/>
      <c r="OR157" s="143"/>
      <c r="OS157" s="143"/>
      <c r="OT157" s="143"/>
      <c r="OU157" s="143"/>
      <c r="OV157" s="143"/>
      <c r="OW157" s="143"/>
      <c r="OX157" s="143"/>
      <c r="OY157" s="143"/>
      <c r="OZ157" s="143"/>
      <c r="PA157" s="143"/>
      <c r="PB157" s="143"/>
      <c r="PC157" s="143"/>
      <c r="PD157" s="143"/>
      <c r="PE157" s="143"/>
      <c r="PF157" s="143"/>
      <c r="PG157" s="143"/>
      <c r="PH157" s="143"/>
      <c r="PI157" s="143"/>
      <c r="PJ157" s="143"/>
      <c r="PK157" s="143"/>
      <c r="PL157" s="143"/>
      <c r="PM157" s="143"/>
      <c r="PN157" s="143"/>
      <c r="PO157" s="143"/>
      <c r="PP157" s="143"/>
      <c r="PQ157" s="143"/>
      <c r="PR157" s="143"/>
      <c r="PS157" s="143"/>
      <c r="PT157" s="143"/>
      <c r="PU157" s="143"/>
      <c r="PV157" s="143"/>
      <c r="PW157" s="143"/>
      <c r="PX157" s="143"/>
      <c r="PY157" s="143"/>
      <c r="PZ157" s="143"/>
      <c r="QA157" s="143"/>
      <c r="QB157" s="143"/>
      <c r="QC157" s="143"/>
      <c r="QD157" s="143"/>
      <c r="QE157" s="143"/>
      <c r="QF157" s="143"/>
      <c r="QG157" s="143"/>
      <c r="QH157" s="143"/>
      <c r="QI157" s="143"/>
      <c r="QJ157" s="143"/>
      <c r="QK157" s="143"/>
      <c r="QL157" s="143"/>
      <c r="QM157" s="143"/>
      <c r="QN157" s="143"/>
      <c r="QO157" s="143"/>
      <c r="QP157" s="143"/>
      <c r="QQ157" s="143"/>
      <c r="QR157" s="143"/>
      <c r="QS157" s="143"/>
      <c r="QT157" s="143"/>
      <c r="QU157" s="143"/>
      <c r="QV157" s="143"/>
      <c r="QW157" s="143"/>
      <c r="QX157" s="143"/>
      <c r="QY157" s="143"/>
      <c r="QZ157" s="143"/>
      <c r="RA157" s="143"/>
      <c r="RB157" s="143"/>
      <c r="RC157" s="143"/>
      <c r="RD157" s="143"/>
      <c r="RE157" s="143"/>
      <c r="RF157" s="143"/>
      <c r="RG157" s="143"/>
      <c r="RH157" s="143"/>
      <c r="RI157" s="143"/>
      <c r="RJ157" s="143"/>
      <c r="RK157" s="143"/>
      <c r="RL157" s="143"/>
      <c r="RM157" s="143"/>
      <c r="RN157" s="143"/>
      <c r="RO157" s="143"/>
      <c r="RP157" s="143"/>
      <c r="RQ157" s="143"/>
      <c r="RR157" s="143"/>
      <c r="RS157" s="143"/>
      <c r="RT157" s="143"/>
      <c r="RU157" s="143"/>
      <c r="RV157" s="143"/>
      <c r="RW157" s="143"/>
      <c r="RX157" s="143"/>
      <c r="RY157" s="143"/>
      <c r="RZ157" s="143"/>
      <c r="SA157" s="143"/>
      <c r="SB157" s="143"/>
      <c r="SC157" s="143"/>
      <c r="SD157" s="143"/>
      <c r="SE157" s="143"/>
      <c r="SF157" s="143"/>
      <c r="SG157" s="143"/>
      <c r="SH157" s="143"/>
      <c r="SI157" s="143"/>
      <c r="SJ157" s="143"/>
      <c r="SK157" s="143"/>
      <c r="SL157" s="143"/>
      <c r="SM157" s="143"/>
      <c r="SN157" s="143"/>
      <c r="SO157" s="143"/>
      <c r="SP157" s="143"/>
      <c r="SQ157" s="143"/>
      <c r="SR157" s="143"/>
      <c r="SS157" s="143"/>
      <c r="ST157" s="143"/>
      <c r="SU157" s="143"/>
      <c r="SV157" s="143"/>
      <c r="SW157" s="143"/>
      <c r="SX157" s="143"/>
      <c r="SY157" s="143"/>
      <c r="SZ157" s="143"/>
      <c r="TA157" s="143"/>
      <c r="TB157" s="143"/>
      <c r="TC157" s="143"/>
      <c r="TD157" s="143"/>
      <c r="TE157" s="143"/>
      <c r="TF157" s="143"/>
      <c r="TG157" s="143"/>
      <c r="TH157" s="143"/>
      <c r="TI157" s="143"/>
      <c r="TJ157" s="143"/>
      <c r="TK157" s="143"/>
      <c r="TL157" s="143"/>
      <c r="TM157" s="143"/>
      <c r="TN157" s="143"/>
      <c r="TO157" s="143"/>
      <c r="TP157" s="143"/>
      <c r="TQ157" s="143"/>
      <c r="TR157" s="143"/>
      <c r="TS157" s="143"/>
      <c r="TT157" s="143"/>
      <c r="TU157" s="143"/>
      <c r="TV157" s="143"/>
      <c r="TW157" s="143"/>
      <c r="TX157" s="143"/>
      <c r="TY157" s="143"/>
      <c r="TZ157" s="143"/>
      <c r="UA157" s="143"/>
      <c r="UB157" s="143"/>
      <c r="UC157" s="143"/>
      <c r="UD157" s="143"/>
      <c r="UE157" s="143"/>
      <c r="UF157" s="143"/>
      <c r="UG157" s="143"/>
      <c r="UH157" s="143"/>
      <c r="UI157" s="143"/>
      <c r="UJ157" s="143"/>
      <c r="UK157" s="143"/>
      <c r="UL157" s="143"/>
      <c r="UM157" s="143"/>
      <c r="UN157" s="143"/>
      <c r="UO157" s="143"/>
      <c r="UP157" s="143"/>
      <c r="UQ157" s="143"/>
      <c r="UR157" s="143"/>
      <c r="US157" s="143"/>
      <c r="UT157" s="143"/>
      <c r="UU157" s="143"/>
      <c r="UV157" s="143"/>
      <c r="UW157" s="143"/>
      <c r="UX157" s="143"/>
      <c r="UY157" s="143"/>
      <c r="UZ157" s="143"/>
      <c r="VA157" s="143"/>
      <c r="VB157" s="143"/>
      <c r="VC157" s="143"/>
      <c r="VD157" s="143"/>
      <c r="VE157" s="143"/>
      <c r="VF157" s="143"/>
      <c r="VG157" s="143"/>
      <c r="VH157" s="143"/>
      <c r="VI157" s="143"/>
      <c r="VJ157" s="143"/>
      <c r="VK157" s="143"/>
      <c r="VL157" s="143"/>
      <c r="VM157" s="143"/>
      <c r="VN157" s="143"/>
      <c r="VO157" s="143"/>
      <c r="VP157" s="143"/>
      <c r="VQ157" s="143"/>
      <c r="VR157" s="143"/>
      <c r="VS157" s="143"/>
      <c r="VT157" s="143"/>
      <c r="VU157" s="143"/>
      <c r="VV157" s="143"/>
      <c r="VW157" s="143"/>
      <c r="VX157" s="143"/>
      <c r="VY157" s="143"/>
      <c r="VZ157" s="143"/>
      <c r="WA157" s="143"/>
      <c r="WB157" s="143"/>
      <c r="WC157" s="143"/>
      <c r="WD157" s="143"/>
      <c r="WE157" s="143"/>
      <c r="WF157" s="143"/>
      <c r="WG157" s="143"/>
      <c r="WH157" s="143"/>
      <c r="WI157" s="143"/>
      <c r="WJ157" s="143"/>
      <c r="WK157" s="143"/>
      <c r="WL157" s="143"/>
      <c r="WM157" s="143"/>
      <c r="WN157" s="143"/>
      <c r="WO157" s="143"/>
      <c r="WP157" s="143"/>
      <c r="WQ157" s="143"/>
      <c r="WR157" s="143"/>
      <c r="WS157" s="143"/>
      <c r="WT157" s="143"/>
      <c r="WU157" s="143"/>
      <c r="WV157" s="143"/>
      <c r="WW157" s="143"/>
      <c r="WX157" s="143"/>
      <c r="WY157" s="143"/>
      <c r="WZ157" s="143"/>
      <c r="XA157" s="143"/>
      <c r="XB157" s="143"/>
      <c r="XC157" s="143"/>
      <c r="XD157" s="143"/>
      <c r="XE157" s="143"/>
      <c r="XF157" s="143"/>
      <c r="XG157" s="143"/>
      <c r="XH157" s="143"/>
      <c r="XI157" s="143"/>
      <c r="XJ157" s="143"/>
      <c r="XK157" s="143"/>
      <c r="XL157" s="143"/>
      <c r="XM157" s="143"/>
      <c r="XN157" s="143"/>
      <c r="XO157" s="143"/>
      <c r="XP157" s="143"/>
      <c r="XQ157" s="143"/>
      <c r="XR157" s="143"/>
      <c r="XS157" s="143"/>
      <c r="XT157" s="143"/>
      <c r="XU157" s="143"/>
      <c r="XV157" s="143"/>
      <c r="XW157" s="143"/>
      <c r="XX157" s="143"/>
      <c r="XY157" s="143"/>
      <c r="XZ157" s="143"/>
      <c r="YA157" s="143"/>
      <c r="YB157" s="143"/>
      <c r="YC157" s="143"/>
      <c r="YD157" s="143"/>
      <c r="YE157" s="143"/>
      <c r="YF157" s="143"/>
      <c r="YG157" s="143"/>
      <c r="YH157" s="143"/>
      <c r="YI157" s="143"/>
      <c r="YJ157" s="143"/>
      <c r="YK157" s="143"/>
      <c r="YL157" s="143"/>
      <c r="YM157" s="143"/>
      <c r="YN157" s="143"/>
      <c r="YO157" s="143"/>
      <c r="YP157" s="143"/>
      <c r="YQ157" s="143"/>
      <c r="YR157" s="143"/>
      <c r="YS157" s="143"/>
      <c r="YT157" s="143"/>
      <c r="YU157" s="143"/>
      <c r="YV157" s="143"/>
      <c r="YW157" s="143"/>
      <c r="YX157" s="143"/>
      <c r="YY157" s="143"/>
      <c r="YZ157" s="143"/>
      <c r="ZA157" s="143"/>
      <c r="ZB157" s="143"/>
      <c r="ZC157" s="143"/>
      <c r="ZD157" s="143"/>
      <c r="ZE157" s="143"/>
      <c r="ZF157" s="143"/>
      <c r="ZG157" s="143"/>
      <c r="ZH157" s="143"/>
    </row>
    <row r="158" spans="1:684" s="106" customFormat="1" ht="13.55" customHeight="1">
      <c r="A158" s="439"/>
      <c r="B158" s="95" t="s">
        <v>15</v>
      </c>
      <c r="C158" s="166">
        <v>1825701</v>
      </c>
      <c r="D158" s="385">
        <f t="shared" si="31"/>
        <v>0.12277384086594423</v>
      </c>
      <c r="E158" s="93">
        <v>1458</v>
      </c>
      <c r="F158" s="385">
        <f t="shared" si="29"/>
        <v>0.28007023705004386</v>
      </c>
      <c r="G158" s="92">
        <v>924</v>
      </c>
      <c r="H158" s="46">
        <f t="shared" si="30"/>
        <v>0.41935483870967749</v>
      </c>
      <c r="I158" s="92">
        <v>159</v>
      </c>
      <c r="J158" s="46">
        <f t="shared" si="28"/>
        <v>-0.13114754098360659</v>
      </c>
      <c r="K158" s="373">
        <v>224</v>
      </c>
      <c r="L158" s="46">
        <f t="shared" si="27"/>
        <v>0.28000000000000003</v>
      </c>
      <c r="M158" s="430"/>
      <c r="N158" s="424"/>
      <c r="O158" s="430"/>
      <c r="P158" s="424"/>
      <c r="Q158" s="93"/>
      <c r="R158" s="385"/>
      <c r="S158" s="143"/>
      <c r="T158" s="143"/>
      <c r="U158" s="143"/>
      <c r="V158" s="143"/>
      <c r="W158" s="143"/>
      <c r="X158" s="143"/>
      <c r="Y158" s="143"/>
      <c r="Z158" s="143"/>
      <c r="AA158" s="143"/>
      <c r="AB158" s="143"/>
      <c r="AC158" s="143"/>
      <c r="AD158" s="143"/>
      <c r="AE158" s="143"/>
      <c r="AF158" s="143"/>
      <c r="AG158" s="143"/>
      <c r="AH158" s="143"/>
      <c r="AI158" s="143"/>
      <c r="AJ158" s="143"/>
      <c r="AK158" s="143"/>
      <c r="AL158" s="143"/>
      <c r="AM158" s="143"/>
      <c r="AN158" s="143"/>
      <c r="AO158" s="143"/>
      <c r="AP158" s="143"/>
      <c r="AQ158" s="143"/>
      <c r="AR158" s="143"/>
      <c r="AS158" s="143"/>
      <c r="AT158" s="143"/>
      <c r="AU158" s="143"/>
      <c r="AV158" s="143"/>
      <c r="AW158" s="143"/>
      <c r="AX158" s="143"/>
      <c r="AY158" s="143"/>
      <c r="AZ158" s="143"/>
      <c r="BA158" s="143"/>
      <c r="BB158" s="143"/>
      <c r="BC158" s="143"/>
      <c r="BD158" s="143"/>
      <c r="BE158" s="143"/>
      <c r="BF158" s="143"/>
      <c r="BG158" s="143"/>
      <c r="BH158" s="143"/>
      <c r="BI158" s="143"/>
      <c r="BJ158" s="143"/>
      <c r="BK158" s="143"/>
      <c r="BL158" s="143"/>
      <c r="BM158" s="143"/>
      <c r="BN158" s="143"/>
      <c r="BO158" s="143"/>
      <c r="BP158" s="143"/>
      <c r="BQ158" s="143"/>
      <c r="BR158" s="143"/>
      <c r="BS158" s="143"/>
      <c r="BT158" s="143"/>
      <c r="BU158" s="143"/>
      <c r="BV158" s="143"/>
      <c r="BW158" s="143"/>
      <c r="BX158" s="143"/>
      <c r="BY158" s="143"/>
      <c r="BZ158" s="143"/>
      <c r="CA158" s="143"/>
      <c r="CB158" s="143"/>
      <c r="CC158" s="143"/>
      <c r="CD158" s="143"/>
      <c r="CE158" s="143"/>
      <c r="CF158" s="143"/>
      <c r="CG158" s="143"/>
      <c r="CH158" s="143"/>
      <c r="CI158" s="143"/>
      <c r="CJ158" s="143"/>
      <c r="CK158" s="143"/>
      <c r="CL158" s="143"/>
      <c r="CM158" s="143"/>
      <c r="CN158" s="143"/>
      <c r="CO158" s="143"/>
      <c r="CP158" s="143"/>
      <c r="CQ158" s="143"/>
      <c r="CR158" s="143"/>
      <c r="CS158" s="143"/>
      <c r="CT158" s="143"/>
      <c r="CU158" s="143"/>
      <c r="CV158" s="143"/>
      <c r="CW158" s="143"/>
      <c r="CX158" s="143"/>
      <c r="CY158" s="143"/>
      <c r="CZ158" s="143"/>
      <c r="DA158" s="143"/>
      <c r="DB158" s="143"/>
      <c r="DC158" s="143"/>
      <c r="DD158" s="143"/>
      <c r="DE158" s="143"/>
      <c r="DF158" s="143"/>
      <c r="DG158" s="143"/>
      <c r="DH158" s="143"/>
      <c r="DI158" s="143"/>
      <c r="DJ158" s="143"/>
      <c r="DK158" s="143"/>
      <c r="DL158" s="143"/>
      <c r="DM158" s="143"/>
      <c r="DN158" s="143"/>
      <c r="DO158" s="143"/>
      <c r="DP158" s="143"/>
      <c r="DQ158" s="143"/>
      <c r="DR158" s="143"/>
      <c r="DS158" s="143"/>
      <c r="DT158" s="143"/>
      <c r="DU158" s="143"/>
      <c r="DV158" s="143"/>
      <c r="DW158" s="143"/>
      <c r="DX158" s="143"/>
      <c r="DY158" s="143"/>
      <c r="DZ158" s="143"/>
      <c r="EA158" s="143"/>
      <c r="EB158" s="143"/>
      <c r="EC158" s="143"/>
      <c r="ED158" s="143"/>
      <c r="EE158" s="143"/>
      <c r="EF158" s="143"/>
      <c r="EG158" s="143"/>
      <c r="EH158" s="143"/>
      <c r="EI158" s="143"/>
      <c r="EJ158" s="143"/>
      <c r="EK158" s="143"/>
      <c r="EL158" s="143"/>
      <c r="EM158" s="143"/>
      <c r="EN158" s="143"/>
      <c r="EO158" s="143"/>
      <c r="EP158" s="143"/>
      <c r="EQ158" s="143"/>
      <c r="ER158" s="143"/>
      <c r="ES158" s="143"/>
      <c r="ET158" s="143"/>
      <c r="EU158" s="143"/>
      <c r="EV158" s="143"/>
      <c r="EW158" s="143"/>
      <c r="EX158" s="143"/>
      <c r="EY158" s="143"/>
      <c r="EZ158" s="143"/>
      <c r="FA158" s="143"/>
      <c r="FB158" s="143"/>
      <c r="FC158" s="143"/>
      <c r="FD158" s="143"/>
      <c r="FE158" s="143"/>
      <c r="FF158" s="143"/>
      <c r="FG158" s="143"/>
      <c r="FH158" s="143"/>
      <c r="FI158" s="143"/>
      <c r="FJ158" s="143"/>
      <c r="FK158" s="143"/>
      <c r="FL158" s="143"/>
      <c r="FM158" s="143"/>
      <c r="FN158" s="143"/>
      <c r="FO158" s="143"/>
      <c r="FP158" s="143"/>
      <c r="FQ158" s="143"/>
      <c r="FR158" s="143"/>
      <c r="FS158" s="143"/>
      <c r="FT158" s="143"/>
      <c r="FU158" s="143"/>
      <c r="FV158" s="143"/>
      <c r="FW158" s="143"/>
      <c r="FX158" s="143"/>
      <c r="FY158" s="143"/>
      <c r="FZ158" s="143"/>
      <c r="GA158" s="143"/>
      <c r="GB158" s="143"/>
      <c r="GC158" s="143"/>
      <c r="GD158" s="143"/>
      <c r="GE158" s="143"/>
      <c r="GF158" s="143"/>
      <c r="GG158" s="143"/>
      <c r="GH158" s="143"/>
      <c r="GI158" s="143"/>
      <c r="GJ158" s="143"/>
      <c r="GK158" s="143"/>
      <c r="GL158" s="143"/>
      <c r="GM158" s="143"/>
      <c r="GN158" s="143"/>
      <c r="GO158" s="143"/>
      <c r="GP158" s="143"/>
      <c r="GQ158" s="143"/>
      <c r="GR158" s="143"/>
      <c r="GS158" s="143"/>
      <c r="GT158" s="143"/>
      <c r="GU158" s="143"/>
      <c r="GV158" s="143"/>
      <c r="GW158" s="143"/>
      <c r="GX158" s="143"/>
      <c r="GY158" s="143"/>
      <c r="GZ158" s="143"/>
      <c r="HA158" s="143"/>
      <c r="HB158" s="143"/>
      <c r="HC158" s="143"/>
      <c r="HD158" s="143"/>
      <c r="HE158" s="143"/>
      <c r="HF158" s="143"/>
      <c r="HG158" s="143"/>
      <c r="HH158" s="143"/>
      <c r="HI158" s="143"/>
      <c r="HJ158" s="143"/>
      <c r="HK158" s="143"/>
      <c r="HL158" s="143"/>
      <c r="HM158" s="143"/>
      <c r="HN158" s="143"/>
      <c r="HO158" s="143"/>
      <c r="HP158" s="143"/>
      <c r="HQ158" s="143"/>
      <c r="HR158" s="143"/>
      <c r="HS158" s="143"/>
      <c r="HT158" s="143"/>
      <c r="HU158" s="143"/>
      <c r="HV158" s="143"/>
      <c r="HW158" s="143"/>
      <c r="HX158" s="143"/>
      <c r="HY158" s="143"/>
      <c r="HZ158" s="143"/>
      <c r="IA158" s="143"/>
      <c r="IB158" s="143"/>
      <c r="IC158" s="143"/>
      <c r="ID158" s="143"/>
      <c r="IE158" s="143"/>
      <c r="IF158" s="143"/>
      <c r="IG158" s="143"/>
      <c r="IH158" s="143"/>
      <c r="II158" s="143"/>
      <c r="IJ158" s="143"/>
      <c r="IK158" s="143"/>
      <c r="IL158" s="143"/>
      <c r="IM158" s="143"/>
      <c r="IN158" s="143"/>
      <c r="IO158" s="143"/>
      <c r="IP158" s="143"/>
      <c r="IQ158" s="143"/>
      <c r="IR158" s="143"/>
      <c r="IS158" s="143"/>
      <c r="IT158" s="143"/>
      <c r="IU158" s="143"/>
      <c r="IV158" s="143"/>
      <c r="IW158" s="143"/>
      <c r="IX158" s="143"/>
      <c r="IY158" s="143"/>
      <c r="IZ158" s="143"/>
      <c r="JA158" s="143"/>
      <c r="JB158" s="143"/>
      <c r="JC158" s="143"/>
      <c r="JD158" s="143"/>
      <c r="JE158" s="143"/>
      <c r="JF158" s="143"/>
      <c r="JG158" s="143"/>
      <c r="JH158" s="143"/>
      <c r="JI158" s="143"/>
      <c r="JJ158" s="143"/>
      <c r="JK158" s="143"/>
      <c r="JL158" s="143"/>
      <c r="JM158" s="143"/>
      <c r="JN158" s="143"/>
      <c r="JO158" s="143"/>
      <c r="JP158" s="143"/>
      <c r="JQ158" s="143"/>
      <c r="JR158" s="143"/>
      <c r="JS158" s="143"/>
      <c r="JT158" s="143"/>
      <c r="JU158" s="143"/>
      <c r="JV158" s="143"/>
      <c r="JW158" s="143"/>
      <c r="JX158" s="143"/>
      <c r="JY158" s="143"/>
      <c r="JZ158" s="143"/>
      <c r="KA158" s="143"/>
      <c r="KB158" s="143"/>
      <c r="KC158" s="143"/>
      <c r="KD158" s="143"/>
      <c r="KE158" s="143"/>
      <c r="KF158" s="143"/>
      <c r="KG158" s="143"/>
      <c r="KH158" s="143"/>
      <c r="KI158" s="143"/>
      <c r="KJ158" s="143"/>
      <c r="KK158" s="143"/>
      <c r="KL158" s="143"/>
      <c r="KM158" s="143"/>
      <c r="KN158" s="143"/>
      <c r="KO158" s="143"/>
      <c r="KP158" s="143"/>
      <c r="KQ158" s="143"/>
      <c r="KR158" s="143"/>
      <c r="KS158" s="143"/>
      <c r="KT158" s="143"/>
      <c r="KU158" s="143"/>
      <c r="KV158" s="143"/>
      <c r="KW158" s="143"/>
      <c r="KX158" s="143"/>
      <c r="KY158" s="143"/>
      <c r="KZ158" s="143"/>
      <c r="LA158" s="143"/>
      <c r="LB158" s="143"/>
      <c r="LC158" s="143"/>
      <c r="LD158" s="143"/>
      <c r="LE158" s="143"/>
      <c r="LF158" s="143"/>
      <c r="LG158" s="143"/>
      <c r="LH158" s="143"/>
      <c r="LI158" s="143"/>
      <c r="LJ158" s="143"/>
      <c r="LK158" s="143"/>
      <c r="LL158" s="143"/>
      <c r="LM158" s="143"/>
      <c r="LN158" s="143"/>
      <c r="LO158" s="143"/>
      <c r="LP158" s="143"/>
      <c r="LQ158" s="143"/>
      <c r="LR158" s="143"/>
      <c r="LS158" s="143"/>
      <c r="LT158" s="143"/>
      <c r="LU158" s="143"/>
      <c r="LV158" s="143"/>
      <c r="LW158" s="143"/>
      <c r="LX158" s="143"/>
      <c r="LY158" s="143"/>
      <c r="LZ158" s="143"/>
      <c r="MA158" s="143"/>
      <c r="MB158" s="143"/>
      <c r="MC158" s="143"/>
      <c r="MD158" s="143"/>
      <c r="ME158" s="143"/>
      <c r="MF158" s="143"/>
      <c r="MG158" s="143"/>
      <c r="MH158" s="143"/>
      <c r="MI158" s="143"/>
      <c r="MJ158" s="143"/>
      <c r="MK158" s="143"/>
      <c r="ML158" s="143"/>
      <c r="MM158" s="143"/>
      <c r="MN158" s="143"/>
      <c r="MO158" s="143"/>
      <c r="MP158" s="143"/>
      <c r="MQ158" s="143"/>
      <c r="MR158" s="143"/>
      <c r="MS158" s="143"/>
      <c r="MT158" s="143"/>
      <c r="MU158" s="143"/>
      <c r="MV158" s="143"/>
      <c r="MW158" s="143"/>
      <c r="MX158" s="143"/>
      <c r="MY158" s="143"/>
      <c r="MZ158" s="143"/>
      <c r="NA158" s="143"/>
      <c r="NB158" s="143"/>
      <c r="NC158" s="143"/>
      <c r="ND158" s="143"/>
      <c r="NE158" s="143"/>
      <c r="NF158" s="143"/>
      <c r="NG158" s="143"/>
      <c r="NH158" s="143"/>
      <c r="NI158" s="143"/>
      <c r="NJ158" s="143"/>
      <c r="NK158" s="143"/>
      <c r="NL158" s="143"/>
      <c r="NM158" s="143"/>
      <c r="NN158" s="143"/>
      <c r="NO158" s="143"/>
      <c r="NP158" s="143"/>
      <c r="NQ158" s="143"/>
      <c r="NR158" s="143"/>
      <c r="NS158" s="143"/>
      <c r="NT158" s="143"/>
      <c r="NU158" s="143"/>
      <c r="NV158" s="143"/>
      <c r="NW158" s="143"/>
      <c r="NX158" s="143"/>
      <c r="NY158" s="143"/>
      <c r="NZ158" s="143"/>
      <c r="OA158" s="143"/>
      <c r="OB158" s="143"/>
      <c r="OC158" s="143"/>
      <c r="OD158" s="143"/>
      <c r="OE158" s="143"/>
      <c r="OF158" s="143"/>
      <c r="OG158" s="143"/>
      <c r="OH158" s="143"/>
      <c r="OI158" s="143"/>
      <c r="OJ158" s="143"/>
      <c r="OK158" s="143"/>
      <c r="OL158" s="143"/>
      <c r="OM158" s="143"/>
      <c r="ON158" s="143"/>
      <c r="OO158" s="143"/>
      <c r="OP158" s="143"/>
      <c r="OQ158" s="143"/>
      <c r="OR158" s="143"/>
      <c r="OS158" s="143"/>
      <c r="OT158" s="143"/>
      <c r="OU158" s="143"/>
      <c r="OV158" s="143"/>
      <c r="OW158" s="143"/>
      <c r="OX158" s="143"/>
      <c r="OY158" s="143"/>
      <c r="OZ158" s="143"/>
      <c r="PA158" s="143"/>
      <c r="PB158" s="143"/>
      <c r="PC158" s="143"/>
      <c r="PD158" s="143"/>
      <c r="PE158" s="143"/>
      <c r="PF158" s="143"/>
      <c r="PG158" s="143"/>
      <c r="PH158" s="143"/>
      <c r="PI158" s="143"/>
      <c r="PJ158" s="143"/>
      <c r="PK158" s="143"/>
      <c r="PL158" s="143"/>
      <c r="PM158" s="143"/>
      <c r="PN158" s="143"/>
      <c r="PO158" s="143"/>
      <c r="PP158" s="143"/>
      <c r="PQ158" s="143"/>
      <c r="PR158" s="143"/>
      <c r="PS158" s="143"/>
      <c r="PT158" s="143"/>
      <c r="PU158" s="143"/>
      <c r="PV158" s="143"/>
      <c r="PW158" s="143"/>
      <c r="PX158" s="143"/>
      <c r="PY158" s="143"/>
      <c r="PZ158" s="143"/>
      <c r="QA158" s="143"/>
      <c r="QB158" s="143"/>
      <c r="QC158" s="143"/>
      <c r="QD158" s="143"/>
      <c r="QE158" s="143"/>
      <c r="QF158" s="143"/>
      <c r="QG158" s="143"/>
      <c r="QH158" s="143"/>
      <c r="QI158" s="143"/>
      <c r="QJ158" s="143"/>
      <c r="QK158" s="143"/>
      <c r="QL158" s="143"/>
      <c r="QM158" s="143"/>
      <c r="QN158" s="143"/>
      <c r="QO158" s="143"/>
      <c r="QP158" s="143"/>
      <c r="QQ158" s="143"/>
      <c r="QR158" s="143"/>
      <c r="QS158" s="143"/>
      <c r="QT158" s="143"/>
      <c r="QU158" s="143"/>
      <c r="QV158" s="143"/>
      <c r="QW158" s="143"/>
      <c r="QX158" s="143"/>
      <c r="QY158" s="143"/>
      <c r="QZ158" s="143"/>
      <c r="RA158" s="143"/>
      <c r="RB158" s="143"/>
      <c r="RC158" s="143"/>
      <c r="RD158" s="143"/>
      <c r="RE158" s="143"/>
      <c r="RF158" s="143"/>
      <c r="RG158" s="143"/>
      <c r="RH158" s="143"/>
      <c r="RI158" s="143"/>
      <c r="RJ158" s="143"/>
      <c r="RK158" s="143"/>
      <c r="RL158" s="143"/>
      <c r="RM158" s="143"/>
      <c r="RN158" s="143"/>
      <c r="RO158" s="143"/>
      <c r="RP158" s="143"/>
      <c r="RQ158" s="143"/>
      <c r="RR158" s="143"/>
      <c r="RS158" s="143"/>
      <c r="RT158" s="143"/>
      <c r="RU158" s="143"/>
      <c r="RV158" s="143"/>
      <c r="RW158" s="143"/>
      <c r="RX158" s="143"/>
      <c r="RY158" s="143"/>
      <c r="RZ158" s="143"/>
      <c r="SA158" s="143"/>
      <c r="SB158" s="143"/>
      <c r="SC158" s="143"/>
      <c r="SD158" s="143"/>
      <c r="SE158" s="143"/>
      <c r="SF158" s="143"/>
      <c r="SG158" s="143"/>
      <c r="SH158" s="143"/>
      <c r="SI158" s="143"/>
      <c r="SJ158" s="143"/>
      <c r="SK158" s="143"/>
      <c r="SL158" s="143"/>
      <c r="SM158" s="143"/>
      <c r="SN158" s="143"/>
      <c r="SO158" s="143"/>
      <c r="SP158" s="143"/>
      <c r="SQ158" s="143"/>
      <c r="SR158" s="143"/>
      <c r="SS158" s="143"/>
      <c r="ST158" s="143"/>
      <c r="SU158" s="143"/>
      <c r="SV158" s="143"/>
      <c r="SW158" s="143"/>
      <c r="SX158" s="143"/>
      <c r="SY158" s="143"/>
      <c r="SZ158" s="143"/>
      <c r="TA158" s="143"/>
      <c r="TB158" s="143"/>
      <c r="TC158" s="143"/>
      <c r="TD158" s="143"/>
      <c r="TE158" s="143"/>
      <c r="TF158" s="143"/>
      <c r="TG158" s="143"/>
      <c r="TH158" s="143"/>
      <c r="TI158" s="143"/>
      <c r="TJ158" s="143"/>
      <c r="TK158" s="143"/>
      <c r="TL158" s="143"/>
      <c r="TM158" s="143"/>
      <c r="TN158" s="143"/>
      <c r="TO158" s="143"/>
      <c r="TP158" s="143"/>
      <c r="TQ158" s="143"/>
      <c r="TR158" s="143"/>
      <c r="TS158" s="143"/>
      <c r="TT158" s="143"/>
      <c r="TU158" s="143"/>
      <c r="TV158" s="143"/>
      <c r="TW158" s="143"/>
      <c r="TX158" s="143"/>
      <c r="TY158" s="143"/>
      <c r="TZ158" s="143"/>
      <c r="UA158" s="143"/>
      <c r="UB158" s="143"/>
      <c r="UC158" s="143"/>
      <c r="UD158" s="143"/>
      <c r="UE158" s="143"/>
      <c r="UF158" s="143"/>
      <c r="UG158" s="143"/>
      <c r="UH158" s="143"/>
      <c r="UI158" s="143"/>
      <c r="UJ158" s="143"/>
      <c r="UK158" s="143"/>
      <c r="UL158" s="143"/>
      <c r="UM158" s="143"/>
      <c r="UN158" s="143"/>
      <c r="UO158" s="143"/>
      <c r="UP158" s="143"/>
      <c r="UQ158" s="143"/>
      <c r="UR158" s="143"/>
      <c r="US158" s="143"/>
      <c r="UT158" s="143"/>
      <c r="UU158" s="143"/>
      <c r="UV158" s="143"/>
      <c r="UW158" s="143"/>
      <c r="UX158" s="143"/>
      <c r="UY158" s="143"/>
      <c r="UZ158" s="143"/>
      <c r="VA158" s="143"/>
      <c r="VB158" s="143"/>
      <c r="VC158" s="143"/>
      <c r="VD158" s="143"/>
      <c r="VE158" s="143"/>
      <c r="VF158" s="143"/>
      <c r="VG158" s="143"/>
      <c r="VH158" s="143"/>
      <c r="VI158" s="143"/>
      <c r="VJ158" s="143"/>
      <c r="VK158" s="143"/>
      <c r="VL158" s="143"/>
      <c r="VM158" s="143"/>
      <c r="VN158" s="143"/>
      <c r="VO158" s="143"/>
      <c r="VP158" s="143"/>
      <c r="VQ158" s="143"/>
      <c r="VR158" s="143"/>
      <c r="VS158" s="143"/>
      <c r="VT158" s="143"/>
      <c r="VU158" s="143"/>
      <c r="VV158" s="143"/>
      <c r="VW158" s="143"/>
      <c r="VX158" s="143"/>
      <c r="VY158" s="143"/>
      <c r="VZ158" s="143"/>
      <c r="WA158" s="143"/>
      <c r="WB158" s="143"/>
      <c r="WC158" s="143"/>
      <c r="WD158" s="143"/>
      <c r="WE158" s="143"/>
      <c r="WF158" s="143"/>
      <c r="WG158" s="143"/>
      <c r="WH158" s="143"/>
      <c r="WI158" s="143"/>
      <c r="WJ158" s="143"/>
      <c r="WK158" s="143"/>
      <c r="WL158" s="143"/>
      <c r="WM158" s="143"/>
      <c r="WN158" s="143"/>
      <c r="WO158" s="143"/>
      <c r="WP158" s="143"/>
      <c r="WQ158" s="143"/>
      <c r="WR158" s="143"/>
      <c r="WS158" s="143"/>
      <c r="WT158" s="143"/>
      <c r="WU158" s="143"/>
      <c r="WV158" s="143"/>
      <c r="WW158" s="143"/>
      <c r="WX158" s="143"/>
      <c r="WY158" s="143"/>
      <c r="WZ158" s="143"/>
      <c r="XA158" s="143"/>
      <c r="XB158" s="143"/>
      <c r="XC158" s="143"/>
      <c r="XD158" s="143"/>
      <c r="XE158" s="143"/>
      <c r="XF158" s="143"/>
      <c r="XG158" s="143"/>
      <c r="XH158" s="143"/>
      <c r="XI158" s="143"/>
      <c r="XJ158" s="143"/>
      <c r="XK158" s="143"/>
      <c r="XL158" s="143"/>
      <c r="XM158" s="143"/>
      <c r="XN158" s="143"/>
      <c r="XO158" s="143"/>
      <c r="XP158" s="143"/>
      <c r="XQ158" s="143"/>
      <c r="XR158" s="143"/>
      <c r="XS158" s="143"/>
      <c r="XT158" s="143"/>
      <c r="XU158" s="143"/>
      <c r="XV158" s="143"/>
      <c r="XW158" s="143"/>
      <c r="XX158" s="143"/>
      <c r="XY158" s="143"/>
      <c r="XZ158" s="143"/>
      <c r="YA158" s="143"/>
      <c r="YB158" s="143"/>
      <c r="YC158" s="143"/>
      <c r="YD158" s="143"/>
      <c r="YE158" s="143"/>
      <c r="YF158" s="143"/>
      <c r="YG158" s="143"/>
      <c r="YH158" s="143"/>
      <c r="YI158" s="143"/>
      <c r="YJ158" s="143"/>
      <c r="YK158" s="143"/>
      <c r="YL158" s="143"/>
      <c r="YM158" s="143"/>
      <c r="YN158" s="143"/>
      <c r="YO158" s="143"/>
      <c r="YP158" s="143"/>
      <c r="YQ158" s="143"/>
      <c r="YR158" s="143"/>
      <c r="YS158" s="143"/>
      <c r="YT158" s="143"/>
      <c r="YU158" s="143"/>
      <c r="YV158" s="143"/>
      <c r="YW158" s="143"/>
      <c r="YX158" s="143"/>
      <c r="YY158" s="143"/>
      <c r="YZ158" s="143"/>
      <c r="ZA158" s="143"/>
      <c r="ZB158" s="143"/>
      <c r="ZC158" s="143"/>
      <c r="ZD158" s="143"/>
      <c r="ZE158" s="143"/>
      <c r="ZF158" s="143"/>
      <c r="ZG158" s="143"/>
      <c r="ZH158" s="143"/>
    </row>
    <row r="159" spans="1:684" s="106" customFormat="1" ht="13.55" customHeight="1">
      <c r="A159" s="439"/>
      <c r="B159" s="95" t="s">
        <v>16</v>
      </c>
      <c r="C159" s="166">
        <v>2007035</v>
      </c>
      <c r="D159" s="385">
        <f t="shared" si="31"/>
        <v>0.12646242524758455</v>
      </c>
      <c r="E159" s="93">
        <v>1880</v>
      </c>
      <c r="F159" s="389">
        <f t="shared" si="29"/>
        <v>0.29655172413793096</v>
      </c>
      <c r="G159" s="92">
        <v>569</v>
      </c>
      <c r="H159" s="46">
        <f t="shared" si="30"/>
        <v>0.34515366430260053</v>
      </c>
      <c r="I159" s="92">
        <v>193</v>
      </c>
      <c r="J159" s="46">
        <f t="shared" si="28"/>
        <v>-7.2115384615384581E-2</v>
      </c>
      <c r="K159" s="373">
        <v>127</v>
      </c>
      <c r="L159" s="46">
        <f t="shared" si="27"/>
        <v>-8.6330935251798566E-2</v>
      </c>
      <c r="M159" s="431"/>
      <c r="N159" s="425"/>
      <c r="O159" s="431"/>
      <c r="P159" s="425"/>
      <c r="Q159" s="93"/>
      <c r="R159" s="385"/>
      <c r="S159" s="143"/>
      <c r="T159" s="143"/>
      <c r="U159" s="143"/>
      <c r="V159" s="143"/>
      <c r="W159" s="143"/>
      <c r="X159" s="143"/>
      <c r="Y159" s="143"/>
      <c r="Z159" s="143"/>
      <c r="AA159" s="143"/>
      <c r="AB159" s="143"/>
      <c r="AC159" s="143"/>
      <c r="AD159" s="143"/>
      <c r="AE159" s="143"/>
      <c r="AF159" s="143"/>
      <c r="AG159" s="143"/>
      <c r="AH159" s="143"/>
      <c r="AI159" s="143"/>
      <c r="AJ159" s="143"/>
      <c r="AK159" s="143"/>
      <c r="AL159" s="143"/>
      <c r="AM159" s="143"/>
      <c r="AN159" s="143"/>
      <c r="AO159" s="143"/>
      <c r="AP159" s="143"/>
      <c r="AQ159" s="143"/>
      <c r="AR159" s="143"/>
      <c r="AS159" s="143"/>
      <c r="AT159" s="143"/>
      <c r="AU159" s="143"/>
      <c r="AV159" s="143"/>
      <c r="AW159" s="143"/>
      <c r="AX159" s="143"/>
      <c r="AY159" s="143"/>
      <c r="AZ159" s="143"/>
      <c r="BA159" s="143"/>
      <c r="BB159" s="143"/>
      <c r="BC159" s="143"/>
      <c r="BD159" s="143"/>
      <c r="BE159" s="143"/>
      <c r="BF159" s="143"/>
      <c r="BG159" s="143"/>
      <c r="BH159" s="143"/>
      <c r="BI159" s="143"/>
      <c r="BJ159" s="143"/>
      <c r="BK159" s="143"/>
      <c r="BL159" s="143"/>
      <c r="BM159" s="143"/>
      <c r="BN159" s="143"/>
      <c r="BO159" s="143"/>
      <c r="BP159" s="143"/>
      <c r="BQ159" s="143"/>
      <c r="BR159" s="143"/>
      <c r="BS159" s="143"/>
      <c r="BT159" s="143"/>
      <c r="BU159" s="143"/>
      <c r="BV159" s="143"/>
      <c r="BW159" s="143"/>
      <c r="BX159" s="143"/>
      <c r="BY159" s="143"/>
      <c r="BZ159" s="143"/>
      <c r="CA159" s="143"/>
      <c r="CB159" s="143"/>
      <c r="CC159" s="143"/>
      <c r="CD159" s="143"/>
      <c r="CE159" s="143"/>
      <c r="CF159" s="143"/>
      <c r="CG159" s="143"/>
      <c r="CH159" s="143"/>
      <c r="CI159" s="143"/>
      <c r="CJ159" s="143"/>
      <c r="CK159" s="143"/>
      <c r="CL159" s="143"/>
      <c r="CM159" s="143"/>
      <c r="CN159" s="143"/>
      <c r="CO159" s="143"/>
      <c r="CP159" s="143"/>
      <c r="CQ159" s="143"/>
      <c r="CR159" s="143"/>
      <c r="CS159" s="143"/>
      <c r="CT159" s="143"/>
      <c r="CU159" s="143"/>
      <c r="CV159" s="143"/>
      <c r="CW159" s="143"/>
      <c r="CX159" s="143"/>
      <c r="CY159" s="143"/>
      <c r="CZ159" s="143"/>
      <c r="DA159" s="143"/>
      <c r="DB159" s="143"/>
      <c r="DC159" s="143"/>
      <c r="DD159" s="143"/>
      <c r="DE159" s="143"/>
      <c r="DF159" s="143"/>
      <c r="DG159" s="143"/>
      <c r="DH159" s="143"/>
      <c r="DI159" s="143"/>
      <c r="DJ159" s="143"/>
      <c r="DK159" s="143"/>
      <c r="DL159" s="143"/>
      <c r="DM159" s="143"/>
      <c r="DN159" s="143"/>
      <c r="DO159" s="143"/>
      <c r="DP159" s="143"/>
      <c r="DQ159" s="143"/>
      <c r="DR159" s="143"/>
      <c r="DS159" s="143"/>
      <c r="DT159" s="143"/>
      <c r="DU159" s="143"/>
      <c r="DV159" s="143"/>
      <c r="DW159" s="143"/>
      <c r="DX159" s="143"/>
      <c r="DY159" s="143"/>
      <c r="DZ159" s="143"/>
      <c r="EA159" s="143"/>
      <c r="EB159" s="143"/>
      <c r="EC159" s="143"/>
      <c r="ED159" s="143"/>
      <c r="EE159" s="143"/>
      <c r="EF159" s="143"/>
      <c r="EG159" s="143"/>
      <c r="EH159" s="143"/>
      <c r="EI159" s="143"/>
      <c r="EJ159" s="143"/>
      <c r="EK159" s="143"/>
      <c r="EL159" s="143"/>
      <c r="EM159" s="143"/>
      <c r="EN159" s="143"/>
      <c r="EO159" s="143"/>
      <c r="EP159" s="143"/>
      <c r="EQ159" s="143"/>
      <c r="ER159" s="143"/>
      <c r="ES159" s="143"/>
      <c r="ET159" s="143"/>
      <c r="EU159" s="143"/>
      <c r="EV159" s="143"/>
      <c r="EW159" s="143"/>
      <c r="EX159" s="143"/>
      <c r="EY159" s="143"/>
      <c r="EZ159" s="143"/>
      <c r="FA159" s="143"/>
      <c r="FB159" s="143"/>
      <c r="FC159" s="143"/>
      <c r="FD159" s="143"/>
      <c r="FE159" s="143"/>
      <c r="FF159" s="143"/>
      <c r="FG159" s="143"/>
      <c r="FH159" s="143"/>
      <c r="FI159" s="143"/>
      <c r="FJ159" s="143"/>
      <c r="FK159" s="143"/>
      <c r="FL159" s="143"/>
      <c r="FM159" s="143"/>
      <c r="FN159" s="143"/>
      <c r="FO159" s="143"/>
      <c r="FP159" s="143"/>
      <c r="FQ159" s="143"/>
      <c r="FR159" s="143"/>
      <c r="FS159" s="143"/>
      <c r="FT159" s="143"/>
      <c r="FU159" s="143"/>
      <c r="FV159" s="143"/>
      <c r="FW159" s="143"/>
      <c r="FX159" s="143"/>
      <c r="FY159" s="143"/>
      <c r="FZ159" s="143"/>
      <c r="GA159" s="143"/>
      <c r="GB159" s="143"/>
      <c r="GC159" s="143"/>
      <c r="GD159" s="143"/>
      <c r="GE159" s="143"/>
      <c r="GF159" s="143"/>
      <c r="GG159" s="143"/>
      <c r="GH159" s="143"/>
      <c r="GI159" s="143"/>
      <c r="GJ159" s="143"/>
      <c r="GK159" s="143"/>
      <c r="GL159" s="143"/>
      <c r="GM159" s="143"/>
      <c r="GN159" s="143"/>
      <c r="GO159" s="143"/>
      <c r="GP159" s="143"/>
      <c r="GQ159" s="143"/>
      <c r="GR159" s="143"/>
      <c r="GS159" s="143"/>
      <c r="GT159" s="143"/>
      <c r="GU159" s="143"/>
      <c r="GV159" s="143"/>
      <c r="GW159" s="143"/>
      <c r="GX159" s="143"/>
      <c r="GY159" s="143"/>
      <c r="GZ159" s="143"/>
      <c r="HA159" s="143"/>
      <c r="HB159" s="143"/>
      <c r="HC159" s="143"/>
      <c r="HD159" s="143"/>
      <c r="HE159" s="143"/>
      <c r="HF159" s="143"/>
      <c r="HG159" s="143"/>
      <c r="HH159" s="143"/>
      <c r="HI159" s="143"/>
      <c r="HJ159" s="143"/>
      <c r="HK159" s="143"/>
      <c r="HL159" s="143"/>
      <c r="HM159" s="143"/>
      <c r="HN159" s="143"/>
      <c r="HO159" s="143"/>
      <c r="HP159" s="143"/>
      <c r="HQ159" s="143"/>
      <c r="HR159" s="143"/>
      <c r="HS159" s="143"/>
      <c r="HT159" s="143"/>
      <c r="HU159" s="143"/>
      <c r="HV159" s="143"/>
      <c r="HW159" s="143"/>
      <c r="HX159" s="143"/>
      <c r="HY159" s="143"/>
      <c r="HZ159" s="143"/>
      <c r="IA159" s="143"/>
      <c r="IB159" s="143"/>
      <c r="IC159" s="143"/>
      <c r="ID159" s="143"/>
      <c r="IE159" s="143"/>
      <c r="IF159" s="143"/>
      <c r="IG159" s="143"/>
      <c r="IH159" s="143"/>
      <c r="II159" s="143"/>
      <c r="IJ159" s="143"/>
      <c r="IK159" s="143"/>
      <c r="IL159" s="143"/>
      <c r="IM159" s="143"/>
      <c r="IN159" s="143"/>
      <c r="IO159" s="143"/>
      <c r="IP159" s="143"/>
      <c r="IQ159" s="143"/>
      <c r="IR159" s="143"/>
      <c r="IS159" s="143"/>
      <c r="IT159" s="143"/>
      <c r="IU159" s="143"/>
      <c r="IV159" s="143"/>
      <c r="IW159" s="143"/>
      <c r="IX159" s="143"/>
      <c r="IY159" s="143"/>
      <c r="IZ159" s="143"/>
      <c r="JA159" s="143"/>
      <c r="JB159" s="143"/>
      <c r="JC159" s="143"/>
      <c r="JD159" s="143"/>
      <c r="JE159" s="143"/>
      <c r="JF159" s="143"/>
      <c r="JG159" s="143"/>
      <c r="JH159" s="143"/>
      <c r="JI159" s="143"/>
      <c r="JJ159" s="143"/>
      <c r="JK159" s="143"/>
      <c r="JL159" s="143"/>
      <c r="JM159" s="143"/>
      <c r="JN159" s="143"/>
      <c r="JO159" s="143"/>
      <c r="JP159" s="143"/>
      <c r="JQ159" s="143"/>
      <c r="JR159" s="143"/>
      <c r="JS159" s="143"/>
      <c r="JT159" s="143"/>
      <c r="JU159" s="143"/>
      <c r="JV159" s="143"/>
      <c r="JW159" s="143"/>
      <c r="JX159" s="143"/>
      <c r="JY159" s="143"/>
      <c r="JZ159" s="143"/>
      <c r="KA159" s="143"/>
      <c r="KB159" s="143"/>
      <c r="KC159" s="143"/>
      <c r="KD159" s="143"/>
      <c r="KE159" s="143"/>
      <c r="KF159" s="143"/>
      <c r="KG159" s="143"/>
      <c r="KH159" s="143"/>
      <c r="KI159" s="143"/>
      <c r="KJ159" s="143"/>
      <c r="KK159" s="143"/>
      <c r="KL159" s="143"/>
      <c r="KM159" s="143"/>
      <c r="KN159" s="143"/>
      <c r="KO159" s="143"/>
      <c r="KP159" s="143"/>
      <c r="KQ159" s="143"/>
      <c r="KR159" s="143"/>
      <c r="KS159" s="143"/>
      <c r="KT159" s="143"/>
      <c r="KU159" s="143"/>
      <c r="KV159" s="143"/>
      <c r="KW159" s="143"/>
      <c r="KX159" s="143"/>
      <c r="KY159" s="143"/>
      <c r="KZ159" s="143"/>
      <c r="LA159" s="143"/>
      <c r="LB159" s="143"/>
      <c r="LC159" s="143"/>
      <c r="LD159" s="143"/>
      <c r="LE159" s="143"/>
      <c r="LF159" s="143"/>
      <c r="LG159" s="143"/>
      <c r="LH159" s="143"/>
      <c r="LI159" s="143"/>
      <c r="LJ159" s="143"/>
      <c r="LK159" s="143"/>
      <c r="LL159" s="143"/>
      <c r="LM159" s="143"/>
      <c r="LN159" s="143"/>
      <c r="LO159" s="143"/>
      <c r="LP159" s="143"/>
      <c r="LQ159" s="143"/>
      <c r="LR159" s="143"/>
      <c r="LS159" s="143"/>
      <c r="LT159" s="143"/>
      <c r="LU159" s="143"/>
      <c r="LV159" s="143"/>
      <c r="LW159" s="143"/>
      <c r="LX159" s="143"/>
      <c r="LY159" s="143"/>
      <c r="LZ159" s="143"/>
      <c r="MA159" s="143"/>
      <c r="MB159" s="143"/>
      <c r="MC159" s="143"/>
      <c r="MD159" s="143"/>
      <c r="ME159" s="143"/>
      <c r="MF159" s="143"/>
      <c r="MG159" s="143"/>
      <c r="MH159" s="143"/>
      <c r="MI159" s="143"/>
      <c r="MJ159" s="143"/>
      <c r="MK159" s="143"/>
      <c r="ML159" s="143"/>
      <c r="MM159" s="143"/>
      <c r="MN159" s="143"/>
      <c r="MO159" s="143"/>
      <c r="MP159" s="143"/>
      <c r="MQ159" s="143"/>
      <c r="MR159" s="143"/>
      <c r="MS159" s="143"/>
      <c r="MT159" s="143"/>
      <c r="MU159" s="143"/>
      <c r="MV159" s="143"/>
      <c r="MW159" s="143"/>
      <c r="MX159" s="143"/>
      <c r="MY159" s="143"/>
      <c r="MZ159" s="143"/>
      <c r="NA159" s="143"/>
      <c r="NB159" s="143"/>
      <c r="NC159" s="143"/>
      <c r="ND159" s="143"/>
      <c r="NE159" s="143"/>
      <c r="NF159" s="143"/>
      <c r="NG159" s="143"/>
      <c r="NH159" s="143"/>
      <c r="NI159" s="143"/>
      <c r="NJ159" s="143"/>
      <c r="NK159" s="143"/>
      <c r="NL159" s="143"/>
      <c r="NM159" s="143"/>
      <c r="NN159" s="143"/>
      <c r="NO159" s="143"/>
      <c r="NP159" s="143"/>
      <c r="NQ159" s="143"/>
      <c r="NR159" s="143"/>
      <c r="NS159" s="143"/>
      <c r="NT159" s="143"/>
      <c r="NU159" s="143"/>
      <c r="NV159" s="143"/>
      <c r="NW159" s="143"/>
      <c r="NX159" s="143"/>
      <c r="NY159" s="143"/>
      <c r="NZ159" s="143"/>
      <c r="OA159" s="143"/>
      <c r="OB159" s="143"/>
      <c r="OC159" s="143"/>
      <c r="OD159" s="143"/>
      <c r="OE159" s="143"/>
      <c r="OF159" s="143"/>
      <c r="OG159" s="143"/>
      <c r="OH159" s="143"/>
      <c r="OI159" s="143"/>
      <c r="OJ159" s="143"/>
      <c r="OK159" s="143"/>
      <c r="OL159" s="143"/>
      <c r="OM159" s="143"/>
      <c r="ON159" s="143"/>
      <c r="OO159" s="143"/>
      <c r="OP159" s="143"/>
      <c r="OQ159" s="143"/>
      <c r="OR159" s="143"/>
      <c r="OS159" s="143"/>
      <c r="OT159" s="143"/>
      <c r="OU159" s="143"/>
      <c r="OV159" s="143"/>
      <c r="OW159" s="143"/>
      <c r="OX159" s="143"/>
      <c r="OY159" s="143"/>
      <c r="OZ159" s="143"/>
      <c r="PA159" s="143"/>
      <c r="PB159" s="143"/>
      <c r="PC159" s="143"/>
      <c r="PD159" s="143"/>
      <c r="PE159" s="143"/>
      <c r="PF159" s="143"/>
      <c r="PG159" s="143"/>
      <c r="PH159" s="143"/>
      <c r="PI159" s="143"/>
      <c r="PJ159" s="143"/>
      <c r="PK159" s="143"/>
      <c r="PL159" s="143"/>
      <c r="PM159" s="143"/>
      <c r="PN159" s="143"/>
      <c r="PO159" s="143"/>
      <c r="PP159" s="143"/>
      <c r="PQ159" s="143"/>
      <c r="PR159" s="143"/>
      <c r="PS159" s="143"/>
      <c r="PT159" s="143"/>
      <c r="PU159" s="143"/>
      <c r="PV159" s="143"/>
      <c r="PW159" s="143"/>
      <c r="PX159" s="143"/>
      <c r="PY159" s="143"/>
      <c r="PZ159" s="143"/>
      <c r="QA159" s="143"/>
      <c r="QB159" s="143"/>
      <c r="QC159" s="143"/>
      <c r="QD159" s="143"/>
      <c r="QE159" s="143"/>
      <c r="QF159" s="143"/>
      <c r="QG159" s="143"/>
      <c r="QH159" s="143"/>
      <c r="QI159" s="143"/>
      <c r="QJ159" s="143"/>
      <c r="QK159" s="143"/>
      <c r="QL159" s="143"/>
      <c r="QM159" s="143"/>
      <c r="QN159" s="143"/>
      <c r="QO159" s="143"/>
      <c r="QP159" s="143"/>
      <c r="QQ159" s="143"/>
      <c r="QR159" s="143"/>
      <c r="QS159" s="143"/>
      <c r="QT159" s="143"/>
      <c r="QU159" s="143"/>
      <c r="QV159" s="143"/>
      <c r="QW159" s="143"/>
      <c r="QX159" s="143"/>
      <c r="QY159" s="143"/>
      <c r="QZ159" s="143"/>
      <c r="RA159" s="143"/>
      <c r="RB159" s="143"/>
      <c r="RC159" s="143"/>
      <c r="RD159" s="143"/>
      <c r="RE159" s="143"/>
      <c r="RF159" s="143"/>
      <c r="RG159" s="143"/>
      <c r="RH159" s="143"/>
      <c r="RI159" s="143"/>
      <c r="RJ159" s="143"/>
      <c r="RK159" s="143"/>
      <c r="RL159" s="143"/>
      <c r="RM159" s="143"/>
      <c r="RN159" s="143"/>
      <c r="RO159" s="143"/>
      <c r="RP159" s="143"/>
      <c r="RQ159" s="143"/>
      <c r="RR159" s="143"/>
      <c r="RS159" s="143"/>
      <c r="RT159" s="143"/>
      <c r="RU159" s="143"/>
      <c r="RV159" s="143"/>
      <c r="RW159" s="143"/>
      <c r="RX159" s="143"/>
      <c r="RY159" s="143"/>
      <c r="RZ159" s="143"/>
      <c r="SA159" s="143"/>
      <c r="SB159" s="143"/>
      <c r="SC159" s="143"/>
      <c r="SD159" s="143"/>
      <c r="SE159" s="143"/>
      <c r="SF159" s="143"/>
      <c r="SG159" s="143"/>
      <c r="SH159" s="143"/>
      <c r="SI159" s="143"/>
      <c r="SJ159" s="143"/>
      <c r="SK159" s="143"/>
      <c r="SL159" s="143"/>
      <c r="SM159" s="143"/>
      <c r="SN159" s="143"/>
      <c r="SO159" s="143"/>
      <c r="SP159" s="143"/>
      <c r="SQ159" s="143"/>
      <c r="SR159" s="143"/>
      <c r="SS159" s="143"/>
      <c r="ST159" s="143"/>
      <c r="SU159" s="143"/>
      <c r="SV159" s="143"/>
      <c r="SW159" s="143"/>
      <c r="SX159" s="143"/>
      <c r="SY159" s="143"/>
      <c r="SZ159" s="143"/>
      <c r="TA159" s="143"/>
      <c r="TB159" s="143"/>
      <c r="TC159" s="143"/>
      <c r="TD159" s="143"/>
      <c r="TE159" s="143"/>
      <c r="TF159" s="143"/>
      <c r="TG159" s="143"/>
      <c r="TH159" s="143"/>
      <c r="TI159" s="143"/>
      <c r="TJ159" s="143"/>
      <c r="TK159" s="143"/>
      <c r="TL159" s="143"/>
      <c r="TM159" s="143"/>
      <c r="TN159" s="143"/>
      <c r="TO159" s="143"/>
      <c r="TP159" s="143"/>
      <c r="TQ159" s="143"/>
      <c r="TR159" s="143"/>
      <c r="TS159" s="143"/>
      <c r="TT159" s="143"/>
      <c r="TU159" s="143"/>
      <c r="TV159" s="143"/>
      <c r="TW159" s="143"/>
      <c r="TX159" s="143"/>
      <c r="TY159" s="143"/>
      <c r="TZ159" s="143"/>
      <c r="UA159" s="143"/>
      <c r="UB159" s="143"/>
      <c r="UC159" s="143"/>
      <c r="UD159" s="143"/>
      <c r="UE159" s="143"/>
      <c r="UF159" s="143"/>
      <c r="UG159" s="143"/>
      <c r="UH159" s="143"/>
      <c r="UI159" s="143"/>
      <c r="UJ159" s="143"/>
      <c r="UK159" s="143"/>
      <c r="UL159" s="143"/>
      <c r="UM159" s="143"/>
      <c r="UN159" s="143"/>
      <c r="UO159" s="143"/>
      <c r="UP159" s="143"/>
      <c r="UQ159" s="143"/>
      <c r="UR159" s="143"/>
      <c r="US159" s="143"/>
      <c r="UT159" s="143"/>
      <c r="UU159" s="143"/>
      <c r="UV159" s="143"/>
      <c r="UW159" s="143"/>
      <c r="UX159" s="143"/>
      <c r="UY159" s="143"/>
      <c r="UZ159" s="143"/>
      <c r="VA159" s="143"/>
      <c r="VB159" s="143"/>
      <c r="VC159" s="143"/>
      <c r="VD159" s="143"/>
      <c r="VE159" s="143"/>
      <c r="VF159" s="143"/>
      <c r="VG159" s="143"/>
      <c r="VH159" s="143"/>
      <c r="VI159" s="143"/>
      <c r="VJ159" s="143"/>
      <c r="VK159" s="143"/>
      <c r="VL159" s="143"/>
      <c r="VM159" s="143"/>
      <c r="VN159" s="143"/>
      <c r="VO159" s="143"/>
      <c r="VP159" s="143"/>
      <c r="VQ159" s="143"/>
      <c r="VR159" s="143"/>
      <c r="VS159" s="143"/>
      <c r="VT159" s="143"/>
      <c r="VU159" s="143"/>
      <c r="VV159" s="143"/>
      <c r="VW159" s="143"/>
      <c r="VX159" s="143"/>
      <c r="VY159" s="143"/>
      <c r="VZ159" s="143"/>
      <c r="WA159" s="143"/>
      <c r="WB159" s="143"/>
      <c r="WC159" s="143"/>
      <c r="WD159" s="143"/>
      <c r="WE159" s="143"/>
      <c r="WF159" s="143"/>
      <c r="WG159" s="143"/>
      <c r="WH159" s="143"/>
      <c r="WI159" s="143"/>
      <c r="WJ159" s="143"/>
      <c r="WK159" s="143"/>
      <c r="WL159" s="143"/>
      <c r="WM159" s="143"/>
      <c r="WN159" s="143"/>
      <c r="WO159" s="143"/>
      <c r="WP159" s="143"/>
      <c r="WQ159" s="143"/>
      <c r="WR159" s="143"/>
      <c r="WS159" s="143"/>
      <c r="WT159" s="143"/>
      <c r="WU159" s="143"/>
      <c r="WV159" s="143"/>
      <c r="WW159" s="143"/>
      <c r="WX159" s="143"/>
      <c r="WY159" s="143"/>
      <c r="WZ159" s="143"/>
      <c r="XA159" s="143"/>
      <c r="XB159" s="143"/>
      <c r="XC159" s="143"/>
      <c r="XD159" s="143"/>
      <c r="XE159" s="143"/>
      <c r="XF159" s="143"/>
      <c r="XG159" s="143"/>
      <c r="XH159" s="143"/>
      <c r="XI159" s="143"/>
      <c r="XJ159" s="143"/>
      <c r="XK159" s="143"/>
      <c r="XL159" s="143"/>
      <c r="XM159" s="143"/>
      <c r="XN159" s="143"/>
      <c r="XO159" s="143"/>
      <c r="XP159" s="143"/>
      <c r="XQ159" s="143"/>
      <c r="XR159" s="143"/>
      <c r="XS159" s="143"/>
      <c r="XT159" s="143"/>
      <c r="XU159" s="143"/>
      <c r="XV159" s="143"/>
      <c r="XW159" s="143"/>
      <c r="XX159" s="143"/>
      <c r="XY159" s="143"/>
      <c r="XZ159" s="143"/>
      <c r="YA159" s="143"/>
      <c r="YB159" s="143"/>
      <c r="YC159" s="143"/>
      <c r="YD159" s="143"/>
      <c r="YE159" s="143"/>
      <c r="YF159" s="143"/>
      <c r="YG159" s="143"/>
      <c r="YH159" s="143"/>
      <c r="YI159" s="143"/>
      <c r="YJ159" s="143"/>
      <c r="YK159" s="143"/>
      <c r="YL159" s="143"/>
      <c r="YM159" s="143"/>
      <c r="YN159" s="143"/>
      <c r="YO159" s="143"/>
      <c r="YP159" s="143"/>
      <c r="YQ159" s="143"/>
      <c r="YR159" s="143"/>
      <c r="YS159" s="143"/>
      <c r="YT159" s="143"/>
      <c r="YU159" s="143"/>
      <c r="YV159" s="143"/>
      <c r="YW159" s="143"/>
      <c r="YX159" s="143"/>
      <c r="YY159" s="143"/>
      <c r="YZ159" s="143"/>
      <c r="ZA159" s="143"/>
      <c r="ZB159" s="143"/>
      <c r="ZC159" s="143"/>
      <c r="ZD159" s="143"/>
      <c r="ZE159" s="143"/>
      <c r="ZF159" s="143"/>
      <c r="ZG159" s="143"/>
      <c r="ZH159" s="143"/>
    </row>
    <row r="160" spans="1:684" s="106" customFormat="1" ht="13.55" customHeight="1">
      <c r="A160" s="443" t="s">
        <v>255</v>
      </c>
      <c r="B160" s="113" t="s">
        <v>233</v>
      </c>
      <c r="C160" s="165">
        <v>2343048</v>
      </c>
      <c r="D160" s="386">
        <f t="shared" ref="D160:D167" si="32">C160/C148-1</f>
        <v>0.10922073513837982</v>
      </c>
      <c r="E160" s="105">
        <v>3053</v>
      </c>
      <c r="F160" s="385">
        <f t="shared" si="29"/>
        <v>0.39597622313671699</v>
      </c>
      <c r="G160" s="100">
        <v>462</v>
      </c>
      <c r="H160" s="97">
        <f t="shared" si="30"/>
        <v>0.21259842519685046</v>
      </c>
      <c r="I160" s="100">
        <v>243</v>
      </c>
      <c r="J160" s="97">
        <f t="shared" si="28"/>
        <v>0.13023255813953494</v>
      </c>
      <c r="K160" s="372">
        <v>117</v>
      </c>
      <c r="L160" s="97">
        <f t="shared" ref="L160:L167" si="33">K160/K148-1</f>
        <v>-0.14598540145985406</v>
      </c>
      <c r="M160" s="372">
        <v>1397</v>
      </c>
      <c r="N160" s="424">
        <f>M160/M148-1</f>
        <v>-0.89217351034269832</v>
      </c>
      <c r="O160" s="429">
        <v>2076</v>
      </c>
      <c r="P160" s="423">
        <f>O160/O148-1</f>
        <v>-0.30124537192864353</v>
      </c>
      <c r="Q160" s="105"/>
      <c r="R160" s="386"/>
      <c r="S160" s="143"/>
      <c r="T160" s="143"/>
      <c r="U160" s="143"/>
      <c r="V160" s="143"/>
      <c r="W160" s="143"/>
      <c r="X160" s="143"/>
      <c r="Y160" s="143"/>
      <c r="Z160" s="143"/>
      <c r="AA160" s="143"/>
      <c r="AB160" s="143"/>
      <c r="AC160" s="143"/>
      <c r="AD160" s="143"/>
      <c r="AE160" s="143"/>
      <c r="AF160" s="143"/>
      <c r="AG160" s="143"/>
      <c r="AH160" s="143"/>
      <c r="AI160" s="143"/>
      <c r="AJ160" s="143"/>
      <c r="AK160" s="143"/>
      <c r="AL160" s="143"/>
      <c r="AM160" s="143"/>
      <c r="AN160" s="143"/>
      <c r="AO160" s="143"/>
      <c r="AP160" s="143"/>
      <c r="AQ160" s="143"/>
      <c r="AR160" s="143"/>
      <c r="AS160" s="143"/>
      <c r="AT160" s="143"/>
      <c r="AU160" s="143"/>
      <c r="AV160" s="143"/>
      <c r="AW160" s="143"/>
      <c r="AX160" s="143"/>
      <c r="AY160" s="143"/>
      <c r="AZ160" s="143"/>
      <c r="BA160" s="143"/>
      <c r="BB160" s="143"/>
      <c r="BC160" s="143"/>
      <c r="BD160" s="143"/>
      <c r="BE160" s="143"/>
      <c r="BF160" s="143"/>
      <c r="BG160" s="143"/>
      <c r="BH160" s="143"/>
      <c r="BI160" s="143"/>
      <c r="BJ160" s="143"/>
      <c r="BK160" s="143"/>
      <c r="BL160" s="143"/>
      <c r="BM160" s="143"/>
      <c r="BN160" s="143"/>
      <c r="BO160" s="143"/>
      <c r="BP160" s="143"/>
      <c r="BQ160" s="143"/>
      <c r="BR160" s="143"/>
      <c r="BS160" s="143"/>
      <c r="BT160" s="143"/>
      <c r="BU160" s="143"/>
      <c r="BV160" s="143"/>
      <c r="BW160" s="143"/>
      <c r="BX160" s="143"/>
      <c r="BY160" s="143"/>
      <c r="BZ160" s="143"/>
      <c r="CA160" s="143"/>
      <c r="CB160" s="143"/>
      <c r="CC160" s="143"/>
      <c r="CD160" s="143"/>
      <c r="CE160" s="143"/>
      <c r="CF160" s="143"/>
      <c r="CG160" s="143"/>
      <c r="CH160" s="143"/>
      <c r="CI160" s="143"/>
      <c r="CJ160" s="143"/>
      <c r="CK160" s="143"/>
      <c r="CL160" s="143"/>
      <c r="CM160" s="143"/>
      <c r="CN160" s="143"/>
      <c r="CO160" s="143"/>
      <c r="CP160" s="143"/>
      <c r="CQ160" s="143"/>
      <c r="CR160" s="143"/>
      <c r="CS160" s="143"/>
      <c r="CT160" s="143"/>
      <c r="CU160" s="143"/>
      <c r="CV160" s="143"/>
      <c r="CW160" s="143"/>
      <c r="CX160" s="143"/>
      <c r="CY160" s="143"/>
      <c r="CZ160" s="143"/>
      <c r="DA160" s="143"/>
      <c r="DB160" s="143"/>
      <c r="DC160" s="143"/>
      <c r="DD160" s="143"/>
      <c r="DE160" s="143"/>
      <c r="DF160" s="143"/>
      <c r="DG160" s="143"/>
      <c r="DH160" s="143"/>
      <c r="DI160" s="143"/>
      <c r="DJ160" s="143"/>
      <c r="DK160" s="143"/>
      <c r="DL160" s="143"/>
      <c r="DM160" s="143"/>
      <c r="DN160" s="143"/>
      <c r="DO160" s="143"/>
      <c r="DP160" s="143"/>
      <c r="DQ160" s="143"/>
      <c r="DR160" s="143"/>
      <c r="DS160" s="143"/>
      <c r="DT160" s="143"/>
      <c r="DU160" s="143"/>
      <c r="DV160" s="143"/>
      <c r="DW160" s="143"/>
      <c r="DX160" s="143"/>
      <c r="DY160" s="143"/>
      <c r="DZ160" s="143"/>
      <c r="EA160" s="143"/>
      <c r="EB160" s="143"/>
      <c r="EC160" s="143"/>
      <c r="ED160" s="143"/>
      <c r="EE160" s="143"/>
      <c r="EF160" s="143"/>
      <c r="EG160" s="143"/>
      <c r="EH160" s="143"/>
      <c r="EI160" s="143"/>
      <c r="EJ160" s="143"/>
      <c r="EK160" s="143"/>
      <c r="EL160" s="143"/>
      <c r="EM160" s="143"/>
      <c r="EN160" s="143"/>
      <c r="EO160" s="143"/>
      <c r="EP160" s="143"/>
      <c r="EQ160" s="143"/>
      <c r="ER160" s="143"/>
      <c r="ES160" s="143"/>
      <c r="ET160" s="143"/>
      <c r="EU160" s="143"/>
      <c r="EV160" s="143"/>
      <c r="EW160" s="143"/>
      <c r="EX160" s="143"/>
      <c r="EY160" s="143"/>
      <c r="EZ160" s="143"/>
      <c r="FA160" s="143"/>
      <c r="FB160" s="143"/>
      <c r="FC160" s="143"/>
      <c r="FD160" s="143"/>
      <c r="FE160" s="143"/>
      <c r="FF160" s="143"/>
      <c r="FG160" s="143"/>
      <c r="FH160" s="143"/>
      <c r="FI160" s="143"/>
      <c r="FJ160" s="143"/>
      <c r="FK160" s="143"/>
      <c r="FL160" s="143"/>
      <c r="FM160" s="143"/>
      <c r="FN160" s="143"/>
      <c r="FO160" s="143"/>
      <c r="FP160" s="143"/>
      <c r="FQ160" s="143"/>
      <c r="FR160" s="143"/>
      <c r="FS160" s="143"/>
      <c r="FT160" s="143"/>
      <c r="FU160" s="143"/>
      <c r="FV160" s="143"/>
      <c r="FW160" s="143"/>
      <c r="FX160" s="143"/>
      <c r="FY160" s="143"/>
      <c r="FZ160" s="143"/>
      <c r="GA160" s="143"/>
      <c r="GB160" s="143"/>
      <c r="GC160" s="143"/>
      <c r="GD160" s="143"/>
      <c r="GE160" s="143"/>
      <c r="GF160" s="143"/>
      <c r="GG160" s="143"/>
      <c r="GH160" s="143"/>
      <c r="GI160" s="143"/>
      <c r="GJ160" s="143"/>
      <c r="GK160" s="143"/>
      <c r="GL160" s="143"/>
      <c r="GM160" s="143"/>
      <c r="GN160" s="143"/>
      <c r="GO160" s="143"/>
      <c r="GP160" s="143"/>
      <c r="GQ160" s="143"/>
      <c r="GR160" s="143"/>
      <c r="GS160" s="143"/>
      <c r="GT160" s="143"/>
      <c r="GU160" s="143"/>
      <c r="GV160" s="143"/>
      <c r="GW160" s="143"/>
      <c r="GX160" s="143"/>
      <c r="GY160" s="143"/>
      <c r="GZ160" s="143"/>
      <c r="HA160" s="143"/>
      <c r="HB160" s="143"/>
      <c r="HC160" s="143"/>
      <c r="HD160" s="143"/>
      <c r="HE160" s="143"/>
      <c r="HF160" s="143"/>
      <c r="HG160" s="143"/>
      <c r="HH160" s="143"/>
      <c r="HI160" s="143"/>
      <c r="HJ160" s="143"/>
      <c r="HK160" s="143"/>
      <c r="HL160" s="143"/>
      <c r="HM160" s="143"/>
      <c r="HN160" s="143"/>
      <c r="HO160" s="143"/>
      <c r="HP160" s="143"/>
      <c r="HQ160" s="143"/>
      <c r="HR160" s="143"/>
      <c r="HS160" s="143"/>
      <c r="HT160" s="143"/>
      <c r="HU160" s="143"/>
      <c r="HV160" s="143"/>
      <c r="HW160" s="143"/>
      <c r="HX160" s="143"/>
      <c r="HY160" s="143"/>
      <c r="HZ160" s="143"/>
      <c r="IA160" s="143"/>
      <c r="IB160" s="143"/>
      <c r="IC160" s="143"/>
      <c r="ID160" s="143"/>
      <c r="IE160" s="143"/>
      <c r="IF160" s="143"/>
      <c r="IG160" s="143"/>
      <c r="IH160" s="143"/>
      <c r="II160" s="143"/>
      <c r="IJ160" s="143"/>
      <c r="IK160" s="143"/>
      <c r="IL160" s="143"/>
      <c r="IM160" s="143"/>
      <c r="IN160" s="143"/>
      <c r="IO160" s="143"/>
      <c r="IP160" s="143"/>
      <c r="IQ160" s="143"/>
      <c r="IR160" s="143"/>
      <c r="IS160" s="143"/>
      <c r="IT160" s="143"/>
      <c r="IU160" s="143"/>
      <c r="IV160" s="143"/>
      <c r="IW160" s="143"/>
      <c r="IX160" s="143"/>
      <c r="IY160" s="143"/>
      <c r="IZ160" s="143"/>
      <c r="JA160" s="143"/>
      <c r="JB160" s="143"/>
      <c r="JC160" s="143"/>
      <c r="JD160" s="143"/>
      <c r="JE160" s="143"/>
      <c r="JF160" s="143"/>
      <c r="JG160" s="143"/>
      <c r="JH160" s="143"/>
      <c r="JI160" s="143"/>
      <c r="JJ160" s="143"/>
      <c r="JK160" s="143"/>
      <c r="JL160" s="143"/>
      <c r="JM160" s="143"/>
      <c r="JN160" s="143"/>
      <c r="JO160" s="143"/>
      <c r="JP160" s="143"/>
      <c r="JQ160" s="143"/>
      <c r="JR160" s="143"/>
      <c r="JS160" s="143"/>
      <c r="JT160" s="143"/>
      <c r="JU160" s="143"/>
      <c r="JV160" s="143"/>
      <c r="JW160" s="143"/>
      <c r="JX160" s="143"/>
      <c r="JY160" s="143"/>
      <c r="JZ160" s="143"/>
      <c r="KA160" s="143"/>
      <c r="KB160" s="143"/>
      <c r="KC160" s="143"/>
      <c r="KD160" s="143"/>
      <c r="KE160" s="143"/>
      <c r="KF160" s="143"/>
      <c r="KG160" s="143"/>
      <c r="KH160" s="143"/>
      <c r="KI160" s="143"/>
      <c r="KJ160" s="143"/>
      <c r="KK160" s="143"/>
      <c r="KL160" s="143"/>
      <c r="KM160" s="143"/>
      <c r="KN160" s="143"/>
      <c r="KO160" s="143"/>
      <c r="KP160" s="143"/>
      <c r="KQ160" s="143"/>
      <c r="KR160" s="143"/>
      <c r="KS160" s="143"/>
      <c r="KT160" s="143"/>
      <c r="KU160" s="143"/>
      <c r="KV160" s="143"/>
      <c r="KW160" s="143"/>
      <c r="KX160" s="143"/>
      <c r="KY160" s="143"/>
      <c r="KZ160" s="143"/>
      <c r="LA160" s="143"/>
      <c r="LB160" s="143"/>
      <c r="LC160" s="143"/>
      <c r="LD160" s="143"/>
      <c r="LE160" s="143"/>
      <c r="LF160" s="143"/>
      <c r="LG160" s="143"/>
      <c r="LH160" s="143"/>
      <c r="LI160" s="143"/>
      <c r="LJ160" s="143"/>
      <c r="LK160" s="143"/>
      <c r="LL160" s="143"/>
      <c r="LM160" s="143"/>
      <c r="LN160" s="143"/>
      <c r="LO160" s="143"/>
      <c r="LP160" s="143"/>
      <c r="LQ160" s="143"/>
      <c r="LR160" s="143"/>
      <c r="LS160" s="143"/>
      <c r="LT160" s="143"/>
      <c r="LU160" s="143"/>
      <c r="LV160" s="143"/>
      <c r="LW160" s="143"/>
      <c r="LX160" s="143"/>
      <c r="LY160" s="143"/>
      <c r="LZ160" s="143"/>
      <c r="MA160" s="143"/>
      <c r="MB160" s="143"/>
      <c r="MC160" s="143"/>
      <c r="MD160" s="143"/>
      <c r="ME160" s="143"/>
      <c r="MF160" s="143"/>
      <c r="MG160" s="143"/>
      <c r="MH160" s="143"/>
      <c r="MI160" s="143"/>
      <c r="MJ160" s="143"/>
      <c r="MK160" s="143"/>
      <c r="ML160" s="143"/>
      <c r="MM160" s="143"/>
      <c r="MN160" s="143"/>
      <c r="MO160" s="143"/>
      <c r="MP160" s="143"/>
      <c r="MQ160" s="143"/>
      <c r="MR160" s="143"/>
      <c r="MS160" s="143"/>
      <c r="MT160" s="143"/>
      <c r="MU160" s="143"/>
      <c r="MV160" s="143"/>
      <c r="MW160" s="143"/>
      <c r="MX160" s="143"/>
      <c r="MY160" s="143"/>
      <c r="MZ160" s="143"/>
      <c r="NA160" s="143"/>
      <c r="NB160" s="143"/>
      <c r="NC160" s="143"/>
      <c r="ND160" s="143"/>
      <c r="NE160" s="143"/>
      <c r="NF160" s="143"/>
      <c r="NG160" s="143"/>
      <c r="NH160" s="143"/>
      <c r="NI160" s="143"/>
      <c r="NJ160" s="143"/>
      <c r="NK160" s="143"/>
      <c r="NL160" s="143"/>
      <c r="NM160" s="143"/>
      <c r="NN160" s="143"/>
      <c r="NO160" s="143"/>
      <c r="NP160" s="143"/>
      <c r="NQ160" s="143"/>
      <c r="NR160" s="143"/>
      <c r="NS160" s="143"/>
      <c r="NT160" s="143"/>
      <c r="NU160" s="143"/>
      <c r="NV160" s="143"/>
      <c r="NW160" s="143"/>
      <c r="NX160" s="143"/>
      <c r="NY160" s="143"/>
      <c r="NZ160" s="143"/>
      <c r="OA160" s="143"/>
      <c r="OB160" s="143"/>
      <c r="OC160" s="143"/>
      <c r="OD160" s="143"/>
      <c r="OE160" s="143"/>
      <c r="OF160" s="143"/>
      <c r="OG160" s="143"/>
      <c r="OH160" s="143"/>
      <c r="OI160" s="143"/>
      <c r="OJ160" s="143"/>
      <c r="OK160" s="143"/>
      <c r="OL160" s="143"/>
      <c r="OM160" s="143"/>
      <c r="ON160" s="143"/>
      <c r="OO160" s="143"/>
      <c r="OP160" s="143"/>
      <c r="OQ160" s="143"/>
      <c r="OR160" s="143"/>
      <c r="OS160" s="143"/>
      <c r="OT160" s="143"/>
      <c r="OU160" s="143"/>
      <c r="OV160" s="143"/>
      <c r="OW160" s="143"/>
      <c r="OX160" s="143"/>
      <c r="OY160" s="143"/>
      <c r="OZ160" s="143"/>
      <c r="PA160" s="143"/>
      <c r="PB160" s="143"/>
      <c r="PC160" s="143"/>
      <c r="PD160" s="143"/>
      <c r="PE160" s="143"/>
      <c r="PF160" s="143"/>
      <c r="PG160" s="143"/>
      <c r="PH160" s="143"/>
      <c r="PI160" s="143"/>
      <c r="PJ160" s="143"/>
      <c r="PK160" s="143"/>
      <c r="PL160" s="143"/>
      <c r="PM160" s="143"/>
      <c r="PN160" s="143"/>
      <c r="PO160" s="143"/>
      <c r="PP160" s="143"/>
      <c r="PQ160" s="143"/>
      <c r="PR160" s="143"/>
      <c r="PS160" s="143"/>
      <c r="PT160" s="143"/>
      <c r="PU160" s="143"/>
      <c r="PV160" s="143"/>
      <c r="PW160" s="143"/>
      <c r="PX160" s="143"/>
      <c r="PY160" s="143"/>
      <c r="PZ160" s="143"/>
      <c r="QA160" s="143"/>
      <c r="QB160" s="143"/>
      <c r="QC160" s="143"/>
      <c r="QD160" s="143"/>
      <c r="QE160" s="143"/>
      <c r="QF160" s="143"/>
      <c r="QG160" s="143"/>
      <c r="QH160" s="143"/>
      <c r="QI160" s="143"/>
      <c r="QJ160" s="143"/>
      <c r="QK160" s="143"/>
      <c r="QL160" s="143"/>
      <c r="QM160" s="143"/>
      <c r="QN160" s="143"/>
      <c r="QO160" s="143"/>
      <c r="QP160" s="143"/>
      <c r="QQ160" s="143"/>
      <c r="QR160" s="143"/>
      <c r="QS160" s="143"/>
      <c r="QT160" s="143"/>
      <c r="QU160" s="143"/>
      <c r="QV160" s="143"/>
      <c r="QW160" s="143"/>
      <c r="QX160" s="143"/>
      <c r="QY160" s="143"/>
      <c r="QZ160" s="143"/>
      <c r="RA160" s="143"/>
      <c r="RB160" s="143"/>
      <c r="RC160" s="143"/>
      <c r="RD160" s="143"/>
      <c r="RE160" s="143"/>
      <c r="RF160" s="143"/>
      <c r="RG160" s="143"/>
      <c r="RH160" s="143"/>
      <c r="RI160" s="143"/>
      <c r="RJ160" s="143"/>
      <c r="RK160" s="143"/>
      <c r="RL160" s="143"/>
      <c r="RM160" s="143"/>
      <c r="RN160" s="143"/>
      <c r="RO160" s="143"/>
      <c r="RP160" s="143"/>
      <c r="RQ160" s="143"/>
      <c r="RR160" s="143"/>
      <c r="RS160" s="143"/>
      <c r="RT160" s="143"/>
      <c r="RU160" s="143"/>
      <c r="RV160" s="143"/>
      <c r="RW160" s="143"/>
      <c r="RX160" s="143"/>
      <c r="RY160" s="143"/>
      <c r="RZ160" s="143"/>
      <c r="SA160" s="143"/>
      <c r="SB160" s="143"/>
      <c r="SC160" s="143"/>
      <c r="SD160" s="143"/>
      <c r="SE160" s="143"/>
      <c r="SF160" s="143"/>
      <c r="SG160" s="143"/>
      <c r="SH160" s="143"/>
      <c r="SI160" s="143"/>
      <c r="SJ160" s="143"/>
      <c r="SK160" s="143"/>
      <c r="SL160" s="143"/>
      <c r="SM160" s="143"/>
      <c r="SN160" s="143"/>
      <c r="SO160" s="143"/>
      <c r="SP160" s="143"/>
      <c r="SQ160" s="143"/>
      <c r="SR160" s="143"/>
      <c r="SS160" s="143"/>
      <c r="ST160" s="143"/>
      <c r="SU160" s="143"/>
      <c r="SV160" s="143"/>
      <c r="SW160" s="143"/>
      <c r="SX160" s="143"/>
      <c r="SY160" s="143"/>
      <c r="SZ160" s="143"/>
      <c r="TA160" s="143"/>
      <c r="TB160" s="143"/>
      <c r="TC160" s="143"/>
      <c r="TD160" s="143"/>
      <c r="TE160" s="143"/>
      <c r="TF160" s="143"/>
      <c r="TG160" s="143"/>
      <c r="TH160" s="143"/>
      <c r="TI160" s="143"/>
      <c r="TJ160" s="143"/>
      <c r="TK160" s="143"/>
      <c r="TL160" s="143"/>
      <c r="TM160" s="143"/>
      <c r="TN160" s="143"/>
      <c r="TO160" s="143"/>
      <c r="TP160" s="143"/>
      <c r="TQ160" s="143"/>
      <c r="TR160" s="143"/>
      <c r="TS160" s="143"/>
      <c r="TT160" s="143"/>
      <c r="TU160" s="143"/>
      <c r="TV160" s="143"/>
      <c r="TW160" s="143"/>
      <c r="TX160" s="143"/>
      <c r="TY160" s="143"/>
      <c r="TZ160" s="143"/>
      <c r="UA160" s="143"/>
      <c r="UB160" s="143"/>
      <c r="UC160" s="143"/>
      <c r="UD160" s="143"/>
      <c r="UE160" s="143"/>
      <c r="UF160" s="143"/>
      <c r="UG160" s="143"/>
      <c r="UH160" s="143"/>
      <c r="UI160" s="143"/>
      <c r="UJ160" s="143"/>
      <c r="UK160" s="143"/>
      <c r="UL160" s="143"/>
      <c r="UM160" s="143"/>
      <c r="UN160" s="143"/>
      <c r="UO160" s="143"/>
      <c r="UP160" s="143"/>
      <c r="UQ160" s="143"/>
      <c r="UR160" s="143"/>
      <c r="US160" s="143"/>
      <c r="UT160" s="143"/>
      <c r="UU160" s="143"/>
      <c r="UV160" s="143"/>
      <c r="UW160" s="143"/>
      <c r="UX160" s="143"/>
      <c r="UY160" s="143"/>
      <c r="UZ160" s="143"/>
      <c r="VA160" s="143"/>
      <c r="VB160" s="143"/>
      <c r="VC160" s="143"/>
      <c r="VD160" s="143"/>
      <c r="VE160" s="143"/>
      <c r="VF160" s="143"/>
      <c r="VG160" s="143"/>
      <c r="VH160" s="143"/>
      <c r="VI160" s="143"/>
      <c r="VJ160" s="143"/>
      <c r="VK160" s="143"/>
      <c r="VL160" s="143"/>
      <c r="VM160" s="143"/>
      <c r="VN160" s="143"/>
      <c r="VO160" s="143"/>
      <c r="VP160" s="143"/>
      <c r="VQ160" s="143"/>
      <c r="VR160" s="143"/>
      <c r="VS160" s="143"/>
      <c r="VT160" s="143"/>
      <c r="VU160" s="143"/>
      <c r="VV160" s="143"/>
      <c r="VW160" s="143"/>
      <c r="VX160" s="143"/>
      <c r="VY160" s="143"/>
      <c r="VZ160" s="143"/>
      <c r="WA160" s="143"/>
      <c r="WB160" s="143"/>
      <c r="WC160" s="143"/>
      <c r="WD160" s="143"/>
      <c r="WE160" s="143"/>
      <c r="WF160" s="143"/>
      <c r="WG160" s="143"/>
      <c r="WH160" s="143"/>
      <c r="WI160" s="143"/>
      <c r="WJ160" s="143"/>
      <c r="WK160" s="143"/>
      <c r="WL160" s="143"/>
      <c r="WM160" s="143"/>
      <c r="WN160" s="143"/>
      <c r="WO160" s="143"/>
      <c r="WP160" s="143"/>
      <c r="WQ160" s="143"/>
      <c r="WR160" s="143"/>
      <c r="WS160" s="143"/>
      <c r="WT160" s="143"/>
      <c r="WU160" s="143"/>
      <c r="WV160" s="143"/>
      <c r="WW160" s="143"/>
      <c r="WX160" s="143"/>
      <c r="WY160" s="143"/>
      <c r="WZ160" s="143"/>
      <c r="XA160" s="143"/>
      <c r="XB160" s="143"/>
      <c r="XC160" s="143"/>
      <c r="XD160" s="143"/>
      <c r="XE160" s="143"/>
      <c r="XF160" s="143"/>
      <c r="XG160" s="143"/>
      <c r="XH160" s="143"/>
      <c r="XI160" s="143"/>
      <c r="XJ160" s="143"/>
      <c r="XK160" s="143"/>
      <c r="XL160" s="143"/>
      <c r="XM160" s="143"/>
      <c r="XN160" s="143"/>
      <c r="XO160" s="143"/>
      <c r="XP160" s="143"/>
      <c r="XQ160" s="143"/>
      <c r="XR160" s="143"/>
      <c r="XS160" s="143"/>
      <c r="XT160" s="143"/>
      <c r="XU160" s="143"/>
      <c r="XV160" s="143"/>
      <c r="XW160" s="143"/>
      <c r="XX160" s="143"/>
      <c r="XY160" s="143"/>
      <c r="XZ160" s="143"/>
      <c r="YA160" s="143"/>
      <c r="YB160" s="143"/>
      <c r="YC160" s="143"/>
      <c r="YD160" s="143"/>
      <c r="YE160" s="143"/>
      <c r="YF160" s="143"/>
      <c r="YG160" s="143"/>
      <c r="YH160" s="143"/>
      <c r="YI160" s="143"/>
      <c r="YJ160" s="143"/>
      <c r="YK160" s="143"/>
      <c r="YL160" s="143"/>
      <c r="YM160" s="143"/>
      <c r="YN160" s="143"/>
      <c r="YO160" s="143"/>
      <c r="YP160" s="143"/>
      <c r="YQ160" s="143"/>
      <c r="YR160" s="143"/>
      <c r="YS160" s="143"/>
      <c r="YT160" s="143"/>
      <c r="YU160" s="143"/>
      <c r="YV160" s="143"/>
      <c r="YW160" s="143"/>
      <c r="YX160" s="143"/>
      <c r="YY160" s="143"/>
      <c r="YZ160" s="143"/>
      <c r="ZA160" s="143"/>
      <c r="ZB160" s="143"/>
      <c r="ZC160" s="143"/>
      <c r="ZD160" s="143"/>
      <c r="ZE160" s="143"/>
      <c r="ZF160" s="143"/>
      <c r="ZG160" s="143"/>
      <c r="ZH160" s="143"/>
    </row>
    <row r="161" spans="1:684" s="106" customFormat="1" ht="13.55" customHeight="1">
      <c r="A161" s="439"/>
      <c r="B161" s="95" t="s">
        <v>234</v>
      </c>
      <c r="C161" s="166">
        <v>2231269</v>
      </c>
      <c r="D161" s="385">
        <f t="shared" si="32"/>
        <v>0.18878774252395414</v>
      </c>
      <c r="E161" s="93">
        <v>2251</v>
      </c>
      <c r="F161" s="385">
        <f t="shared" si="29"/>
        <v>0.59758694109297372</v>
      </c>
      <c r="G161" s="92">
        <v>496</v>
      </c>
      <c r="H161" s="46">
        <f>G161/G149-1</f>
        <v>0.49848942598187307</v>
      </c>
      <c r="I161" s="92">
        <v>228</v>
      </c>
      <c r="J161" s="46">
        <f t="shared" si="28"/>
        <v>0.45222929936305722</v>
      </c>
      <c r="K161" s="373">
        <v>158</v>
      </c>
      <c r="L161" s="46">
        <f t="shared" si="33"/>
        <v>0.26400000000000001</v>
      </c>
      <c r="M161" s="373">
        <v>1159</v>
      </c>
      <c r="N161" s="424"/>
      <c r="O161" s="430"/>
      <c r="P161" s="424"/>
      <c r="Q161" s="93"/>
      <c r="R161" s="385"/>
      <c r="S161" s="143"/>
      <c r="T161" s="143"/>
      <c r="U161" s="143"/>
      <c r="V161" s="143"/>
      <c r="W161" s="143"/>
      <c r="X161" s="143"/>
      <c r="Y161" s="143"/>
      <c r="Z161" s="143"/>
      <c r="AA161" s="143"/>
      <c r="AB161" s="143"/>
      <c r="AC161" s="143"/>
      <c r="AD161" s="143"/>
      <c r="AE161" s="143"/>
      <c r="AF161" s="143"/>
      <c r="AG161" s="143"/>
      <c r="AH161" s="143"/>
      <c r="AI161" s="143"/>
      <c r="AJ161" s="143"/>
      <c r="AK161" s="143"/>
      <c r="AL161" s="143"/>
      <c r="AM161" s="143"/>
      <c r="AN161" s="143"/>
      <c r="AO161" s="143"/>
      <c r="AP161" s="143"/>
      <c r="AQ161" s="143"/>
      <c r="AR161" s="143"/>
      <c r="AS161" s="143"/>
      <c r="AT161" s="143"/>
      <c r="AU161" s="143"/>
      <c r="AV161" s="143"/>
      <c r="AW161" s="143"/>
      <c r="AX161" s="143"/>
      <c r="AY161" s="143"/>
      <c r="AZ161" s="143"/>
      <c r="BA161" s="143"/>
      <c r="BB161" s="143"/>
      <c r="BC161" s="143"/>
      <c r="BD161" s="143"/>
      <c r="BE161" s="143"/>
      <c r="BF161" s="143"/>
      <c r="BG161" s="143"/>
      <c r="BH161" s="143"/>
      <c r="BI161" s="143"/>
      <c r="BJ161" s="143"/>
      <c r="BK161" s="143"/>
      <c r="BL161" s="143"/>
      <c r="BM161" s="143"/>
      <c r="BN161" s="143"/>
      <c r="BO161" s="143"/>
      <c r="BP161" s="143"/>
      <c r="BQ161" s="143"/>
      <c r="BR161" s="143"/>
      <c r="BS161" s="143"/>
      <c r="BT161" s="143"/>
      <c r="BU161" s="143"/>
      <c r="BV161" s="143"/>
      <c r="BW161" s="143"/>
      <c r="BX161" s="143"/>
      <c r="BY161" s="143"/>
      <c r="BZ161" s="143"/>
      <c r="CA161" s="143"/>
      <c r="CB161" s="143"/>
      <c r="CC161" s="143"/>
      <c r="CD161" s="143"/>
      <c r="CE161" s="143"/>
      <c r="CF161" s="143"/>
      <c r="CG161" s="143"/>
      <c r="CH161" s="143"/>
      <c r="CI161" s="143"/>
      <c r="CJ161" s="143"/>
      <c r="CK161" s="143"/>
      <c r="CL161" s="143"/>
      <c r="CM161" s="143"/>
      <c r="CN161" s="143"/>
      <c r="CO161" s="143"/>
      <c r="CP161" s="143"/>
      <c r="CQ161" s="143"/>
      <c r="CR161" s="143"/>
      <c r="CS161" s="143"/>
      <c r="CT161" s="143"/>
      <c r="CU161" s="143"/>
      <c r="CV161" s="143"/>
      <c r="CW161" s="143"/>
      <c r="CX161" s="143"/>
      <c r="CY161" s="143"/>
      <c r="CZ161" s="143"/>
      <c r="DA161" s="143"/>
      <c r="DB161" s="143"/>
      <c r="DC161" s="143"/>
      <c r="DD161" s="143"/>
      <c r="DE161" s="143"/>
      <c r="DF161" s="143"/>
      <c r="DG161" s="143"/>
      <c r="DH161" s="143"/>
      <c r="DI161" s="143"/>
      <c r="DJ161" s="143"/>
      <c r="DK161" s="143"/>
      <c r="DL161" s="143"/>
      <c r="DM161" s="143"/>
      <c r="DN161" s="143"/>
      <c r="DO161" s="143"/>
      <c r="DP161" s="143"/>
      <c r="DQ161" s="143"/>
      <c r="DR161" s="143"/>
      <c r="DS161" s="143"/>
      <c r="DT161" s="143"/>
      <c r="DU161" s="143"/>
      <c r="DV161" s="143"/>
      <c r="DW161" s="143"/>
      <c r="DX161" s="143"/>
      <c r="DY161" s="143"/>
      <c r="DZ161" s="143"/>
      <c r="EA161" s="143"/>
      <c r="EB161" s="143"/>
      <c r="EC161" s="143"/>
      <c r="ED161" s="143"/>
      <c r="EE161" s="143"/>
      <c r="EF161" s="143"/>
      <c r="EG161" s="143"/>
      <c r="EH161" s="143"/>
      <c r="EI161" s="143"/>
      <c r="EJ161" s="143"/>
      <c r="EK161" s="143"/>
      <c r="EL161" s="143"/>
      <c r="EM161" s="143"/>
      <c r="EN161" s="143"/>
      <c r="EO161" s="143"/>
      <c r="EP161" s="143"/>
      <c r="EQ161" s="143"/>
      <c r="ER161" s="143"/>
      <c r="ES161" s="143"/>
      <c r="ET161" s="143"/>
      <c r="EU161" s="143"/>
      <c r="EV161" s="143"/>
      <c r="EW161" s="143"/>
      <c r="EX161" s="143"/>
      <c r="EY161" s="143"/>
      <c r="EZ161" s="143"/>
      <c r="FA161" s="143"/>
      <c r="FB161" s="143"/>
      <c r="FC161" s="143"/>
      <c r="FD161" s="143"/>
      <c r="FE161" s="143"/>
      <c r="FF161" s="143"/>
      <c r="FG161" s="143"/>
      <c r="FH161" s="143"/>
      <c r="FI161" s="143"/>
      <c r="FJ161" s="143"/>
      <c r="FK161" s="143"/>
      <c r="FL161" s="143"/>
      <c r="FM161" s="143"/>
      <c r="FN161" s="143"/>
      <c r="FO161" s="143"/>
      <c r="FP161" s="143"/>
      <c r="FQ161" s="143"/>
      <c r="FR161" s="143"/>
      <c r="FS161" s="143"/>
      <c r="FT161" s="143"/>
      <c r="FU161" s="143"/>
      <c r="FV161" s="143"/>
      <c r="FW161" s="143"/>
      <c r="FX161" s="143"/>
      <c r="FY161" s="143"/>
      <c r="FZ161" s="143"/>
      <c r="GA161" s="143"/>
      <c r="GB161" s="143"/>
      <c r="GC161" s="143"/>
      <c r="GD161" s="143"/>
      <c r="GE161" s="143"/>
      <c r="GF161" s="143"/>
      <c r="GG161" s="143"/>
      <c r="GH161" s="143"/>
      <c r="GI161" s="143"/>
      <c r="GJ161" s="143"/>
      <c r="GK161" s="143"/>
      <c r="GL161" s="143"/>
      <c r="GM161" s="143"/>
      <c r="GN161" s="143"/>
      <c r="GO161" s="143"/>
      <c r="GP161" s="143"/>
      <c r="GQ161" s="143"/>
      <c r="GR161" s="143"/>
      <c r="GS161" s="143"/>
      <c r="GT161" s="143"/>
      <c r="GU161" s="143"/>
      <c r="GV161" s="143"/>
      <c r="GW161" s="143"/>
      <c r="GX161" s="143"/>
      <c r="GY161" s="143"/>
      <c r="GZ161" s="143"/>
      <c r="HA161" s="143"/>
      <c r="HB161" s="143"/>
      <c r="HC161" s="143"/>
      <c r="HD161" s="143"/>
      <c r="HE161" s="143"/>
      <c r="HF161" s="143"/>
      <c r="HG161" s="143"/>
      <c r="HH161" s="143"/>
      <c r="HI161" s="143"/>
      <c r="HJ161" s="143"/>
      <c r="HK161" s="143"/>
      <c r="HL161" s="143"/>
      <c r="HM161" s="143"/>
      <c r="HN161" s="143"/>
      <c r="HO161" s="143"/>
      <c r="HP161" s="143"/>
      <c r="HQ161" s="143"/>
      <c r="HR161" s="143"/>
      <c r="HS161" s="143"/>
      <c r="HT161" s="143"/>
      <c r="HU161" s="143"/>
      <c r="HV161" s="143"/>
      <c r="HW161" s="143"/>
      <c r="HX161" s="143"/>
      <c r="HY161" s="143"/>
      <c r="HZ161" s="143"/>
      <c r="IA161" s="143"/>
      <c r="IB161" s="143"/>
      <c r="IC161" s="143"/>
      <c r="ID161" s="143"/>
      <c r="IE161" s="143"/>
      <c r="IF161" s="143"/>
      <c r="IG161" s="143"/>
      <c r="IH161" s="143"/>
      <c r="II161" s="143"/>
      <c r="IJ161" s="143"/>
      <c r="IK161" s="143"/>
      <c r="IL161" s="143"/>
      <c r="IM161" s="143"/>
      <c r="IN161" s="143"/>
      <c r="IO161" s="143"/>
      <c r="IP161" s="143"/>
      <c r="IQ161" s="143"/>
      <c r="IR161" s="143"/>
      <c r="IS161" s="143"/>
      <c r="IT161" s="143"/>
      <c r="IU161" s="143"/>
      <c r="IV161" s="143"/>
      <c r="IW161" s="143"/>
      <c r="IX161" s="143"/>
      <c r="IY161" s="143"/>
      <c r="IZ161" s="143"/>
      <c r="JA161" s="143"/>
      <c r="JB161" s="143"/>
      <c r="JC161" s="143"/>
      <c r="JD161" s="143"/>
      <c r="JE161" s="143"/>
      <c r="JF161" s="143"/>
      <c r="JG161" s="143"/>
      <c r="JH161" s="143"/>
      <c r="JI161" s="143"/>
      <c r="JJ161" s="143"/>
      <c r="JK161" s="143"/>
      <c r="JL161" s="143"/>
      <c r="JM161" s="143"/>
      <c r="JN161" s="143"/>
      <c r="JO161" s="143"/>
      <c r="JP161" s="143"/>
      <c r="JQ161" s="143"/>
      <c r="JR161" s="143"/>
      <c r="JS161" s="143"/>
      <c r="JT161" s="143"/>
      <c r="JU161" s="143"/>
      <c r="JV161" s="143"/>
      <c r="JW161" s="143"/>
      <c r="JX161" s="143"/>
      <c r="JY161" s="143"/>
      <c r="JZ161" s="143"/>
      <c r="KA161" s="143"/>
      <c r="KB161" s="143"/>
      <c r="KC161" s="143"/>
      <c r="KD161" s="143"/>
      <c r="KE161" s="143"/>
      <c r="KF161" s="143"/>
      <c r="KG161" s="143"/>
      <c r="KH161" s="143"/>
      <c r="KI161" s="143"/>
      <c r="KJ161" s="143"/>
      <c r="KK161" s="143"/>
      <c r="KL161" s="143"/>
      <c r="KM161" s="143"/>
      <c r="KN161" s="143"/>
      <c r="KO161" s="143"/>
      <c r="KP161" s="143"/>
      <c r="KQ161" s="143"/>
      <c r="KR161" s="143"/>
      <c r="KS161" s="143"/>
      <c r="KT161" s="143"/>
      <c r="KU161" s="143"/>
      <c r="KV161" s="143"/>
      <c r="KW161" s="143"/>
      <c r="KX161" s="143"/>
      <c r="KY161" s="143"/>
      <c r="KZ161" s="143"/>
      <c r="LA161" s="143"/>
      <c r="LB161" s="143"/>
      <c r="LC161" s="143"/>
      <c r="LD161" s="143"/>
      <c r="LE161" s="143"/>
      <c r="LF161" s="143"/>
      <c r="LG161" s="143"/>
      <c r="LH161" s="143"/>
      <c r="LI161" s="143"/>
      <c r="LJ161" s="143"/>
      <c r="LK161" s="143"/>
      <c r="LL161" s="143"/>
      <c r="LM161" s="143"/>
      <c r="LN161" s="143"/>
      <c r="LO161" s="143"/>
      <c r="LP161" s="143"/>
      <c r="LQ161" s="143"/>
      <c r="LR161" s="143"/>
      <c r="LS161" s="143"/>
      <c r="LT161" s="143"/>
      <c r="LU161" s="143"/>
      <c r="LV161" s="143"/>
      <c r="LW161" s="143"/>
      <c r="LX161" s="143"/>
      <c r="LY161" s="143"/>
      <c r="LZ161" s="143"/>
      <c r="MA161" s="143"/>
      <c r="MB161" s="143"/>
      <c r="MC161" s="143"/>
      <c r="MD161" s="143"/>
      <c r="ME161" s="143"/>
      <c r="MF161" s="143"/>
      <c r="MG161" s="143"/>
      <c r="MH161" s="143"/>
      <c r="MI161" s="143"/>
      <c r="MJ161" s="143"/>
      <c r="MK161" s="143"/>
      <c r="ML161" s="143"/>
      <c r="MM161" s="143"/>
      <c r="MN161" s="143"/>
      <c r="MO161" s="143"/>
      <c r="MP161" s="143"/>
      <c r="MQ161" s="143"/>
      <c r="MR161" s="143"/>
      <c r="MS161" s="143"/>
      <c r="MT161" s="143"/>
      <c r="MU161" s="143"/>
      <c r="MV161" s="143"/>
      <c r="MW161" s="143"/>
      <c r="MX161" s="143"/>
      <c r="MY161" s="143"/>
      <c r="MZ161" s="143"/>
      <c r="NA161" s="143"/>
      <c r="NB161" s="143"/>
      <c r="NC161" s="143"/>
      <c r="ND161" s="143"/>
      <c r="NE161" s="143"/>
      <c r="NF161" s="143"/>
      <c r="NG161" s="143"/>
      <c r="NH161" s="143"/>
      <c r="NI161" s="143"/>
      <c r="NJ161" s="143"/>
      <c r="NK161" s="143"/>
      <c r="NL161" s="143"/>
      <c r="NM161" s="143"/>
      <c r="NN161" s="143"/>
      <c r="NO161" s="143"/>
      <c r="NP161" s="143"/>
      <c r="NQ161" s="143"/>
      <c r="NR161" s="143"/>
      <c r="NS161" s="143"/>
      <c r="NT161" s="143"/>
      <c r="NU161" s="143"/>
      <c r="NV161" s="143"/>
      <c r="NW161" s="143"/>
      <c r="NX161" s="143"/>
      <c r="NY161" s="143"/>
      <c r="NZ161" s="143"/>
      <c r="OA161" s="143"/>
      <c r="OB161" s="143"/>
      <c r="OC161" s="143"/>
      <c r="OD161" s="143"/>
      <c r="OE161" s="143"/>
      <c r="OF161" s="143"/>
      <c r="OG161" s="143"/>
      <c r="OH161" s="143"/>
      <c r="OI161" s="143"/>
      <c r="OJ161" s="143"/>
      <c r="OK161" s="143"/>
      <c r="OL161" s="143"/>
      <c r="OM161" s="143"/>
      <c r="ON161" s="143"/>
      <c r="OO161" s="143"/>
      <c r="OP161" s="143"/>
      <c r="OQ161" s="143"/>
      <c r="OR161" s="143"/>
      <c r="OS161" s="143"/>
      <c r="OT161" s="143"/>
      <c r="OU161" s="143"/>
      <c r="OV161" s="143"/>
      <c r="OW161" s="143"/>
      <c r="OX161" s="143"/>
      <c r="OY161" s="143"/>
      <c r="OZ161" s="143"/>
      <c r="PA161" s="143"/>
      <c r="PB161" s="143"/>
      <c r="PC161" s="143"/>
      <c r="PD161" s="143"/>
      <c r="PE161" s="143"/>
      <c r="PF161" s="143"/>
      <c r="PG161" s="143"/>
      <c r="PH161" s="143"/>
      <c r="PI161" s="143"/>
      <c r="PJ161" s="143"/>
      <c r="PK161" s="143"/>
      <c r="PL161" s="143"/>
      <c r="PM161" s="143"/>
      <c r="PN161" s="143"/>
      <c r="PO161" s="143"/>
      <c r="PP161" s="143"/>
      <c r="PQ161" s="143"/>
      <c r="PR161" s="143"/>
      <c r="PS161" s="143"/>
      <c r="PT161" s="143"/>
      <c r="PU161" s="143"/>
      <c r="PV161" s="143"/>
      <c r="PW161" s="143"/>
      <c r="PX161" s="143"/>
      <c r="PY161" s="143"/>
      <c r="PZ161" s="143"/>
      <c r="QA161" s="143"/>
      <c r="QB161" s="143"/>
      <c r="QC161" s="143"/>
      <c r="QD161" s="143"/>
      <c r="QE161" s="143"/>
      <c r="QF161" s="143"/>
      <c r="QG161" s="143"/>
      <c r="QH161" s="143"/>
      <c r="QI161" s="143"/>
      <c r="QJ161" s="143"/>
      <c r="QK161" s="143"/>
      <c r="QL161" s="143"/>
      <c r="QM161" s="143"/>
      <c r="QN161" s="143"/>
      <c r="QO161" s="143"/>
      <c r="QP161" s="143"/>
      <c r="QQ161" s="143"/>
      <c r="QR161" s="143"/>
      <c r="QS161" s="143"/>
      <c r="QT161" s="143"/>
      <c r="QU161" s="143"/>
      <c r="QV161" s="143"/>
      <c r="QW161" s="143"/>
      <c r="QX161" s="143"/>
      <c r="QY161" s="143"/>
      <c r="QZ161" s="143"/>
      <c r="RA161" s="143"/>
      <c r="RB161" s="143"/>
      <c r="RC161" s="143"/>
      <c r="RD161" s="143"/>
      <c r="RE161" s="143"/>
      <c r="RF161" s="143"/>
      <c r="RG161" s="143"/>
      <c r="RH161" s="143"/>
      <c r="RI161" s="143"/>
      <c r="RJ161" s="143"/>
      <c r="RK161" s="143"/>
      <c r="RL161" s="143"/>
      <c r="RM161" s="143"/>
      <c r="RN161" s="143"/>
      <c r="RO161" s="143"/>
      <c r="RP161" s="143"/>
      <c r="RQ161" s="143"/>
      <c r="RR161" s="143"/>
      <c r="RS161" s="143"/>
      <c r="RT161" s="143"/>
      <c r="RU161" s="143"/>
      <c r="RV161" s="143"/>
      <c r="RW161" s="143"/>
      <c r="RX161" s="143"/>
      <c r="RY161" s="143"/>
      <c r="RZ161" s="143"/>
      <c r="SA161" s="143"/>
      <c r="SB161" s="143"/>
      <c r="SC161" s="143"/>
      <c r="SD161" s="143"/>
      <c r="SE161" s="143"/>
      <c r="SF161" s="143"/>
      <c r="SG161" s="143"/>
      <c r="SH161" s="143"/>
      <c r="SI161" s="143"/>
      <c r="SJ161" s="143"/>
      <c r="SK161" s="143"/>
      <c r="SL161" s="143"/>
      <c r="SM161" s="143"/>
      <c r="SN161" s="143"/>
      <c r="SO161" s="143"/>
      <c r="SP161" s="143"/>
      <c r="SQ161" s="143"/>
      <c r="SR161" s="143"/>
      <c r="SS161" s="143"/>
      <c r="ST161" s="143"/>
      <c r="SU161" s="143"/>
      <c r="SV161" s="143"/>
      <c r="SW161" s="143"/>
      <c r="SX161" s="143"/>
      <c r="SY161" s="143"/>
      <c r="SZ161" s="143"/>
      <c r="TA161" s="143"/>
      <c r="TB161" s="143"/>
      <c r="TC161" s="143"/>
      <c r="TD161" s="143"/>
      <c r="TE161" s="143"/>
      <c r="TF161" s="143"/>
      <c r="TG161" s="143"/>
      <c r="TH161" s="143"/>
      <c r="TI161" s="143"/>
      <c r="TJ161" s="143"/>
      <c r="TK161" s="143"/>
      <c r="TL161" s="143"/>
      <c r="TM161" s="143"/>
      <c r="TN161" s="143"/>
      <c r="TO161" s="143"/>
      <c r="TP161" s="143"/>
      <c r="TQ161" s="143"/>
      <c r="TR161" s="143"/>
      <c r="TS161" s="143"/>
      <c r="TT161" s="143"/>
      <c r="TU161" s="143"/>
      <c r="TV161" s="143"/>
      <c r="TW161" s="143"/>
      <c r="TX161" s="143"/>
      <c r="TY161" s="143"/>
      <c r="TZ161" s="143"/>
      <c r="UA161" s="143"/>
      <c r="UB161" s="143"/>
      <c r="UC161" s="143"/>
      <c r="UD161" s="143"/>
      <c r="UE161" s="143"/>
      <c r="UF161" s="143"/>
      <c r="UG161" s="143"/>
      <c r="UH161" s="143"/>
      <c r="UI161" s="143"/>
      <c r="UJ161" s="143"/>
      <c r="UK161" s="143"/>
      <c r="UL161" s="143"/>
      <c r="UM161" s="143"/>
      <c r="UN161" s="143"/>
      <c r="UO161" s="143"/>
      <c r="UP161" s="143"/>
      <c r="UQ161" s="143"/>
      <c r="UR161" s="143"/>
      <c r="US161" s="143"/>
      <c r="UT161" s="143"/>
      <c r="UU161" s="143"/>
      <c r="UV161" s="143"/>
      <c r="UW161" s="143"/>
      <c r="UX161" s="143"/>
      <c r="UY161" s="143"/>
      <c r="UZ161" s="143"/>
      <c r="VA161" s="143"/>
      <c r="VB161" s="143"/>
      <c r="VC161" s="143"/>
      <c r="VD161" s="143"/>
      <c r="VE161" s="143"/>
      <c r="VF161" s="143"/>
      <c r="VG161" s="143"/>
      <c r="VH161" s="143"/>
      <c r="VI161" s="143"/>
      <c r="VJ161" s="143"/>
      <c r="VK161" s="143"/>
      <c r="VL161" s="143"/>
      <c r="VM161" s="143"/>
      <c r="VN161" s="143"/>
      <c r="VO161" s="143"/>
      <c r="VP161" s="143"/>
      <c r="VQ161" s="143"/>
      <c r="VR161" s="143"/>
      <c r="VS161" s="143"/>
      <c r="VT161" s="143"/>
      <c r="VU161" s="143"/>
      <c r="VV161" s="143"/>
      <c r="VW161" s="143"/>
      <c r="VX161" s="143"/>
      <c r="VY161" s="143"/>
      <c r="VZ161" s="143"/>
      <c r="WA161" s="143"/>
      <c r="WB161" s="143"/>
      <c r="WC161" s="143"/>
      <c r="WD161" s="143"/>
      <c r="WE161" s="143"/>
      <c r="WF161" s="143"/>
      <c r="WG161" s="143"/>
      <c r="WH161" s="143"/>
      <c r="WI161" s="143"/>
      <c r="WJ161" s="143"/>
      <c r="WK161" s="143"/>
      <c r="WL161" s="143"/>
      <c r="WM161" s="143"/>
      <c r="WN161" s="143"/>
      <c r="WO161" s="143"/>
      <c r="WP161" s="143"/>
      <c r="WQ161" s="143"/>
      <c r="WR161" s="143"/>
      <c r="WS161" s="143"/>
      <c r="WT161" s="143"/>
      <c r="WU161" s="143"/>
      <c r="WV161" s="143"/>
      <c r="WW161" s="143"/>
      <c r="WX161" s="143"/>
      <c r="WY161" s="143"/>
      <c r="WZ161" s="143"/>
      <c r="XA161" s="143"/>
      <c r="XB161" s="143"/>
      <c r="XC161" s="143"/>
      <c r="XD161" s="143"/>
      <c r="XE161" s="143"/>
      <c r="XF161" s="143"/>
      <c r="XG161" s="143"/>
      <c r="XH161" s="143"/>
      <c r="XI161" s="143"/>
      <c r="XJ161" s="143"/>
      <c r="XK161" s="143"/>
      <c r="XL161" s="143"/>
      <c r="XM161" s="143"/>
      <c r="XN161" s="143"/>
      <c r="XO161" s="143"/>
      <c r="XP161" s="143"/>
      <c r="XQ161" s="143"/>
      <c r="XR161" s="143"/>
      <c r="XS161" s="143"/>
      <c r="XT161" s="143"/>
      <c r="XU161" s="143"/>
      <c r="XV161" s="143"/>
      <c r="XW161" s="143"/>
      <c r="XX161" s="143"/>
      <c r="XY161" s="143"/>
      <c r="XZ161" s="143"/>
      <c r="YA161" s="143"/>
      <c r="YB161" s="143"/>
      <c r="YC161" s="143"/>
      <c r="YD161" s="143"/>
      <c r="YE161" s="143"/>
      <c r="YF161" s="143"/>
      <c r="YG161" s="143"/>
      <c r="YH161" s="143"/>
      <c r="YI161" s="143"/>
      <c r="YJ161" s="143"/>
      <c r="YK161" s="143"/>
      <c r="YL161" s="143"/>
      <c r="YM161" s="143"/>
      <c r="YN161" s="143"/>
      <c r="YO161" s="143"/>
      <c r="YP161" s="143"/>
      <c r="YQ161" s="143"/>
      <c r="YR161" s="143"/>
      <c r="YS161" s="143"/>
      <c r="YT161" s="143"/>
      <c r="YU161" s="143"/>
      <c r="YV161" s="143"/>
      <c r="YW161" s="143"/>
      <c r="YX161" s="143"/>
      <c r="YY161" s="143"/>
      <c r="YZ161" s="143"/>
      <c r="ZA161" s="143"/>
      <c r="ZB161" s="143"/>
      <c r="ZC161" s="143"/>
      <c r="ZD161" s="143"/>
      <c r="ZE161" s="143"/>
      <c r="ZF161" s="143"/>
      <c r="ZG161" s="143"/>
      <c r="ZH161" s="143"/>
    </row>
    <row r="162" spans="1:684" s="106" customFormat="1" ht="13.55" customHeight="1">
      <c r="A162" s="439"/>
      <c r="B162" s="95" t="s">
        <v>237</v>
      </c>
      <c r="C162" s="166">
        <v>1940542</v>
      </c>
      <c r="D162" s="385">
        <f t="shared" si="32"/>
        <v>0.23667409738446388</v>
      </c>
      <c r="E162" s="93">
        <v>1544</v>
      </c>
      <c r="F162" s="385">
        <f t="shared" si="29"/>
        <v>5.5365686944634396E-2</v>
      </c>
      <c r="G162" s="92">
        <v>552</v>
      </c>
      <c r="H162" s="46">
        <f>G162/G150-1</f>
        <v>0.15481171548117145</v>
      </c>
      <c r="I162" s="92">
        <v>107</v>
      </c>
      <c r="J162" s="46">
        <f>I162/I150-1</f>
        <v>-0.47549019607843135</v>
      </c>
      <c r="K162" s="373">
        <v>119</v>
      </c>
      <c r="L162" s="46">
        <f t="shared" si="33"/>
        <v>0.14423076923076916</v>
      </c>
      <c r="M162" s="373">
        <v>1197</v>
      </c>
      <c r="N162" s="424"/>
      <c r="O162" s="430"/>
      <c r="P162" s="424"/>
      <c r="Q162" s="93"/>
      <c r="R162" s="385"/>
      <c r="S162" s="143"/>
      <c r="T162" s="143"/>
      <c r="U162" s="143"/>
      <c r="V162" s="143"/>
      <c r="W162" s="143"/>
      <c r="X162" s="143"/>
      <c r="Y162" s="143"/>
      <c r="Z162" s="143"/>
      <c r="AA162" s="143"/>
      <c r="AB162" s="143"/>
      <c r="AC162" s="143"/>
      <c r="AD162" s="143"/>
      <c r="AE162" s="143"/>
      <c r="AF162" s="143"/>
      <c r="AG162" s="143"/>
      <c r="AH162" s="143"/>
      <c r="AI162" s="143"/>
      <c r="AJ162" s="143"/>
      <c r="AK162" s="143"/>
      <c r="AL162" s="143"/>
      <c r="AM162" s="143"/>
      <c r="AN162" s="143"/>
      <c r="AO162" s="143"/>
      <c r="AP162" s="143"/>
      <c r="AQ162" s="143"/>
      <c r="AR162" s="143"/>
      <c r="AS162" s="143"/>
      <c r="AT162" s="143"/>
      <c r="AU162" s="143"/>
      <c r="AV162" s="143"/>
      <c r="AW162" s="143"/>
      <c r="AX162" s="143"/>
      <c r="AY162" s="143"/>
      <c r="AZ162" s="143"/>
      <c r="BA162" s="143"/>
      <c r="BB162" s="143"/>
      <c r="BC162" s="143"/>
      <c r="BD162" s="143"/>
      <c r="BE162" s="143"/>
      <c r="BF162" s="143"/>
      <c r="BG162" s="143"/>
      <c r="BH162" s="143"/>
      <c r="BI162" s="143"/>
      <c r="BJ162" s="143"/>
      <c r="BK162" s="143"/>
      <c r="BL162" s="143"/>
      <c r="BM162" s="143"/>
      <c r="BN162" s="143"/>
      <c r="BO162" s="143"/>
      <c r="BP162" s="143"/>
      <c r="BQ162" s="143"/>
      <c r="BR162" s="143"/>
      <c r="BS162" s="143"/>
      <c r="BT162" s="143"/>
      <c r="BU162" s="143"/>
      <c r="BV162" s="143"/>
      <c r="BW162" s="143"/>
      <c r="BX162" s="143"/>
      <c r="BY162" s="143"/>
      <c r="BZ162" s="143"/>
      <c r="CA162" s="143"/>
      <c r="CB162" s="143"/>
      <c r="CC162" s="143"/>
      <c r="CD162" s="143"/>
      <c r="CE162" s="143"/>
      <c r="CF162" s="143"/>
      <c r="CG162" s="143"/>
      <c r="CH162" s="143"/>
      <c r="CI162" s="143"/>
      <c r="CJ162" s="143"/>
      <c r="CK162" s="143"/>
      <c r="CL162" s="143"/>
      <c r="CM162" s="143"/>
      <c r="CN162" s="143"/>
      <c r="CO162" s="143"/>
      <c r="CP162" s="143"/>
      <c r="CQ162" s="143"/>
      <c r="CR162" s="143"/>
      <c r="CS162" s="143"/>
      <c r="CT162" s="143"/>
      <c r="CU162" s="143"/>
      <c r="CV162" s="143"/>
      <c r="CW162" s="143"/>
      <c r="CX162" s="143"/>
      <c r="CY162" s="143"/>
      <c r="CZ162" s="143"/>
      <c r="DA162" s="143"/>
      <c r="DB162" s="143"/>
      <c r="DC162" s="143"/>
      <c r="DD162" s="143"/>
      <c r="DE162" s="143"/>
      <c r="DF162" s="143"/>
      <c r="DG162" s="143"/>
      <c r="DH162" s="143"/>
      <c r="DI162" s="143"/>
      <c r="DJ162" s="143"/>
      <c r="DK162" s="143"/>
      <c r="DL162" s="143"/>
      <c r="DM162" s="143"/>
      <c r="DN162" s="143"/>
      <c r="DO162" s="143"/>
      <c r="DP162" s="143"/>
      <c r="DQ162" s="143"/>
      <c r="DR162" s="143"/>
      <c r="DS162" s="143"/>
      <c r="DT162" s="143"/>
      <c r="DU162" s="143"/>
      <c r="DV162" s="143"/>
      <c r="DW162" s="143"/>
      <c r="DX162" s="143"/>
      <c r="DY162" s="143"/>
      <c r="DZ162" s="143"/>
      <c r="EA162" s="143"/>
      <c r="EB162" s="143"/>
      <c r="EC162" s="143"/>
      <c r="ED162" s="143"/>
      <c r="EE162" s="143"/>
      <c r="EF162" s="143"/>
      <c r="EG162" s="143"/>
      <c r="EH162" s="143"/>
      <c r="EI162" s="143"/>
      <c r="EJ162" s="143"/>
      <c r="EK162" s="143"/>
      <c r="EL162" s="143"/>
      <c r="EM162" s="143"/>
      <c r="EN162" s="143"/>
      <c r="EO162" s="143"/>
      <c r="EP162" s="143"/>
      <c r="EQ162" s="143"/>
      <c r="ER162" s="143"/>
      <c r="ES162" s="143"/>
      <c r="ET162" s="143"/>
      <c r="EU162" s="143"/>
      <c r="EV162" s="143"/>
      <c r="EW162" s="143"/>
      <c r="EX162" s="143"/>
      <c r="EY162" s="143"/>
      <c r="EZ162" s="143"/>
      <c r="FA162" s="143"/>
      <c r="FB162" s="143"/>
      <c r="FC162" s="143"/>
      <c r="FD162" s="143"/>
      <c r="FE162" s="143"/>
      <c r="FF162" s="143"/>
      <c r="FG162" s="143"/>
      <c r="FH162" s="143"/>
      <c r="FI162" s="143"/>
      <c r="FJ162" s="143"/>
      <c r="FK162" s="143"/>
      <c r="FL162" s="143"/>
      <c r="FM162" s="143"/>
      <c r="FN162" s="143"/>
      <c r="FO162" s="143"/>
      <c r="FP162" s="143"/>
      <c r="FQ162" s="143"/>
      <c r="FR162" s="143"/>
      <c r="FS162" s="143"/>
      <c r="FT162" s="143"/>
      <c r="FU162" s="143"/>
      <c r="FV162" s="143"/>
      <c r="FW162" s="143"/>
      <c r="FX162" s="143"/>
      <c r="FY162" s="143"/>
      <c r="FZ162" s="143"/>
      <c r="GA162" s="143"/>
      <c r="GB162" s="143"/>
      <c r="GC162" s="143"/>
      <c r="GD162" s="143"/>
      <c r="GE162" s="143"/>
      <c r="GF162" s="143"/>
      <c r="GG162" s="143"/>
      <c r="GH162" s="143"/>
      <c r="GI162" s="143"/>
      <c r="GJ162" s="143"/>
      <c r="GK162" s="143"/>
      <c r="GL162" s="143"/>
      <c r="GM162" s="143"/>
      <c r="GN162" s="143"/>
      <c r="GO162" s="143"/>
      <c r="GP162" s="143"/>
      <c r="GQ162" s="143"/>
      <c r="GR162" s="143"/>
      <c r="GS162" s="143"/>
      <c r="GT162" s="143"/>
      <c r="GU162" s="143"/>
      <c r="GV162" s="143"/>
      <c r="GW162" s="143"/>
      <c r="GX162" s="143"/>
      <c r="GY162" s="143"/>
      <c r="GZ162" s="143"/>
      <c r="HA162" s="143"/>
      <c r="HB162" s="143"/>
      <c r="HC162" s="143"/>
      <c r="HD162" s="143"/>
      <c r="HE162" s="143"/>
      <c r="HF162" s="143"/>
      <c r="HG162" s="143"/>
      <c r="HH162" s="143"/>
      <c r="HI162" s="143"/>
      <c r="HJ162" s="143"/>
      <c r="HK162" s="143"/>
      <c r="HL162" s="143"/>
      <c r="HM162" s="143"/>
      <c r="HN162" s="143"/>
      <c r="HO162" s="143"/>
      <c r="HP162" s="143"/>
      <c r="HQ162" s="143"/>
      <c r="HR162" s="143"/>
      <c r="HS162" s="143"/>
      <c r="HT162" s="143"/>
      <c r="HU162" s="143"/>
      <c r="HV162" s="143"/>
      <c r="HW162" s="143"/>
      <c r="HX162" s="143"/>
      <c r="HY162" s="143"/>
      <c r="HZ162" s="143"/>
      <c r="IA162" s="143"/>
      <c r="IB162" s="143"/>
      <c r="IC162" s="143"/>
      <c r="ID162" s="143"/>
      <c r="IE162" s="143"/>
      <c r="IF162" s="143"/>
      <c r="IG162" s="143"/>
      <c r="IH162" s="143"/>
      <c r="II162" s="143"/>
      <c r="IJ162" s="143"/>
      <c r="IK162" s="143"/>
      <c r="IL162" s="143"/>
      <c r="IM162" s="143"/>
      <c r="IN162" s="143"/>
      <c r="IO162" s="143"/>
      <c r="IP162" s="143"/>
      <c r="IQ162" s="143"/>
      <c r="IR162" s="143"/>
      <c r="IS162" s="143"/>
      <c r="IT162" s="143"/>
      <c r="IU162" s="143"/>
      <c r="IV162" s="143"/>
      <c r="IW162" s="143"/>
      <c r="IX162" s="143"/>
      <c r="IY162" s="143"/>
      <c r="IZ162" s="143"/>
      <c r="JA162" s="143"/>
      <c r="JB162" s="143"/>
      <c r="JC162" s="143"/>
      <c r="JD162" s="143"/>
      <c r="JE162" s="143"/>
      <c r="JF162" s="143"/>
      <c r="JG162" s="143"/>
      <c r="JH162" s="143"/>
      <c r="JI162" s="143"/>
      <c r="JJ162" s="143"/>
      <c r="JK162" s="143"/>
      <c r="JL162" s="143"/>
      <c r="JM162" s="143"/>
      <c r="JN162" s="143"/>
      <c r="JO162" s="143"/>
      <c r="JP162" s="143"/>
      <c r="JQ162" s="143"/>
      <c r="JR162" s="143"/>
      <c r="JS162" s="143"/>
      <c r="JT162" s="143"/>
      <c r="JU162" s="143"/>
      <c r="JV162" s="143"/>
      <c r="JW162" s="143"/>
      <c r="JX162" s="143"/>
      <c r="JY162" s="143"/>
      <c r="JZ162" s="143"/>
      <c r="KA162" s="143"/>
      <c r="KB162" s="143"/>
      <c r="KC162" s="143"/>
      <c r="KD162" s="143"/>
      <c r="KE162" s="143"/>
      <c r="KF162" s="143"/>
      <c r="KG162" s="143"/>
      <c r="KH162" s="143"/>
      <c r="KI162" s="143"/>
      <c r="KJ162" s="143"/>
      <c r="KK162" s="143"/>
      <c r="KL162" s="143"/>
      <c r="KM162" s="143"/>
      <c r="KN162" s="143"/>
      <c r="KO162" s="143"/>
      <c r="KP162" s="143"/>
      <c r="KQ162" s="143"/>
      <c r="KR162" s="143"/>
      <c r="KS162" s="143"/>
      <c r="KT162" s="143"/>
      <c r="KU162" s="143"/>
      <c r="KV162" s="143"/>
      <c r="KW162" s="143"/>
      <c r="KX162" s="143"/>
      <c r="KY162" s="143"/>
      <c r="KZ162" s="143"/>
      <c r="LA162" s="143"/>
      <c r="LB162" s="143"/>
      <c r="LC162" s="143"/>
      <c r="LD162" s="143"/>
      <c r="LE162" s="143"/>
      <c r="LF162" s="143"/>
      <c r="LG162" s="143"/>
      <c r="LH162" s="143"/>
      <c r="LI162" s="143"/>
      <c r="LJ162" s="143"/>
      <c r="LK162" s="143"/>
      <c r="LL162" s="143"/>
      <c r="LM162" s="143"/>
      <c r="LN162" s="143"/>
      <c r="LO162" s="143"/>
      <c r="LP162" s="143"/>
      <c r="LQ162" s="143"/>
      <c r="LR162" s="143"/>
      <c r="LS162" s="143"/>
      <c r="LT162" s="143"/>
      <c r="LU162" s="143"/>
      <c r="LV162" s="143"/>
      <c r="LW162" s="143"/>
      <c r="LX162" s="143"/>
      <c r="LY162" s="143"/>
      <c r="LZ162" s="143"/>
      <c r="MA162" s="143"/>
      <c r="MB162" s="143"/>
      <c r="MC162" s="143"/>
      <c r="MD162" s="143"/>
      <c r="ME162" s="143"/>
      <c r="MF162" s="143"/>
      <c r="MG162" s="143"/>
      <c r="MH162" s="143"/>
      <c r="MI162" s="143"/>
      <c r="MJ162" s="143"/>
      <c r="MK162" s="143"/>
      <c r="ML162" s="143"/>
      <c r="MM162" s="143"/>
      <c r="MN162" s="143"/>
      <c r="MO162" s="143"/>
      <c r="MP162" s="143"/>
      <c r="MQ162" s="143"/>
      <c r="MR162" s="143"/>
      <c r="MS162" s="143"/>
      <c r="MT162" s="143"/>
      <c r="MU162" s="143"/>
      <c r="MV162" s="143"/>
      <c r="MW162" s="143"/>
      <c r="MX162" s="143"/>
      <c r="MY162" s="143"/>
      <c r="MZ162" s="143"/>
      <c r="NA162" s="143"/>
      <c r="NB162" s="143"/>
      <c r="NC162" s="143"/>
      <c r="ND162" s="143"/>
      <c r="NE162" s="143"/>
      <c r="NF162" s="143"/>
      <c r="NG162" s="143"/>
      <c r="NH162" s="143"/>
      <c r="NI162" s="143"/>
      <c r="NJ162" s="143"/>
      <c r="NK162" s="143"/>
      <c r="NL162" s="143"/>
      <c r="NM162" s="143"/>
      <c r="NN162" s="143"/>
      <c r="NO162" s="143"/>
      <c r="NP162" s="143"/>
      <c r="NQ162" s="143"/>
      <c r="NR162" s="143"/>
      <c r="NS162" s="143"/>
      <c r="NT162" s="143"/>
      <c r="NU162" s="143"/>
      <c r="NV162" s="143"/>
      <c r="NW162" s="143"/>
      <c r="NX162" s="143"/>
      <c r="NY162" s="143"/>
      <c r="NZ162" s="143"/>
      <c r="OA162" s="143"/>
      <c r="OB162" s="143"/>
      <c r="OC162" s="143"/>
      <c r="OD162" s="143"/>
      <c r="OE162" s="143"/>
      <c r="OF162" s="143"/>
      <c r="OG162" s="143"/>
      <c r="OH162" s="143"/>
      <c r="OI162" s="143"/>
      <c r="OJ162" s="143"/>
      <c r="OK162" s="143"/>
      <c r="OL162" s="143"/>
      <c r="OM162" s="143"/>
      <c r="ON162" s="143"/>
      <c r="OO162" s="143"/>
      <c r="OP162" s="143"/>
      <c r="OQ162" s="143"/>
      <c r="OR162" s="143"/>
      <c r="OS162" s="143"/>
      <c r="OT162" s="143"/>
      <c r="OU162" s="143"/>
      <c r="OV162" s="143"/>
      <c r="OW162" s="143"/>
      <c r="OX162" s="143"/>
      <c r="OY162" s="143"/>
      <c r="OZ162" s="143"/>
      <c r="PA162" s="143"/>
      <c r="PB162" s="143"/>
      <c r="PC162" s="143"/>
      <c r="PD162" s="143"/>
      <c r="PE162" s="143"/>
      <c r="PF162" s="143"/>
      <c r="PG162" s="143"/>
      <c r="PH162" s="143"/>
      <c r="PI162" s="143"/>
      <c r="PJ162" s="143"/>
      <c r="PK162" s="143"/>
      <c r="PL162" s="143"/>
      <c r="PM162" s="143"/>
      <c r="PN162" s="143"/>
      <c r="PO162" s="143"/>
      <c r="PP162" s="143"/>
      <c r="PQ162" s="143"/>
      <c r="PR162" s="143"/>
      <c r="PS162" s="143"/>
      <c r="PT162" s="143"/>
      <c r="PU162" s="143"/>
      <c r="PV162" s="143"/>
      <c r="PW162" s="143"/>
      <c r="PX162" s="143"/>
      <c r="PY162" s="143"/>
      <c r="PZ162" s="143"/>
      <c r="QA162" s="143"/>
      <c r="QB162" s="143"/>
      <c r="QC162" s="143"/>
      <c r="QD162" s="143"/>
      <c r="QE162" s="143"/>
      <c r="QF162" s="143"/>
      <c r="QG162" s="143"/>
      <c r="QH162" s="143"/>
      <c r="QI162" s="143"/>
      <c r="QJ162" s="143"/>
      <c r="QK162" s="143"/>
      <c r="QL162" s="143"/>
      <c r="QM162" s="143"/>
      <c r="QN162" s="143"/>
      <c r="QO162" s="143"/>
      <c r="QP162" s="143"/>
      <c r="QQ162" s="143"/>
      <c r="QR162" s="143"/>
      <c r="QS162" s="143"/>
      <c r="QT162" s="143"/>
      <c r="QU162" s="143"/>
      <c r="QV162" s="143"/>
      <c r="QW162" s="143"/>
      <c r="QX162" s="143"/>
      <c r="QY162" s="143"/>
      <c r="QZ162" s="143"/>
      <c r="RA162" s="143"/>
      <c r="RB162" s="143"/>
      <c r="RC162" s="143"/>
      <c r="RD162" s="143"/>
      <c r="RE162" s="143"/>
      <c r="RF162" s="143"/>
      <c r="RG162" s="143"/>
      <c r="RH162" s="143"/>
      <c r="RI162" s="143"/>
      <c r="RJ162" s="143"/>
      <c r="RK162" s="143"/>
      <c r="RL162" s="143"/>
      <c r="RM162" s="143"/>
      <c r="RN162" s="143"/>
      <c r="RO162" s="143"/>
      <c r="RP162" s="143"/>
      <c r="RQ162" s="143"/>
      <c r="RR162" s="143"/>
      <c r="RS162" s="143"/>
      <c r="RT162" s="143"/>
      <c r="RU162" s="143"/>
      <c r="RV162" s="143"/>
      <c r="RW162" s="143"/>
      <c r="RX162" s="143"/>
      <c r="RY162" s="143"/>
      <c r="RZ162" s="143"/>
      <c r="SA162" s="143"/>
      <c r="SB162" s="143"/>
      <c r="SC162" s="143"/>
      <c r="SD162" s="143"/>
      <c r="SE162" s="143"/>
      <c r="SF162" s="143"/>
      <c r="SG162" s="143"/>
      <c r="SH162" s="143"/>
      <c r="SI162" s="143"/>
      <c r="SJ162" s="143"/>
      <c r="SK162" s="143"/>
      <c r="SL162" s="143"/>
      <c r="SM162" s="143"/>
      <c r="SN162" s="143"/>
      <c r="SO162" s="143"/>
      <c r="SP162" s="143"/>
      <c r="SQ162" s="143"/>
      <c r="SR162" s="143"/>
      <c r="SS162" s="143"/>
      <c r="ST162" s="143"/>
      <c r="SU162" s="143"/>
      <c r="SV162" s="143"/>
      <c r="SW162" s="143"/>
      <c r="SX162" s="143"/>
      <c r="SY162" s="143"/>
      <c r="SZ162" s="143"/>
      <c r="TA162" s="143"/>
      <c r="TB162" s="143"/>
      <c r="TC162" s="143"/>
      <c r="TD162" s="143"/>
      <c r="TE162" s="143"/>
      <c r="TF162" s="143"/>
      <c r="TG162" s="143"/>
      <c r="TH162" s="143"/>
      <c r="TI162" s="143"/>
      <c r="TJ162" s="143"/>
      <c r="TK162" s="143"/>
      <c r="TL162" s="143"/>
      <c r="TM162" s="143"/>
      <c r="TN162" s="143"/>
      <c r="TO162" s="143"/>
      <c r="TP162" s="143"/>
      <c r="TQ162" s="143"/>
      <c r="TR162" s="143"/>
      <c r="TS162" s="143"/>
      <c r="TT162" s="143"/>
      <c r="TU162" s="143"/>
      <c r="TV162" s="143"/>
      <c r="TW162" s="143"/>
      <c r="TX162" s="143"/>
      <c r="TY162" s="143"/>
      <c r="TZ162" s="143"/>
      <c r="UA162" s="143"/>
      <c r="UB162" s="143"/>
      <c r="UC162" s="143"/>
      <c r="UD162" s="143"/>
      <c r="UE162" s="143"/>
      <c r="UF162" s="143"/>
      <c r="UG162" s="143"/>
      <c r="UH162" s="143"/>
      <c r="UI162" s="143"/>
      <c r="UJ162" s="143"/>
      <c r="UK162" s="143"/>
      <c r="UL162" s="143"/>
      <c r="UM162" s="143"/>
      <c r="UN162" s="143"/>
      <c r="UO162" s="143"/>
      <c r="UP162" s="143"/>
      <c r="UQ162" s="143"/>
      <c r="UR162" s="143"/>
      <c r="US162" s="143"/>
      <c r="UT162" s="143"/>
      <c r="UU162" s="143"/>
      <c r="UV162" s="143"/>
      <c r="UW162" s="143"/>
      <c r="UX162" s="143"/>
      <c r="UY162" s="143"/>
      <c r="UZ162" s="143"/>
      <c r="VA162" s="143"/>
      <c r="VB162" s="143"/>
      <c r="VC162" s="143"/>
      <c r="VD162" s="143"/>
      <c r="VE162" s="143"/>
      <c r="VF162" s="143"/>
      <c r="VG162" s="143"/>
      <c r="VH162" s="143"/>
      <c r="VI162" s="143"/>
      <c r="VJ162" s="143"/>
      <c r="VK162" s="143"/>
      <c r="VL162" s="143"/>
      <c r="VM162" s="143"/>
      <c r="VN162" s="143"/>
      <c r="VO162" s="143"/>
      <c r="VP162" s="143"/>
      <c r="VQ162" s="143"/>
      <c r="VR162" s="143"/>
      <c r="VS162" s="143"/>
      <c r="VT162" s="143"/>
      <c r="VU162" s="143"/>
      <c r="VV162" s="143"/>
      <c r="VW162" s="143"/>
      <c r="VX162" s="143"/>
      <c r="VY162" s="143"/>
      <c r="VZ162" s="143"/>
      <c r="WA162" s="143"/>
      <c r="WB162" s="143"/>
      <c r="WC162" s="143"/>
      <c r="WD162" s="143"/>
      <c r="WE162" s="143"/>
      <c r="WF162" s="143"/>
      <c r="WG162" s="143"/>
      <c r="WH162" s="143"/>
      <c r="WI162" s="143"/>
      <c r="WJ162" s="143"/>
      <c r="WK162" s="143"/>
      <c r="WL162" s="143"/>
      <c r="WM162" s="143"/>
      <c r="WN162" s="143"/>
      <c r="WO162" s="143"/>
      <c r="WP162" s="143"/>
      <c r="WQ162" s="143"/>
      <c r="WR162" s="143"/>
      <c r="WS162" s="143"/>
      <c r="WT162" s="143"/>
      <c r="WU162" s="143"/>
      <c r="WV162" s="143"/>
      <c r="WW162" s="143"/>
      <c r="WX162" s="143"/>
      <c r="WY162" s="143"/>
      <c r="WZ162" s="143"/>
      <c r="XA162" s="143"/>
      <c r="XB162" s="143"/>
      <c r="XC162" s="143"/>
      <c r="XD162" s="143"/>
      <c r="XE162" s="143"/>
      <c r="XF162" s="143"/>
      <c r="XG162" s="143"/>
      <c r="XH162" s="143"/>
      <c r="XI162" s="143"/>
      <c r="XJ162" s="143"/>
      <c r="XK162" s="143"/>
      <c r="XL162" s="143"/>
      <c r="XM162" s="143"/>
      <c r="XN162" s="143"/>
      <c r="XO162" s="143"/>
      <c r="XP162" s="143"/>
      <c r="XQ162" s="143"/>
      <c r="XR162" s="143"/>
      <c r="XS162" s="143"/>
      <c r="XT162" s="143"/>
      <c r="XU162" s="143"/>
      <c r="XV162" s="143"/>
      <c r="XW162" s="143"/>
      <c r="XX162" s="143"/>
      <c r="XY162" s="143"/>
      <c r="XZ162" s="143"/>
      <c r="YA162" s="143"/>
      <c r="YB162" s="143"/>
      <c r="YC162" s="143"/>
      <c r="YD162" s="143"/>
      <c r="YE162" s="143"/>
      <c r="YF162" s="143"/>
      <c r="YG162" s="143"/>
      <c r="YH162" s="143"/>
      <c r="YI162" s="143"/>
      <c r="YJ162" s="143"/>
      <c r="YK162" s="143"/>
      <c r="YL162" s="143"/>
      <c r="YM162" s="143"/>
      <c r="YN162" s="143"/>
      <c r="YO162" s="143"/>
      <c r="YP162" s="143"/>
      <c r="YQ162" s="143"/>
      <c r="YR162" s="143"/>
      <c r="YS162" s="143"/>
      <c r="YT162" s="143"/>
      <c r="YU162" s="143"/>
      <c r="YV162" s="143"/>
      <c r="YW162" s="143"/>
      <c r="YX162" s="143"/>
      <c r="YY162" s="143"/>
      <c r="YZ162" s="143"/>
      <c r="ZA162" s="143"/>
      <c r="ZB162" s="143"/>
      <c r="ZC162" s="143"/>
      <c r="ZD162" s="143"/>
      <c r="ZE162" s="143"/>
      <c r="ZF162" s="143"/>
      <c r="ZG162" s="143"/>
      <c r="ZH162" s="143"/>
    </row>
    <row r="163" spans="1:684" s="106" customFormat="1" ht="13.55" customHeight="1">
      <c r="A163" s="439"/>
      <c r="B163" s="95" t="s">
        <v>8</v>
      </c>
      <c r="C163" s="166">
        <v>2003943</v>
      </c>
      <c r="D163" s="385">
        <f t="shared" si="32"/>
        <v>0.22445721212980341</v>
      </c>
      <c r="E163" s="93">
        <v>1602</v>
      </c>
      <c r="F163" s="385">
        <f t="shared" si="29"/>
        <v>0.36108751062022093</v>
      </c>
      <c r="G163" s="92">
        <v>657</v>
      </c>
      <c r="H163" s="46">
        <f>G163/G151-1</f>
        <v>0.20329670329670324</v>
      </c>
      <c r="I163" s="92">
        <v>184</v>
      </c>
      <c r="J163" s="46">
        <f>I163/I151-1</f>
        <v>0.17948717948717952</v>
      </c>
      <c r="K163" s="373">
        <v>117</v>
      </c>
      <c r="L163" s="46">
        <f t="shared" si="33"/>
        <v>-0.18181818181818177</v>
      </c>
      <c r="M163" s="373">
        <v>1394</v>
      </c>
      <c r="N163" s="424"/>
      <c r="O163" s="430"/>
      <c r="P163" s="424"/>
      <c r="Q163" s="93"/>
      <c r="R163" s="385"/>
      <c r="S163" s="143"/>
      <c r="T163" s="143"/>
      <c r="U163" s="143"/>
      <c r="V163" s="143"/>
      <c r="W163" s="143"/>
      <c r="X163" s="143"/>
      <c r="Y163" s="143"/>
      <c r="Z163" s="143"/>
      <c r="AA163" s="143"/>
      <c r="AB163" s="143"/>
      <c r="AC163" s="143"/>
      <c r="AD163" s="143"/>
      <c r="AE163" s="143"/>
      <c r="AF163" s="143"/>
      <c r="AG163" s="143"/>
      <c r="AH163" s="143"/>
      <c r="AI163" s="143"/>
      <c r="AJ163" s="143"/>
      <c r="AK163" s="143"/>
      <c r="AL163" s="143"/>
      <c r="AM163" s="143"/>
      <c r="AN163" s="143"/>
      <c r="AO163" s="143"/>
      <c r="AP163" s="143"/>
      <c r="AQ163" s="143"/>
      <c r="AR163" s="143"/>
      <c r="AS163" s="143"/>
      <c r="AT163" s="143"/>
      <c r="AU163" s="143"/>
      <c r="AV163" s="143"/>
      <c r="AW163" s="143"/>
      <c r="AX163" s="143"/>
      <c r="AY163" s="143"/>
      <c r="AZ163" s="143"/>
      <c r="BA163" s="143"/>
      <c r="BB163" s="143"/>
      <c r="BC163" s="143"/>
      <c r="BD163" s="143"/>
      <c r="BE163" s="143"/>
      <c r="BF163" s="143"/>
      <c r="BG163" s="143"/>
      <c r="BH163" s="143"/>
      <c r="BI163" s="143"/>
      <c r="BJ163" s="143"/>
      <c r="BK163" s="143"/>
      <c r="BL163" s="143"/>
      <c r="BM163" s="143"/>
      <c r="BN163" s="143"/>
      <c r="BO163" s="143"/>
      <c r="BP163" s="143"/>
      <c r="BQ163" s="143"/>
      <c r="BR163" s="143"/>
      <c r="BS163" s="143"/>
      <c r="BT163" s="143"/>
      <c r="BU163" s="143"/>
      <c r="BV163" s="143"/>
      <c r="BW163" s="143"/>
      <c r="BX163" s="143"/>
      <c r="BY163" s="143"/>
      <c r="BZ163" s="143"/>
      <c r="CA163" s="143"/>
      <c r="CB163" s="143"/>
      <c r="CC163" s="143"/>
      <c r="CD163" s="143"/>
      <c r="CE163" s="143"/>
      <c r="CF163" s="143"/>
      <c r="CG163" s="143"/>
      <c r="CH163" s="143"/>
      <c r="CI163" s="143"/>
      <c r="CJ163" s="143"/>
      <c r="CK163" s="143"/>
      <c r="CL163" s="143"/>
      <c r="CM163" s="143"/>
      <c r="CN163" s="143"/>
      <c r="CO163" s="143"/>
      <c r="CP163" s="143"/>
      <c r="CQ163" s="143"/>
      <c r="CR163" s="143"/>
      <c r="CS163" s="143"/>
      <c r="CT163" s="143"/>
      <c r="CU163" s="143"/>
      <c r="CV163" s="143"/>
      <c r="CW163" s="143"/>
      <c r="CX163" s="143"/>
      <c r="CY163" s="143"/>
      <c r="CZ163" s="143"/>
      <c r="DA163" s="143"/>
      <c r="DB163" s="143"/>
      <c r="DC163" s="143"/>
      <c r="DD163" s="143"/>
      <c r="DE163" s="143"/>
      <c r="DF163" s="143"/>
      <c r="DG163" s="143"/>
      <c r="DH163" s="143"/>
      <c r="DI163" s="143"/>
      <c r="DJ163" s="143"/>
      <c r="DK163" s="143"/>
      <c r="DL163" s="143"/>
      <c r="DM163" s="143"/>
      <c r="DN163" s="143"/>
      <c r="DO163" s="143"/>
      <c r="DP163" s="143"/>
      <c r="DQ163" s="143"/>
      <c r="DR163" s="143"/>
      <c r="DS163" s="143"/>
      <c r="DT163" s="143"/>
      <c r="DU163" s="143"/>
      <c r="DV163" s="143"/>
      <c r="DW163" s="143"/>
      <c r="DX163" s="143"/>
      <c r="DY163" s="143"/>
      <c r="DZ163" s="143"/>
      <c r="EA163" s="143"/>
      <c r="EB163" s="143"/>
      <c r="EC163" s="143"/>
      <c r="ED163" s="143"/>
      <c r="EE163" s="143"/>
      <c r="EF163" s="143"/>
      <c r="EG163" s="143"/>
      <c r="EH163" s="143"/>
      <c r="EI163" s="143"/>
      <c r="EJ163" s="143"/>
      <c r="EK163" s="143"/>
      <c r="EL163" s="143"/>
      <c r="EM163" s="143"/>
      <c r="EN163" s="143"/>
      <c r="EO163" s="143"/>
      <c r="EP163" s="143"/>
      <c r="EQ163" s="143"/>
      <c r="ER163" s="143"/>
      <c r="ES163" s="143"/>
      <c r="ET163" s="143"/>
      <c r="EU163" s="143"/>
      <c r="EV163" s="143"/>
      <c r="EW163" s="143"/>
      <c r="EX163" s="143"/>
      <c r="EY163" s="143"/>
      <c r="EZ163" s="143"/>
      <c r="FA163" s="143"/>
      <c r="FB163" s="143"/>
      <c r="FC163" s="143"/>
      <c r="FD163" s="143"/>
      <c r="FE163" s="143"/>
      <c r="FF163" s="143"/>
      <c r="FG163" s="143"/>
      <c r="FH163" s="143"/>
      <c r="FI163" s="143"/>
      <c r="FJ163" s="143"/>
      <c r="FK163" s="143"/>
      <c r="FL163" s="143"/>
      <c r="FM163" s="143"/>
      <c r="FN163" s="143"/>
      <c r="FO163" s="143"/>
      <c r="FP163" s="143"/>
      <c r="FQ163" s="143"/>
      <c r="FR163" s="143"/>
      <c r="FS163" s="143"/>
      <c r="FT163" s="143"/>
      <c r="FU163" s="143"/>
      <c r="FV163" s="143"/>
      <c r="FW163" s="143"/>
      <c r="FX163" s="143"/>
      <c r="FY163" s="143"/>
      <c r="FZ163" s="143"/>
      <c r="GA163" s="143"/>
      <c r="GB163" s="143"/>
      <c r="GC163" s="143"/>
      <c r="GD163" s="143"/>
      <c r="GE163" s="143"/>
      <c r="GF163" s="143"/>
      <c r="GG163" s="143"/>
      <c r="GH163" s="143"/>
      <c r="GI163" s="143"/>
      <c r="GJ163" s="143"/>
      <c r="GK163" s="143"/>
      <c r="GL163" s="143"/>
      <c r="GM163" s="143"/>
      <c r="GN163" s="143"/>
      <c r="GO163" s="143"/>
      <c r="GP163" s="143"/>
      <c r="GQ163" s="143"/>
      <c r="GR163" s="143"/>
      <c r="GS163" s="143"/>
      <c r="GT163" s="143"/>
      <c r="GU163" s="143"/>
      <c r="GV163" s="143"/>
      <c r="GW163" s="143"/>
      <c r="GX163" s="143"/>
      <c r="GY163" s="143"/>
      <c r="GZ163" s="143"/>
      <c r="HA163" s="143"/>
      <c r="HB163" s="143"/>
      <c r="HC163" s="143"/>
      <c r="HD163" s="143"/>
      <c r="HE163" s="143"/>
      <c r="HF163" s="143"/>
      <c r="HG163" s="143"/>
      <c r="HH163" s="143"/>
      <c r="HI163" s="143"/>
      <c r="HJ163" s="143"/>
      <c r="HK163" s="143"/>
      <c r="HL163" s="143"/>
      <c r="HM163" s="143"/>
      <c r="HN163" s="143"/>
      <c r="HO163" s="143"/>
      <c r="HP163" s="143"/>
      <c r="HQ163" s="143"/>
      <c r="HR163" s="143"/>
      <c r="HS163" s="143"/>
      <c r="HT163" s="143"/>
      <c r="HU163" s="143"/>
      <c r="HV163" s="143"/>
      <c r="HW163" s="143"/>
      <c r="HX163" s="143"/>
      <c r="HY163" s="143"/>
      <c r="HZ163" s="143"/>
      <c r="IA163" s="143"/>
      <c r="IB163" s="143"/>
      <c r="IC163" s="143"/>
      <c r="ID163" s="143"/>
      <c r="IE163" s="143"/>
      <c r="IF163" s="143"/>
      <c r="IG163" s="143"/>
      <c r="IH163" s="143"/>
      <c r="II163" s="143"/>
      <c r="IJ163" s="143"/>
      <c r="IK163" s="143"/>
      <c r="IL163" s="143"/>
      <c r="IM163" s="143"/>
      <c r="IN163" s="143"/>
      <c r="IO163" s="143"/>
      <c r="IP163" s="143"/>
      <c r="IQ163" s="143"/>
      <c r="IR163" s="143"/>
      <c r="IS163" s="143"/>
      <c r="IT163" s="143"/>
      <c r="IU163" s="143"/>
      <c r="IV163" s="143"/>
      <c r="IW163" s="143"/>
      <c r="IX163" s="143"/>
      <c r="IY163" s="143"/>
      <c r="IZ163" s="143"/>
      <c r="JA163" s="143"/>
      <c r="JB163" s="143"/>
      <c r="JC163" s="143"/>
      <c r="JD163" s="143"/>
      <c r="JE163" s="143"/>
      <c r="JF163" s="143"/>
      <c r="JG163" s="143"/>
      <c r="JH163" s="143"/>
      <c r="JI163" s="143"/>
      <c r="JJ163" s="143"/>
      <c r="JK163" s="143"/>
      <c r="JL163" s="143"/>
      <c r="JM163" s="143"/>
      <c r="JN163" s="143"/>
      <c r="JO163" s="143"/>
      <c r="JP163" s="143"/>
      <c r="JQ163" s="143"/>
      <c r="JR163" s="143"/>
      <c r="JS163" s="143"/>
      <c r="JT163" s="143"/>
      <c r="JU163" s="143"/>
      <c r="JV163" s="143"/>
      <c r="JW163" s="143"/>
      <c r="JX163" s="143"/>
      <c r="JY163" s="143"/>
      <c r="JZ163" s="143"/>
      <c r="KA163" s="143"/>
      <c r="KB163" s="143"/>
      <c r="KC163" s="143"/>
      <c r="KD163" s="143"/>
      <c r="KE163" s="143"/>
      <c r="KF163" s="143"/>
      <c r="KG163" s="143"/>
      <c r="KH163" s="143"/>
      <c r="KI163" s="143"/>
      <c r="KJ163" s="143"/>
      <c r="KK163" s="143"/>
      <c r="KL163" s="143"/>
      <c r="KM163" s="143"/>
      <c r="KN163" s="143"/>
      <c r="KO163" s="143"/>
      <c r="KP163" s="143"/>
      <c r="KQ163" s="143"/>
      <c r="KR163" s="143"/>
      <c r="KS163" s="143"/>
      <c r="KT163" s="143"/>
      <c r="KU163" s="143"/>
      <c r="KV163" s="143"/>
      <c r="KW163" s="143"/>
      <c r="KX163" s="143"/>
      <c r="KY163" s="143"/>
      <c r="KZ163" s="143"/>
      <c r="LA163" s="143"/>
      <c r="LB163" s="143"/>
      <c r="LC163" s="143"/>
      <c r="LD163" s="143"/>
      <c r="LE163" s="143"/>
      <c r="LF163" s="143"/>
      <c r="LG163" s="143"/>
      <c r="LH163" s="143"/>
      <c r="LI163" s="143"/>
      <c r="LJ163" s="143"/>
      <c r="LK163" s="143"/>
      <c r="LL163" s="143"/>
      <c r="LM163" s="143"/>
      <c r="LN163" s="143"/>
      <c r="LO163" s="143"/>
      <c r="LP163" s="143"/>
      <c r="LQ163" s="143"/>
      <c r="LR163" s="143"/>
      <c r="LS163" s="143"/>
      <c r="LT163" s="143"/>
      <c r="LU163" s="143"/>
      <c r="LV163" s="143"/>
      <c r="LW163" s="143"/>
      <c r="LX163" s="143"/>
      <c r="LY163" s="143"/>
      <c r="LZ163" s="143"/>
      <c r="MA163" s="143"/>
      <c r="MB163" s="143"/>
      <c r="MC163" s="143"/>
      <c r="MD163" s="143"/>
      <c r="ME163" s="143"/>
      <c r="MF163" s="143"/>
      <c r="MG163" s="143"/>
      <c r="MH163" s="143"/>
      <c r="MI163" s="143"/>
      <c r="MJ163" s="143"/>
      <c r="MK163" s="143"/>
      <c r="ML163" s="143"/>
      <c r="MM163" s="143"/>
      <c r="MN163" s="143"/>
      <c r="MO163" s="143"/>
      <c r="MP163" s="143"/>
      <c r="MQ163" s="143"/>
      <c r="MR163" s="143"/>
      <c r="MS163" s="143"/>
      <c r="MT163" s="143"/>
      <c r="MU163" s="143"/>
      <c r="MV163" s="143"/>
      <c r="MW163" s="143"/>
      <c r="MX163" s="143"/>
      <c r="MY163" s="143"/>
      <c r="MZ163" s="143"/>
      <c r="NA163" s="143"/>
      <c r="NB163" s="143"/>
      <c r="NC163" s="143"/>
      <c r="ND163" s="143"/>
      <c r="NE163" s="143"/>
      <c r="NF163" s="143"/>
      <c r="NG163" s="143"/>
      <c r="NH163" s="143"/>
      <c r="NI163" s="143"/>
      <c r="NJ163" s="143"/>
      <c r="NK163" s="143"/>
      <c r="NL163" s="143"/>
      <c r="NM163" s="143"/>
      <c r="NN163" s="143"/>
      <c r="NO163" s="143"/>
      <c r="NP163" s="143"/>
      <c r="NQ163" s="143"/>
      <c r="NR163" s="143"/>
      <c r="NS163" s="143"/>
      <c r="NT163" s="143"/>
      <c r="NU163" s="143"/>
      <c r="NV163" s="143"/>
      <c r="NW163" s="143"/>
      <c r="NX163" s="143"/>
      <c r="NY163" s="143"/>
      <c r="NZ163" s="143"/>
      <c r="OA163" s="143"/>
      <c r="OB163" s="143"/>
      <c r="OC163" s="143"/>
      <c r="OD163" s="143"/>
      <c r="OE163" s="143"/>
      <c r="OF163" s="143"/>
      <c r="OG163" s="143"/>
      <c r="OH163" s="143"/>
      <c r="OI163" s="143"/>
      <c r="OJ163" s="143"/>
      <c r="OK163" s="143"/>
      <c r="OL163" s="143"/>
      <c r="OM163" s="143"/>
      <c r="ON163" s="143"/>
      <c r="OO163" s="143"/>
      <c r="OP163" s="143"/>
      <c r="OQ163" s="143"/>
      <c r="OR163" s="143"/>
      <c r="OS163" s="143"/>
      <c r="OT163" s="143"/>
      <c r="OU163" s="143"/>
      <c r="OV163" s="143"/>
      <c r="OW163" s="143"/>
      <c r="OX163" s="143"/>
      <c r="OY163" s="143"/>
      <c r="OZ163" s="143"/>
      <c r="PA163" s="143"/>
      <c r="PB163" s="143"/>
      <c r="PC163" s="143"/>
      <c r="PD163" s="143"/>
      <c r="PE163" s="143"/>
      <c r="PF163" s="143"/>
      <c r="PG163" s="143"/>
      <c r="PH163" s="143"/>
      <c r="PI163" s="143"/>
      <c r="PJ163" s="143"/>
      <c r="PK163" s="143"/>
      <c r="PL163" s="143"/>
      <c r="PM163" s="143"/>
      <c r="PN163" s="143"/>
      <c r="PO163" s="143"/>
      <c r="PP163" s="143"/>
      <c r="PQ163" s="143"/>
      <c r="PR163" s="143"/>
      <c r="PS163" s="143"/>
      <c r="PT163" s="143"/>
      <c r="PU163" s="143"/>
      <c r="PV163" s="143"/>
      <c r="PW163" s="143"/>
      <c r="PX163" s="143"/>
      <c r="PY163" s="143"/>
      <c r="PZ163" s="143"/>
      <c r="QA163" s="143"/>
      <c r="QB163" s="143"/>
      <c r="QC163" s="143"/>
      <c r="QD163" s="143"/>
      <c r="QE163" s="143"/>
      <c r="QF163" s="143"/>
      <c r="QG163" s="143"/>
      <c r="QH163" s="143"/>
      <c r="QI163" s="143"/>
      <c r="QJ163" s="143"/>
      <c r="QK163" s="143"/>
      <c r="QL163" s="143"/>
      <c r="QM163" s="143"/>
      <c r="QN163" s="143"/>
      <c r="QO163" s="143"/>
      <c r="QP163" s="143"/>
      <c r="QQ163" s="143"/>
      <c r="QR163" s="143"/>
      <c r="QS163" s="143"/>
      <c r="QT163" s="143"/>
      <c r="QU163" s="143"/>
      <c r="QV163" s="143"/>
      <c r="QW163" s="143"/>
      <c r="QX163" s="143"/>
      <c r="QY163" s="143"/>
      <c r="QZ163" s="143"/>
      <c r="RA163" s="143"/>
      <c r="RB163" s="143"/>
      <c r="RC163" s="143"/>
      <c r="RD163" s="143"/>
      <c r="RE163" s="143"/>
      <c r="RF163" s="143"/>
      <c r="RG163" s="143"/>
      <c r="RH163" s="143"/>
      <c r="RI163" s="143"/>
      <c r="RJ163" s="143"/>
      <c r="RK163" s="143"/>
      <c r="RL163" s="143"/>
      <c r="RM163" s="143"/>
      <c r="RN163" s="143"/>
      <c r="RO163" s="143"/>
      <c r="RP163" s="143"/>
      <c r="RQ163" s="143"/>
      <c r="RR163" s="143"/>
      <c r="RS163" s="143"/>
      <c r="RT163" s="143"/>
      <c r="RU163" s="143"/>
      <c r="RV163" s="143"/>
      <c r="RW163" s="143"/>
      <c r="RX163" s="143"/>
      <c r="RY163" s="143"/>
      <c r="RZ163" s="143"/>
      <c r="SA163" s="143"/>
      <c r="SB163" s="143"/>
      <c r="SC163" s="143"/>
      <c r="SD163" s="143"/>
      <c r="SE163" s="143"/>
      <c r="SF163" s="143"/>
      <c r="SG163" s="143"/>
      <c r="SH163" s="143"/>
      <c r="SI163" s="143"/>
      <c r="SJ163" s="143"/>
      <c r="SK163" s="143"/>
      <c r="SL163" s="143"/>
      <c r="SM163" s="143"/>
      <c r="SN163" s="143"/>
      <c r="SO163" s="143"/>
      <c r="SP163" s="143"/>
      <c r="SQ163" s="143"/>
      <c r="SR163" s="143"/>
      <c r="SS163" s="143"/>
      <c r="ST163" s="143"/>
      <c r="SU163" s="143"/>
      <c r="SV163" s="143"/>
      <c r="SW163" s="143"/>
      <c r="SX163" s="143"/>
      <c r="SY163" s="143"/>
      <c r="SZ163" s="143"/>
      <c r="TA163" s="143"/>
      <c r="TB163" s="143"/>
      <c r="TC163" s="143"/>
      <c r="TD163" s="143"/>
      <c r="TE163" s="143"/>
      <c r="TF163" s="143"/>
      <c r="TG163" s="143"/>
      <c r="TH163" s="143"/>
      <c r="TI163" s="143"/>
      <c r="TJ163" s="143"/>
      <c r="TK163" s="143"/>
      <c r="TL163" s="143"/>
      <c r="TM163" s="143"/>
      <c r="TN163" s="143"/>
      <c r="TO163" s="143"/>
      <c r="TP163" s="143"/>
      <c r="TQ163" s="143"/>
      <c r="TR163" s="143"/>
      <c r="TS163" s="143"/>
      <c r="TT163" s="143"/>
      <c r="TU163" s="143"/>
      <c r="TV163" s="143"/>
      <c r="TW163" s="143"/>
      <c r="TX163" s="143"/>
      <c r="TY163" s="143"/>
      <c r="TZ163" s="143"/>
      <c r="UA163" s="143"/>
      <c r="UB163" s="143"/>
      <c r="UC163" s="143"/>
      <c r="UD163" s="143"/>
      <c r="UE163" s="143"/>
      <c r="UF163" s="143"/>
      <c r="UG163" s="143"/>
      <c r="UH163" s="143"/>
      <c r="UI163" s="143"/>
      <c r="UJ163" s="143"/>
      <c r="UK163" s="143"/>
      <c r="UL163" s="143"/>
      <c r="UM163" s="143"/>
      <c r="UN163" s="143"/>
      <c r="UO163" s="143"/>
      <c r="UP163" s="143"/>
      <c r="UQ163" s="143"/>
      <c r="UR163" s="143"/>
      <c r="US163" s="143"/>
      <c r="UT163" s="143"/>
      <c r="UU163" s="143"/>
      <c r="UV163" s="143"/>
      <c r="UW163" s="143"/>
      <c r="UX163" s="143"/>
      <c r="UY163" s="143"/>
      <c r="UZ163" s="143"/>
      <c r="VA163" s="143"/>
      <c r="VB163" s="143"/>
      <c r="VC163" s="143"/>
      <c r="VD163" s="143"/>
      <c r="VE163" s="143"/>
      <c r="VF163" s="143"/>
      <c r="VG163" s="143"/>
      <c r="VH163" s="143"/>
      <c r="VI163" s="143"/>
      <c r="VJ163" s="143"/>
      <c r="VK163" s="143"/>
      <c r="VL163" s="143"/>
      <c r="VM163" s="143"/>
      <c r="VN163" s="143"/>
      <c r="VO163" s="143"/>
      <c r="VP163" s="143"/>
      <c r="VQ163" s="143"/>
      <c r="VR163" s="143"/>
      <c r="VS163" s="143"/>
      <c r="VT163" s="143"/>
      <c r="VU163" s="143"/>
      <c r="VV163" s="143"/>
      <c r="VW163" s="143"/>
      <c r="VX163" s="143"/>
      <c r="VY163" s="143"/>
      <c r="VZ163" s="143"/>
      <c r="WA163" s="143"/>
      <c r="WB163" s="143"/>
      <c r="WC163" s="143"/>
      <c r="WD163" s="143"/>
      <c r="WE163" s="143"/>
      <c r="WF163" s="143"/>
      <c r="WG163" s="143"/>
      <c r="WH163" s="143"/>
      <c r="WI163" s="143"/>
      <c r="WJ163" s="143"/>
      <c r="WK163" s="143"/>
      <c r="WL163" s="143"/>
      <c r="WM163" s="143"/>
      <c r="WN163" s="143"/>
      <c r="WO163" s="143"/>
      <c r="WP163" s="143"/>
      <c r="WQ163" s="143"/>
      <c r="WR163" s="143"/>
      <c r="WS163" s="143"/>
      <c r="WT163" s="143"/>
      <c r="WU163" s="143"/>
      <c r="WV163" s="143"/>
      <c r="WW163" s="143"/>
      <c r="WX163" s="143"/>
      <c r="WY163" s="143"/>
      <c r="WZ163" s="143"/>
      <c r="XA163" s="143"/>
      <c r="XB163" s="143"/>
      <c r="XC163" s="143"/>
      <c r="XD163" s="143"/>
      <c r="XE163" s="143"/>
      <c r="XF163" s="143"/>
      <c r="XG163" s="143"/>
      <c r="XH163" s="143"/>
      <c r="XI163" s="143"/>
      <c r="XJ163" s="143"/>
      <c r="XK163" s="143"/>
      <c r="XL163" s="143"/>
      <c r="XM163" s="143"/>
      <c r="XN163" s="143"/>
      <c r="XO163" s="143"/>
      <c r="XP163" s="143"/>
      <c r="XQ163" s="143"/>
      <c r="XR163" s="143"/>
      <c r="XS163" s="143"/>
      <c r="XT163" s="143"/>
      <c r="XU163" s="143"/>
      <c r="XV163" s="143"/>
      <c r="XW163" s="143"/>
      <c r="XX163" s="143"/>
      <c r="XY163" s="143"/>
      <c r="XZ163" s="143"/>
      <c r="YA163" s="143"/>
      <c r="YB163" s="143"/>
      <c r="YC163" s="143"/>
      <c r="YD163" s="143"/>
      <c r="YE163" s="143"/>
      <c r="YF163" s="143"/>
      <c r="YG163" s="143"/>
      <c r="YH163" s="143"/>
      <c r="YI163" s="143"/>
      <c r="YJ163" s="143"/>
      <c r="YK163" s="143"/>
      <c r="YL163" s="143"/>
      <c r="YM163" s="143"/>
      <c r="YN163" s="143"/>
      <c r="YO163" s="143"/>
      <c r="YP163" s="143"/>
      <c r="YQ163" s="143"/>
      <c r="YR163" s="143"/>
      <c r="YS163" s="143"/>
      <c r="YT163" s="143"/>
      <c r="YU163" s="143"/>
      <c r="YV163" s="143"/>
      <c r="YW163" s="143"/>
      <c r="YX163" s="143"/>
      <c r="YY163" s="143"/>
      <c r="YZ163" s="143"/>
      <c r="ZA163" s="143"/>
      <c r="ZB163" s="143"/>
      <c r="ZC163" s="143"/>
      <c r="ZD163" s="143"/>
      <c r="ZE163" s="143"/>
      <c r="ZF163" s="143"/>
      <c r="ZG163" s="143"/>
      <c r="ZH163" s="143"/>
    </row>
    <row r="164" spans="1:684" s="106" customFormat="1" ht="13.55" customHeight="1">
      <c r="A164" s="439"/>
      <c r="B164" s="95" t="s">
        <v>9</v>
      </c>
      <c r="C164" s="166">
        <v>2003834</v>
      </c>
      <c r="D164" s="385">
        <f t="shared" si="32"/>
        <v>0.2095129677291625</v>
      </c>
      <c r="E164" s="93">
        <v>1334</v>
      </c>
      <c r="F164" s="385">
        <f t="shared" si="29"/>
        <v>1.67682926829269E-2</v>
      </c>
      <c r="G164" s="92">
        <v>589</v>
      </c>
      <c r="H164" s="385">
        <f t="shared" ref="H164:J167" si="34">G164/G152-1</f>
        <v>9.4795539033457166E-2</v>
      </c>
      <c r="I164" s="92">
        <v>122</v>
      </c>
      <c r="J164" s="385">
        <f t="shared" si="34"/>
        <v>-0.11594202898550721</v>
      </c>
      <c r="K164" s="373">
        <v>149</v>
      </c>
      <c r="L164" s="385">
        <f t="shared" si="33"/>
        <v>-8.0246913580246937E-2</v>
      </c>
      <c r="M164" s="373">
        <v>1300</v>
      </c>
      <c r="N164" s="424"/>
      <c r="O164" s="430"/>
      <c r="P164" s="424"/>
      <c r="Q164" s="93"/>
      <c r="R164" s="385"/>
      <c r="S164" s="143"/>
      <c r="T164" s="143"/>
      <c r="U164" s="143"/>
      <c r="V164" s="143"/>
      <c r="W164" s="143"/>
      <c r="X164" s="143"/>
      <c r="Y164" s="143"/>
      <c r="Z164" s="143"/>
      <c r="AA164" s="143"/>
      <c r="AB164" s="143"/>
      <c r="AC164" s="143"/>
      <c r="AD164" s="143"/>
      <c r="AE164" s="143"/>
      <c r="AF164" s="143"/>
      <c r="AG164" s="143"/>
      <c r="AH164" s="143"/>
      <c r="AI164" s="143"/>
      <c r="AJ164" s="143"/>
      <c r="AK164" s="143"/>
      <c r="AL164" s="143"/>
      <c r="AM164" s="143"/>
      <c r="AN164" s="143"/>
      <c r="AO164" s="143"/>
      <c r="AP164" s="143"/>
      <c r="AQ164" s="143"/>
      <c r="AR164" s="143"/>
      <c r="AS164" s="143"/>
      <c r="AT164" s="143"/>
      <c r="AU164" s="143"/>
      <c r="AV164" s="143"/>
      <c r="AW164" s="143"/>
      <c r="AX164" s="143"/>
      <c r="AY164" s="143"/>
      <c r="AZ164" s="143"/>
      <c r="BA164" s="143"/>
      <c r="BB164" s="143"/>
      <c r="BC164" s="143"/>
      <c r="BD164" s="143"/>
      <c r="BE164" s="143"/>
      <c r="BF164" s="143"/>
      <c r="BG164" s="143"/>
      <c r="BH164" s="143"/>
      <c r="BI164" s="143"/>
      <c r="BJ164" s="143"/>
      <c r="BK164" s="143"/>
      <c r="BL164" s="143"/>
      <c r="BM164" s="143"/>
      <c r="BN164" s="143"/>
      <c r="BO164" s="143"/>
      <c r="BP164" s="143"/>
      <c r="BQ164" s="143"/>
      <c r="BR164" s="143"/>
      <c r="BS164" s="143"/>
      <c r="BT164" s="143"/>
      <c r="BU164" s="143"/>
      <c r="BV164" s="143"/>
      <c r="BW164" s="143"/>
      <c r="BX164" s="143"/>
      <c r="BY164" s="143"/>
      <c r="BZ164" s="143"/>
      <c r="CA164" s="143"/>
      <c r="CB164" s="143"/>
      <c r="CC164" s="143"/>
      <c r="CD164" s="143"/>
      <c r="CE164" s="143"/>
      <c r="CF164" s="143"/>
      <c r="CG164" s="143"/>
      <c r="CH164" s="143"/>
      <c r="CI164" s="143"/>
      <c r="CJ164" s="143"/>
      <c r="CK164" s="143"/>
      <c r="CL164" s="143"/>
      <c r="CM164" s="143"/>
      <c r="CN164" s="143"/>
      <c r="CO164" s="143"/>
      <c r="CP164" s="143"/>
      <c r="CQ164" s="143"/>
      <c r="CR164" s="143"/>
      <c r="CS164" s="143"/>
      <c r="CT164" s="143"/>
      <c r="CU164" s="143"/>
      <c r="CV164" s="143"/>
      <c r="CW164" s="143"/>
      <c r="CX164" s="143"/>
      <c r="CY164" s="143"/>
      <c r="CZ164" s="143"/>
      <c r="DA164" s="143"/>
      <c r="DB164" s="143"/>
      <c r="DC164" s="143"/>
      <c r="DD164" s="143"/>
      <c r="DE164" s="143"/>
      <c r="DF164" s="143"/>
      <c r="DG164" s="143"/>
      <c r="DH164" s="143"/>
      <c r="DI164" s="143"/>
      <c r="DJ164" s="143"/>
      <c r="DK164" s="143"/>
      <c r="DL164" s="143"/>
      <c r="DM164" s="143"/>
      <c r="DN164" s="143"/>
      <c r="DO164" s="143"/>
      <c r="DP164" s="143"/>
      <c r="DQ164" s="143"/>
      <c r="DR164" s="143"/>
      <c r="DS164" s="143"/>
      <c r="DT164" s="143"/>
      <c r="DU164" s="143"/>
      <c r="DV164" s="143"/>
      <c r="DW164" s="143"/>
      <c r="DX164" s="143"/>
      <c r="DY164" s="143"/>
      <c r="DZ164" s="143"/>
      <c r="EA164" s="143"/>
      <c r="EB164" s="143"/>
      <c r="EC164" s="143"/>
      <c r="ED164" s="143"/>
      <c r="EE164" s="143"/>
      <c r="EF164" s="143"/>
      <c r="EG164" s="143"/>
      <c r="EH164" s="143"/>
      <c r="EI164" s="143"/>
      <c r="EJ164" s="143"/>
      <c r="EK164" s="143"/>
      <c r="EL164" s="143"/>
      <c r="EM164" s="143"/>
      <c r="EN164" s="143"/>
      <c r="EO164" s="143"/>
      <c r="EP164" s="143"/>
      <c r="EQ164" s="143"/>
      <c r="ER164" s="143"/>
      <c r="ES164" s="143"/>
      <c r="ET164" s="143"/>
      <c r="EU164" s="143"/>
      <c r="EV164" s="143"/>
      <c r="EW164" s="143"/>
      <c r="EX164" s="143"/>
      <c r="EY164" s="143"/>
      <c r="EZ164" s="143"/>
      <c r="FA164" s="143"/>
      <c r="FB164" s="143"/>
      <c r="FC164" s="143"/>
      <c r="FD164" s="143"/>
      <c r="FE164" s="143"/>
      <c r="FF164" s="143"/>
      <c r="FG164" s="143"/>
      <c r="FH164" s="143"/>
      <c r="FI164" s="143"/>
      <c r="FJ164" s="143"/>
      <c r="FK164" s="143"/>
      <c r="FL164" s="143"/>
      <c r="FM164" s="143"/>
      <c r="FN164" s="143"/>
      <c r="FO164" s="143"/>
      <c r="FP164" s="143"/>
      <c r="FQ164" s="143"/>
      <c r="FR164" s="143"/>
      <c r="FS164" s="143"/>
      <c r="FT164" s="143"/>
      <c r="FU164" s="143"/>
      <c r="FV164" s="143"/>
      <c r="FW164" s="143"/>
      <c r="FX164" s="143"/>
      <c r="FY164" s="143"/>
      <c r="FZ164" s="143"/>
      <c r="GA164" s="143"/>
      <c r="GB164" s="143"/>
      <c r="GC164" s="143"/>
      <c r="GD164" s="143"/>
      <c r="GE164" s="143"/>
      <c r="GF164" s="143"/>
      <c r="GG164" s="143"/>
      <c r="GH164" s="143"/>
      <c r="GI164" s="143"/>
      <c r="GJ164" s="143"/>
      <c r="GK164" s="143"/>
      <c r="GL164" s="143"/>
      <c r="GM164" s="143"/>
      <c r="GN164" s="143"/>
      <c r="GO164" s="143"/>
      <c r="GP164" s="143"/>
      <c r="GQ164" s="143"/>
      <c r="GR164" s="143"/>
      <c r="GS164" s="143"/>
      <c r="GT164" s="143"/>
      <c r="GU164" s="143"/>
      <c r="GV164" s="143"/>
      <c r="GW164" s="143"/>
      <c r="GX164" s="143"/>
      <c r="GY164" s="143"/>
      <c r="GZ164" s="143"/>
      <c r="HA164" s="143"/>
      <c r="HB164" s="143"/>
      <c r="HC164" s="143"/>
      <c r="HD164" s="143"/>
      <c r="HE164" s="143"/>
      <c r="HF164" s="143"/>
      <c r="HG164" s="143"/>
      <c r="HH164" s="143"/>
      <c r="HI164" s="143"/>
      <c r="HJ164" s="143"/>
      <c r="HK164" s="143"/>
      <c r="HL164" s="143"/>
      <c r="HM164" s="143"/>
      <c r="HN164" s="143"/>
      <c r="HO164" s="143"/>
      <c r="HP164" s="143"/>
      <c r="HQ164" s="143"/>
      <c r="HR164" s="143"/>
      <c r="HS164" s="143"/>
      <c r="HT164" s="143"/>
      <c r="HU164" s="143"/>
      <c r="HV164" s="143"/>
      <c r="HW164" s="143"/>
      <c r="HX164" s="143"/>
      <c r="HY164" s="143"/>
      <c r="HZ164" s="143"/>
      <c r="IA164" s="143"/>
      <c r="IB164" s="143"/>
      <c r="IC164" s="143"/>
      <c r="ID164" s="143"/>
      <c r="IE164" s="143"/>
      <c r="IF164" s="143"/>
      <c r="IG164" s="143"/>
      <c r="IH164" s="143"/>
      <c r="II164" s="143"/>
      <c r="IJ164" s="143"/>
      <c r="IK164" s="143"/>
      <c r="IL164" s="143"/>
      <c r="IM164" s="143"/>
      <c r="IN164" s="143"/>
      <c r="IO164" s="143"/>
      <c r="IP164" s="143"/>
      <c r="IQ164" s="143"/>
      <c r="IR164" s="143"/>
      <c r="IS164" s="143"/>
      <c r="IT164" s="143"/>
      <c r="IU164" s="143"/>
      <c r="IV164" s="143"/>
      <c r="IW164" s="143"/>
      <c r="IX164" s="143"/>
      <c r="IY164" s="143"/>
      <c r="IZ164" s="143"/>
      <c r="JA164" s="143"/>
      <c r="JB164" s="143"/>
      <c r="JC164" s="143"/>
      <c r="JD164" s="143"/>
      <c r="JE164" s="143"/>
      <c r="JF164" s="143"/>
      <c r="JG164" s="143"/>
      <c r="JH164" s="143"/>
      <c r="JI164" s="143"/>
      <c r="JJ164" s="143"/>
      <c r="JK164" s="143"/>
      <c r="JL164" s="143"/>
      <c r="JM164" s="143"/>
      <c r="JN164" s="143"/>
      <c r="JO164" s="143"/>
      <c r="JP164" s="143"/>
      <c r="JQ164" s="143"/>
      <c r="JR164" s="143"/>
      <c r="JS164" s="143"/>
      <c r="JT164" s="143"/>
      <c r="JU164" s="143"/>
      <c r="JV164" s="143"/>
      <c r="JW164" s="143"/>
      <c r="JX164" s="143"/>
      <c r="JY164" s="143"/>
      <c r="JZ164" s="143"/>
      <c r="KA164" s="143"/>
      <c r="KB164" s="143"/>
      <c r="KC164" s="143"/>
      <c r="KD164" s="143"/>
      <c r="KE164" s="143"/>
      <c r="KF164" s="143"/>
      <c r="KG164" s="143"/>
      <c r="KH164" s="143"/>
      <c r="KI164" s="143"/>
      <c r="KJ164" s="143"/>
      <c r="KK164" s="143"/>
      <c r="KL164" s="143"/>
      <c r="KM164" s="143"/>
      <c r="KN164" s="143"/>
      <c r="KO164" s="143"/>
      <c r="KP164" s="143"/>
      <c r="KQ164" s="143"/>
      <c r="KR164" s="143"/>
      <c r="KS164" s="143"/>
      <c r="KT164" s="143"/>
      <c r="KU164" s="143"/>
      <c r="KV164" s="143"/>
      <c r="KW164" s="143"/>
      <c r="KX164" s="143"/>
      <c r="KY164" s="143"/>
      <c r="KZ164" s="143"/>
      <c r="LA164" s="143"/>
      <c r="LB164" s="143"/>
      <c r="LC164" s="143"/>
      <c r="LD164" s="143"/>
      <c r="LE164" s="143"/>
      <c r="LF164" s="143"/>
      <c r="LG164" s="143"/>
      <c r="LH164" s="143"/>
      <c r="LI164" s="143"/>
      <c r="LJ164" s="143"/>
      <c r="LK164" s="143"/>
      <c r="LL164" s="143"/>
      <c r="LM164" s="143"/>
      <c r="LN164" s="143"/>
      <c r="LO164" s="143"/>
      <c r="LP164" s="143"/>
      <c r="LQ164" s="143"/>
      <c r="LR164" s="143"/>
      <c r="LS164" s="143"/>
      <c r="LT164" s="143"/>
      <c r="LU164" s="143"/>
      <c r="LV164" s="143"/>
      <c r="LW164" s="143"/>
      <c r="LX164" s="143"/>
      <c r="LY164" s="143"/>
      <c r="LZ164" s="143"/>
      <c r="MA164" s="143"/>
      <c r="MB164" s="143"/>
      <c r="MC164" s="143"/>
      <c r="MD164" s="143"/>
      <c r="ME164" s="143"/>
      <c r="MF164" s="143"/>
      <c r="MG164" s="143"/>
      <c r="MH164" s="143"/>
      <c r="MI164" s="143"/>
      <c r="MJ164" s="143"/>
      <c r="MK164" s="143"/>
      <c r="ML164" s="143"/>
      <c r="MM164" s="143"/>
      <c r="MN164" s="143"/>
      <c r="MO164" s="143"/>
      <c r="MP164" s="143"/>
      <c r="MQ164" s="143"/>
      <c r="MR164" s="143"/>
      <c r="MS164" s="143"/>
      <c r="MT164" s="143"/>
      <c r="MU164" s="143"/>
      <c r="MV164" s="143"/>
      <c r="MW164" s="143"/>
      <c r="MX164" s="143"/>
      <c r="MY164" s="143"/>
      <c r="MZ164" s="143"/>
      <c r="NA164" s="143"/>
      <c r="NB164" s="143"/>
      <c r="NC164" s="143"/>
      <c r="ND164" s="143"/>
      <c r="NE164" s="143"/>
      <c r="NF164" s="143"/>
      <c r="NG164" s="143"/>
      <c r="NH164" s="143"/>
      <c r="NI164" s="143"/>
      <c r="NJ164" s="143"/>
      <c r="NK164" s="143"/>
      <c r="NL164" s="143"/>
      <c r="NM164" s="143"/>
      <c r="NN164" s="143"/>
      <c r="NO164" s="143"/>
      <c r="NP164" s="143"/>
      <c r="NQ164" s="143"/>
      <c r="NR164" s="143"/>
      <c r="NS164" s="143"/>
      <c r="NT164" s="143"/>
      <c r="NU164" s="143"/>
      <c r="NV164" s="143"/>
      <c r="NW164" s="143"/>
      <c r="NX164" s="143"/>
      <c r="NY164" s="143"/>
      <c r="NZ164" s="143"/>
      <c r="OA164" s="143"/>
      <c r="OB164" s="143"/>
      <c r="OC164" s="143"/>
      <c r="OD164" s="143"/>
      <c r="OE164" s="143"/>
      <c r="OF164" s="143"/>
      <c r="OG164" s="143"/>
      <c r="OH164" s="143"/>
      <c r="OI164" s="143"/>
      <c r="OJ164" s="143"/>
      <c r="OK164" s="143"/>
      <c r="OL164" s="143"/>
      <c r="OM164" s="143"/>
      <c r="ON164" s="143"/>
      <c r="OO164" s="143"/>
      <c r="OP164" s="143"/>
      <c r="OQ164" s="143"/>
      <c r="OR164" s="143"/>
      <c r="OS164" s="143"/>
      <c r="OT164" s="143"/>
      <c r="OU164" s="143"/>
      <c r="OV164" s="143"/>
      <c r="OW164" s="143"/>
      <c r="OX164" s="143"/>
      <c r="OY164" s="143"/>
      <c r="OZ164" s="143"/>
      <c r="PA164" s="143"/>
      <c r="PB164" s="143"/>
      <c r="PC164" s="143"/>
      <c r="PD164" s="143"/>
      <c r="PE164" s="143"/>
      <c r="PF164" s="143"/>
      <c r="PG164" s="143"/>
      <c r="PH164" s="143"/>
      <c r="PI164" s="143"/>
      <c r="PJ164" s="143"/>
      <c r="PK164" s="143"/>
      <c r="PL164" s="143"/>
      <c r="PM164" s="143"/>
      <c r="PN164" s="143"/>
      <c r="PO164" s="143"/>
      <c r="PP164" s="143"/>
      <c r="PQ164" s="143"/>
      <c r="PR164" s="143"/>
      <c r="PS164" s="143"/>
      <c r="PT164" s="143"/>
      <c r="PU164" s="143"/>
      <c r="PV164" s="143"/>
      <c r="PW164" s="143"/>
      <c r="PX164" s="143"/>
      <c r="PY164" s="143"/>
      <c r="PZ164" s="143"/>
      <c r="QA164" s="143"/>
      <c r="QB164" s="143"/>
      <c r="QC164" s="143"/>
      <c r="QD164" s="143"/>
      <c r="QE164" s="143"/>
      <c r="QF164" s="143"/>
      <c r="QG164" s="143"/>
      <c r="QH164" s="143"/>
      <c r="QI164" s="143"/>
      <c r="QJ164" s="143"/>
      <c r="QK164" s="143"/>
      <c r="QL164" s="143"/>
      <c r="QM164" s="143"/>
      <c r="QN164" s="143"/>
      <c r="QO164" s="143"/>
      <c r="QP164" s="143"/>
      <c r="QQ164" s="143"/>
      <c r="QR164" s="143"/>
      <c r="QS164" s="143"/>
      <c r="QT164" s="143"/>
      <c r="QU164" s="143"/>
      <c r="QV164" s="143"/>
      <c r="QW164" s="143"/>
      <c r="QX164" s="143"/>
      <c r="QY164" s="143"/>
      <c r="QZ164" s="143"/>
      <c r="RA164" s="143"/>
      <c r="RB164" s="143"/>
      <c r="RC164" s="143"/>
      <c r="RD164" s="143"/>
      <c r="RE164" s="143"/>
      <c r="RF164" s="143"/>
      <c r="RG164" s="143"/>
      <c r="RH164" s="143"/>
      <c r="RI164" s="143"/>
      <c r="RJ164" s="143"/>
      <c r="RK164" s="143"/>
      <c r="RL164" s="143"/>
      <c r="RM164" s="143"/>
      <c r="RN164" s="143"/>
      <c r="RO164" s="143"/>
      <c r="RP164" s="143"/>
      <c r="RQ164" s="143"/>
      <c r="RR164" s="143"/>
      <c r="RS164" s="143"/>
      <c r="RT164" s="143"/>
      <c r="RU164" s="143"/>
      <c r="RV164" s="143"/>
      <c r="RW164" s="143"/>
      <c r="RX164" s="143"/>
      <c r="RY164" s="143"/>
      <c r="RZ164" s="143"/>
      <c r="SA164" s="143"/>
      <c r="SB164" s="143"/>
      <c r="SC164" s="143"/>
      <c r="SD164" s="143"/>
      <c r="SE164" s="143"/>
      <c r="SF164" s="143"/>
      <c r="SG164" s="143"/>
      <c r="SH164" s="143"/>
      <c r="SI164" s="143"/>
      <c r="SJ164" s="143"/>
      <c r="SK164" s="143"/>
      <c r="SL164" s="143"/>
      <c r="SM164" s="143"/>
      <c r="SN164" s="143"/>
      <c r="SO164" s="143"/>
      <c r="SP164" s="143"/>
      <c r="SQ164" s="143"/>
      <c r="SR164" s="143"/>
      <c r="SS164" s="143"/>
      <c r="ST164" s="143"/>
      <c r="SU164" s="143"/>
      <c r="SV164" s="143"/>
      <c r="SW164" s="143"/>
      <c r="SX164" s="143"/>
      <c r="SY164" s="143"/>
      <c r="SZ164" s="143"/>
      <c r="TA164" s="143"/>
      <c r="TB164" s="143"/>
      <c r="TC164" s="143"/>
      <c r="TD164" s="143"/>
      <c r="TE164" s="143"/>
      <c r="TF164" s="143"/>
      <c r="TG164" s="143"/>
      <c r="TH164" s="143"/>
      <c r="TI164" s="143"/>
      <c r="TJ164" s="143"/>
      <c r="TK164" s="143"/>
      <c r="TL164" s="143"/>
      <c r="TM164" s="143"/>
      <c r="TN164" s="143"/>
      <c r="TO164" s="143"/>
      <c r="TP164" s="143"/>
      <c r="TQ164" s="143"/>
      <c r="TR164" s="143"/>
      <c r="TS164" s="143"/>
      <c r="TT164" s="143"/>
      <c r="TU164" s="143"/>
      <c r="TV164" s="143"/>
      <c r="TW164" s="143"/>
      <c r="TX164" s="143"/>
      <c r="TY164" s="143"/>
      <c r="TZ164" s="143"/>
      <c r="UA164" s="143"/>
      <c r="UB164" s="143"/>
      <c r="UC164" s="143"/>
      <c r="UD164" s="143"/>
      <c r="UE164" s="143"/>
      <c r="UF164" s="143"/>
      <c r="UG164" s="143"/>
      <c r="UH164" s="143"/>
      <c r="UI164" s="143"/>
      <c r="UJ164" s="143"/>
      <c r="UK164" s="143"/>
      <c r="UL164" s="143"/>
      <c r="UM164" s="143"/>
      <c r="UN164" s="143"/>
      <c r="UO164" s="143"/>
      <c r="UP164" s="143"/>
      <c r="UQ164" s="143"/>
      <c r="UR164" s="143"/>
      <c r="US164" s="143"/>
      <c r="UT164" s="143"/>
      <c r="UU164" s="143"/>
      <c r="UV164" s="143"/>
      <c r="UW164" s="143"/>
      <c r="UX164" s="143"/>
      <c r="UY164" s="143"/>
      <c r="UZ164" s="143"/>
      <c r="VA164" s="143"/>
      <c r="VB164" s="143"/>
      <c r="VC164" s="143"/>
      <c r="VD164" s="143"/>
      <c r="VE164" s="143"/>
      <c r="VF164" s="143"/>
      <c r="VG164" s="143"/>
      <c r="VH164" s="143"/>
      <c r="VI164" s="143"/>
      <c r="VJ164" s="143"/>
      <c r="VK164" s="143"/>
      <c r="VL164" s="143"/>
      <c r="VM164" s="143"/>
      <c r="VN164" s="143"/>
      <c r="VO164" s="143"/>
      <c r="VP164" s="143"/>
      <c r="VQ164" s="143"/>
      <c r="VR164" s="143"/>
      <c r="VS164" s="143"/>
      <c r="VT164" s="143"/>
      <c r="VU164" s="143"/>
      <c r="VV164" s="143"/>
      <c r="VW164" s="143"/>
      <c r="VX164" s="143"/>
      <c r="VY164" s="143"/>
      <c r="VZ164" s="143"/>
      <c r="WA164" s="143"/>
      <c r="WB164" s="143"/>
      <c r="WC164" s="143"/>
      <c r="WD164" s="143"/>
      <c r="WE164" s="143"/>
      <c r="WF164" s="143"/>
      <c r="WG164" s="143"/>
      <c r="WH164" s="143"/>
      <c r="WI164" s="143"/>
      <c r="WJ164" s="143"/>
      <c r="WK164" s="143"/>
      <c r="WL164" s="143"/>
      <c r="WM164" s="143"/>
      <c r="WN164" s="143"/>
      <c r="WO164" s="143"/>
      <c r="WP164" s="143"/>
      <c r="WQ164" s="143"/>
      <c r="WR164" s="143"/>
      <c r="WS164" s="143"/>
      <c r="WT164" s="143"/>
      <c r="WU164" s="143"/>
      <c r="WV164" s="143"/>
      <c r="WW164" s="143"/>
      <c r="WX164" s="143"/>
      <c r="WY164" s="143"/>
      <c r="WZ164" s="143"/>
      <c r="XA164" s="143"/>
      <c r="XB164" s="143"/>
      <c r="XC164" s="143"/>
      <c r="XD164" s="143"/>
      <c r="XE164" s="143"/>
      <c r="XF164" s="143"/>
      <c r="XG164" s="143"/>
      <c r="XH164" s="143"/>
      <c r="XI164" s="143"/>
      <c r="XJ164" s="143"/>
      <c r="XK164" s="143"/>
      <c r="XL164" s="143"/>
      <c r="XM164" s="143"/>
      <c r="XN164" s="143"/>
      <c r="XO164" s="143"/>
      <c r="XP164" s="143"/>
      <c r="XQ164" s="143"/>
      <c r="XR164" s="143"/>
      <c r="XS164" s="143"/>
      <c r="XT164" s="143"/>
      <c r="XU164" s="143"/>
      <c r="XV164" s="143"/>
      <c r="XW164" s="143"/>
      <c r="XX164" s="143"/>
      <c r="XY164" s="143"/>
      <c r="XZ164" s="143"/>
      <c r="YA164" s="143"/>
      <c r="YB164" s="143"/>
      <c r="YC164" s="143"/>
      <c r="YD164" s="143"/>
      <c r="YE164" s="143"/>
      <c r="YF164" s="143"/>
      <c r="YG164" s="143"/>
      <c r="YH164" s="143"/>
      <c r="YI164" s="143"/>
      <c r="YJ164" s="143"/>
      <c r="YK164" s="143"/>
      <c r="YL164" s="143"/>
      <c r="YM164" s="143"/>
      <c r="YN164" s="143"/>
      <c r="YO164" s="143"/>
      <c r="YP164" s="143"/>
      <c r="YQ164" s="143"/>
      <c r="YR164" s="143"/>
      <c r="YS164" s="143"/>
      <c r="YT164" s="143"/>
      <c r="YU164" s="143"/>
      <c r="YV164" s="143"/>
      <c r="YW164" s="143"/>
      <c r="YX164" s="143"/>
      <c r="YY164" s="143"/>
      <c r="YZ164" s="143"/>
      <c r="ZA164" s="143"/>
      <c r="ZB164" s="143"/>
      <c r="ZC164" s="143"/>
      <c r="ZD164" s="143"/>
      <c r="ZE164" s="143"/>
      <c r="ZF164" s="143"/>
      <c r="ZG164" s="143"/>
      <c r="ZH164" s="143"/>
    </row>
    <row r="165" spans="1:684" s="106" customFormat="1" ht="13.55" customHeight="1">
      <c r="A165" s="439"/>
      <c r="B165" s="95" t="s">
        <v>240</v>
      </c>
      <c r="C165" s="166">
        <v>2098126</v>
      </c>
      <c r="D165" s="385">
        <f t="shared" si="32"/>
        <v>0.17983801538195943</v>
      </c>
      <c r="E165" s="93">
        <v>1165</v>
      </c>
      <c r="F165" s="385">
        <f t="shared" si="29"/>
        <v>2.6431718061673992E-2</v>
      </c>
      <c r="G165" s="92">
        <v>519</v>
      </c>
      <c r="H165" s="385">
        <f t="shared" si="34"/>
        <v>0.18493150684931514</v>
      </c>
      <c r="I165" s="92">
        <v>133</v>
      </c>
      <c r="J165" s="385">
        <f t="shared" si="34"/>
        <v>-0.18902439024390238</v>
      </c>
      <c r="K165" s="373">
        <v>94</v>
      </c>
      <c r="L165" s="385">
        <f t="shared" si="33"/>
        <v>-0.3380281690140845</v>
      </c>
      <c r="M165" s="373">
        <v>1174</v>
      </c>
      <c r="N165" s="424"/>
      <c r="O165" s="430"/>
      <c r="P165" s="424"/>
      <c r="Q165" s="93"/>
      <c r="R165" s="385"/>
      <c r="S165" s="143"/>
      <c r="T165" s="143"/>
      <c r="U165" s="143"/>
      <c r="V165" s="143"/>
      <c r="W165" s="143"/>
      <c r="X165" s="143"/>
      <c r="Y165" s="143"/>
      <c r="Z165" s="143"/>
      <c r="AA165" s="143"/>
      <c r="AB165" s="143"/>
      <c r="AC165" s="143"/>
      <c r="AD165" s="143"/>
      <c r="AE165" s="143"/>
      <c r="AF165" s="143"/>
      <c r="AG165" s="143"/>
      <c r="AH165" s="143"/>
      <c r="AI165" s="143"/>
      <c r="AJ165" s="143"/>
      <c r="AK165" s="143"/>
      <c r="AL165" s="143"/>
      <c r="AM165" s="143"/>
      <c r="AN165" s="143"/>
      <c r="AO165" s="143"/>
      <c r="AP165" s="143"/>
      <c r="AQ165" s="143"/>
      <c r="AR165" s="143"/>
      <c r="AS165" s="143"/>
      <c r="AT165" s="143"/>
      <c r="AU165" s="143"/>
      <c r="AV165" s="143"/>
      <c r="AW165" s="143"/>
      <c r="AX165" s="143"/>
      <c r="AY165" s="143"/>
      <c r="AZ165" s="143"/>
      <c r="BA165" s="143"/>
      <c r="BB165" s="143"/>
      <c r="BC165" s="143"/>
      <c r="BD165" s="143"/>
      <c r="BE165" s="143"/>
      <c r="BF165" s="143"/>
      <c r="BG165" s="143"/>
      <c r="BH165" s="143"/>
      <c r="BI165" s="143"/>
      <c r="BJ165" s="143"/>
      <c r="BK165" s="143"/>
      <c r="BL165" s="143"/>
      <c r="BM165" s="143"/>
      <c r="BN165" s="143"/>
      <c r="BO165" s="143"/>
      <c r="BP165" s="143"/>
      <c r="BQ165" s="143"/>
      <c r="BR165" s="143"/>
      <c r="BS165" s="143"/>
      <c r="BT165" s="143"/>
      <c r="BU165" s="143"/>
      <c r="BV165" s="143"/>
      <c r="BW165" s="143"/>
      <c r="BX165" s="143"/>
      <c r="BY165" s="143"/>
      <c r="BZ165" s="143"/>
      <c r="CA165" s="143"/>
      <c r="CB165" s="143"/>
      <c r="CC165" s="143"/>
      <c r="CD165" s="143"/>
      <c r="CE165" s="143"/>
      <c r="CF165" s="143"/>
      <c r="CG165" s="143"/>
      <c r="CH165" s="143"/>
      <c r="CI165" s="143"/>
      <c r="CJ165" s="143"/>
      <c r="CK165" s="143"/>
      <c r="CL165" s="143"/>
      <c r="CM165" s="143"/>
      <c r="CN165" s="143"/>
      <c r="CO165" s="143"/>
      <c r="CP165" s="143"/>
      <c r="CQ165" s="143"/>
      <c r="CR165" s="143"/>
      <c r="CS165" s="143"/>
      <c r="CT165" s="143"/>
      <c r="CU165" s="143"/>
      <c r="CV165" s="143"/>
      <c r="CW165" s="143"/>
      <c r="CX165" s="143"/>
      <c r="CY165" s="143"/>
      <c r="CZ165" s="143"/>
      <c r="DA165" s="143"/>
      <c r="DB165" s="143"/>
      <c r="DC165" s="143"/>
      <c r="DD165" s="143"/>
      <c r="DE165" s="143"/>
      <c r="DF165" s="143"/>
      <c r="DG165" s="143"/>
      <c r="DH165" s="143"/>
      <c r="DI165" s="143"/>
      <c r="DJ165" s="143"/>
      <c r="DK165" s="143"/>
      <c r="DL165" s="143"/>
      <c r="DM165" s="143"/>
      <c r="DN165" s="143"/>
      <c r="DO165" s="143"/>
      <c r="DP165" s="143"/>
      <c r="DQ165" s="143"/>
      <c r="DR165" s="143"/>
      <c r="DS165" s="143"/>
      <c r="DT165" s="143"/>
      <c r="DU165" s="143"/>
      <c r="DV165" s="143"/>
      <c r="DW165" s="143"/>
      <c r="DX165" s="143"/>
      <c r="DY165" s="143"/>
      <c r="DZ165" s="143"/>
      <c r="EA165" s="143"/>
      <c r="EB165" s="143"/>
      <c r="EC165" s="143"/>
      <c r="ED165" s="143"/>
      <c r="EE165" s="143"/>
      <c r="EF165" s="143"/>
      <c r="EG165" s="143"/>
      <c r="EH165" s="143"/>
      <c r="EI165" s="143"/>
      <c r="EJ165" s="143"/>
      <c r="EK165" s="143"/>
      <c r="EL165" s="143"/>
      <c r="EM165" s="143"/>
      <c r="EN165" s="143"/>
      <c r="EO165" s="143"/>
      <c r="EP165" s="143"/>
      <c r="EQ165" s="143"/>
      <c r="ER165" s="143"/>
      <c r="ES165" s="143"/>
      <c r="ET165" s="143"/>
      <c r="EU165" s="143"/>
      <c r="EV165" s="143"/>
      <c r="EW165" s="143"/>
      <c r="EX165" s="143"/>
      <c r="EY165" s="143"/>
      <c r="EZ165" s="143"/>
      <c r="FA165" s="143"/>
      <c r="FB165" s="143"/>
      <c r="FC165" s="143"/>
      <c r="FD165" s="143"/>
      <c r="FE165" s="143"/>
      <c r="FF165" s="143"/>
      <c r="FG165" s="143"/>
      <c r="FH165" s="143"/>
      <c r="FI165" s="143"/>
      <c r="FJ165" s="143"/>
      <c r="FK165" s="143"/>
      <c r="FL165" s="143"/>
      <c r="FM165" s="143"/>
      <c r="FN165" s="143"/>
      <c r="FO165" s="143"/>
      <c r="FP165" s="143"/>
      <c r="FQ165" s="143"/>
      <c r="FR165" s="143"/>
      <c r="FS165" s="143"/>
      <c r="FT165" s="143"/>
      <c r="FU165" s="143"/>
      <c r="FV165" s="143"/>
      <c r="FW165" s="143"/>
      <c r="FX165" s="143"/>
      <c r="FY165" s="143"/>
      <c r="FZ165" s="143"/>
      <c r="GA165" s="143"/>
      <c r="GB165" s="143"/>
      <c r="GC165" s="143"/>
      <c r="GD165" s="143"/>
      <c r="GE165" s="143"/>
      <c r="GF165" s="143"/>
      <c r="GG165" s="143"/>
      <c r="GH165" s="143"/>
      <c r="GI165" s="143"/>
      <c r="GJ165" s="143"/>
      <c r="GK165" s="143"/>
      <c r="GL165" s="143"/>
      <c r="GM165" s="143"/>
      <c r="GN165" s="143"/>
      <c r="GO165" s="143"/>
      <c r="GP165" s="143"/>
      <c r="GQ165" s="143"/>
      <c r="GR165" s="143"/>
      <c r="GS165" s="143"/>
      <c r="GT165" s="143"/>
      <c r="GU165" s="143"/>
      <c r="GV165" s="143"/>
      <c r="GW165" s="143"/>
      <c r="GX165" s="143"/>
      <c r="GY165" s="143"/>
      <c r="GZ165" s="143"/>
      <c r="HA165" s="143"/>
      <c r="HB165" s="143"/>
      <c r="HC165" s="143"/>
      <c r="HD165" s="143"/>
      <c r="HE165" s="143"/>
      <c r="HF165" s="143"/>
      <c r="HG165" s="143"/>
      <c r="HH165" s="143"/>
      <c r="HI165" s="143"/>
      <c r="HJ165" s="143"/>
      <c r="HK165" s="143"/>
      <c r="HL165" s="143"/>
      <c r="HM165" s="143"/>
      <c r="HN165" s="143"/>
      <c r="HO165" s="143"/>
      <c r="HP165" s="143"/>
      <c r="HQ165" s="143"/>
      <c r="HR165" s="143"/>
      <c r="HS165" s="143"/>
      <c r="HT165" s="143"/>
      <c r="HU165" s="143"/>
      <c r="HV165" s="143"/>
      <c r="HW165" s="143"/>
      <c r="HX165" s="143"/>
      <c r="HY165" s="143"/>
      <c r="HZ165" s="143"/>
      <c r="IA165" s="143"/>
      <c r="IB165" s="143"/>
      <c r="IC165" s="143"/>
      <c r="ID165" s="143"/>
      <c r="IE165" s="143"/>
      <c r="IF165" s="143"/>
      <c r="IG165" s="143"/>
      <c r="IH165" s="143"/>
      <c r="II165" s="143"/>
      <c r="IJ165" s="143"/>
      <c r="IK165" s="143"/>
      <c r="IL165" s="143"/>
      <c r="IM165" s="143"/>
      <c r="IN165" s="143"/>
      <c r="IO165" s="143"/>
      <c r="IP165" s="143"/>
      <c r="IQ165" s="143"/>
      <c r="IR165" s="143"/>
      <c r="IS165" s="143"/>
      <c r="IT165" s="143"/>
      <c r="IU165" s="143"/>
      <c r="IV165" s="143"/>
      <c r="IW165" s="143"/>
      <c r="IX165" s="143"/>
      <c r="IY165" s="143"/>
      <c r="IZ165" s="143"/>
      <c r="JA165" s="143"/>
      <c r="JB165" s="143"/>
      <c r="JC165" s="143"/>
      <c r="JD165" s="143"/>
      <c r="JE165" s="143"/>
      <c r="JF165" s="143"/>
      <c r="JG165" s="143"/>
      <c r="JH165" s="143"/>
      <c r="JI165" s="143"/>
      <c r="JJ165" s="143"/>
      <c r="JK165" s="143"/>
      <c r="JL165" s="143"/>
      <c r="JM165" s="143"/>
      <c r="JN165" s="143"/>
      <c r="JO165" s="143"/>
      <c r="JP165" s="143"/>
      <c r="JQ165" s="143"/>
      <c r="JR165" s="143"/>
      <c r="JS165" s="143"/>
      <c r="JT165" s="143"/>
      <c r="JU165" s="143"/>
      <c r="JV165" s="143"/>
      <c r="JW165" s="143"/>
      <c r="JX165" s="143"/>
      <c r="JY165" s="143"/>
      <c r="JZ165" s="143"/>
      <c r="KA165" s="143"/>
      <c r="KB165" s="143"/>
      <c r="KC165" s="143"/>
      <c r="KD165" s="143"/>
      <c r="KE165" s="143"/>
      <c r="KF165" s="143"/>
      <c r="KG165" s="143"/>
      <c r="KH165" s="143"/>
      <c r="KI165" s="143"/>
      <c r="KJ165" s="143"/>
      <c r="KK165" s="143"/>
      <c r="KL165" s="143"/>
      <c r="KM165" s="143"/>
      <c r="KN165" s="143"/>
      <c r="KO165" s="143"/>
      <c r="KP165" s="143"/>
      <c r="KQ165" s="143"/>
      <c r="KR165" s="143"/>
      <c r="KS165" s="143"/>
      <c r="KT165" s="143"/>
      <c r="KU165" s="143"/>
      <c r="KV165" s="143"/>
      <c r="KW165" s="143"/>
      <c r="KX165" s="143"/>
      <c r="KY165" s="143"/>
      <c r="KZ165" s="143"/>
      <c r="LA165" s="143"/>
      <c r="LB165" s="143"/>
      <c r="LC165" s="143"/>
      <c r="LD165" s="143"/>
      <c r="LE165" s="143"/>
      <c r="LF165" s="143"/>
      <c r="LG165" s="143"/>
      <c r="LH165" s="143"/>
      <c r="LI165" s="143"/>
      <c r="LJ165" s="143"/>
      <c r="LK165" s="143"/>
      <c r="LL165" s="143"/>
      <c r="LM165" s="143"/>
      <c r="LN165" s="143"/>
      <c r="LO165" s="143"/>
      <c r="LP165" s="143"/>
      <c r="LQ165" s="143"/>
      <c r="LR165" s="143"/>
      <c r="LS165" s="143"/>
      <c r="LT165" s="143"/>
      <c r="LU165" s="143"/>
      <c r="LV165" s="143"/>
      <c r="LW165" s="143"/>
      <c r="LX165" s="143"/>
      <c r="LY165" s="143"/>
      <c r="LZ165" s="143"/>
      <c r="MA165" s="143"/>
      <c r="MB165" s="143"/>
      <c r="MC165" s="143"/>
      <c r="MD165" s="143"/>
      <c r="ME165" s="143"/>
      <c r="MF165" s="143"/>
      <c r="MG165" s="143"/>
      <c r="MH165" s="143"/>
      <c r="MI165" s="143"/>
      <c r="MJ165" s="143"/>
      <c r="MK165" s="143"/>
      <c r="ML165" s="143"/>
      <c r="MM165" s="143"/>
      <c r="MN165" s="143"/>
      <c r="MO165" s="143"/>
      <c r="MP165" s="143"/>
      <c r="MQ165" s="143"/>
      <c r="MR165" s="143"/>
      <c r="MS165" s="143"/>
      <c r="MT165" s="143"/>
      <c r="MU165" s="143"/>
      <c r="MV165" s="143"/>
      <c r="MW165" s="143"/>
      <c r="MX165" s="143"/>
      <c r="MY165" s="143"/>
      <c r="MZ165" s="143"/>
      <c r="NA165" s="143"/>
      <c r="NB165" s="143"/>
      <c r="NC165" s="143"/>
      <c r="ND165" s="143"/>
      <c r="NE165" s="143"/>
      <c r="NF165" s="143"/>
      <c r="NG165" s="143"/>
      <c r="NH165" s="143"/>
      <c r="NI165" s="143"/>
      <c r="NJ165" s="143"/>
      <c r="NK165" s="143"/>
      <c r="NL165" s="143"/>
      <c r="NM165" s="143"/>
      <c r="NN165" s="143"/>
      <c r="NO165" s="143"/>
      <c r="NP165" s="143"/>
      <c r="NQ165" s="143"/>
      <c r="NR165" s="143"/>
      <c r="NS165" s="143"/>
      <c r="NT165" s="143"/>
      <c r="NU165" s="143"/>
      <c r="NV165" s="143"/>
      <c r="NW165" s="143"/>
      <c r="NX165" s="143"/>
      <c r="NY165" s="143"/>
      <c r="NZ165" s="143"/>
      <c r="OA165" s="143"/>
      <c r="OB165" s="143"/>
      <c r="OC165" s="143"/>
      <c r="OD165" s="143"/>
      <c r="OE165" s="143"/>
      <c r="OF165" s="143"/>
      <c r="OG165" s="143"/>
      <c r="OH165" s="143"/>
      <c r="OI165" s="143"/>
      <c r="OJ165" s="143"/>
      <c r="OK165" s="143"/>
      <c r="OL165" s="143"/>
      <c r="OM165" s="143"/>
      <c r="ON165" s="143"/>
      <c r="OO165" s="143"/>
      <c r="OP165" s="143"/>
      <c r="OQ165" s="143"/>
      <c r="OR165" s="143"/>
      <c r="OS165" s="143"/>
      <c r="OT165" s="143"/>
      <c r="OU165" s="143"/>
      <c r="OV165" s="143"/>
      <c r="OW165" s="143"/>
      <c r="OX165" s="143"/>
      <c r="OY165" s="143"/>
      <c r="OZ165" s="143"/>
      <c r="PA165" s="143"/>
      <c r="PB165" s="143"/>
      <c r="PC165" s="143"/>
      <c r="PD165" s="143"/>
      <c r="PE165" s="143"/>
      <c r="PF165" s="143"/>
      <c r="PG165" s="143"/>
      <c r="PH165" s="143"/>
      <c r="PI165" s="143"/>
      <c r="PJ165" s="143"/>
      <c r="PK165" s="143"/>
      <c r="PL165" s="143"/>
      <c r="PM165" s="143"/>
      <c r="PN165" s="143"/>
      <c r="PO165" s="143"/>
      <c r="PP165" s="143"/>
      <c r="PQ165" s="143"/>
      <c r="PR165" s="143"/>
      <c r="PS165" s="143"/>
      <c r="PT165" s="143"/>
      <c r="PU165" s="143"/>
      <c r="PV165" s="143"/>
      <c r="PW165" s="143"/>
      <c r="PX165" s="143"/>
      <c r="PY165" s="143"/>
      <c r="PZ165" s="143"/>
      <c r="QA165" s="143"/>
      <c r="QB165" s="143"/>
      <c r="QC165" s="143"/>
      <c r="QD165" s="143"/>
      <c r="QE165" s="143"/>
      <c r="QF165" s="143"/>
      <c r="QG165" s="143"/>
      <c r="QH165" s="143"/>
      <c r="QI165" s="143"/>
      <c r="QJ165" s="143"/>
      <c r="QK165" s="143"/>
      <c r="QL165" s="143"/>
      <c r="QM165" s="143"/>
      <c r="QN165" s="143"/>
      <c r="QO165" s="143"/>
      <c r="QP165" s="143"/>
      <c r="QQ165" s="143"/>
      <c r="QR165" s="143"/>
      <c r="QS165" s="143"/>
      <c r="QT165" s="143"/>
      <c r="QU165" s="143"/>
      <c r="QV165" s="143"/>
      <c r="QW165" s="143"/>
      <c r="QX165" s="143"/>
      <c r="QY165" s="143"/>
      <c r="QZ165" s="143"/>
      <c r="RA165" s="143"/>
      <c r="RB165" s="143"/>
      <c r="RC165" s="143"/>
      <c r="RD165" s="143"/>
      <c r="RE165" s="143"/>
      <c r="RF165" s="143"/>
      <c r="RG165" s="143"/>
      <c r="RH165" s="143"/>
      <c r="RI165" s="143"/>
      <c r="RJ165" s="143"/>
      <c r="RK165" s="143"/>
      <c r="RL165" s="143"/>
      <c r="RM165" s="143"/>
      <c r="RN165" s="143"/>
      <c r="RO165" s="143"/>
      <c r="RP165" s="143"/>
      <c r="RQ165" s="143"/>
      <c r="RR165" s="143"/>
      <c r="RS165" s="143"/>
      <c r="RT165" s="143"/>
      <c r="RU165" s="143"/>
      <c r="RV165" s="143"/>
      <c r="RW165" s="143"/>
      <c r="RX165" s="143"/>
      <c r="RY165" s="143"/>
      <c r="RZ165" s="143"/>
      <c r="SA165" s="143"/>
      <c r="SB165" s="143"/>
      <c r="SC165" s="143"/>
      <c r="SD165" s="143"/>
      <c r="SE165" s="143"/>
      <c r="SF165" s="143"/>
      <c r="SG165" s="143"/>
      <c r="SH165" s="143"/>
      <c r="SI165" s="143"/>
      <c r="SJ165" s="143"/>
      <c r="SK165" s="143"/>
      <c r="SL165" s="143"/>
      <c r="SM165" s="143"/>
      <c r="SN165" s="143"/>
      <c r="SO165" s="143"/>
      <c r="SP165" s="143"/>
      <c r="SQ165" s="143"/>
      <c r="SR165" s="143"/>
      <c r="SS165" s="143"/>
      <c r="ST165" s="143"/>
      <c r="SU165" s="143"/>
      <c r="SV165" s="143"/>
      <c r="SW165" s="143"/>
      <c r="SX165" s="143"/>
      <c r="SY165" s="143"/>
      <c r="SZ165" s="143"/>
      <c r="TA165" s="143"/>
      <c r="TB165" s="143"/>
      <c r="TC165" s="143"/>
      <c r="TD165" s="143"/>
      <c r="TE165" s="143"/>
      <c r="TF165" s="143"/>
      <c r="TG165" s="143"/>
      <c r="TH165" s="143"/>
      <c r="TI165" s="143"/>
      <c r="TJ165" s="143"/>
      <c r="TK165" s="143"/>
      <c r="TL165" s="143"/>
      <c r="TM165" s="143"/>
      <c r="TN165" s="143"/>
      <c r="TO165" s="143"/>
      <c r="TP165" s="143"/>
      <c r="TQ165" s="143"/>
      <c r="TR165" s="143"/>
      <c r="TS165" s="143"/>
      <c r="TT165" s="143"/>
      <c r="TU165" s="143"/>
      <c r="TV165" s="143"/>
      <c r="TW165" s="143"/>
      <c r="TX165" s="143"/>
      <c r="TY165" s="143"/>
      <c r="TZ165" s="143"/>
      <c r="UA165" s="143"/>
      <c r="UB165" s="143"/>
      <c r="UC165" s="143"/>
      <c r="UD165" s="143"/>
      <c r="UE165" s="143"/>
      <c r="UF165" s="143"/>
      <c r="UG165" s="143"/>
      <c r="UH165" s="143"/>
      <c r="UI165" s="143"/>
      <c r="UJ165" s="143"/>
      <c r="UK165" s="143"/>
      <c r="UL165" s="143"/>
      <c r="UM165" s="143"/>
      <c r="UN165" s="143"/>
      <c r="UO165" s="143"/>
      <c r="UP165" s="143"/>
      <c r="UQ165" s="143"/>
      <c r="UR165" s="143"/>
      <c r="US165" s="143"/>
      <c r="UT165" s="143"/>
      <c r="UU165" s="143"/>
      <c r="UV165" s="143"/>
      <c r="UW165" s="143"/>
      <c r="UX165" s="143"/>
      <c r="UY165" s="143"/>
      <c r="UZ165" s="143"/>
      <c r="VA165" s="143"/>
      <c r="VB165" s="143"/>
      <c r="VC165" s="143"/>
      <c r="VD165" s="143"/>
      <c r="VE165" s="143"/>
      <c r="VF165" s="143"/>
      <c r="VG165" s="143"/>
      <c r="VH165" s="143"/>
      <c r="VI165" s="143"/>
      <c r="VJ165" s="143"/>
      <c r="VK165" s="143"/>
      <c r="VL165" s="143"/>
      <c r="VM165" s="143"/>
      <c r="VN165" s="143"/>
      <c r="VO165" s="143"/>
      <c r="VP165" s="143"/>
      <c r="VQ165" s="143"/>
      <c r="VR165" s="143"/>
      <c r="VS165" s="143"/>
      <c r="VT165" s="143"/>
      <c r="VU165" s="143"/>
      <c r="VV165" s="143"/>
      <c r="VW165" s="143"/>
      <c r="VX165" s="143"/>
      <c r="VY165" s="143"/>
      <c r="VZ165" s="143"/>
      <c r="WA165" s="143"/>
      <c r="WB165" s="143"/>
      <c r="WC165" s="143"/>
      <c r="WD165" s="143"/>
      <c r="WE165" s="143"/>
      <c r="WF165" s="143"/>
      <c r="WG165" s="143"/>
      <c r="WH165" s="143"/>
      <c r="WI165" s="143"/>
      <c r="WJ165" s="143"/>
      <c r="WK165" s="143"/>
      <c r="WL165" s="143"/>
      <c r="WM165" s="143"/>
      <c r="WN165" s="143"/>
      <c r="WO165" s="143"/>
      <c r="WP165" s="143"/>
      <c r="WQ165" s="143"/>
      <c r="WR165" s="143"/>
      <c r="WS165" s="143"/>
      <c r="WT165" s="143"/>
      <c r="WU165" s="143"/>
      <c r="WV165" s="143"/>
      <c r="WW165" s="143"/>
      <c r="WX165" s="143"/>
      <c r="WY165" s="143"/>
      <c r="WZ165" s="143"/>
      <c r="XA165" s="143"/>
      <c r="XB165" s="143"/>
      <c r="XC165" s="143"/>
      <c r="XD165" s="143"/>
      <c r="XE165" s="143"/>
      <c r="XF165" s="143"/>
      <c r="XG165" s="143"/>
      <c r="XH165" s="143"/>
      <c r="XI165" s="143"/>
      <c r="XJ165" s="143"/>
      <c r="XK165" s="143"/>
      <c r="XL165" s="143"/>
      <c r="XM165" s="143"/>
      <c r="XN165" s="143"/>
      <c r="XO165" s="143"/>
      <c r="XP165" s="143"/>
      <c r="XQ165" s="143"/>
      <c r="XR165" s="143"/>
      <c r="XS165" s="143"/>
      <c r="XT165" s="143"/>
      <c r="XU165" s="143"/>
      <c r="XV165" s="143"/>
      <c r="XW165" s="143"/>
      <c r="XX165" s="143"/>
      <c r="XY165" s="143"/>
      <c r="XZ165" s="143"/>
      <c r="YA165" s="143"/>
      <c r="YB165" s="143"/>
      <c r="YC165" s="143"/>
      <c r="YD165" s="143"/>
      <c r="YE165" s="143"/>
      <c r="YF165" s="143"/>
      <c r="YG165" s="143"/>
      <c r="YH165" s="143"/>
      <c r="YI165" s="143"/>
      <c r="YJ165" s="143"/>
      <c r="YK165" s="143"/>
      <c r="YL165" s="143"/>
      <c r="YM165" s="143"/>
      <c r="YN165" s="143"/>
      <c r="YO165" s="143"/>
      <c r="YP165" s="143"/>
      <c r="YQ165" s="143"/>
      <c r="YR165" s="143"/>
      <c r="YS165" s="143"/>
      <c r="YT165" s="143"/>
      <c r="YU165" s="143"/>
      <c r="YV165" s="143"/>
      <c r="YW165" s="143"/>
      <c r="YX165" s="143"/>
      <c r="YY165" s="143"/>
      <c r="YZ165" s="143"/>
      <c r="ZA165" s="143"/>
      <c r="ZB165" s="143"/>
      <c r="ZC165" s="143"/>
      <c r="ZD165" s="143"/>
      <c r="ZE165" s="143"/>
      <c r="ZF165" s="143"/>
      <c r="ZG165" s="143"/>
      <c r="ZH165" s="143"/>
    </row>
    <row r="166" spans="1:684" s="106" customFormat="1" ht="13.55" customHeight="1">
      <c r="A166" s="439"/>
      <c r="B166" s="95" t="s">
        <v>241</v>
      </c>
      <c r="C166" s="166">
        <v>2389447</v>
      </c>
      <c r="D166" s="385">
        <f t="shared" si="32"/>
        <v>0.14543102142403797</v>
      </c>
      <c r="E166" s="93">
        <v>2088</v>
      </c>
      <c r="F166" s="385">
        <f t="shared" si="29"/>
        <v>0.12742980561555073</v>
      </c>
      <c r="G166" s="92">
        <v>278</v>
      </c>
      <c r="H166" s="385">
        <f>G166/G154-1</f>
        <v>0.14403292181069949</v>
      </c>
      <c r="I166" s="92">
        <v>177</v>
      </c>
      <c r="J166" s="385">
        <f t="shared" si="34"/>
        <v>-0.23376623376623373</v>
      </c>
      <c r="K166" s="373">
        <v>108</v>
      </c>
      <c r="L166" s="385">
        <f t="shared" si="33"/>
        <v>0.125</v>
      </c>
      <c r="M166" s="373">
        <v>2100</v>
      </c>
      <c r="N166" s="424"/>
      <c r="O166" s="430"/>
      <c r="P166" s="424"/>
      <c r="Q166" s="93"/>
      <c r="R166" s="385"/>
      <c r="S166" s="143"/>
      <c r="T166" s="143"/>
      <c r="U166" s="143"/>
      <c r="V166" s="143"/>
      <c r="W166" s="143"/>
      <c r="X166" s="143"/>
      <c r="Y166" s="143"/>
      <c r="Z166" s="143"/>
      <c r="AA166" s="143"/>
      <c r="AB166" s="143"/>
      <c r="AC166" s="143"/>
      <c r="AD166" s="143"/>
      <c r="AE166" s="143"/>
      <c r="AF166" s="143"/>
      <c r="AG166" s="143"/>
      <c r="AH166" s="143"/>
      <c r="AI166" s="143"/>
      <c r="AJ166" s="143"/>
      <c r="AK166" s="143"/>
      <c r="AL166" s="143"/>
      <c r="AM166" s="143"/>
      <c r="AN166" s="143"/>
      <c r="AO166" s="143"/>
      <c r="AP166" s="143"/>
      <c r="AQ166" s="143"/>
      <c r="AR166" s="143"/>
      <c r="AS166" s="143"/>
      <c r="AT166" s="143"/>
      <c r="AU166" s="143"/>
      <c r="AV166" s="143"/>
      <c r="AW166" s="143"/>
      <c r="AX166" s="143"/>
      <c r="AY166" s="143"/>
      <c r="AZ166" s="143"/>
      <c r="BA166" s="143"/>
      <c r="BB166" s="143"/>
      <c r="BC166" s="143"/>
      <c r="BD166" s="143"/>
      <c r="BE166" s="143"/>
      <c r="BF166" s="143"/>
      <c r="BG166" s="143"/>
      <c r="BH166" s="143"/>
      <c r="BI166" s="143"/>
      <c r="BJ166" s="143"/>
      <c r="BK166" s="143"/>
      <c r="BL166" s="143"/>
      <c r="BM166" s="143"/>
      <c r="BN166" s="143"/>
      <c r="BO166" s="143"/>
      <c r="BP166" s="143"/>
      <c r="BQ166" s="143"/>
      <c r="BR166" s="143"/>
      <c r="BS166" s="143"/>
      <c r="BT166" s="143"/>
      <c r="BU166" s="143"/>
      <c r="BV166" s="143"/>
      <c r="BW166" s="143"/>
      <c r="BX166" s="143"/>
      <c r="BY166" s="143"/>
      <c r="BZ166" s="143"/>
      <c r="CA166" s="143"/>
      <c r="CB166" s="143"/>
      <c r="CC166" s="143"/>
      <c r="CD166" s="143"/>
      <c r="CE166" s="143"/>
      <c r="CF166" s="143"/>
      <c r="CG166" s="143"/>
      <c r="CH166" s="143"/>
      <c r="CI166" s="143"/>
      <c r="CJ166" s="143"/>
      <c r="CK166" s="143"/>
      <c r="CL166" s="143"/>
      <c r="CM166" s="143"/>
      <c r="CN166" s="143"/>
      <c r="CO166" s="143"/>
      <c r="CP166" s="143"/>
      <c r="CQ166" s="143"/>
      <c r="CR166" s="143"/>
      <c r="CS166" s="143"/>
      <c r="CT166" s="143"/>
      <c r="CU166" s="143"/>
      <c r="CV166" s="143"/>
      <c r="CW166" s="143"/>
      <c r="CX166" s="143"/>
      <c r="CY166" s="143"/>
      <c r="CZ166" s="143"/>
      <c r="DA166" s="143"/>
      <c r="DB166" s="143"/>
      <c r="DC166" s="143"/>
      <c r="DD166" s="143"/>
      <c r="DE166" s="143"/>
      <c r="DF166" s="143"/>
      <c r="DG166" s="143"/>
      <c r="DH166" s="143"/>
      <c r="DI166" s="143"/>
      <c r="DJ166" s="143"/>
      <c r="DK166" s="143"/>
      <c r="DL166" s="143"/>
      <c r="DM166" s="143"/>
      <c r="DN166" s="143"/>
      <c r="DO166" s="143"/>
      <c r="DP166" s="143"/>
      <c r="DQ166" s="143"/>
      <c r="DR166" s="143"/>
      <c r="DS166" s="143"/>
      <c r="DT166" s="143"/>
      <c r="DU166" s="143"/>
      <c r="DV166" s="143"/>
      <c r="DW166" s="143"/>
      <c r="DX166" s="143"/>
      <c r="DY166" s="143"/>
      <c r="DZ166" s="143"/>
      <c r="EA166" s="143"/>
      <c r="EB166" s="143"/>
      <c r="EC166" s="143"/>
      <c r="ED166" s="143"/>
      <c r="EE166" s="143"/>
      <c r="EF166" s="143"/>
      <c r="EG166" s="143"/>
      <c r="EH166" s="143"/>
      <c r="EI166" s="143"/>
      <c r="EJ166" s="143"/>
      <c r="EK166" s="143"/>
      <c r="EL166" s="143"/>
      <c r="EM166" s="143"/>
      <c r="EN166" s="143"/>
      <c r="EO166" s="143"/>
      <c r="EP166" s="143"/>
      <c r="EQ166" s="143"/>
      <c r="ER166" s="143"/>
      <c r="ES166" s="143"/>
      <c r="ET166" s="143"/>
      <c r="EU166" s="143"/>
      <c r="EV166" s="143"/>
      <c r="EW166" s="143"/>
      <c r="EX166" s="143"/>
      <c r="EY166" s="143"/>
      <c r="EZ166" s="143"/>
      <c r="FA166" s="143"/>
      <c r="FB166" s="143"/>
      <c r="FC166" s="143"/>
      <c r="FD166" s="143"/>
      <c r="FE166" s="143"/>
      <c r="FF166" s="143"/>
      <c r="FG166" s="143"/>
      <c r="FH166" s="143"/>
      <c r="FI166" s="143"/>
      <c r="FJ166" s="143"/>
      <c r="FK166" s="143"/>
      <c r="FL166" s="143"/>
      <c r="FM166" s="143"/>
      <c r="FN166" s="143"/>
      <c r="FO166" s="143"/>
      <c r="FP166" s="143"/>
      <c r="FQ166" s="143"/>
      <c r="FR166" s="143"/>
      <c r="FS166" s="143"/>
      <c r="FT166" s="143"/>
      <c r="FU166" s="143"/>
      <c r="FV166" s="143"/>
      <c r="FW166" s="143"/>
      <c r="FX166" s="143"/>
      <c r="FY166" s="143"/>
      <c r="FZ166" s="143"/>
      <c r="GA166" s="143"/>
      <c r="GB166" s="143"/>
      <c r="GC166" s="143"/>
      <c r="GD166" s="143"/>
      <c r="GE166" s="143"/>
      <c r="GF166" s="143"/>
      <c r="GG166" s="143"/>
      <c r="GH166" s="143"/>
      <c r="GI166" s="143"/>
      <c r="GJ166" s="143"/>
      <c r="GK166" s="143"/>
      <c r="GL166" s="143"/>
      <c r="GM166" s="143"/>
      <c r="GN166" s="143"/>
      <c r="GO166" s="143"/>
      <c r="GP166" s="143"/>
      <c r="GQ166" s="143"/>
      <c r="GR166" s="143"/>
      <c r="GS166" s="143"/>
      <c r="GT166" s="143"/>
      <c r="GU166" s="143"/>
      <c r="GV166" s="143"/>
      <c r="GW166" s="143"/>
      <c r="GX166" s="143"/>
      <c r="GY166" s="143"/>
      <c r="GZ166" s="143"/>
      <c r="HA166" s="143"/>
      <c r="HB166" s="143"/>
      <c r="HC166" s="143"/>
      <c r="HD166" s="143"/>
      <c r="HE166" s="143"/>
      <c r="HF166" s="143"/>
      <c r="HG166" s="143"/>
      <c r="HH166" s="143"/>
      <c r="HI166" s="143"/>
      <c r="HJ166" s="143"/>
      <c r="HK166" s="143"/>
      <c r="HL166" s="143"/>
      <c r="HM166" s="143"/>
      <c r="HN166" s="143"/>
      <c r="HO166" s="143"/>
      <c r="HP166" s="143"/>
      <c r="HQ166" s="143"/>
      <c r="HR166" s="143"/>
      <c r="HS166" s="143"/>
      <c r="HT166" s="143"/>
      <c r="HU166" s="143"/>
      <c r="HV166" s="143"/>
      <c r="HW166" s="143"/>
      <c r="HX166" s="143"/>
      <c r="HY166" s="143"/>
      <c r="HZ166" s="143"/>
      <c r="IA166" s="143"/>
      <c r="IB166" s="143"/>
      <c r="IC166" s="143"/>
      <c r="ID166" s="143"/>
      <c r="IE166" s="143"/>
      <c r="IF166" s="143"/>
      <c r="IG166" s="143"/>
      <c r="IH166" s="143"/>
      <c r="II166" s="143"/>
      <c r="IJ166" s="143"/>
      <c r="IK166" s="143"/>
      <c r="IL166" s="143"/>
      <c r="IM166" s="143"/>
      <c r="IN166" s="143"/>
      <c r="IO166" s="143"/>
      <c r="IP166" s="143"/>
      <c r="IQ166" s="143"/>
      <c r="IR166" s="143"/>
      <c r="IS166" s="143"/>
      <c r="IT166" s="143"/>
      <c r="IU166" s="143"/>
      <c r="IV166" s="143"/>
      <c r="IW166" s="143"/>
      <c r="IX166" s="143"/>
      <c r="IY166" s="143"/>
      <c r="IZ166" s="143"/>
      <c r="JA166" s="143"/>
      <c r="JB166" s="143"/>
      <c r="JC166" s="143"/>
      <c r="JD166" s="143"/>
      <c r="JE166" s="143"/>
      <c r="JF166" s="143"/>
      <c r="JG166" s="143"/>
      <c r="JH166" s="143"/>
      <c r="JI166" s="143"/>
      <c r="JJ166" s="143"/>
      <c r="JK166" s="143"/>
      <c r="JL166" s="143"/>
      <c r="JM166" s="143"/>
      <c r="JN166" s="143"/>
      <c r="JO166" s="143"/>
      <c r="JP166" s="143"/>
      <c r="JQ166" s="143"/>
      <c r="JR166" s="143"/>
      <c r="JS166" s="143"/>
      <c r="JT166" s="143"/>
      <c r="JU166" s="143"/>
      <c r="JV166" s="143"/>
      <c r="JW166" s="143"/>
      <c r="JX166" s="143"/>
      <c r="JY166" s="143"/>
      <c r="JZ166" s="143"/>
      <c r="KA166" s="143"/>
      <c r="KB166" s="143"/>
      <c r="KC166" s="143"/>
      <c r="KD166" s="143"/>
      <c r="KE166" s="143"/>
      <c r="KF166" s="143"/>
      <c r="KG166" s="143"/>
      <c r="KH166" s="143"/>
      <c r="KI166" s="143"/>
      <c r="KJ166" s="143"/>
      <c r="KK166" s="143"/>
      <c r="KL166" s="143"/>
      <c r="KM166" s="143"/>
      <c r="KN166" s="143"/>
      <c r="KO166" s="143"/>
      <c r="KP166" s="143"/>
      <c r="KQ166" s="143"/>
      <c r="KR166" s="143"/>
      <c r="KS166" s="143"/>
      <c r="KT166" s="143"/>
      <c r="KU166" s="143"/>
      <c r="KV166" s="143"/>
      <c r="KW166" s="143"/>
      <c r="KX166" s="143"/>
      <c r="KY166" s="143"/>
      <c r="KZ166" s="143"/>
      <c r="LA166" s="143"/>
      <c r="LB166" s="143"/>
      <c r="LC166" s="143"/>
      <c r="LD166" s="143"/>
      <c r="LE166" s="143"/>
      <c r="LF166" s="143"/>
      <c r="LG166" s="143"/>
      <c r="LH166" s="143"/>
      <c r="LI166" s="143"/>
      <c r="LJ166" s="143"/>
      <c r="LK166" s="143"/>
      <c r="LL166" s="143"/>
      <c r="LM166" s="143"/>
      <c r="LN166" s="143"/>
      <c r="LO166" s="143"/>
      <c r="LP166" s="143"/>
      <c r="LQ166" s="143"/>
      <c r="LR166" s="143"/>
      <c r="LS166" s="143"/>
      <c r="LT166" s="143"/>
      <c r="LU166" s="143"/>
      <c r="LV166" s="143"/>
      <c r="LW166" s="143"/>
      <c r="LX166" s="143"/>
      <c r="LY166" s="143"/>
      <c r="LZ166" s="143"/>
      <c r="MA166" s="143"/>
      <c r="MB166" s="143"/>
      <c r="MC166" s="143"/>
      <c r="MD166" s="143"/>
      <c r="ME166" s="143"/>
      <c r="MF166" s="143"/>
      <c r="MG166" s="143"/>
      <c r="MH166" s="143"/>
      <c r="MI166" s="143"/>
      <c r="MJ166" s="143"/>
      <c r="MK166" s="143"/>
      <c r="ML166" s="143"/>
      <c r="MM166" s="143"/>
      <c r="MN166" s="143"/>
      <c r="MO166" s="143"/>
      <c r="MP166" s="143"/>
      <c r="MQ166" s="143"/>
      <c r="MR166" s="143"/>
      <c r="MS166" s="143"/>
      <c r="MT166" s="143"/>
      <c r="MU166" s="143"/>
      <c r="MV166" s="143"/>
      <c r="MW166" s="143"/>
      <c r="MX166" s="143"/>
      <c r="MY166" s="143"/>
      <c r="MZ166" s="143"/>
      <c r="NA166" s="143"/>
      <c r="NB166" s="143"/>
      <c r="NC166" s="143"/>
      <c r="ND166" s="143"/>
      <c r="NE166" s="143"/>
      <c r="NF166" s="143"/>
      <c r="NG166" s="143"/>
      <c r="NH166" s="143"/>
      <c r="NI166" s="143"/>
      <c r="NJ166" s="143"/>
      <c r="NK166" s="143"/>
      <c r="NL166" s="143"/>
      <c r="NM166" s="143"/>
      <c r="NN166" s="143"/>
      <c r="NO166" s="143"/>
      <c r="NP166" s="143"/>
      <c r="NQ166" s="143"/>
      <c r="NR166" s="143"/>
      <c r="NS166" s="143"/>
      <c r="NT166" s="143"/>
      <c r="NU166" s="143"/>
      <c r="NV166" s="143"/>
      <c r="NW166" s="143"/>
      <c r="NX166" s="143"/>
      <c r="NY166" s="143"/>
      <c r="NZ166" s="143"/>
      <c r="OA166" s="143"/>
      <c r="OB166" s="143"/>
      <c r="OC166" s="143"/>
      <c r="OD166" s="143"/>
      <c r="OE166" s="143"/>
      <c r="OF166" s="143"/>
      <c r="OG166" s="143"/>
      <c r="OH166" s="143"/>
      <c r="OI166" s="143"/>
      <c r="OJ166" s="143"/>
      <c r="OK166" s="143"/>
      <c r="OL166" s="143"/>
      <c r="OM166" s="143"/>
      <c r="ON166" s="143"/>
      <c r="OO166" s="143"/>
      <c r="OP166" s="143"/>
      <c r="OQ166" s="143"/>
      <c r="OR166" s="143"/>
      <c r="OS166" s="143"/>
      <c r="OT166" s="143"/>
      <c r="OU166" s="143"/>
      <c r="OV166" s="143"/>
      <c r="OW166" s="143"/>
      <c r="OX166" s="143"/>
      <c r="OY166" s="143"/>
      <c r="OZ166" s="143"/>
      <c r="PA166" s="143"/>
      <c r="PB166" s="143"/>
      <c r="PC166" s="143"/>
      <c r="PD166" s="143"/>
      <c r="PE166" s="143"/>
      <c r="PF166" s="143"/>
      <c r="PG166" s="143"/>
      <c r="PH166" s="143"/>
      <c r="PI166" s="143"/>
      <c r="PJ166" s="143"/>
      <c r="PK166" s="143"/>
      <c r="PL166" s="143"/>
      <c r="PM166" s="143"/>
      <c r="PN166" s="143"/>
      <c r="PO166" s="143"/>
      <c r="PP166" s="143"/>
      <c r="PQ166" s="143"/>
      <c r="PR166" s="143"/>
      <c r="PS166" s="143"/>
      <c r="PT166" s="143"/>
      <c r="PU166" s="143"/>
      <c r="PV166" s="143"/>
      <c r="PW166" s="143"/>
      <c r="PX166" s="143"/>
      <c r="PY166" s="143"/>
      <c r="PZ166" s="143"/>
      <c r="QA166" s="143"/>
      <c r="QB166" s="143"/>
      <c r="QC166" s="143"/>
      <c r="QD166" s="143"/>
      <c r="QE166" s="143"/>
      <c r="QF166" s="143"/>
      <c r="QG166" s="143"/>
      <c r="QH166" s="143"/>
      <c r="QI166" s="143"/>
      <c r="QJ166" s="143"/>
      <c r="QK166" s="143"/>
      <c r="QL166" s="143"/>
      <c r="QM166" s="143"/>
      <c r="QN166" s="143"/>
      <c r="QO166" s="143"/>
      <c r="QP166" s="143"/>
      <c r="QQ166" s="143"/>
      <c r="QR166" s="143"/>
      <c r="QS166" s="143"/>
      <c r="QT166" s="143"/>
      <c r="QU166" s="143"/>
      <c r="QV166" s="143"/>
      <c r="QW166" s="143"/>
      <c r="QX166" s="143"/>
      <c r="QY166" s="143"/>
      <c r="QZ166" s="143"/>
      <c r="RA166" s="143"/>
      <c r="RB166" s="143"/>
      <c r="RC166" s="143"/>
      <c r="RD166" s="143"/>
      <c r="RE166" s="143"/>
      <c r="RF166" s="143"/>
      <c r="RG166" s="143"/>
      <c r="RH166" s="143"/>
      <c r="RI166" s="143"/>
      <c r="RJ166" s="143"/>
      <c r="RK166" s="143"/>
      <c r="RL166" s="143"/>
      <c r="RM166" s="143"/>
      <c r="RN166" s="143"/>
      <c r="RO166" s="143"/>
      <c r="RP166" s="143"/>
      <c r="RQ166" s="143"/>
      <c r="RR166" s="143"/>
      <c r="RS166" s="143"/>
      <c r="RT166" s="143"/>
      <c r="RU166" s="143"/>
      <c r="RV166" s="143"/>
      <c r="RW166" s="143"/>
      <c r="RX166" s="143"/>
      <c r="RY166" s="143"/>
      <c r="RZ166" s="143"/>
      <c r="SA166" s="143"/>
      <c r="SB166" s="143"/>
      <c r="SC166" s="143"/>
      <c r="SD166" s="143"/>
      <c r="SE166" s="143"/>
      <c r="SF166" s="143"/>
      <c r="SG166" s="143"/>
      <c r="SH166" s="143"/>
      <c r="SI166" s="143"/>
      <c r="SJ166" s="143"/>
      <c r="SK166" s="143"/>
      <c r="SL166" s="143"/>
      <c r="SM166" s="143"/>
      <c r="SN166" s="143"/>
      <c r="SO166" s="143"/>
      <c r="SP166" s="143"/>
      <c r="SQ166" s="143"/>
      <c r="SR166" s="143"/>
      <c r="SS166" s="143"/>
      <c r="ST166" s="143"/>
      <c r="SU166" s="143"/>
      <c r="SV166" s="143"/>
      <c r="SW166" s="143"/>
      <c r="SX166" s="143"/>
      <c r="SY166" s="143"/>
      <c r="SZ166" s="143"/>
      <c r="TA166" s="143"/>
      <c r="TB166" s="143"/>
      <c r="TC166" s="143"/>
      <c r="TD166" s="143"/>
      <c r="TE166" s="143"/>
      <c r="TF166" s="143"/>
      <c r="TG166" s="143"/>
      <c r="TH166" s="143"/>
      <c r="TI166" s="143"/>
      <c r="TJ166" s="143"/>
      <c r="TK166" s="143"/>
      <c r="TL166" s="143"/>
      <c r="TM166" s="143"/>
      <c r="TN166" s="143"/>
      <c r="TO166" s="143"/>
      <c r="TP166" s="143"/>
      <c r="TQ166" s="143"/>
      <c r="TR166" s="143"/>
      <c r="TS166" s="143"/>
      <c r="TT166" s="143"/>
      <c r="TU166" s="143"/>
      <c r="TV166" s="143"/>
      <c r="TW166" s="143"/>
      <c r="TX166" s="143"/>
      <c r="TY166" s="143"/>
      <c r="TZ166" s="143"/>
      <c r="UA166" s="143"/>
      <c r="UB166" s="143"/>
      <c r="UC166" s="143"/>
      <c r="UD166" s="143"/>
      <c r="UE166" s="143"/>
      <c r="UF166" s="143"/>
      <c r="UG166" s="143"/>
      <c r="UH166" s="143"/>
      <c r="UI166" s="143"/>
      <c r="UJ166" s="143"/>
      <c r="UK166" s="143"/>
      <c r="UL166" s="143"/>
      <c r="UM166" s="143"/>
      <c r="UN166" s="143"/>
      <c r="UO166" s="143"/>
      <c r="UP166" s="143"/>
      <c r="UQ166" s="143"/>
      <c r="UR166" s="143"/>
      <c r="US166" s="143"/>
      <c r="UT166" s="143"/>
      <c r="UU166" s="143"/>
      <c r="UV166" s="143"/>
      <c r="UW166" s="143"/>
      <c r="UX166" s="143"/>
      <c r="UY166" s="143"/>
      <c r="UZ166" s="143"/>
      <c r="VA166" s="143"/>
      <c r="VB166" s="143"/>
      <c r="VC166" s="143"/>
      <c r="VD166" s="143"/>
      <c r="VE166" s="143"/>
      <c r="VF166" s="143"/>
      <c r="VG166" s="143"/>
      <c r="VH166" s="143"/>
      <c r="VI166" s="143"/>
      <c r="VJ166" s="143"/>
      <c r="VK166" s="143"/>
      <c r="VL166" s="143"/>
      <c r="VM166" s="143"/>
      <c r="VN166" s="143"/>
      <c r="VO166" s="143"/>
      <c r="VP166" s="143"/>
      <c r="VQ166" s="143"/>
      <c r="VR166" s="143"/>
      <c r="VS166" s="143"/>
      <c r="VT166" s="143"/>
      <c r="VU166" s="143"/>
      <c r="VV166" s="143"/>
      <c r="VW166" s="143"/>
      <c r="VX166" s="143"/>
      <c r="VY166" s="143"/>
      <c r="VZ166" s="143"/>
      <c r="WA166" s="143"/>
      <c r="WB166" s="143"/>
      <c r="WC166" s="143"/>
      <c r="WD166" s="143"/>
      <c r="WE166" s="143"/>
      <c r="WF166" s="143"/>
      <c r="WG166" s="143"/>
      <c r="WH166" s="143"/>
      <c r="WI166" s="143"/>
      <c r="WJ166" s="143"/>
      <c r="WK166" s="143"/>
      <c r="WL166" s="143"/>
      <c r="WM166" s="143"/>
      <c r="WN166" s="143"/>
      <c r="WO166" s="143"/>
      <c r="WP166" s="143"/>
      <c r="WQ166" s="143"/>
      <c r="WR166" s="143"/>
      <c r="WS166" s="143"/>
      <c r="WT166" s="143"/>
      <c r="WU166" s="143"/>
      <c r="WV166" s="143"/>
      <c r="WW166" s="143"/>
      <c r="WX166" s="143"/>
      <c r="WY166" s="143"/>
      <c r="WZ166" s="143"/>
      <c r="XA166" s="143"/>
      <c r="XB166" s="143"/>
      <c r="XC166" s="143"/>
      <c r="XD166" s="143"/>
      <c r="XE166" s="143"/>
      <c r="XF166" s="143"/>
      <c r="XG166" s="143"/>
      <c r="XH166" s="143"/>
      <c r="XI166" s="143"/>
      <c r="XJ166" s="143"/>
      <c r="XK166" s="143"/>
      <c r="XL166" s="143"/>
      <c r="XM166" s="143"/>
      <c r="XN166" s="143"/>
      <c r="XO166" s="143"/>
      <c r="XP166" s="143"/>
      <c r="XQ166" s="143"/>
      <c r="XR166" s="143"/>
      <c r="XS166" s="143"/>
      <c r="XT166" s="143"/>
      <c r="XU166" s="143"/>
      <c r="XV166" s="143"/>
      <c r="XW166" s="143"/>
      <c r="XX166" s="143"/>
      <c r="XY166" s="143"/>
      <c r="XZ166" s="143"/>
      <c r="YA166" s="143"/>
      <c r="YB166" s="143"/>
      <c r="YC166" s="143"/>
      <c r="YD166" s="143"/>
      <c r="YE166" s="143"/>
      <c r="YF166" s="143"/>
      <c r="YG166" s="143"/>
      <c r="YH166" s="143"/>
      <c r="YI166" s="143"/>
      <c r="YJ166" s="143"/>
      <c r="YK166" s="143"/>
      <c r="YL166" s="143"/>
      <c r="YM166" s="143"/>
      <c r="YN166" s="143"/>
      <c r="YO166" s="143"/>
      <c r="YP166" s="143"/>
      <c r="YQ166" s="143"/>
      <c r="YR166" s="143"/>
      <c r="YS166" s="143"/>
      <c r="YT166" s="143"/>
      <c r="YU166" s="143"/>
      <c r="YV166" s="143"/>
      <c r="YW166" s="143"/>
      <c r="YX166" s="143"/>
      <c r="YY166" s="143"/>
      <c r="YZ166" s="143"/>
      <c r="ZA166" s="143"/>
      <c r="ZB166" s="143"/>
      <c r="ZC166" s="143"/>
      <c r="ZD166" s="143"/>
      <c r="ZE166" s="143"/>
      <c r="ZF166" s="143"/>
      <c r="ZG166" s="143"/>
      <c r="ZH166" s="143"/>
    </row>
    <row r="167" spans="1:684" s="106" customFormat="1" ht="13.55" customHeight="1">
      <c r="A167" s="439"/>
      <c r="B167" s="95" t="s">
        <v>242</v>
      </c>
      <c r="C167" s="166">
        <v>2385301</v>
      </c>
      <c r="D167" s="385">
        <f t="shared" si="32"/>
        <v>0.15553416485768867</v>
      </c>
      <c r="E167" s="93">
        <v>2018</v>
      </c>
      <c r="F167" s="385">
        <f t="shared" si="29"/>
        <v>-4.495977283483199E-2</v>
      </c>
      <c r="G167" s="92">
        <v>277</v>
      </c>
      <c r="H167" s="385">
        <f t="shared" si="34"/>
        <v>-7.3578595317725703E-2</v>
      </c>
      <c r="I167" s="92">
        <v>247</v>
      </c>
      <c r="J167" s="385">
        <f t="shared" si="34"/>
        <v>-1.9841269841269882E-2</v>
      </c>
      <c r="K167" s="373">
        <v>90</v>
      </c>
      <c r="L167" s="385">
        <f t="shared" si="33"/>
        <v>-9.9999999999999978E-2</v>
      </c>
      <c r="M167" s="373">
        <v>1925</v>
      </c>
      <c r="N167" s="424"/>
      <c r="O167" s="430"/>
      <c r="P167" s="424"/>
      <c r="Q167" s="93"/>
      <c r="R167" s="385"/>
      <c r="S167" s="143"/>
      <c r="T167" s="143"/>
      <c r="U167" s="143"/>
      <c r="V167" s="143"/>
      <c r="W167" s="143"/>
      <c r="X167" s="143"/>
      <c r="Y167" s="143"/>
      <c r="Z167" s="143"/>
      <c r="AA167" s="143"/>
      <c r="AB167" s="143"/>
      <c r="AC167" s="143"/>
      <c r="AD167" s="143"/>
      <c r="AE167" s="143"/>
      <c r="AF167" s="143"/>
      <c r="AG167" s="143"/>
      <c r="AH167" s="143"/>
      <c r="AI167" s="143"/>
      <c r="AJ167" s="143"/>
      <c r="AK167" s="143"/>
      <c r="AL167" s="143"/>
      <c r="AM167" s="143"/>
      <c r="AN167" s="143"/>
      <c r="AO167" s="143"/>
      <c r="AP167" s="143"/>
      <c r="AQ167" s="143"/>
      <c r="AR167" s="143"/>
      <c r="AS167" s="143"/>
      <c r="AT167" s="143"/>
      <c r="AU167" s="143"/>
      <c r="AV167" s="143"/>
      <c r="AW167" s="143"/>
      <c r="AX167" s="143"/>
      <c r="AY167" s="143"/>
      <c r="AZ167" s="143"/>
      <c r="BA167" s="143"/>
      <c r="BB167" s="143"/>
      <c r="BC167" s="143"/>
      <c r="BD167" s="143"/>
      <c r="BE167" s="143"/>
      <c r="BF167" s="143"/>
      <c r="BG167" s="143"/>
      <c r="BH167" s="143"/>
      <c r="BI167" s="143"/>
      <c r="BJ167" s="143"/>
      <c r="BK167" s="143"/>
      <c r="BL167" s="143"/>
      <c r="BM167" s="143"/>
      <c r="BN167" s="143"/>
      <c r="BO167" s="143"/>
      <c r="BP167" s="143"/>
      <c r="BQ167" s="143"/>
      <c r="BR167" s="143"/>
      <c r="BS167" s="143"/>
      <c r="BT167" s="143"/>
      <c r="BU167" s="143"/>
      <c r="BV167" s="143"/>
      <c r="BW167" s="143"/>
      <c r="BX167" s="143"/>
      <c r="BY167" s="143"/>
      <c r="BZ167" s="143"/>
      <c r="CA167" s="143"/>
      <c r="CB167" s="143"/>
      <c r="CC167" s="143"/>
      <c r="CD167" s="143"/>
      <c r="CE167" s="143"/>
      <c r="CF167" s="143"/>
      <c r="CG167" s="143"/>
      <c r="CH167" s="143"/>
      <c r="CI167" s="143"/>
      <c r="CJ167" s="143"/>
      <c r="CK167" s="143"/>
      <c r="CL167" s="143"/>
      <c r="CM167" s="143"/>
      <c r="CN167" s="143"/>
      <c r="CO167" s="143"/>
      <c r="CP167" s="143"/>
      <c r="CQ167" s="143"/>
      <c r="CR167" s="143"/>
      <c r="CS167" s="143"/>
      <c r="CT167" s="143"/>
      <c r="CU167" s="143"/>
      <c r="CV167" s="143"/>
      <c r="CW167" s="143"/>
      <c r="CX167" s="143"/>
      <c r="CY167" s="143"/>
      <c r="CZ167" s="143"/>
      <c r="DA167" s="143"/>
      <c r="DB167" s="143"/>
      <c r="DC167" s="143"/>
      <c r="DD167" s="143"/>
      <c r="DE167" s="143"/>
      <c r="DF167" s="143"/>
      <c r="DG167" s="143"/>
      <c r="DH167" s="143"/>
      <c r="DI167" s="143"/>
      <c r="DJ167" s="143"/>
      <c r="DK167" s="143"/>
      <c r="DL167" s="143"/>
      <c r="DM167" s="143"/>
      <c r="DN167" s="143"/>
      <c r="DO167" s="143"/>
      <c r="DP167" s="143"/>
      <c r="DQ167" s="143"/>
      <c r="DR167" s="143"/>
      <c r="DS167" s="143"/>
      <c r="DT167" s="143"/>
      <c r="DU167" s="143"/>
      <c r="DV167" s="143"/>
      <c r="DW167" s="143"/>
      <c r="DX167" s="143"/>
      <c r="DY167" s="143"/>
      <c r="DZ167" s="143"/>
      <c r="EA167" s="143"/>
      <c r="EB167" s="143"/>
      <c r="EC167" s="143"/>
      <c r="ED167" s="143"/>
      <c r="EE167" s="143"/>
      <c r="EF167" s="143"/>
      <c r="EG167" s="143"/>
      <c r="EH167" s="143"/>
      <c r="EI167" s="143"/>
      <c r="EJ167" s="143"/>
      <c r="EK167" s="143"/>
      <c r="EL167" s="143"/>
      <c r="EM167" s="143"/>
      <c r="EN167" s="143"/>
      <c r="EO167" s="143"/>
      <c r="EP167" s="143"/>
      <c r="EQ167" s="143"/>
      <c r="ER167" s="143"/>
      <c r="ES167" s="143"/>
      <c r="ET167" s="143"/>
      <c r="EU167" s="143"/>
      <c r="EV167" s="143"/>
      <c r="EW167" s="143"/>
      <c r="EX167" s="143"/>
      <c r="EY167" s="143"/>
      <c r="EZ167" s="143"/>
      <c r="FA167" s="143"/>
      <c r="FB167" s="143"/>
      <c r="FC167" s="143"/>
      <c r="FD167" s="143"/>
      <c r="FE167" s="143"/>
      <c r="FF167" s="143"/>
      <c r="FG167" s="143"/>
      <c r="FH167" s="143"/>
      <c r="FI167" s="143"/>
      <c r="FJ167" s="143"/>
      <c r="FK167" s="143"/>
      <c r="FL167" s="143"/>
      <c r="FM167" s="143"/>
      <c r="FN167" s="143"/>
      <c r="FO167" s="143"/>
      <c r="FP167" s="143"/>
      <c r="FQ167" s="143"/>
      <c r="FR167" s="143"/>
      <c r="FS167" s="143"/>
      <c r="FT167" s="143"/>
      <c r="FU167" s="143"/>
      <c r="FV167" s="143"/>
      <c r="FW167" s="143"/>
      <c r="FX167" s="143"/>
      <c r="FY167" s="143"/>
      <c r="FZ167" s="143"/>
      <c r="GA167" s="143"/>
      <c r="GB167" s="143"/>
      <c r="GC167" s="143"/>
      <c r="GD167" s="143"/>
      <c r="GE167" s="143"/>
      <c r="GF167" s="143"/>
      <c r="GG167" s="143"/>
      <c r="GH167" s="143"/>
      <c r="GI167" s="143"/>
      <c r="GJ167" s="143"/>
      <c r="GK167" s="143"/>
      <c r="GL167" s="143"/>
      <c r="GM167" s="143"/>
      <c r="GN167" s="143"/>
      <c r="GO167" s="143"/>
      <c r="GP167" s="143"/>
      <c r="GQ167" s="143"/>
      <c r="GR167" s="143"/>
      <c r="GS167" s="143"/>
      <c r="GT167" s="143"/>
      <c r="GU167" s="143"/>
      <c r="GV167" s="143"/>
      <c r="GW167" s="143"/>
      <c r="GX167" s="143"/>
      <c r="GY167" s="143"/>
      <c r="GZ167" s="143"/>
      <c r="HA167" s="143"/>
      <c r="HB167" s="143"/>
      <c r="HC167" s="143"/>
      <c r="HD167" s="143"/>
      <c r="HE167" s="143"/>
      <c r="HF167" s="143"/>
      <c r="HG167" s="143"/>
      <c r="HH167" s="143"/>
      <c r="HI167" s="143"/>
      <c r="HJ167" s="143"/>
      <c r="HK167" s="143"/>
      <c r="HL167" s="143"/>
      <c r="HM167" s="143"/>
      <c r="HN167" s="143"/>
      <c r="HO167" s="143"/>
      <c r="HP167" s="143"/>
      <c r="HQ167" s="143"/>
      <c r="HR167" s="143"/>
      <c r="HS167" s="143"/>
      <c r="HT167" s="143"/>
      <c r="HU167" s="143"/>
      <c r="HV167" s="143"/>
      <c r="HW167" s="143"/>
      <c r="HX167" s="143"/>
      <c r="HY167" s="143"/>
      <c r="HZ167" s="143"/>
      <c r="IA167" s="143"/>
      <c r="IB167" s="143"/>
      <c r="IC167" s="143"/>
      <c r="ID167" s="143"/>
      <c r="IE167" s="143"/>
      <c r="IF167" s="143"/>
      <c r="IG167" s="143"/>
      <c r="IH167" s="143"/>
      <c r="II167" s="143"/>
      <c r="IJ167" s="143"/>
      <c r="IK167" s="143"/>
      <c r="IL167" s="143"/>
      <c r="IM167" s="143"/>
      <c r="IN167" s="143"/>
      <c r="IO167" s="143"/>
      <c r="IP167" s="143"/>
      <c r="IQ167" s="143"/>
      <c r="IR167" s="143"/>
      <c r="IS167" s="143"/>
      <c r="IT167" s="143"/>
      <c r="IU167" s="143"/>
      <c r="IV167" s="143"/>
      <c r="IW167" s="143"/>
      <c r="IX167" s="143"/>
      <c r="IY167" s="143"/>
      <c r="IZ167" s="143"/>
      <c r="JA167" s="143"/>
      <c r="JB167" s="143"/>
      <c r="JC167" s="143"/>
      <c r="JD167" s="143"/>
      <c r="JE167" s="143"/>
      <c r="JF167" s="143"/>
      <c r="JG167" s="143"/>
      <c r="JH167" s="143"/>
      <c r="JI167" s="143"/>
      <c r="JJ167" s="143"/>
      <c r="JK167" s="143"/>
      <c r="JL167" s="143"/>
      <c r="JM167" s="143"/>
      <c r="JN167" s="143"/>
      <c r="JO167" s="143"/>
      <c r="JP167" s="143"/>
      <c r="JQ167" s="143"/>
      <c r="JR167" s="143"/>
      <c r="JS167" s="143"/>
      <c r="JT167" s="143"/>
      <c r="JU167" s="143"/>
      <c r="JV167" s="143"/>
      <c r="JW167" s="143"/>
      <c r="JX167" s="143"/>
      <c r="JY167" s="143"/>
      <c r="JZ167" s="143"/>
      <c r="KA167" s="143"/>
      <c r="KB167" s="143"/>
      <c r="KC167" s="143"/>
      <c r="KD167" s="143"/>
      <c r="KE167" s="143"/>
      <c r="KF167" s="143"/>
      <c r="KG167" s="143"/>
      <c r="KH167" s="143"/>
      <c r="KI167" s="143"/>
      <c r="KJ167" s="143"/>
      <c r="KK167" s="143"/>
      <c r="KL167" s="143"/>
      <c r="KM167" s="143"/>
      <c r="KN167" s="143"/>
      <c r="KO167" s="143"/>
      <c r="KP167" s="143"/>
      <c r="KQ167" s="143"/>
      <c r="KR167" s="143"/>
      <c r="KS167" s="143"/>
      <c r="KT167" s="143"/>
      <c r="KU167" s="143"/>
      <c r="KV167" s="143"/>
      <c r="KW167" s="143"/>
      <c r="KX167" s="143"/>
      <c r="KY167" s="143"/>
      <c r="KZ167" s="143"/>
      <c r="LA167" s="143"/>
      <c r="LB167" s="143"/>
      <c r="LC167" s="143"/>
      <c r="LD167" s="143"/>
      <c r="LE167" s="143"/>
      <c r="LF167" s="143"/>
      <c r="LG167" s="143"/>
      <c r="LH167" s="143"/>
      <c r="LI167" s="143"/>
      <c r="LJ167" s="143"/>
      <c r="LK167" s="143"/>
      <c r="LL167" s="143"/>
      <c r="LM167" s="143"/>
      <c r="LN167" s="143"/>
      <c r="LO167" s="143"/>
      <c r="LP167" s="143"/>
      <c r="LQ167" s="143"/>
      <c r="LR167" s="143"/>
      <c r="LS167" s="143"/>
      <c r="LT167" s="143"/>
      <c r="LU167" s="143"/>
      <c r="LV167" s="143"/>
      <c r="LW167" s="143"/>
      <c r="LX167" s="143"/>
      <c r="LY167" s="143"/>
      <c r="LZ167" s="143"/>
      <c r="MA167" s="143"/>
      <c r="MB167" s="143"/>
      <c r="MC167" s="143"/>
      <c r="MD167" s="143"/>
      <c r="ME167" s="143"/>
      <c r="MF167" s="143"/>
      <c r="MG167" s="143"/>
      <c r="MH167" s="143"/>
      <c r="MI167" s="143"/>
      <c r="MJ167" s="143"/>
      <c r="MK167" s="143"/>
      <c r="ML167" s="143"/>
      <c r="MM167" s="143"/>
      <c r="MN167" s="143"/>
      <c r="MO167" s="143"/>
      <c r="MP167" s="143"/>
      <c r="MQ167" s="143"/>
      <c r="MR167" s="143"/>
      <c r="MS167" s="143"/>
      <c r="MT167" s="143"/>
      <c r="MU167" s="143"/>
      <c r="MV167" s="143"/>
      <c r="MW167" s="143"/>
      <c r="MX167" s="143"/>
      <c r="MY167" s="143"/>
      <c r="MZ167" s="143"/>
      <c r="NA167" s="143"/>
      <c r="NB167" s="143"/>
      <c r="NC167" s="143"/>
      <c r="ND167" s="143"/>
      <c r="NE167" s="143"/>
      <c r="NF167" s="143"/>
      <c r="NG167" s="143"/>
      <c r="NH167" s="143"/>
      <c r="NI167" s="143"/>
      <c r="NJ167" s="143"/>
      <c r="NK167" s="143"/>
      <c r="NL167" s="143"/>
      <c r="NM167" s="143"/>
      <c r="NN167" s="143"/>
      <c r="NO167" s="143"/>
      <c r="NP167" s="143"/>
      <c r="NQ167" s="143"/>
      <c r="NR167" s="143"/>
      <c r="NS167" s="143"/>
      <c r="NT167" s="143"/>
      <c r="NU167" s="143"/>
      <c r="NV167" s="143"/>
      <c r="NW167" s="143"/>
      <c r="NX167" s="143"/>
      <c r="NY167" s="143"/>
      <c r="NZ167" s="143"/>
      <c r="OA167" s="143"/>
      <c r="OB167" s="143"/>
      <c r="OC167" s="143"/>
      <c r="OD167" s="143"/>
      <c r="OE167" s="143"/>
      <c r="OF167" s="143"/>
      <c r="OG167" s="143"/>
      <c r="OH167" s="143"/>
      <c r="OI167" s="143"/>
      <c r="OJ167" s="143"/>
      <c r="OK167" s="143"/>
      <c r="OL167" s="143"/>
      <c r="OM167" s="143"/>
      <c r="ON167" s="143"/>
      <c r="OO167" s="143"/>
      <c r="OP167" s="143"/>
      <c r="OQ167" s="143"/>
      <c r="OR167" s="143"/>
      <c r="OS167" s="143"/>
      <c r="OT167" s="143"/>
      <c r="OU167" s="143"/>
      <c r="OV167" s="143"/>
      <c r="OW167" s="143"/>
      <c r="OX167" s="143"/>
      <c r="OY167" s="143"/>
      <c r="OZ167" s="143"/>
      <c r="PA167" s="143"/>
      <c r="PB167" s="143"/>
      <c r="PC167" s="143"/>
      <c r="PD167" s="143"/>
      <c r="PE167" s="143"/>
      <c r="PF167" s="143"/>
      <c r="PG167" s="143"/>
      <c r="PH167" s="143"/>
      <c r="PI167" s="143"/>
      <c r="PJ167" s="143"/>
      <c r="PK167" s="143"/>
      <c r="PL167" s="143"/>
      <c r="PM167" s="143"/>
      <c r="PN167" s="143"/>
      <c r="PO167" s="143"/>
      <c r="PP167" s="143"/>
      <c r="PQ167" s="143"/>
      <c r="PR167" s="143"/>
      <c r="PS167" s="143"/>
      <c r="PT167" s="143"/>
      <c r="PU167" s="143"/>
      <c r="PV167" s="143"/>
      <c r="PW167" s="143"/>
      <c r="PX167" s="143"/>
      <c r="PY167" s="143"/>
      <c r="PZ167" s="143"/>
      <c r="QA167" s="143"/>
      <c r="QB167" s="143"/>
      <c r="QC167" s="143"/>
      <c r="QD167" s="143"/>
      <c r="QE167" s="143"/>
      <c r="QF167" s="143"/>
      <c r="QG167" s="143"/>
      <c r="QH167" s="143"/>
      <c r="QI167" s="143"/>
      <c r="QJ167" s="143"/>
      <c r="QK167" s="143"/>
      <c r="QL167" s="143"/>
      <c r="QM167" s="143"/>
      <c r="QN167" s="143"/>
      <c r="QO167" s="143"/>
      <c r="QP167" s="143"/>
      <c r="QQ167" s="143"/>
      <c r="QR167" s="143"/>
      <c r="QS167" s="143"/>
      <c r="QT167" s="143"/>
      <c r="QU167" s="143"/>
      <c r="QV167" s="143"/>
      <c r="QW167" s="143"/>
      <c r="QX167" s="143"/>
      <c r="QY167" s="143"/>
      <c r="QZ167" s="143"/>
      <c r="RA167" s="143"/>
      <c r="RB167" s="143"/>
      <c r="RC167" s="143"/>
      <c r="RD167" s="143"/>
      <c r="RE167" s="143"/>
      <c r="RF167" s="143"/>
      <c r="RG167" s="143"/>
      <c r="RH167" s="143"/>
      <c r="RI167" s="143"/>
      <c r="RJ167" s="143"/>
      <c r="RK167" s="143"/>
      <c r="RL167" s="143"/>
      <c r="RM167" s="143"/>
      <c r="RN167" s="143"/>
      <c r="RO167" s="143"/>
      <c r="RP167" s="143"/>
      <c r="RQ167" s="143"/>
      <c r="RR167" s="143"/>
      <c r="RS167" s="143"/>
      <c r="RT167" s="143"/>
      <c r="RU167" s="143"/>
      <c r="RV167" s="143"/>
      <c r="RW167" s="143"/>
      <c r="RX167" s="143"/>
      <c r="RY167" s="143"/>
      <c r="RZ167" s="143"/>
      <c r="SA167" s="143"/>
      <c r="SB167" s="143"/>
      <c r="SC167" s="143"/>
      <c r="SD167" s="143"/>
      <c r="SE167" s="143"/>
      <c r="SF167" s="143"/>
      <c r="SG167" s="143"/>
      <c r="SH167" s="143"/>
      <c r="SI167" s="143"/>
      <c r="SJ167" s="143"/>
      <c r="SK167" s="143"/>
      <c r="SL167" s="143"/>
      <c r="SM167" s="143"/>
      <c r="SN167" s="143"/>
      <c r="SO167" s="143"/>
      <c r="SP167" s="143"/>
      <c r="SQ167" s="143"/>
      <c r="SR167" s="143"/>
      <c r="SS167" s="143"/>
      <c r="ST167" s="143"/>
      <c r="SU167" s="143"/>
      <c r="SV167" s="143"/>
      <c r="SW167" s="143"/>
      <c r="SX167" s="143"/>
      <c r="SY167" s="143"/>
      <c r="SZ167" s="143"/>
      <c r="TA167" s="143"/>
      <c r="TB167" s="143"/>
      <c r="TC167" s="143"/>
      <c r="TD167" s="143"/>
      <c r="TE167" s="143"/>
      <c r="TF167" s="143"/>
      <c r="TG167" s="143"/>
      <c r="TH167" s="143"/>
      <c r="TI167" s="143"/>
      <c r="TJ167" s="143"/>
      <c r="TK167" s="143"/>
      <c r="TL167" s="143"/>
      <c r="TM167" s="143"/>
      <c r="TN167" s="143"/>
      <c r="TO167" s="143"/>
      <c r="TP167" s="143"/>
      <c r="TQ167" s="143"/>
      <c r="TR167" s="143"/>
      <c r="TS167" s="143"/>
      <c r="TT167" s="143"/>
      <c r="TU167" s="143"/>
      <c r="TV167" s="143"/>
      <c r="TW167" s="143"/>
      <c r="TX167" s="143"/>
      <c r="TY167" s="143"/>
      <c r="TZ167" s="143"/>
      <c r="UA167" s="143"/>
      <c r="UB167" s="143"/>
      <c r="UC167" s="143"/>
      <c r="UD167" s="143"/>
      <c r="UE167" s="143"/>
      <c r="UF167" s="143"/>
      <c r="UG167" s="143"/>
      <c r="UH167" s="143"/>
      <c r="UI167" s="143"/>
      <c r="UJ167" s="143"/>
      <c r="UK167" s="143"/>
      <c r="UL167" s="143"/>
      <c r="UM167" s="143"/>
      <c r="UN167" s="143"/>
      <c r="UO167" s="143"/>
      <c r="UP167" s="143"/>
      <c r="UQ167" s="143"/>
      <c r="UR167" s="143"/>
      <c r="US167" s="143"/>
      <c r="UT167" s="143"/>
      <c r="UU167" s="143"/>
      <c r="UV167" s="143"/>
      <c r="UW167" s="143"/>
      <c r="UX167" s="143"/>
      <c r="UY167" s="143"/>
      <c r="UZ167" s="143"/>
      <c r="VA167" s="143"/>
      <c r="VB167" s="143"/>
      <c r="VC167" s="143"/>
      <c r="VD167" s="143"/>
      <c r="VE167" s="143"/>
      <c r="VF167" s="143"/>
      <c r="VG167" s="143"/>
      <c r="VH167" s="143"/>
      <c r="VI167" s="143"/>
      <c r="VJ167" s="143"/>
      <c r="VK167" s="143"/>
      <c r="VL167" s="143"/>
      <c r="VM167" s="143"/>
      <c r="VN167" s="143"/>
      <c r="VO167" s="143"/>
      <c r="VP167" s="143"/>
      <c r="VQ167" s="143"/>
      <c r="VR167" s="143"/>
      <c r="VS167" s="143"/>
      <c r="VT167" s="143"/>
      <c r="VU167" s="143"/>
      <c r="VV167" s="143"/>
      <c r="VW167" s="143"/>
      <c r="VX167" s="143"/>
      <c r="VY167" s="143"/>
      <c r="VZ167" s="143"/>
      <c r="WA167" s="143"/>
      <c r="WB167" s="143"/>
      <c r="WC167" s="143"/>
      <c r="WD167" s="143"/>
      <c r="WE167" s="143"/>
      <c r="WF167" s="143"/>
      <c r="WG167" s="143"/>
      <c r="WH167" s="143"/>
      <c r="WI167" s="143"/>
      <c r="WJ167" s="143"/>
      <c r="WK167" s="143"/>
      <c r="WL167" s="143"/>
      <c r="WM167" s="143"/>
      <c r="WN167" s="143"/>
      <c r="WO167" s="143"/>
      <c r="WP167" s="143"/>
      <c r="WQ167" s="143"/>
      <c r="WR167" s="143"/>
      <c r="WS167" s="143"/>
      <c r="WT167" s="143"/>
      <c r="WU167" s="143"/>
      <c r="WV167" s="143"/>
      <c r="WW167" s="143"/>
      <c r="WX167" s="143"/>
      <c r="WY167" s="143"/>
      <c r="WZ167" s="143"/>
      <c r="XA167" s="143"/>
      <c r="XB167" s="143"/>
      <c r="XC167" s="143"/>
      <c r="XD167" s="143"/>
      <c r="XE167" s="143"/>
      <c r="XF167" s="143"/>
      <c r="XG167" s="143"/>
      <c r="XH167" s="143"/>
      <c r="XI167" s="143"/>
      <c r="XJ167" s="143"/>
      <c r="XK167" s="143"/>
      <c r="XL167" s="143"/>
      <c r="XM167" s="143"/>
      <c r="XN167" s="143"/>
      <c r="XO167" s="143"/>
      <c r="XP167" s="143"/>
      <c r="XQ167" s="143"/>
      <c r="XR167" s="143"/>
      <c r="XS167" s="143"/>
      <c r="XT167" s="143"/>
      <c r="XU167" s="143"/>
      <c r="XV167" s="143"/>
      <c r="XW167" s="143"/>
      <c r="XX167" s="143"/>
      <c r="XY167" s="143"/>
      <c r="XZ167" s="143"/>
      <c r="YA167" s="143"/>
      <c r="YB167" s="143"/>
      <c r="YC167" s="143"/>
      <c r="YD167" s="143"/>
      <c r="YE167" s="143"/>
      <c r="YF167" s="143"/>
      <c r="YG167" s="143"/>
      <c r="YH167" s="143"/>
      <c r="YI167" s="143"/>
      <c r="YJ167" s="143"/>
      <c r="YK167" s="143"/>
      <c r="YL167" s="143"/>
      <c r="YM167" s="143"/>
      <c r="YN167" s="143"/>
      <c r="YO167" s="143"/>
      <c r="YP167" s="143"/>
      <c r="YQ167" s="143"/>
      <c r="YR167" s="143"/>
      <c r="YS167" s="143"/>
      <c r="YT167" s="143"/>
      <c r="YU167" s="143"/>
      <c r="YV167" s="143"/>
      <c r="YW167" s="143"/>
      <c r="YX167" s="143"/>
      <c r="YY167" s="143"/>
      <c r="YZ167" s="143"/>
      <c r="ZA167" s="143"/>
      <c r="ZB167" s="143"/>
      <c r="ZC167" s="143"/>
      <c r="ZD167" s="143"/>
      <c r="ZE167" s="143"/>
      <c r="ZF167" s="143"/>
      <c r="ZG167" s="143"/>
      <c r="ZH167" s="143"/>
    </row>
    <row r="168" spans="1:684" s="106" customFormat="1" ht="13.55" customHeight="1">
      <c r="A168" s="439"/>
      <c r="B168" s="95" t="s">
        <v>243</v>
      </c>
      <c r="C168" s="166">
        <v>2236500</v>
      </c>
      <c r="D168" s="385">
        <f>C168/C155-1</f>
        <v>8.3449074018004721E-2</v>
      </c>
      <c r="E168" s="93">
        <v>1691</v>
      </c>
      <c r="F168" s="385">
        <f t="shared" si="29"/>
        <v>4.8357098574085544E-2</v>
      </c>
      <c r="G168" s="92">
        <v>705</v>
      </c>
      <c r="H168" s="385">
        <f>G168/G155-1</f>
        <v>1.3578595317725752</v>
      </c>
      <c r="I168" s="92">
        <v>171</v>
      </c>
      <c r="J168" s="385">
        <f>I168/I155-1</f>
        <v>-0.3214285714285714</v>
      </c>
      <c r="K168" s="373">
        <v>150</v>
      </c>
      <c r="L168" s="385">
        <f>K168/K155-1</f>
        <v>0.5</v>
      </c>
      <c r="M168" s="373">
        <v>1871</v>
      </c>
      <c r="N168" s="424"/>
      <c r="O168" s="430"/>
      <c r="P168" s="424"/>
      <c r="Q168" s="93"/>
      <c r="R168" s="385"/>
      <c r="S168" s="143"/>
      <c r="T168" s="143"/>
      <c r="U168" s="143"/>
      <c r="V168" s="143"/>
      <c r="W168" s="143"/>
      <c r="X168" s="143"/>
      <c r="Y168" s="143"/>
      <c r="Z168" s="143"/>
      <c r="AA168" s="143"/>
      <c r="AB168" s="143"/>
      <c r="AC168" s="143"/>
      <c r="AD168" s="143"/>
      <c r="AE168" s="143"/>
      <c r="AF168" s="143"/>
      <c r="AG168" s="143"/>
      <c r="AH168" s="143"/>
      <c r="AI168" s="143"/>
      <c r="AJ168" s="143"/>
      <c r="AK168" s="143"/>
      <c r="AL168" s="143"/>
      <c r="AM168" s="143"/>
      <c r="AN168" s="143"/>
      <c r="AO168" s="143"/>
      <c r="AP168" s="143"/>
      <c r="AQ168" s="143"/>
      <c r="AR168" s="143"/>
      <c r="AS168" s="143"/>
      <c r="AT168" s="143"/>
      <c r="AU168" s="143"/>
      <c r="AV168" s="143"/>
      <c r="AW168" s="143"/>
      <c r="AX168" s="143"/>
      <c r="AY168" s="143"/>
      <c r="AZ168" s="143"/>
      <c r="BA168" s="143"/>
      <c r="BB168" s="143"/>
      <c r="BC168" s="143"/>
      <c r="BD168" s="143"/>
      <c r="BE168" s="143"/>
      <c r="BF168" s="143"/>
      <c r="BG168" s="143"/>
      <c r="BH168" s="143"/>
      <c r="BI168" s="143"/>
      <c r="BJ168" s="143"/>
      <c r="BK168" s="143"/>
      <c r="BL168" s="143"/>
      <c r="BM168" s="143"/>
      <c r="BN168" s="143"/>
      <c r="BO168" s="143"/>
      <c r="BP168" s="143"/>
      <c r="BQ168" s="143"/>
      <c r="BR168" s="143"/>
      <c r="BS168" s="143"/>
      <c r="BT168" s="143"/>
      <c r="BU168" s="143"/>
      <c r="BV168" s="143"/>
      <c r="BW168" s="143"/>
      <c r="BX168" s="143"/>
      <c r="BY168" s="143"/>
      <c r="BZ168" s="143"/>
      <c r="CA168" s="143"/>
      <c r="CB168" s="143"/>
      <c r="CC168" s="143"/>
      <c r="CD168" s="143"/>
      <c r="CE168" s="143"/>
      <c r="CF168" s="143"/>
      <c r="CG168" s="143"/>
      <c r="CH168" s="143"/>
      <c r="CI168" s="143"/>
      <c r="CJ168" s="143"/>
      <c r="CK168" s="143"/>
      <c r="CL168" s="143"/>
      <c r="CM168" s="143"/>
      <c r="CN168" s="143"/>
      <c r="CO168" s="143"/>
      <c r="CP168" s="143"/>
      <c r="CQ168" s="143"/>
      <c r="CR168" s="143"/>
      <c r="CS168" s="143"/>
      <c r="CT168" s="143"/>
      <c r="CU168" s="143"/>
      <c r="CV168" s="143"/>
      <c r="CW168" s="143"/>
      <c r="CX168" s="143"/>
      <c r="CY168" s="143"/>
      <c r="CZ168" s="143"/>
      <c r="DA168" s="143"/>
      <c r="DB168" s="143"/>
      <c r="DC168" s="143"/>
      <c r="DD168" s="143"/>
      <c r="DE168" s="143"/>
      <c r="DF168" s="143"/>
      <c r="DG168" s="143"/>
      <c r="DH168" s="143"/>
      <c r="DI168" s="143"/>
      <c r="DJ168" s="143"/>
      <c r="DK168" s="143"/>
      <c r="DL168" s="143"/>
      <c r="DM168" s="143"/>
      <c r="DN168" s="143"/>
      <c r="DO168" s="143"/>
      <c r="DP168" s="143"/>
      <c r="DQ168" s="143"/>
      <c r="DR168" s="143"/>
      <c r="DS168" s="143"/>
      <c r="DT168" s="143"/>
      <c r="DU168" s="143"/>
      <c r="DV168" s="143"/>
      <c r="DW168" s="143"/>
      <c r="DX168" s="143"/>
      <c r="DY168" s="143"/>
      <c r="DZ168" s="143"/>
      <c r="EA168" s="143"/>
      <c r="EB168" s="143"/>
      <c r="EC168" s="143"/>
      <c r="ED168" s="143"/>
      <c r="EE168" s="143"/>
      <c r="EF168" s="143"/>
      <c r="EG168" s="143"/>
      <c r="EH168" s="143"/>
      <c r="EI168" s="143"/>
      <c r="EJ168" s="143"/>
      <c r="EK168" s="143"/>
      <c r="EL168" s="143"/>
      <c r="EM168" s="143"/>
      <c r="EN168" s="143"/>
      <c r="EO168" s="143"/>
      <c r="EP168" s="143"/>
      <c r="EQ168" s="143"/>
      <c r="ER168" s="143"/>
      <c r="ES168" s="143"/>
      <c r="ET168" s="143"/>
      <c r="EU168" s="143"/>
      <c r="EV168" s="143"/>
      <c r="EW168" s="143"/>
      <c r="EX168" s="143"/>
      <c r="EY168" s="143"/>
      <c r="EZ168" s="143"/>
      <c r="FA168" s="143"/>
      <c r="FB168" s="143"/>
      <c r="FC168" s="143"/>
      <c r="FD168" s="143"/>
      <c r="FE168" s="143"/>
      <c r="FF168" s="143"/>
      <c r="FG168" s="143"/>
      <c r="FH168" s="143"/>
      <c r="FI168" s="143"/>
      <c r="FJ168" s="143"/>
      <c r="FK168" s="143"/>
      <c r="FL168" s="143"/>
      <c r="FM168" s="143"/>
      <c r="FN168" s="143"/>
      <c r="FO168" s="143"/>
      <c r="FP168" s="143"/>
      <c r="FQ168" s="143"/>
      <c r="FR168" s="143"/>
      <c r="FS168" s="143"/>
      <c r="FT168" s="143"/>
      <c r="FU168" s="143"/>
      <c r="FV168" s="143"/>
      <c r="FW168" s="143"/>
      <c r="FX168" s="143"/>
      <c r="FY168" s="143"/>
      <c r="FZ168" s="143"/>
      <c r="GA168" s="143"/>
      <c r="GB168" s="143"/>
      <c r="GC168" s="143"/>
      <c r="GD168" s="143"/>
      <c r="GE168" s="143"/>
      <c r="GF168" s="143"/>
      <c r="GG168" s="143"/>
      <c r="GH168" s="143"/>
      <c r="GI168" s="143"/>
      <c r="GJ168" s="143"/>
      <c r="GK168" s="143"/>
      <c r="GL168" s="143"/>
      <c r="GM168" s="143"/>
      <c r="GN168" s="143"/>
      <c r="GO168" s="143"/>
      <c r="GP168" s="143"/>
      <c r="GQ168" s="143"/>
      <c r="GR168" s="143"/>
      <c r="GS168" s="143"/>
      <c r="GT168" s="143"/>
      <c r="GU168" s="143"/>
      <c r="GV168" s="143"/>
      <c r="GW168" s="143"/>
      <c r="GX168" s="143"/>
      <c r="GY168" s="143"/>
      <c r="GZ168" s="143"/>
      <c r="HA168" s="143"/>
      <c r="HB168" s="143"/>
      <c r="HC168" s="143"/>
      <c r="HD168" s="143"/>
      <c r="HE168" s="143"/>
      <c r="HF168" s="143"/>
      <c r="HG168" s="143"/>
      <c r="HH168" s="143"/>
      <c r="HI168" s="143"/>
      <c r="HJ168" s="143"/>
      <c r="HK168" s="143"/>
      <c r="HL168" s="143"/>
      <c r="HM168" s="143"/>
      <c r="HN168" s="143"/>
      <c r="HO168" s="143"/>
      <c r="HP168" s="143"/>
      <c r="HQ168" s="143"/>
      <c r="HR168" s="143"/>
      <c r="HS168" s="143"/>
      <c r="HT168" s="143"/>
      <c r="HU168" s="143"/>
      <c r="HV168" s="143"/>
      <c r="HW168" s="143"/>
      <c r="HX168" s="143"/>
      <c r="HY168" s="143"/>
      <c r="HZ168" s="143"/>
      <c r="IA168" s="143"/>
      <c r="IB168" s="143"/>
      <c r="IC168" s="143"/>
      <c r="ID168" s="143"/>
      <c r="IE168" s="143"/>
      <c r="IF168" s="143"/>
      <c r="IG168" s="143"/>
      <c r="IH168" s="143"/>
      <c r="II168" s="143"/>
      <c r="IJ168" s="143"/>
      <c r="IK168" s="143"/>
      <c r="IL168" s="143"/>
      <c r="IM168" s="143"/>
      <c r="IN168" s="143"/>
      <c r="IO168" s="143"/>
      <c r="IP168" s="143"/>
      <c r="IQ168" s="143"/>
      <c r="IR168" s="143"/>
      <c r="IS168" s="143"/>
      <c r="IT168" s="143"/>
      <c r="IU168" s="143"/>
      <c r="IV168" s="143"/>
      <c r="IW168" s="143"/>
      <c r="IX168" s="143"/>
      <c r="IY168" s="143"/>
      <c r="IZ168" s="143"/>
      <c r="JA168" s="143"/>
      <c r="JB168" s="143"/>
      <c r="JC168" s="143"/>
      <c r="JD168" s="143"/>
      <c r="JE168" s="143"/>
      <c r="JF168" s="143"/>
      <c r="JG168" s="143"/>
      <c r="JH168" s="143"/>
      <c r="JI168" s="143"/>
      <c r="JJ168" s="143"/>
      <c r="JK168" s="143"/>
      <c r="JL168" s="143"/>
      <c r="JM168" s="143"/>
      <c r="JN168" s="143"/>
      <c r="JO168" s="143"/>
      <c r="JP168" s="143"/>
      <c r="JQ168" s="143"/>
      <c r="JR168" s="143"/>
      <c r="JS168" s="143"/>
      <c r="JT168" s="143"/>
      <c r="JU168" s="143"/>
      <c r="JV168" s="143"/>
      <c r="JW168" s="143"/>
      <c r="JX168" s="143"/>
      <c r="JY168" s="143"/>
      <c r="JZ168" s="143"/>
      <c r="KA168" s="143"/>
      <c r="KB168" s="143"/>
      <c r="KC168" s="143"/>
      <c r="KD168" s="143"/>
      <c r="KE168" s="143"/>
      <c r="KF168" s="143"/>
      <c r="KG168" s="143"/>
      <c r="KH168" s="143"/>
      <c r="KI168" s="143"/>
      <c r="KJ168" s="143"/>
      <c r="KK168" s="143"/>
      <c r="KL168" s="143"/>
      <c r="KM168" s="143"/>
      <c r="KN168" s="143"/>
      <c r="KO168" s="143"/>
      <c r="KP168" s="143"/>
      <c r="KQ168" s="143"/>
      <c r="KR168" s="143"/>
      <c r="KS168" s="143"/>
      <c r="KT168" s="143"/>
      <c r="KU168" s="143"/>
      <c r="KV168" s="143"/>
      <c r="KW168" s="143"/>
      <c r="KX168" s="143"/>
      <c r="KY168" s="143"/>
      <c r="KZ168" s="143"/>
      <c r="LA168" s="143"/>
      <c r="LB168" s="143"/>
      <c r="LC168" s="143"/>
      <c r="LD168" s="143"/>
      <c r="LE168" s="143"/>
      <c r="LF168" s="143"/>
      <c r="LG168" s="143"/>
      <c r="LH168" s="143"/>
      <c r="LI168" s="143"/>
      <c r="LJ168" s="143"/>
      <c r="LK168" s="143"/>
      <c r="LL168" s="143"/>
      <c r="LM168" s="143"/>
      <c r="LN168" s="143"/>
      <c r="LO168" s="143"/>
      <c r="LP168" s="143"/>
      <c r="LQ168" s="143"/>
      <c r="LR168" s="143"/>
      <c r="LS168" s="143"/>
      <c r="LT168" s="143"/>
      <c r="LU168" s="143"/>
      <c r="LV168" s="143"/>
      <c r="LW168" s="143"/>
      <c r="LX168" s="143"/>
      <c r="LY168" s="143"/>
      <c r="LZ168" s="143"/>
      <c r="MA168" s="143"/>
      <c r="MB168" s="143"/>
      <c r="MC168" s="143"/>
      <c r="MD168" s="143"/>
      <c r="ME168" s="143"/>
      <c r="MF168" s="143"/>
      <c r="MG168" s="143"/>
      <c r="MH168" s="143"/>
      <c r="MI168" s="143"/>
      <c r="MJ168" s="143"/>
      <c r="MK168" s="143"/>
      <c r="ML168" s="143"/>
      <c r="MM168" s="143"/>
      <c r="MN168" s="143"/>
      <c r="MO168" s="143"/>
      <c r="MP168" s="143"/>
      <c r="MQ168" s="143"/>
      <c r="MR168" s="143"/>
      <c r="MS168" s="143"/>
      <c r="MT168" s="143"/>
      <c r="MU168" s="143"/>
      <c r="MV168" s="143"/>
      <c r="MW168" s="143"/>
      <c r="MX168" s="143"/>
      <c r="MY168" s="143"/>
      <c r="MZ168" s="143"/>
      <c r="NA168" s="143"/>
      <c r="NB168" s="143"/>
      <c r="NC168" s="143"/>
      <c r="ND168" s="143"/>
      <c r="NE168" s="143"/>
      <c r="NF168" s="143"/>
      <c r="NG168" s="143"/>
      <c r="NH168" s="143"/>
      <c r="NI168" s="143"/>
      <c r="NJ168" s="143"/>
      <c r="NK168" s="143"/>
      <c r="NL168" s="143"/>
      <c r="NM168" s="143"/>
      <c r="NN168" s="143"/>
      <c r="NO168" s="143"/>
      <c r="NP168" s="143"/>
      <c r="NQ168" s="143"/>
      <c r="NR168" s="143"/>
      <c r="NS168" s="143"/>
      <c r="NT168" s="143"/>
      <c r="NU168" s="143"/>
      <c r="NV168" s="143"/>
      <c r="NW168" s="143"/>
      <c r="NX168" s="143"/>
      <c r="NY168" s="143"/>
      <c r="NZ168" s="143"/>
      <c r="OA168" s="143"/>
      <c r="OB168" s="143"/>
      <c r="OC168" s="143"/>
      <c r="OD168" s="143"/>
      <c r="OE168" s="143"/>
      <c r="OF168" s="143"/>
      <c r="OG168" s="143"/>
      <c r="OH168" s="143"/>
      <c r="OI168" s="143"/>
      <c r="OJ168" s="143"/>
      <c r="OK168" s="143"/>
      <c r="OL168" s="143"/>
      <c r="OM168" s="143"/>
      <c r="ON168" s="143"/>
      <c r="OO168" s="143"/>
      <c r="OP168" s="143"/>
      <c r="OQ168" s="143"/>
      <c r="OR168" s="143"/>
      <c r="OS168" s="143"/>
      <c r="OT168" s="143"/>
      <c r="OU168" s="143"/>
      <c r="OV168" s="143"/>
      <c r="OW168" s="143"/>
      <c r="OX168" s="143"/>
      <c r="OY168" s="143"/>
      <c r="OZ168" s="143"/>
      <c r="PA168" s="143"/>
      <c r="PB168" s="143"/>
      <c r="PC168" s="143"/>
      <c r="PD168" s="143"/>
      <c r="PE168" s="143"/>
      <c r="PF168" s="143"/>
      <c r="PG168" s="143"/>
      <c r="PH168" s="143"/>
      <c r="PI168" s="143"/>
      <c r="PJ168" s="143"/>
      <c r="PK168" s="143"/>
      <c r="PL168" s="143"/>
      <c r="PM168" s="143"/>
      <c r="PN168" s="143"/>
      <c r="PO168" s="143"/>
      <c r="PP168" s="143"/>
      <c r="PQ168" s="143"/>
      <c r="PR168" s="143"/>
      <c r="PS168" s="143"/>
      <c r="PT168" s="143"/>
      <c r="PU168" s="143"/>
      <c r="PV168" s="143"/>
      <c r="PW168" s="143"/>
      <c r="PX168" s="143"/>
      <c r="PY168" s="143"/>
      <c r="PZ168" s="143"/>
      <c r="QA168" s="143"/>
      <c r="QB168" s="143"/>
      <c r="QC168" s="143"/>
      <c r="QD168" s="143"/>
      <c r="QE168" s="143"/>
      <c r="QF168" s="143"/>
      <c r="QG168" s="143"/>
      <c r="QH168" s="143"/>
      <c r="QI168" s="143"/>
      <c r="QJ168" s="143"/>
      <c r="QK168" s="143"/>
      <c r="QL168" s="143"/>
      <c r="QM168" s="143"/>
      <c r="QN168" s="143"/>
      <c r="QO168" s="143"/>
      <c r="QP168" s="143"/>
      <c r="QQ168" s="143"/>
      <c r="QR168" s="143"/>
      <c r="QS168" s="143"/>
      <c r="QT168" s="143"/>
      <c r="QU168" s="143"/>
      <c r="QV168" s="143"/>
      <c r="QW168" s="143"/>
      <c r="QX168" s="143"/>
      <c r="QY168" s="143"/>
      <c r="QZ168" s="143"/>
      <c r="RA168" s="143"/>
      <c r="RB168" s="143"/>
      <c r="RC168" s="143"/>
      <c r="RD168" s="143"/>
      <c r="RE168" s="143"/>
      <c r="RF168" s="143"/>
      <c r="RG168" s="143"/>
      <c r="RH168" s="143"/>
      <c r="RI168" s="143"/>
      <c r="RJ168" s="143"/>
      <c r="RK168" s="143"/>
      <c r="RL168" s="143"/>
      <c r="RM168" s="143"/>
      <c r="RN168" s="143"/>
      <c r="RO168" s="143"/>
      <c r="RP168" s="143"/>
      <c r="RQ168" s="143"/>
      <c r="RR168" s="143"/>
      <c r="RS168" s="143"/>
      <c r="RT168" s="143"/>
      <c r="RU168" s="143"/>
      <c r="RV168" s="143"/>
      <c r="RW168" s="143"/>
      <c r="RX168" s="143"/>
      <c r="RY168" s="143"/>
      <c r="RZ168" s="143"/>
      <c r="SA168" s="143"/>
      <c r="SB168" s="143"/>
      <c r="SC168" s="143"/>
      <c r="SD168" s="143"/>
      <c r="SE168" s="143"/>
      <c r="SF168" s="143"/>
      <c r="SG168" s="143"/>
      <c r="SH168" s="143"/>
      <c r="SI168" s="143"/>
      <c r="SJ168" s="143"/>
      <c r="SK168" s="143"/>
      <c r="SL168" s="143"/>
      <c r="SM168" s="143"/>
      <c r="SN168" s="143"/>
      <c r="SO168" s="143"/>
      <c r="SP168" s="143"/>
      <c r="SQ168" s="143"/>
      <c r="SR168" s="143"/>
      <c r="SS168" s="143"/>
      <c r="ST168" s="143"/>
      <c r="SU168" s="143"/>
      <c r="SV168" s="143"/>
      <c r="SW168" s="143"/>
      <c r="SX168" s="143"/>
      <c r="SY168" s="143"/>
      <c r="SZ168" s="143"/>
      <c r="TA168" s="143"/>
      <c r="TB168" s="143"/>
      <c r="TC168" s="143"/>
      <c r="TD168" s="143"/>
      <c r="TE168" s="143"/>
      <c r="TF168" s="143"/>
      <c r="TG168" s="143"/>
      <c r="TH168" s="143"/>
      <c r="TI168" s="143"/>
      <c r="TJ168" s="143"/>
      <c r="TK168" s="143"/>
      <c r="TL168" s="143"/>
      <c r="TM168" s="143"/>
      <c r="TN168" s="143"/>
      <c r="TO168" s="143"/>
      <c r="TP168" s="143"/>
      <c r="TQ168" s="143"/>
      <c r="TR168" s="143"/>
      <c r="TS168" s="143"/>
      <c r="TT168" s="143"/>
      <c r="TU168" s="143"/>
      <c r="TV168" s="143"/>
      <c r="TW168" s="143"/>
      <c r="TX168" s="143"/>
      <c r="TY168" s="143"/>
      <c r="TZ168" s="143"/>
      <c r="UA168" s="143"/>
      <c r="UB168" s="143"/>
      <c r="UC168" s="143"/>
      <c r="UD168" s="143"/>
      <c r="UE168" s="143"/>
      <c r="UF168" s="143"/>
      <c r="UG168" s="143"/>
      <c r="UH168" s="143"/>
      <c r="UI168" s="143"/>
      <c r="UJ168" s="143"/>
      <c r="UK168" s="143"/>
      <c r="UL168" s="143"/>
      <c r="UM168" s="143"/>
      <c r="UN168" s="143"/>
      <c r="UO168" s="143"/>
      <c r="UP168" s="143"/>
      <c r="UQ168" s="143"/>
      <c r="UR168" s="143"/>
      <c r="US168" s="143"/>
      <c r="UT168" s="143"/>
      <c r="UU168" s="143"/>
      <c r="UV168" s="143"/>
      <c r="UW168" s="143"/>
      <c r="UX168" s="143"/>
      <c r="UY168" s="143"/>
      <c r="UZ168" s="143"/>
      <c r="VA168" s="143"/>
      <c r="VB168" s="143"/>
      <c r="VC168" s="143"/>
      <c r="VD168" s="143"/>
      <c r="VE168" s="143"/>
      <c r="VF168" s="143"/>
      <c r="VG168" s="143"/>
      <c r="VH168" s="143"/>
      <c r="VI168" s="143"/>
      <c r="VJ168" s="143"/>
      <c r="VK168" s="143"/>
      <c r="VL168" s="143"/>
      <c r="VM168" s="143"/>
      <c r="VN168" s="143"/>
      <c r="VO168" s="143"/>
      <c r="VP168" s="143"/>
      <c r="VQ168" s="143"/>
      <c r="VR168" s="143"/>
      <c r="VS168" s="143"/>
      <c r="VT168" s="143"/>
      <c r="VU168" s="143"/>
      <c r="VV168" s="143"/>
      <c r="VW168" s="143"/>
      <c r="VX168" s="143"/>
      <c r="VY168" s="143"/>
      <c r="VZ168" s="143"/>
      <c r="WA168" s="143"/>
      <c r="WB168" s="143"/>
      <c r="WC168" s="143"/>
      <c r="WD168" s="143"/>
      <c r="WE168" s="143"/>
      <c r="WF168" s="143"/>
      <c r="WG168" s="143"/>
      <c r="WH168" s="143"/>
      <c r="WI168" s="143"/>
      <c r="WJ168" s="143"/>
      <c r="WK168" s="143"/>
      <c r="WL168" s="143"/>
      <c r="WM168" s="143"/>
      <c r="WN168" s="143"/>
      <c r="WO168" s="143"/>
      <c r="WP168" s="143"/>
      <c r="WQ168" s="143"/>
      <c r="WR168" s="143"/>
      <c r="WS168" s="143"/>
      <c r="WT168" s="143"/>
      <c r="WU168" s="143"/>
      <c r="WV168" s="143"/>
      <c r="WW168" s="143"/>
      <c r="WX168" s="143"/>
      <c r="WY168" s="143"/>
      <c r="WZ168" s="143"/>
      <c r="XA168" s="143"/>
      <c r="XB168" s="143"/>
      <c r="XC168" s="143"/>
      <c r="XD168" s="143"/>
      <c r="XE168" s="143"/>
      <c r="XF168" s="143"/>
      <c r="XG168" s="143"/>
      <c r="XH168" s="143"/>
      <c r="XI168" s="143"/>
      <c r="XJ168" s="143"/>
      <c r="XK168" s="143"/>
      <c r="XL168" s="143"/>
      <c r="XM168" s="143"/>
      <c r="XN168" s="143"/>
      <c r="XO168" s="143"/>
      <c r="XP168" s="143"/>
      <c r="XQ168" s="143"/>
      <c r="XR168" s="143"/>
      <c r="XS168" s="143"/>
      <c r="XT168" s="143"/>
      <c r="XU168" s="143"/>
      <c r="XV168" s="143"/>
      <c r="XW168" s="143"/>
      <c r="XX168" s="143"/>
      <c r="XY168" s="143"/>
      <c r="XZ168" s="143"/>
      <c r="YA168" s="143"/>
      <c r="YB168" s="143"/>
      <c r="YC168" s="143"/>
      <c r="YD168" s="143"/>
      <c r="YE168" s="143"/>
      <c r="YF168" s="143"/>
      <c r="YG168" s="143"/>
      <c r="YH168" s="143"/>
      <c r="YI168" s="143"/>
      <c r="YJ168" s="143"/>
      <c r="YK168" s="143"/>
      <c r="YL168" s="143"/>
      <c r="YM168" s="143"/>
      <c r="YN168" s="143"/>
      <c r="YO168" s="143"/>
      <c r="YP168" s="143"/>
      <c r="YQ168" s="143"/>
      <c r="YR168" s="143"/>
      <c r="YS168" s="143"/>
      <c r="YT168" s="143"/>
      <c r="YU168" s="143"/>
      <c r="YV168" s="143"/>
      <c r="YW168" s="143"/>
      <c r="YX168" s="143"/>
      <c r="YY168" s="143"/>
      <c r="YZ168" s="143"/>
      <c r="ZA168" s="143"/>
      <c r="ZB168" s="143"/>
      <c r="ZC168" s="143"/>
      <c r="ZD168" s="143"/>
      <c r="ZE168" s="143"/>
      <c r="ZF168" s="143"/>
      <c r="ZG168" s="143"/>
      <c r="ZH168" s="143"/>
    </row>
    <row r="169" spans="1:684" s="106" customFormat="1" ht="13.55" customHeight="1">
      <c r="A169" s="439"/>
      <c r="B169" s="62" t="s">
        <v>244</v>
      </c>
      <c r="C169" s="166">
        <v>2231748</v>
      </c>
      <c r="D169" s="385">
        <f>C169/C157-1</f>
        <v>0.19629364391879722</v>
      </c>
      <c r="E169" s="93">
        <v>1930</v>
      </c>
      <c r="F169" s="385">
        <f t="shared" si="29"/>
        <v>0.55519742143432715</v>
      </c>
      <c r="G169" s="92">
        <v>607</v>
      </c>
      <c r="H169" s="385">
        <f>G169/G157-1</f>
        <v>-0.23743718592964824</v>
      </c>
      <c r="I169" s="92">
        <v>161</v>
      </c>
      <c r="J169" s="385">
        <f t="shared" ref="H169:J184" si="35">I169/I157-1</f>
        <v>-0.16580310880829019</v>
      </c>
      <c r="K169" s="373">
        <v>126</v>
      </c>
      <c r="L169" s="385">
        <f t="shared" ref="L169:N196" si="36">K169/K157-1</f>
        <v>-0.33333333333333337</v>
      </c>
      <c r="M169" s="373">
        <v>3460</v>
      </c>
      <c r="N169" s="424"/>
      <c r="O169" s="430"/>
      <c r="P169" s="424"/>
      <c r="Q169" s="93"/>
      <c r="R169" s="385"/>
      <c r="S169" s="143"/>
      <c r="T169" s="143"/>
      <c r="U169" s="143"/>
      <c r="V169" s="143"/>
      <c r="W169" s="143"/>
      <c r="X169" s="143"/>
      <c r="Y169" s="143"/>
      <c r="Z169" s="143"/>
      <c r="AA169" s="143"/>
      <c r="AB169" s="143"/>
      <c r="AC169" s="143"/>
      <c r="AD169" s="143"/>
      <c r="AE169" s="143"/>
      <c r="AF169" s="143"/>
      <c r="AG169" s="143"/>
      <c r="AH169" s="143"/>
      <c r="AI169" s="143"/>
      <c r="AJ169" s="143"/>
      <c r="AK169" s="143"/>
      <c r="AL169" s="143"/>
      <c r="AM169" s="143"/>
      <c r="AN169" s="143"/>
      <c r="AO169" s="143"/>
      <c r="AP169" s="143"/>
      <c r="AQ169" s="143"/>
      <c r="AR169" s="143"/>
      <c r="AS169" s="143"/>
      <c r="AT169" s="143"/>
      <c r="AU169" s="143"/>
      <c r="AV169" s="143"/>
      <c r="AW169" s="143"/>
      <c r="AX169" s="143"/>
      <c r="AY169" s="143"/>
      <c r="AZ169" s="143"/>
      <c r="BA169" s="143"/>
      <c r="BB169" s="143"/>
      <c r="BC169" s="143"/>
      <c r="BD169" s="143"/>
      <c r="BE169" s="143"/>
      <c r="BF169" s="143"/>
      <c r="BG169" s="143"/>
      <c r="BH169" s="143"/>
      <c r="BI169" s="143"/>
      <c r="BJ169" s="143"/>
      <c r="BK169" s="143"/>
      <c r="BL169" s="143"/>
      <c r="BM169" s="143"/>
      <c r="BN169" s="143"/>
      <c r="BO169" s="143"/>
      <c r="BP169" s="143"/>
      <c r="BQ169" s="143"/>
      <c r="BR169" s="143"/>
      <c r="BS169" s="143"/>
      <c r="BT169" s="143"/>
      <c r="BU169" s="143"/>
      <c r="BV169" s="143"/>
      <c r="BW169" s="143"/>
      <c r="BX169" s="143"/>
      <c r="BY169" s="143"/>
      <c r="BZ169" s="143"/>
      <c r="CA169" s="143"/>
      <c r="CB169" s="143"/>
      <c r="CC169" s="143"/>
      <c r="CD169" s="143"/>
      <c r="CE169" s="143"/>
      <c r="CF169" s="143"/>
      <c r="CG169" s="143"/>
      <c r="CH169" s="143"/>
      <c r="CI169" s="143"/>
      <c r="CJ169" s="143"/>
      <c r="CK169" s="143"/>
      <c r="CL169" s="143"/>
      <c r="CM169" s="143"/>
      <c r="CN169" s="143"/>
      <c r="CO169" s="143"/>
      <c r="CP169" s="143"/>
      <c r="CQ169" s="143"/>
      <c r="CR169" s="143"/>
      <c r="CS169" s="143"/>
      <c r="CT169" s="143"/>
      <c r="CU169" s="143"/>
      <c r="CV169" s="143"/>
      <c r="CW169" s="143"/>
      <c r="CX169" s="143"/>
      <c r="CY169" s="143"/>
      <c r="CZ169" s="143"/>
      <c r="DA169" s="143"/>
      <c r="DB169" s="143"/>
      <c r="DC169" s="143"/>
      <c r="DD169" s="143"/>
      <c r="DE169" s="143"/>
      <c r="DF169" s="143"/>
      <c r="DG169" s="143"/>
      <c r="DH169" s="143"/>
      <c r="DI169" s="143"/>
      <c r="DJ169" s="143"/>
      <c r="DK169" s="143"/>
      <c r="DL169" s="143"/>
      <c r="DM169" s="143"/>
      <c r="DN169" s="143"/>
      <c r="DO169" s="143"/>
      <c r="DP169" s="143"/>
      <c r="DQ169" s="143"/>
      <c r="DR169" s="143"/>
      <c r="DS169" s="143"/>
      <c r="DT169" s="143"/>
      <c r="DU169" s="143"/>
      <c r="DV169" s="143"/>
      <c r="DW169" s="143"/>
      <c r="DX169" s="143"/>
      <c r="DY169" s="143"/>
      <c r="DZ169" s="143"/>
      <c r="EA169" s="143"/>
      <c r="EB169" s="143"/>
      <c r="EC169" s="143"/>
      <c r="ED169" s="143"/>
      <c r="EE169" s="143"/>
      <c r="EF169" s="143"/>
      <c r="EG169" s="143"/>
      <c r="EH169" s="143"/>
      <c r="EI169" s="143"/>
      <c r="EJ169" s="143"/>
      <c r="EK169" s="143"/>
      <c r="EL169" s="143"/>
      <c r="EM169" s="143"/>
      <c r="EN169" s="143"/>
      <c r="EO169" s="143"/>
      <c r="EP169" s="143"/>
      <c r="EQ169" s="143"/>
      <c r="ER169" s="143"/>
      <c r="ES169" s="143"/>
      <c r="ET169" s="143"/>
      <c r="EU169" s="143"/>
      <c r="EV169" s="143"/>
      <c r="EW169" s="143"/>
      <c r="EX169" s="143"/>
      <c r="EY169" s="143"/>
      <c r="EZ169" s="143"/>
      <c r="FA169" s="143"/>
      <c r="FB169" s="143"/>
      <c r="FC169" s="143"/>
      <c r="FD169" s="143"/>
      <c r="FE169" s="143"/>
      <c r="FF169" s="143"/>
      <c r="FG169" s="143"/>
      <c r="FH169" s="143"/>
      <c r="FI169" s="143"/>
      <c r="FJ169" s="143"/>
      <c r="FK169" s="143"/>
      <c r="FL169" s="143"/>
      <c r="FM169" s="143"/>
      <c r="FN169" s="143"/>
      <c r="FO169" s="143"/>
      <c r="FP169" s="143"/>
      <c r="FQ169" s="143"/>
      <c r="FR169" s="143"/>
      <c r="FS169" s="143"/>
      <c r="FT169" s="143"/>
      <c r="FU169" s="143"/>
      <c r="FV169" s="143"/>
      <c r="FW169" s="143"/>
      <c r="FX169" s="143"/>
      <c r="FY169" s="143"/>
      <c r="FZ169" s="143"/>
      <c r="GA169" s="143"/>
      <c r="GB169" s="143"/>
      <c r="GC169" s="143"/>
      <c r="GD169" s="143"/>
      <c r="GE169" s="143"/>
      <c r="GF169" s="143"/>
      <c r="GG169" s="143"/>
      <c r="GH169" s="143"/>
      <c r="GI169" s="143"/>
      <c r="GJ169" s="143"/>
      <c r="GK169" s="143"/>
      <c r="GL169" s="143"/>
      <c r="GM169" s="143"/>
      <c r="GN169" s="143"/>
      <c r="GO169" s="143"/>
      <c r="GP169" s="143"/>
      <c r="GQ169" s="143"/>
      <c r="GR169" s="143"/>
      <c r="GS169" s="143"/>
      <c r="GT169" s="143"/>
      <c r="GU169" s="143"/>
      <c r="GV169" s="143"/>
      <c r="GW169" s="143"/>
      <c r="GX169" s="143"/>
      <c r="GY169" s="143"/>
      <c r="GZ169" s="143"/>
      <c r="HA169" s="143"/>
      <c r="HB169" s="143"/>
      <c r="HC169" s="143"/>
      <c r="HD169" s="143"/>
      <c r="HE169" s="143"/>
      <c r="HF169" s="143"/>
      <c r="HG169" s="143"/>
      <c r="HH169" s="143"/>
      <c r="HI169" s="143"/>
      <c r="HJ169" s="143"/>
      <c r="HK169" s="143"/>
      <c r="HL169" s="143"/>
      <c r="HM169" s="143"/>
      <c r="HN169" s="143"/>
      <c r="HO169" s="143"/>
      <c r="HP169" s="143"/>
      <c r="HQ169" s="143"/>
      <c r="HR169" s="143"/>
      <c r="HS169" s="143"/>
      <c r="HT169" s="143"/>
      <c r="HU169" s="143"/>
      <c r="HV169" s="143"/>
      <c r="HW169" s="143"/>
      <c r="HX169" s="143"/>
      <c r="HY169" s="143"/>
      <c r="HZ169" s="143"/>
      <c r="IA169" s="143"/>
      <c r="IB169" s="143"/>
      <c r="IC169" s="143"/>
      <c r="ID169" s="143"/>
      <c r="IE169" s="143"/>
      <c r="IF169" s="143"/>
      <c r="IG169" s="143"/>
      <c r="IH169" s="143"/>
      <c r="II169" s="143"/>
      <c r="IJ169" s="143"/>
      <c r="IK169" s="143"/>
      <c r="IL169" s="143"/>
      <c r="IM169" s="143"/>
      <c r="IN169" s="143"/>
      <c r="IO169" s="143"/>
      <c r="IP169" s="143"/>
      <c r="IQ169" s="143"/>
      <c r="IR169" s="143"/>
      <c r="IS169" s="143"/>
      <c r="IT169" s="143"/>
      <c r="IU169" s="143"/>
      <c r="IV169" s="143"/>
      <c r="IW169" s="143"/>
      <c r="IX169" s="143"/>
      <c r="IY169" s="143"/>
      <c r="IZ169" s="143"/>
      <c r="JA169" s="143"/>
      <c r="JB169" s="143"/>
      <c r="JC169" s="143"/>
      <c r="JD169" s="143"/>
      <c r="JE169" s="143"/>
      <c r="JF169" s="143"/>
      <c r="JG169" s="143"/>
      <c r="JH169" s="143"/>
      <c r="JI169" s="143"/>
      <c r="JJ169" s="143"/>
      <c r="JK169" s="143"/>
      <c r="JL169" s="143"/>
      <c r="JM169" s="143"/>
      <c r="JN169" s="143"/>
      <c r="JO169" s="143"/>
      <c r="JP169" s="143"/>
      <c r="JQ169" s="143"/>
      <c r="JR169" s="143"/>
      <c r="JS169" s="143"/>
      <c r="JT169" s="143"/>
      <c r="JU169" s="143"/>
      <c r="JV169" s="143"/>
      <c r="JW169" s="143"/>
      <c r="JX169" s="143"/>
      <c r="JY169" s="143"/>
      <c r="JZ169" s="143"/>
      <c r="KA169" s="143"/>
      <c r="KB169" s="143"/>
      <c r="KC169" s="143"/>
      <c r="KD169" s="143"/>
      <c r="KE169" s="143"/>
      <c r="KF169" s="143"/>
      <c r="KG169" s="143"/>
      <c r="KH169" s="143"/>
      <c r="KI169" s="143"/>
      <c r="KJ169" s="143"/>
      <c r="KK169" s="143"/>
      <c r="KL169" s="143"/>
      <c r="KM169" s="143"/>
      <c r="KN169" s="143"/>
      <c r="KO169" s="143"/>
      <c r="KP169" s="143"/>
      <c r="KQ169" s="143"/>
      <c r="KR169" s="143"/>
      <c r="KS169" s="143"/>
      <c r="KT169" s="143"/>
      <c r="KU169" s="143"/>
      <c r="KV169" s="143"/>
      <c r="KW169" s="143"/>
      <c r="KX169" s="143"/>
      <c r="KY169" s="143"/>
      <c r="KZ169" s="143"/>
      <c r="LA169" s="143"/>
      <c r="LB169" s="143"/>
      <c r="LC169" s="143"/>
      <c r="LD169" s="143"/>
      <c r="LE169" s="143"/>
      <c r="LF169" s="143"/>
      <c r="LG169" s="143"/>
      <c r="LH169" s="143"/>
      <c r="LI169" s="143"/>
      <c r="LJ169" s="143"/>
      <c r="LK169" s="143"/>
      <c r="LL169" s="143"/>
      <c r="LM169" s="143"/>
      <c r="LN169" s="143"/>
      <c r="LO169" s="143"/>
      <c r="LP169" s="143"/>
      <c r="LQ169" s="143"/>
      <c r="LR169" s="143"/>
      <c r="LS169" s="143"/>
      <c r="LT169" s="143"/>
      <c r="LU169" s="143"/>
      <c r="LV169" s="143"/>
      <c r="LW169" s="143"/>
      <c r="LX169" s="143"/>
      <c r="LY169" s="143"/>
      <c r="LZ169" s="143"/>
      <c r="MA169" s="143"/>
      <c r="MB169" s="143"/>
      <c r="MC169" s="143"/>
      <c r="MD169" s="143"/>
      <c r="ME169" s="143"/>
      <c r="MF169" s="143"/>
      <c r="MG169" s="143"/>
      <c r="MH169" s="143"/>
      <c r="MI169" s="143"/>
      <c r="MJ169" s="143"/>
      <c r="MK169" s="143"/>
      <c r="ML169" s="143"/>
      <c r="MM169" s="143"/>
      <c r="MN169" s="143"/>
      <c r="MO169" s="143"/>
      <c r="MP169" s="143"/>
      <c r="MQ169" s="143"/>
      <c r="MR169" s="143"/>
      <c r="MS169" s="143"/>
      <c r="MT169" s="143"/>
      <c r="MU169" s="143"/>
      <c r="MV169" s="143"/>
      <c r="MW169" s="143"/>
      <c r="MX169" s="143"/>
      <c r="MY169" s="143"/>
      <c r="MZ169" s="143"/>
      <c r="NA169" s="143"/>
      <c r="NB169" s="143"/>
      <c r="NC169" s="143"/>
      <c r="ND169" s="143"/>
      <c r="NE169" s="143"/>
      <c r="NF169" s="143"/>
      <c r="NG169" s="143"/>
      <c r="NH169" s="143"/>
      <c r="NI169" s="143"/>
      <c r="NJ169" s="143"/>
      <c r="NK169" s="143"/>
      <c r="NL169" s="143"/>
      <c r="NM169" s="143"/>
      <c r="NN169" s="143"/>
      <c r="NO169" s="143"/>
      <c r="NP169" s="143"/>
      <c r="NQ169" s="143"/>
      <c r="NR169" s="143"/>
      <c r="NS169" s="143"/>
      <c r="NT169" s="143"/>
      <c r="NU169" s="143"/>
      <c r="NV169" s="143"/>
      <c r="NW169" s="143"/>
      <c r="NX169" s="143"/>
      <c r="NY169" s="143"/>
      <c r="NZ169" s="143"/>
      <c r="OA169" s="143"/>
      <c r="OB169" s="143"/>
      <c r="OC169" s="143"/>
      <c r="OD169" s="143"/>
      <c r="OE169" s="143"/>
      <c r="OF169" s="143"/>
      <c r="OG169" s="143"/>
      <c r="OH169" s="143"/>
      <c r="OI169" s="143"/>
      <c r="OJ169" s="143"/>
      <c r="OK169" s="143"/>
      <c r="OL169" s="143"/>
      <c r="OM169" s="143"/>
      <c r="ON169" s="143"/>
      <c r="OO169" s="143"/>
      <c r="OP169" s="143"/>
      <c r="OQ169" s="143"/>
      <c r="OR169" s="143"/>
      <c r="OS169" s="143"/>
      <c r="OT169" s="143"/>
      <c r="OU169" s="143"/>
      <c r="OV169" s="143"/>
      <c r="OW169" s="143"/>
      <c r="OX169" s="143"/>
      <c r="OY169" s="143"/>
      <c r="OZ169" s="143"/>
      <c r="PA169" s="143"/>
      <c r="PB169" s="143"/>
      <c r="PC169" s="143"/>
      <c r="PD169" s="143"/>
      <c r="PE169" s="143"/>
      <c r="PF169" s="143"/>
      <c r="PG169" s="143"/>
      <c r="PH169" s="143"/>
      <c r="PI169" s="143"/>
      <c r="PJ169" s="143"/>
      <c r="PK169" s="143"/>
      <c r="PL169" s="143"/>
      <c r="PM169" s="143"/>
      <c r="PN169" s="143"/>
      <c r="PO169" s="143"/>
      <c r="PP169" s="143"/>
      <c r="PQ169" s="143"/>
      <c r="PR169" s="143"/>
      <c r="PS169" s="143"/>
      <c r="PT169" s="143"/>
      <c r="PU169" s="143"/>
      <c r="PV169" s="143"/>
      <c r="PW169" s="143"/>
      <c r="PX169" s="143"/>
      <c r="PY169" s="143"/>
      <c r="PZ169" s="143"/>
      <c r="QA169" s="143"/>
      <c r="QB169" s="143"/>
      <c r="QC169" s="143"/>
      <c r="QD169" s="143"/>
      <c r="QE169" s="143"/>
      <c r="QF169" s="143"/>
      <c r="QG169" s="143"/>
      <c r="QH169" s="143"/>
      <c r="QI169" s="143"/>
      <c r="QJ169" s="143"/>
      <c r="QK169" s="143"/>
      <c r="QL169" s="143"/>
      <c r="QM169" s="143"/>
      <c r="QN169" s="143"/>
      <c r="QO169" s="143"/>
      <c r="QP169" s="143"/>
      <c r="QQ169" s="143"/>
      <c r="QR169" s="143"/>
      <c r="QS169" s="143"/>
      <c r="QT169" s="143"/>
      <c r="QU169" s="143"/>
      <c r="QV169" s="143"/>
      <c r="QW169" s="143"/>
      <c r="QX169" s="143"/>
      <c r="QY169" s="143"/>
      <c r="QZ169" s="143"/>
      <c r="RA169" s="143"/>
      <c r="RB169" s="143"/>
      <c r="RC169" s="143"/>
      <c r="RD169" s="143"/>
      <c r="RE169" s="143"/>
      <c r="RF169" s="143"/>
      <c r="RG169" s="143"/>
      <c r="RH169" s="143"/>
      <c r="RI169" s="143"/>
      <c r="RJ169" s="143"/>
      <c r="RK169" s="143"/>
      <c r="RL169" s="143"/>
      <c r="RM169" s="143"/>
      <c r="RN169" s="143"/>
      <c r="RO169" s="143"/>
      <c r="RP169" s="143"/>
      <c r="RQ169" s="143"/>
      <c r="RR169" s="143"/>
      <c r="RS169" s="143"/>
      <c r="RT169" s="143"/>
      <c r="RU169" s="143"/>
      <c r="RV169" s="143"/>
      <c r="RW169" s="143"/>
      <c r="RX169" s="143"/>
      <c r="RY169" s="143"/>
      <c r="RZ169" s="143"/>
      <c r="SA169" s="143"/>
      <c r="SB169" s="143"/>
      <c r="SC169" s="143"/>
      <c r="SD169" s="143"/>
      <c r="SE169" s="143"/>
      <c r="SF169" s="143"/>
      <c r="SG169" s="143"/>
      <c r="SH169" s="143"/>
      <c r="SI169" s="143"/>
      <c r="SJ169" s="143"/>
      <c r="SK169" s="143"/>
      <c r="SL169" s="143"/>
      <c r="SM169" s="143"/>
      <c r="SN169" s="143"/>
      <c r="SO169" s="143"/>
      <c r="SP169" s="143"/>
      <c r="SQ169" s="143"/>
      <c r="SR169" s="143"/>
      <c r="SS169" s="143"/>
      <c r="ST169" s="143"/>
      <c r="SU169" s="143"/>
      <c r="SV169" s="143"/>
      <c r="SW169" s="143"/>
      <c r="SX169" s="143"/>
      <c r="SY169" s="143"/>
      <c r="SZ169" s="143"/>
      <c r="TA169" s="143"/>
      <c r="TB169" s="143"/>
      <c r="TC169" s="143"/>
      <c r="TD169" s="143"/>
      <c r="TE169" s="143"/>
      <c r="TF169" s="143"/>
      <c r="TG169" s="143"/>
      <c r="TH169" s="143"/>
      <c r="TI169" s="143"/>
      <c r="TJ169" s="143"/>
      <c r="TK169" s="143"/>
      <c r="TL169" s="143"/>
      <c r="TM169" s="143"/>
      <c r="TN169" s="143"/>
      <c r="TO169" s="143"/>
      <c r="TP169" s="143"/>
      <c r="TQ169" s="143"/>
      <c r="TR169" s="143"/>
      <c r="TS169" s="143"/>
      <c r="TT169" s="143"/>
      <c r="TU169" s="143"/>
      <c r="TV169" s="143"/>
      <c r="TW169" s="143"/>
      <c r="TX169" s="143"/>
      <c r="TY169" s="143"/>
      <c r="TZ169" s="143"/>
      <c r="UA169" s="143"/>
      <c r="UB169" s="143"/>
      <c r="UC169" s="143"/>
      <c r="UD169" s="143"/>
      <c r="UE169" s="143"/>
      <c r="UF169" s="143"/>
      <c r="UG169" s="143"/>
      <c r="UH169" s="143"/>
      <c r="UI169" s="143"/>
      <c r="UJ169" s="143"/>
      <c r="UK169" s="143"/>
      <c r="UL169" s="143"/>
      <c r="UM169" s="143"/>
      <c r="UN169" s="143"/>
      <c r="UO169" s="143"/>
      <c r="UP169" s="143"/>
      <c r="UQ169" s="143"/>
      <c r="UR169" s="143"/>
      <c r="US169" s="143"/>
      <c r="UT169" s="143"/>
      <c r="UU169" s="143"/>
      <c r="UV169" s="143"/>
      <c r="UW169" s="143"/>
      <c r="UX169" s="143"/>
      <c r="UY169" s="143"/>
      <c r="UZ169" s="143"/>
      <c r="VA169" s="143"/>
      <c r="VB169" s="143"/>
      <c r="VC169" s="143"/>
      <c r="VD169" s="143"/>
      <c r="VE169" s="143"/>
      <c r="VF169" s="143"/>
      <c r="VG169" s="143"/>
      <c r="VH169" s="143"/>
      <c r="VI169" s="143"/>
      <c r="VJ169" s="143"/>
      <c r="VK169" s="143"/>
      <c r="VL169" s="143"/>
      <c r="VM169" s="143"/>
      <c r="VN169" s="143"/>
      <c r="VO169" s="143"/>
      <c r="VP169" s="143"/>
      <c r="VQ169" s="143"/>
      <c r="VR169" s="143"/>
      <c r="VS169" s="143"/>
      <c r="VT169" s="143"/>
      <c r="VU169" s="143"/>
      <c r="VV169" s="143"/>
      <c r="VW169" s="143"/>
      <c r="VX169" s="143"/>
      <c r="VY169" s="143"/>
      <c r="VZ169" s="143"/>
      <c r="WA169" s="143"/>
      <c r="WB169" s="143"/>
      <c r="WC169" s="143"/>
      <c r="WD169" s="143"/>
      <c r="WE169" s="143"/>
      <c r="WF169" s="143"/>
      <c r="WG169" s="143"/>
      <c r="WH169" s="143"/>
      <c r="WI169" s="143"/>
      <c r="WJ169" s="143"/>
      <c r="WK169" s="143"/>
      <c r="WL169" s="143"/>
      <c r="WM169" s="143"/>
      <c r="WN169" s="143"/>
      <c r="WO169" s="143"/>
      <c r="WP169" s="143"/>
      <c r="WQ169" s="143"/>
      <c r="WR169" s="143"/>
      <c r="WS169" s="143"/>
      <c r="WT169" s="143"/>
      <c r="WU169" s="143"/>
      <c r="WV169" s="143"/>
      <c r="WW169" s="143"/>
      <c r="WX169" s="143"/>
      <c r="WY169" s="143"/>
      <c r="WZ169" s="143"/>
      <c r="XA169" s="143"/>
      <c r="XB169" s="143"/>
      <c r="XC169" s="143"/>
      <c r="XD169" s="143"/>
      <c r="XE169" s="143"/>
      <c r="XF169" s="143"/>
      <c r="XG169" s="143"/>
      <c r="XH169" s="143"/>
      <c r="XI169" s="143"/>
      <c r="XJ169" s="143"/>
      <c r="XK169" s="143"/>
      <c r="XL169" s="143"/>
      <c r="XM169" s="143"/>
      <c r="XN169" s="143"/>
      <c r="XO169" s="143"/>
      <c r="XP169" s="143"/>
      <c r="XQ169" s="143"/>
      <c r="XR169" s="143"/>
      <c r="XS169" s="143"/>
      <c r="XT169" s="143"/>
      <c r="XU169" s="143"/>
      <c r="XV169" s="143"/>
      <c r="XW169" s="143"/>
      <c r="XX169" s="143"/>
      <c r="XY169" s="143"/>
      <c r="XZ169" s="143"/>
      <c r="YA169" s="143"/>
      <c r="YB169" s="143"/>
      <c r="YC169" s="143"/>
      <c r="YD169" s="143"/>
      <c r="YE169" s="143"/>
      <c r="YF169" s="143"/>
      <c r="YG169" s="143"/>
      <c r="YH169" s="143"/>
      <c r="YI169" s="143"/>
      <c r="YJ169" s="143"/>
      <c r="YK169" s="143"/>
      <c r="YL169" s="143"/>
      <c r="YM169" s="143"/>
      <c r="YN169" s="143"/>
      <c r="YO169" s="143"/>
      <c r="YP169" s="143"/>
      <c r="YQ169" s="143"/>
      <c r="YR169" s="143"/>
      <c r="YS169" s="143"/>
      <c r="YT169" s="143"/>
      <c r="YU169" s="143"/>
      <c r="YV169" s="143"/>
      <c r="YW169" s="143"/>
      <c r="YX169" s="143"/>
      <c r="YY169" s="143"/>
      <c r="YZ169" s="143"/>
      <c r="ZA169" s="143"/>
      <c r="ZB169" s="143"/>
      <c r="ZC169" s="143"/>
      <c r="ZD169" s="143"/>
      <c r="ZE169" s="143"/>
      <c r="ZF169" s="143"/>
      <c r="ZG169" s="143"/>
      <c r="ZH169" s="143"/>
    </row>
    <row r="170" spans="1:684" s="106" customFormat="1" ht="13.55" customHeight="1">
      <c r="A170" s="439"/>
      <c r="B170" s="62" t="s">
        <v>245</v>
      </c>
      <c r="C170" s="166">
        <v>2227747</v>
      </c>
      <c r="D170" s="385">
        <f>C170/C158-1</f>
        <v>0.22021459154593215</v>
      </c>
      <c r="E170" s="93">
        <v>1663</v>
      </c>
      <c r="F170" s="385">
        <f t="shared" si="29"/>
        <v>0.14060356652949246</v>
      </c>
      <c r="G170" s="92">
        <v>1049</v>
      </c>
      <c r="H170" s="385">
        <f t="shared" si="35"/>
        <v>0.13528138528138522</v>
      </c>
      <c r="I170" s="92">
        <v>127</v>
      </c>
      <c r="J170" s="385">
        <f t="shared" si="35"/>
        <v>-0.20125786163522008</v>
      </c>
      <c r="K170" s="373">
        <v>180</v>
      </c>
      <c r="L170" s="385">
        <f t="shared" si="36"/>
        <v>-0.1964285714285714</v>
      </c>
      <c r="M170" s="373">
        <v>2921</v>
      </c>
      <c r="N170" s="424"/>
      <c r="O170" s="430"/>
      <c r="P170" s="424"/>
      <c r="Q170" s="93"/>
      <c r="R170" s="385"/>
      <c r="S170" s="143"/>
      <c r="T170" s="143"/>
      <c r="U170" s="143"/>
      <c r="V170" s="143"/>
      <c r="W170" s="143"/>
      <c r="X170" s="143"/>
      <c r="Y170" s="143"/>
      <c r="Z170" s="143"/>
      <c r="AA170" s="143"/>
      <c r="AB170" s="143"/>
      <c r="AC170" s="143"/>
      <c r="AD170" s="143"/>
      <c r="AE170" s="143"/>
      <c r="AF170" s="143"/>
      <c r="AG170" s="143"/>
      <c r="AH170" s="143"/>
      <c r="AI170" s="143"/>
      <c r="AJ170" s="143"/>
      <c r="AK170" s="143"/>
      <c r="AL170" s="143"/>
      <c r="AM170" s="143"/>
      <c r="AN170" s="143"/>
      <c r="AO170" s="143"/>
      <c r="AP170" s="143"/>
      <c r="AQ170" s="143"/>
      <c r="AR170" s="143"/>
      <c r="AS170" s="143"/>
      <c r="AT170" s="143"/>
      <c r="AU170" s="143"/>
      <c r="AV170" s="143"/>
      <c r="AW170" s="143"/>
      <c r="AX170" s="143"/>
      <c r="AY170" s="143"/>
      <c r="AZ170" s="143"/>
      <c r="BA170" s="143"/>
      <c r="BB170" s="143"/>
      <c r="BC170" s="143"/>
      <c r="BD170" s="143"/>
      <c r="BE170" s="143"/>
      <c r="BF170" s="143"/>
      <c r="BG170" s="143"/>
      <c r="BH170" s="143"/>
      <c r="BI170" s="143"/>
      <c r="BJ170" s="143"/>
      <c r="BK170" s="143"/>
      <c r="BL170" s="143"/>
      <c r="BM170" s="143"/>
      <c r="BN170" s="143"/>
      <c r="BO170" s="143"/>
      <c r="BP170" s="143"/>
      <c r="BQ170" s="143"/>
      <c r="BR170" s="143"/>
      <c r="BS170" s="143"/>
      <c r="BT170" s="143"/>
      <c r="BU170" s="143"/>
      <c r="BV170" s="143"/>
      <c r="BW170" s="143"/>
      <c r="BX170" s="143"/>
      <c r="BY170" s="143"/>
      <c r="BZ170" s="143"/>
      <c r="CA170" s="143"/>
      <c r="CB170" s="143"/>
      <c r="CC170" s="143"/>
      <c r="CD170" s="143"/>
      <c r="CE170" s="143"/>
      <c r="CF170" s="143"/>
      <c r="CG170" s="143"/>
      <c r="CH170" s="143"/>
      <c r="CI170" s="143"/>
      <c r="CJ170" s="143"/>
      <c r="CK170" s="143"/>
      <c r="CL170" s="143"/>
      <c r="CM170" s="143"/>
      <c r="CN170" s="143"/>
      <c r="CO170" s="143"/>
      <c r="CP170" s="143"/>
      <c r="CQ170" s="143"/>
      <c r="CR170" s="143"/>
      <c r="CS170" s="143"/>
      <c r="CT170" s="143"/>
      <c r="CU170" s="143"/>
      <c r="CV170" s="143"/>
      <c r="CW170" s="143"/>
      <c r="CX170" s="143"/>
      <c r="CY170" s="143"/>
      <c r="CZ170" s="143"/>
      <c r="DA170" s="143"/>
      <c r="DB170" s="143"/>
      <c r="DC170" s="143"/>
      <c r="DD170" s="143"/>
      <c r="DE170" s="143"/>
      <c r="DF170" s="143"/>
      <c r="DG170" s="143"/>
      <c r="DH170" s="143"/>
      <c r="DI170" s="143"/>
      <c r="DJ170" s="143"/>
      <c r="DK170" s="143"/>
      <c r="DL170" s="143"/>
      <c r="DM170" s="143"/>
      <c r="DN170" s="143"/>
      <c r="DO170" s="143"/>
      <c r="DP170" s="143"/>
      <c r="DQ170" s="143"/>
      <c r="DR170" s="143"/>
      <c r="DS170" s="143"/>
      <c r="DT170" s="143"/>
      <c r="DU170" s="143"/>
      <c r="DV170" s="143"/>
      <c r="DW170" s="143"/>
      <c r="DX170" s="143"/>
      <c r="DY170" s="143"/>
      <c r="DZ170" s="143"/>
      <c r="EA170" s="143"/>
      <c r="EB170" s="143"/>
      <c r="EC170" s="143"/>
      <c r="ED170" s="143"/>
      <c r="EE170" s="143"/>
      <c r="EF170" s="143"/>
      <c r="EG170" s="143"/>
      <c r="EH170" s="143"/>
      <c r="EI170" s="143"/>
      <c r="EJ170" s="143"/>
      <c r="EK170" s="143"/>
      <c r="EL170" s="143"/>
      <c r="EM170" s="143"/>
      <c r="EN170" s="143"/>
      <c r="EO170" s="143"/>
      <c r="EP170" s="143"/>
      <c r="EQ170" s="143"/>
      <c r="ER170" s="143"/>
      <c r="ES170" s="143"/>
      <c r="ET170" s="143"/>
      <c r="EU170" s="143"/>
      <c r="EV170" s="143"/>
      <c r="EW170" s="143"/>
      <c r="EX170" s="143"/>
      <c r="EY170" s="143"/>
      <c r="EZ170" s="143"/>
      <c r="FA170" s="143"/>
      <c r="FB170" s="143"/>
      <c r="FC170" s="143"/>
      <c r="FD170" s="143"/>
      <c r="FE170" s="143"/>
      <c r="FF170" s="143"/>
      <c r="FG170" s="143"/>
      <c r="FH170" s="143"/>
      <c r="FI170" s="143"/>
      <c r="FJ170" s="143"/>
      <c r="FK170" s="143"/>
      <c r="FL170" s="143"/>
      <c r="FM170" s="143"/>
      <c r="FN170" s="143"/>
      <c r="FO170" s="143"/>
      <c r="FP170" s="143"/>
      <c r="FQ170" s="143"/>
      <c r="FR170" s="143"/>
      <c r="FS170" s="143"/>
      <c r="FT170" s="143"/>
      <c r="FU170" s="143"/>
      <c r="FV170" s="143"/>
      <c r="FW170" s="143"/>
      <c r="FX170" s="143"/>
      <c r="FY170" s="143"/>
      <c r="FZ170" s="143"/>
      <c r="GA170" s="143"/>
      <c r="GB170" s="143"/>
      <c r="GC170" s="143"/>
      <c r="GD170" s="143"/>
      <c r="GE170" s="143"/>
      <c r="GF170" s="143"/>
      <c r="GG170" s="143"/>
      <c r="GH170" s="143"/>
      <c r="GI170" s="143"/>
      <c r="GJ170" s="143"/>
      <c r="GK170" s="143"/>
      <c r="GL170" s="143"/>
      <c r="GM170" s="143"/>
      <c r="GN170" s="143"/>
      <c r="GO170" s="143"/>
      <c r="GP170" s="143"/>
      <c r="GQ170" s="143"/>
      <c r="GR170" s="143"/>
      <c r="GS170" s="143"/>
      <c r="GT170" s="143"/>
      <c r="GU170" s="143"/>
      <c r="GV170" s="143"/>
      <c r="GW170" s="143"/>
      <c r="GX170" s="143"/>
      <c r="GY170" s="143"/>
      <c r="GZ170" s="143"/>
      <c r="HA170" s="143"/>
      <c r="HB170" s="143"/>
      <c r="HC170" s="143"/>
      <c r="HD170" s="143"/>
      <c r="HE170" s="143"/>
      <c r="HF170" s="143"/>
      <c r="HG170" s="143"/>
      <c r="HH170" s="143"/>
      <c r="HI170" s="143"/>
      <c r="HJ170" s="143"/>
      <c r="HK170" s="143"/>
      <c r="HL170" s="143"/>
      <c r="HM170" s="143"/>
      <c r="HN170" s="143"/>
      <c r="HO170" s="143"/>
      <c r="HP170" s="143"/>
      <c r="HQ170" s="143"/>
      <c r="HR170" s="143"/>
      <c r="HS170" s="143"/>
      <c r="HT170" s="143"/>
      <c r="HU170" s="143"/>
      <c r="HV170" s="143"/>
      <c r="HW170" s="143"/>
      <c r="HX170" s="143"/>
      <c r="HY170" s="143"/>
      <c r="HZ170" s="143"/>
      <c r="IA170" s="143"/>
      <c r="IB170" s="143"/>
      <c r="IC170" s="143"/>
      <c r="ID170" s="143"/>
      <c r="IE170" s="143"/>
      <c r="IF170" s="143"/>
      <c r="IG170" s="143"/>
      <c r="IH170" s="143"/>
      <c r="II170" s="143"/>
      <c r="IJ170" s="143"/>
      <c r="IK170" s="143"/>
      <c r="IL170" s="143"/>
      <c r="IM170" s="143"/>
      <c r="IN170" s="143"/>
      <c r="IO170" s="143"/>
      <c r="IP170" s="143"/>
      <c r="IQ170" s="143"/>
      <c r="IR170" s="143"/>
      <c r="IS170" s="143"/>
      <c r="IT170" s="143"/>
      <c r="IU170" s="143"/>
      <c r="IV170" s="143"/>
      <c r="IW170" s="143"/>
      <c r="IX170" s="143"/>
      <c r="IY170" s="143"/>
      <c r="IZ170" s="143"/>
      <c r="JA170" s="143"/>
      <c r="JB170" s="143"/>
      <c r="JC170" s="143"/>
      <c r="JD170" s="143"/>
      <c r="JE170" s="143"/>
      <c r="JF170" s="143"/>
      <c r="JG170" s="143"/>
      <c r="JH170" s="143"/>
      <c r="JI170" s="143"/>
      <c r="JJ170" s="143"/>
      <c r="JK170" s="143"/>
      <c r="JL170" s="143"/>
      <c r="JM170" s="143"/>
      <c r="JN170" s="143"/>
      <c r="JO170" s="143"/>
      <c r="JP170" s="143"/>
      <c r="JQ170" s="143"/>
      <c r="JR170" s="143"/>
      <c r="JS170" s="143"/>
      <c r="JT170" s="143"/>
      <c r="JU170" s="143"/>
      <c r="JV170" s="143"/>
      <c r="JW170" s="143"/>
      <c r="JX170" s="143"/>
      <c r="JY170" s="143"/>
      <c r="JZ170" s="143"/>
      <c r="KA170" s="143"/>
      <c r="KB170" s="143"/>
      <c r="KC170" s="143"/>
      <c r="KD170" s="143"/>
      <c r="KE170" s="143"/>
      <c r="KF170" s="143"/>
      <c r="KG170" s="143"/>
      <c r="KH170" s="143"/>
      <c r="KI170" s="143"/>
      <c r="KJ170" s="143"/>
      <c r="KK170" s="143"/>
      <c r="KL170" s="143"/>
      <c r="KM170" s="143"/>
      <c r="KN170" s="143"/>
      <c r="KO170" s="143"/>
      <c r="KP170" s="143"/>
      <c r="KQ170" s="143"/>
      <c r="KR170" s="143"/>
      <c r="KS170" s="143"/>
      <c r="KT170" s="143"/>
      <c r="KU170" s="143"/>
      <c r="KV170" s="143"/>
      <c r="KW170" s="143"/>
      <c r="KX170" s="143"/>
      <c r="KY170" s="143"/>
      <c r="KZ170" s="143"/>
      <c r="LA170" s="143"/>
      <c r="LB170" s="143"/>
      <c r="LC170" s="143"/>
      <c r="LD170" s="143"/>
      <c r="LE170" s="143"/>
      <c r="LF170" s="143"/>
      <c r="LG170" s="143"/>
      <c r="LH170" s="143"/>
      <c r="LI170" s="143"/>
      <c r="LJ170" s="143"/>
      <c r="LK170" s="143"/>
      <c r="LL170" s="143"/>
      <c r="LM170" s="143"/>
      <c r="LN170" s="143"/>
      <c r="LO170" s="143"/>
      <c r="LP170" s="143"/>
      <c r="LQ170" s="143"/>
      <c r="LR170" s="143"/>
      <c r="LS170" s="143"/>
      <c r="LT170" s="143"/>
      <c r="LU170" s="143"/>
      <c r="LV170" s="143"/>
      <c r="LW170" s="143"/>
      <c r="LX170" s="143"/>
      <c r="LY170" s="143"/>
      <c r="LZ170" s="143"/>
      <c r="MA170" s="143"/>
      <c r="MB170" s="143"/>
      <c r="MC170" s="143"/>
      <c r="MD170" s="143"/>
      <c r="ME170" s="143"/>
      <c r="MF170" s="143"/>
      <c r="MG170" s="143"/>
      <c r="MH170" s="143"/>
      <c r="MI170" s="143"/>
      <c r="MJ170" s="143"/>
      <c r="MK170" s="143"/>
      <c r="ML170" s="143"/>
      <c r="MM170" s="143"/>
      <c r="MN170" s="143"/>
      <c r="MO170" s="143"/>
      <c r="MP170" s="143"/>
      <c r="MQ170" s="143"/>
      <c r="MR170" s="143"/>
      <c r="MS170" s="143"/>
      <c r="MT170" s="143"/>
      <c r="MU170" s="143"/>
      <c r="MV170" s="143"/>
      <c r="MW170" s="143"/>
      <c r="MX170" s="143"/>
      <c r="MY170" s="143"/>
      <c r="MZ170" s="143"/>
      <c r="NA170" s="143"/>
      <c r="NB170" s="143"/>
      <c r="NC170" s="143"/>
      <c r="ND170" s="143"/>
      <c r="NE170" s="143"/>
      <c r="NF170" s="143"/>
      <c r="NG170" s="143"/>
      <c r="NH170" s="143"/>
      <c r="NI170" s="143"/>
      <c r="NJ170" s="143"/>
      <c r="NK170" s="143"/>
      <c r="NL170" s="143"/>
      <c r="NM170" s="143"/>
      <c r="NN170" s="143"/>
      <c r="NO170" s="143"/>
      <c r="NP170" s="143"/>
      <c r="NQ170" s="143"/>
      <c r="NR170" s="143"/>
      <c r="NS170" s="143"/>
      <c r="NT170" s="143"/>
      <c r="NU170" s="143"/>
      <c r="NV170" s="143"/>
      <c r="NW170" s="143"/>
      <c r="NX170" s="143"/>
      <c r="NY170" s="143"/>
      <c r="NZ170" s="143"/>
      <c r="OA170" s="143"/>
      <c r="OB170" s="143"/>
      <c r="OC170" s="143"/>
      <c r="OD170" s="143"/>
      <c r="OE170" s="143"/>
      <c r="OF170" s="143"/>
      <c r="OG170" s="143"/>
      <c r="OH170" s="143"/>
      <c r="OI170" s="143"/>
      <c r="OJ170" s="143"/>
      <c r="OK170" s="143"/>
      <c r="OL170" s="143"/>
      <c r="OM170" s="143"/>
      <c r="ON170" s="143"/>
      <c r="OO170" s="143"/>
      <c r="OP170" s="143"/>
      <c r="OQ170" s="143"/>
      <c r="OR170" s="143"/>
      <c r="OS170" s="143"/>
      <c r="OT170" s="143"/>
      <c r="OU170" s="143"/>
      <c r="OV170" s="143"/>
      <c r="OW170" s="143"/>
      <c r="OX170" s="143"/>
      <c r="OY170" s="143"/>
      <c r="OZ170" s="143"/>
      <c r="PA170" s="143"/>
      <c r="PB170" s="143"/>
      <c r="PC170" s="143"/>
      <c r="PD170" s="143"/>
      <c r="PE170" s="143"/>
      <c r="PF170" s="143"/>
      <c r="PG170" s="143"/>
      <c r="PH170" s="143"/>
      <c r="PI170" s="143"/>
      <c r="PJ170" s="143"/>
      <c r="PK170" s="143"/>
      <c r="PL170" s="143"/>
      <c r="PM170" s="143"/>
      <c r="PN170" s="143"/>
      <c r="PO170" s="143"/>
      <c r="PP170" s="143"/>
      <c r="PQ170" s="143"/>
      <c r="PR170" s="143"/>
      <c r="PS170" s="143"/>
      <c r="PT170" s="143"/>
      <c r="PU170" s="143"/>
      <c r="PV170" s="143"/>
      <c r="PW170" s="143"/>
      <c r="PX170" s="143"/>
      <c r="PY170" s="143"/>
      <c r="PZ170" s="143"/>
      <c r="QA170" s="143"/>
      <c r="QB170" s="143"/>
      <c r="QC170" s="143"/>
      <c r="QD170" s="143"/>
      <c r="QE170" s="143"/>
      <c r="QF170" s="143"/>
      <c r="QG170" s="143"/>
      <c r="QH170" s="143"/>
      <c r="QI170" s="143"/>
      <c r="QJ170" s="143"/>
      <c r="QK170" s="143"/>
      <c r="QL170" s="143"/>
      <c r="QM170" s="143"/>
      <c r="QN170" s="143"/>
      <c r="QO170" s="143"/>
      <c r="QP170" s="143"/>
      <c r="QQ170" s="143"/>
      <c r="QR170" s="143"/>
      <c r="QS170" s="143"/>
      <c r="QT170" s="143"/>
      <c r="QU170" s="143"/>
      <c r="QV170" s="143"/>
      <c r="QW170" s="143"/>
      <c r="QX170" s="143"/>
      <c r="QY170" s="143"/>
      <c r="QZ170" s="143"/>
      <c r="RA170" s="143"/>
      <c r="RB170" s="143"/>
      <c r="RC170" s="143"/>
      <c r="RD170" s="143"/>
      <c r="RE170" s="143"/>
      <c r="RF170" s="143"/>
      <c r="RG170" s="143"/>
      <c r="RH170" s="143"/>
      <c r="RI170" s="143"/>
      <c r="RJ170" s="143"/>
      <c r="RK170" s="143"/>
      <c r="RL170" s="143"/>
      <c r="RM170" s="143"/>
      <c r="RN170" s="143"/>
      <c r="RO170" s="143"/>
      <c r="RP170" s="143"/>
      <c r="RQ170" s="143"/>
      <c r="RR170" s="143"/>
      <c r="RS170" s="143"/>
      <c r="RT170" s="143"/>
      <c r="RU170" s="143"/>
      <c r="RV170" s="143"/>
      <c r="RW170" s="143"/>
      <c r="RX170" s="143"/>
      <c r="RY170" s="143"/>
      <c r="RZ170" s="143"/>
      <c r="SA170" s="143"/>
      <c r="SB170" s="143"/>
      <c r="SC170" s="143"/>
      <c r="SD170" s="143"/>
      <c r="SE170" s="143"/>
      <c r="SF170" s="143"/>
      <c r="SG170" s="143"/>
      <c r="SH170" s="143"/>
      <c r="SI170" s="143"/>
      <c r="SJ170" s="143"/>
      <c r="SK170" s="143"/>
      <c r="SL170" s="143"/>
      <c r="SM170" s="143"/>
      <c r="SN170" s="143"/>
      <c r="SO170" s="143"/>
      <c r="SP170" s="143"/>
      <c r="SQ170" s="143"/>
      <c r="SR170" s="143"/>
      <c r="SS170" s="143"/>
      <c r="ST170" s="143"/>
      <c r="SU170" s="143"/>
      <c r="SV170" s="143"/>
      <c r="SW170" s="143"/>
      <c r="SX170" s="143"/>
      <c r="SY170" s="143"/>
      <c r="SZ170" s="143"/>
      <c r="TA170" s="143"/>
      <c r="TB170" s="143"/>
      <c r="TC170" s="143"/>
      <c r="TD170" s="143"/>
      <c r="TE170" s="143"/>
      <c r="TF170" s="143"/>
      <c r="TG170" s="143"/>
      <c r="TH170" s="143"/>
      <c r="TI170" s="143"/>
      <c r="TJ170" s="143"/>
      <c r="TK170" s="143"/>
      <c r="TL170" s="143"/>
      <c r="TM170" s="143"/>
      <c r="TN170" s="143"/>
      <c r="TO170" s="143"/>
      <c r="TP170" s="143"/>
      <c r="TQ170" s="143"/>
      <c r="TR170" s="143"/>
      <c r="TS170" s="143"/>
      <c r="TT170" s="143"/>
      <c r="TU170" s="143"/>
      <c r="TV170" s="143"/>
      <c r="TW170" s="143"/>
      <c r="TX170" s="143"/>
      <c r="TY170" s="143"/>
      <c r="TZ170" s="143"/>
      <c r="UA170" s="143"/>
      <c r="UB170" s="143"/>
      <c r="UC170" s="143"/>
      <c r="UD170" s="143"/>
      <c r="UE170" s="143"/>
      <c r="UF170" s="143"/>
      <c r="UG170" s="143"/>
      <c r="UH170" s="143"/>
      <c r="UI170" s="143"/>
      <c r="UJ170" s="143"/>
      <c r="UK170" s="143"/>
      <c r="UL170" s="143"/>
      <c r="UM170" s="143"/>
      <c r="UN170" s="143"/>
      <c r="UO170" s="143"/>
      <c r="UP170" s="143"/>
      <c r="UQ170" s="143"/>
      <c r="UR170" s="143"/>
      <c r="US170" s="143"/>
      <c r="UT170" s="143"/>
      <c r="UU170" s="143"/>
      <c r="UV170" s="143"/>
      <c r="UW170" s="143"/>
      <c r="UX170" s="143"/>
      <c r="UY170" s="143"/>
      <c r="UZ170" s="143"/>
      <c r="VA170" s="143"/>
      <c r="VB170" s="143"/>
      <c r="VC170" s="143"/>
      <c r="VD170" s="143"/>
      <c r="VE170" s="143"/>
      <c r="VF170" s="143"/>
      <c r="VG170" s="143"/>
      <c r="VH170" s="143"/>
      <c r="VI170" s="143"/>
      <c r="VJ170" s="143"/>
      <c r="VK170" s="143"/>
      <c r="VL170" s="143"/>
      <c r="VM170" s="143"/>
      <c r="VN170" s="143"/>
      <c r="VO170" s="143"/>
      <c r="VP170" s="143"/>
      <c r="VQ170" s="143"/>
      <c r="VR170" s="143"/>
      <c r="VS170" s="143"/>
      <c r="VT170" s="143"/>
      <c r="VU170" s="143"/>
      <c r="VV170" s="143"/>
      <c r="VW170" s="143"/>
      <c r="VX170" s="143"/>
      <c r="VY170" s="143"/>
      <c r="VZ170" s="143"/>
      <c r="WA170" s="143"/>
      <c r="WB170" s="143"/>
      <c r="WC170" s="143"/>
      <c r="WD170" s="143"/>
      <c r="WE170" s="143"/>
      <c r="WF170" s="143"/>
      <c r="WG170" s="143"/>
      <c r="WH170" s="143"/>
      <c r="WI170" s="143"/>
      <c r="WJ170" s="143"/>
      <c r="WK170" s="143"/>
      <c r="WL170" s="143"/>
      <c r="WM170" s="143"/>
      <c r="WN170" s="143"/>
      <c r="WO170" s="143"/>
      <c r="WP170" s="143"/>
      <c r="WQ170" s="143"/>
      <c r="WR170" s="143"/>
      <c r="WS170" s="143"/>
      <c r="WT170" s="143"/>
      <c r="WU170" s="143"/>
      <c r="WV170" s="143"/>
      <c r="WW170" s="143"/>
      <c r="WX170" s="143"/>
      <c r="WY170" s="143"/>
      <c r="WZ170" s="143"/>
      <c r="XA170" s="143"/>
      <c r="XB170" s="143"/>
      <c r="XC170" s="143"/>
      <c r="XD170" s="143"/>
      <c r="XE170" s="143"/>
      <c r="XF170" s="143"/>
      <c r="XG170" s="143"/>
      <c r="XH170" s="143"/>
      <c r="XI170" s="143"/>
      <c r="XJ170" s="143"/>
      <c r="XK170" s="143"/>
      <c r="XL170" s="143"/>
      <c r="XM170" s="143"/>
      <c r="XN170" s="143"/>
      <c r="XO170" s="143"/>
      <c r="XP170" s="143"/>
      <c r="XQ170" s="143"/>
      <c r="XR170" s="143"/>
      <c r="XS170" s="143"/>
      <c r="XT170" s="143"/>
      <c r="XU170" s="143"/>
      <c r="XV170" s="143"/>
      <c r="XW170" s="143"/>
      <c r="XX170" s="143"/>
      <c r="XY170" s="143"/>
      <c r="XZ170" s="143"/>
      <c r="YA170" s="143"/>
      <c r="YB170" s="143"/>
      <c r="YC170" s="143"/>
      <c r="YD170" s="143"/>
      <c r="YE170" s="143"/>
      <c r="YF170" s="143"/>
      <c r="YG170" s="143"/>
      <c r="YH170" s="143"/>
      <c r="YI170" s="143"/>
      <c r="YJ170" s="143"/>
      <c r="YK170" s="143"/>
      <c r="YL170" s="143"/>
      <c r="YM170" s="143"/>
      <c r="YN170" s="143"/>
      <c r="YO170" s="143"/>
      <c r="YP170" s="143"/>
      <c r="YQ170" s="143"/>
      <c r="YR170" s="143"/>
      <c r="YS170" s="143"/>
      <c r="YT170" s="143"/>
      <c r="YU170" s="143"/>
      <c r="YV170" s="143"/>
      <c r="YW170" s="143"/>
      <c r="YX170" s="143"/>
      <c r="YY170" s="143"/>
      <c r="YZ170" s="143"/>
      <c r="ZA170" s="143"/>
      <c r="ZB170" s="143"/>
      <c r="ZC170" s="143"/>
      <c r="ZD170" s="143"/>
      <c r="ZE170" s="143"/>
      <c r="ZF170" s="143"/>
      <c r="ZG170" s="143"/>
      <c r="ZH170" s="143"/>
    </row>
    <row r="171" spans="1:684" s="106" customFormat="1" ht="13.55" customHeight="1">
      <c r="A171" s="444"/>
      <c r="B171" s="156" t="s">
        <v>231</v>
      </c>
      <c r="C171" s="167">
        <v>2404942</v>
      </c>
      <c r="D171" s="389">
        <f>C171/C159-1</f>
        <v>0.19825613404848452</v>
      </c>
      <c r="E171" s="154">
        <v>1834</v>
      </c>
      <c r="F171" s="389">
        <f t="shared" si="29"/>
        <v>-2.4468085106382986E-2</v>
      </c>
      <c r="G171" s="153">
        <v>667</v>
      </c>
      <c r="H171" s="389">
        <f t="shared" si="35"/>
        <v>0.17223198594024614</v>
      </c>
      <c r="I171" s="153">
        <v>5</v>
      </c>
      <c r="J171" s="389">
        <f t="shared" si="35"/>
        <v>-0.97409326424870468</v>
      </c>
      <c r="K171" s="374">
        <v>154</v>
      </c>
      <c r="L171" s="389">
        <f t="shared" si="36"/>
        <v>0.21259842519685046</v>
      </c>
      <c r="M171" s="374">
        <v>176</v>
      </c>
      <c r="N171" s="425"/>
      <c r="O171" s="431"/>
      <c r="P171" s="425"/>
      <c r="Q171" s="154"/>
      <c r="R171" s="389"/>
      <c r="S171" s="143"/>
      <c r="T171" s="143"/>
      <c r="U171" s="143"/>
      <c r="V171" s="143"/>
      <c r="W171" s="143"/>
      <c r="X171" s="143"/>
      <c r="Y171" s="143"/>
      <c r="Z171" s="143"/>
      <c r="AA171" s="143"/>
      <c r="AB171" s="143"/>
      <c r="AC171" s="143"/>
      <c r="AD171" s="143"/>
      <c r="AE171" s="143"/>
      <c r="AF171" s="143"/>
      <c r="AG171" s="143"/>
      <c r="AH171" s="143"/>
      <c r="AI171" s="143"/>
      <c r="AJ171" s="143"/>
      <c r="AK171" s="143"/>
      <c r="AL171" s="143"/>
      <c r="AM171" s="143"/>
      <c r="AN171" s="143"/>
      <c r="AO171" s="143"/>
      <c r="AP171" s="143"/>
      <c r="AQ171" s="143"/>
      <c r="AR171" s="143"/>
      <c r="AS171" s="143"/>
      <c r="AT171" s="143"/>
      <c r="AU171" s="143"/>
      <c r="AV171" s="143"/>
      <c r="AW171" s="143"/>
      <c r="AX171" s="143"/>
      <c r="AY171" s="143"/>
      <c r="AZ171" s="143"/>
      <c r="BA171" s="143"/>
      <c r="BB171" s="143"/>
      <c r="BC171" s="143"/>
      <c r="BD171" s="143"/>
      <c r="BE171" s="143"/>
      <c r="BF171" s="143"/>
      <c r="BG171" s="143"/>
      <c r="BH171" s="143"/>
      <c r="BI171" s="143"/>
      <c r="BJ171" s="143"/>
      <c r="BK171" s="143"/>
      <c r="BL171" s="143"/>
      <c r="BM171" s="143"/>
      <c r="BN171" s="143"/>
      <c r="BO171" s="143"/>
      <c r="BP171" s="143"/>
      <c r="BQ171" s="143"/>
      <c r="BR171" s="143"/>
      <c r="BS171" s="143"/>
      <c r="BT171" s="143"/>
      <c r="BU171" s="143"/>
      <c r="BV171" s="143"/>
      <c r="BW171" s="143"/>
      <c r="BX171" s="143"/>
      <c r="BY171" s="143"/>
      <c r="BZ171" s="143"/>
      <c r="CA171" s="143"/>
      <c r="CB171" s="143"/>
      <c r="CC171" s="143"/>
      <c r="CD171" s="143"/>
      <c r="CE171" s="143"/>
      <c r="CF171" s="143"/>
      <c r="CG171" s="143"/>
      <c r="CH171" s="143"/>
      <c r="CI171" s="143"/>
      <c r="CJ171" s="143"/>
      <c r="CK171" s="143"/>
      <c r="CL171" s="143"/>
      <c r="CM171" s="143"/>
      <c r="CN171" s="143"/>
      <c r="CO171" s="143"/>
      <c r="CP171" s="143"/>
      <c r="CQ171" s="143"/>
      <c r="CR171" s="143"/>
      <c r="CS171" s="143"/>
      <c r="CT171" s="143"/>
      <c r="CU171" s="143"/>
      <c r="CV171" s="143"/>
      <c r="CW171" s="143"/>
      <c r="CX171" s="143"/>
      <c r="CY171" s="143"/>
      <c r="CZ171" s="143"/>
      <c r="DA171" s="143"/>
      <c r="DB171" s="143"/>
      <c r="DC171" s="143"/>
      <c r="DD171" s="143"/>
      <c r="DE171" s="143"/>
      <c r="DF171" s="143"/>
      <c r="DG171" s="143"/>
      <c r="DH171" s="143"/>
      <c r="DI171" s="143"/>
      <c r="DJ171" s="143"/>
      <c r="DK171" s="143"/>
      <c r="DL171" s="143"/>
      <c r="DM171" s="143"/>
      <c r="DN171" s="143"/>
      <c r="DO171" s="143"/>
      <c r="DP171" s="143"/>
      <c r="DQ171" s="143"/>
      <c r="DR171" s="143"/>
      <c r="DS171" s="143"/>
      <c r="DT171" s="143"/>
      <c r="DU171" s="143"/>
      <c r="DV171" s="143"/>
      <c r="DW171" s="143"/>
      <c r="DX171" s="143"/>
      <c r="DY171" s="143"/>
      <c r="DZ171" s="143"/>
      <c r="EA171" s="143"/>
      <c r="EB171" s="143"/>
      <c r="EC171" s="143"/>
      <c r="ED171" s="143"/>
      <c r="EE171" s="143"/>
      <c r="EF171" s="143"/>
      <c r="EG171" s="143"/>
      <c r="EH171" s="143"/>
      <c r="EI171" s="143"/>
      <c r="EJ171" s="143"/>
      <c r="EK171" s="143"/>
      <c r="EL171" s="143"/>
      <c r="EM171" s="143"/>
      <c r="EN171" s="143"/>
      <c r="EO171" s="143"/>
      <c r="EP171" s="143"/>
      <c r="EQ171" s="143"/>
      <c r="ER171" s="143"/>
      <c r="ES171" s="143"/>
      <c r="ET171" s="143"/>
      <c r="EU171" s="143"/>
      <c r="EV171" s="143"/>
      <c r="EW171" s="143"/>
      <c r="EX171" s="143"/>
      <c r="EY171" s="143"/>
      <c r="EZ171" s="143"/>
      <c r="FA171" s="143"/>
      <c r="FB171" s="143"/>
      <c r="FC171" s="143"/>
      <c r="FD171" s="143"/>
      <c r="FE171" s="143"/>
      <c r="FF171" s="143"/>
      <c r="FG171" s="143"/>
      <c r="FH171" s="143"/>
      <c r="FI171" s="143"/>
      <c r="FJ171" s="143"/>
      <c r="FK171" s="143"/>
      <c r="FL171" s="143"/>
      <c r="FM171" s="143"/>
      <c r="FN171" s="143"/>
      <c r="FO171" s="143"/>
      <c r="FP171" s="143"/>
      <c r="FQ171" s="143"/>
      <c r="FR171" s="143"/>
      <c r="FS171" s="143"/>
      <c r="FT171" s="143"/>
      <c r="FU171" s="143"/>
      <c r="FV171" s="143"/>
      <c r="FW171" s="143"/>
      <c r="FX171" s="143"/>
      <c r="FY171" s="143"/>
      <c r="FZ171" s="143"/>
      <c r="GA171" s="143"/>
      <c r="GB171" s="143"/>
      <c r="GC171" s="143"/>
      <c r="GD171" s="143"/>
      <c r="GE171" s="143"/>
      <c r="GF171" s="143"/>
      <c r="GG171" s="143"/>
      <c r="GH171" s="143"/>
      <c r="GI171" s="143"/>
      <c r="GJ171" s="143"/>
      <c r="GK171" s="143"/>
      <c r="GL171" s="143"/>
      <c r="GM171" s="143"/>
      <c r="GN171" s="143"/>
      <c r="GO171" s="143"/>
      <c r="GP171" s="143"/>
      <c r="GQ171" s="143"/>
      <c r="GR171" s="143"/>
      <c r="GS171" s="143"/>
      <c r="GT171" s="143"/>
      <c r="GU171" s="143"/>
      <c r="GV171" s="143"/>
      <c r="GW171" s="143"/>
      <c r="GX171" s="143"/>
      <c r="GY171" s="143"/>
      <c r="GZ171" s="143"/>
      <c r="HA171" s="143"/>
      <c r="HB171" s="143"/>
      <c r="HC171" s="143"/>
      <c r="HD171" s="143"/>
      <c r="HE171" s="143"/>
      <c r="HF171" s="143"/>
      <c r="HG171" s="143"/>
      <c r="HH171" s="143"/>
      <c r="HI171" s="143"/>
      <c r="HJ171" s="143"/>
      <c r="HK171" s="143"/>
      <c r="HL171" s="143"/>
      <c r="HM171" s="143"/>
      <c r="HN171" s="143"/>
      <c r="HO171" s="143"/>
      <c r="HP171" s="143"/>
      <c r="HQ171" s="143"/>
      <c r="HR171" s="143"/>
      <c r="HS171" s="143"/>
      <c r="HT171" s="143"/>
      <c r="HU171" s="143"/>
      <c r="HV171" s="143"/>
      <c r="HW171" s="143"/>
      <c r="HX171" s="143"/>
      <c r="HY171" s="143"/>
      <c r="HZ171" s="143"/>
      <c r="IA171" s="143"/>
      <c r="IB171" s="143"/>
      <c r="IC171" s="143"/>
      <c r="ID171" s="143"/>
      <c r="IE171" s="143"/>
      <c r="IF171" s="143"/>
      <c r="IG171" s="143"/>
      <c r="IH171" s="143"/>
      <c r="II171" s="143"/>
      <c r="IJ171" s="143"/>
      <c r="IK171" s="143"/>
      <c r="IL171" s="143"/>
      <c r="IM171" s="143"/>
      <c r="IN171" s="143"/>
      <c r="IO171" s="143"/>
      <c r="IP171" s="143"/>
      <c r="IQ171" s="143"/>
      <c r="IR171" s="143"/>
      <c r="IS171" s="143"/>
      <c r="IT171" s="143"/>
      <c r="IU171" s="143"/>
      <c r="IV171" s="143"/>
      <c r="IW171" s="143"/>
      <c r="IX171" s="143"/>
      <c r="IY171" s="143"/>
      <c r="IZ171" s="143"/>
      <c r="JA171" s="143"/>
      <c r="JB171" s="143"/>
      <c r="JC171" s="143"/>
      <c r="JD171" s="143"/>
      <c r="JE171" s="143"/>
      <c r="JF171" s="143"/>
      <c r="JG171" s="143"/>
      <c r="JH171" s="143"/>
      <c r="JI171" s="143"/>
      <c r="JJ171" s="143"/>
      <c r="JK171" s="143"/>
      <c r="JL171" s="143"/>
      <c r="JM171" s="143"/>
      <c r="JN171" s="143"/>
      <c r="JO171" s="143"/>
      <c r="JP171" s="143"/>
      <c r="JQ171" s="143"/>
      <c r="JR171" s="143"/>
      <c r="JS171" s="143"/>
      <c r="JT171" s="143"/>
      <c r="JU171" s="143"/>
      <c r="JV171" s="143"/>
      <c r="JW171" s="143"/>
      <c r="JX171" s="143"/>
      <c r="JY171" s="143"/>
      <c r="JZ171" s="143"/>
      <c r="KA171" s="143"/>
      <c r="KB171" s="143"/>
      <c r="KC171" s="143"/>
      <c r="KD171" s="143"/>
      <c r="KE171" s="143"/>
      <c r="KF171" s="143"/>
      <c r="KG171" s="143"/>
      <c r="KH171" s="143"/>
      <c r="KI171" s="143"/>
      <c r="KJ171" s="143"/>
      <c r="KK171" s="143"/>
      <c r="KL171" s="143"/>
      <c r="KM171" s="143"/>
      <c r="KN171" s="143"/>
      <c r="KO171" s="143"/>
      <c r="KP171" s="143"/>
      <c r="KQ171" s="143"/>
      <c r="KR171" s="143"/>
      <c r="KS171" s="143"/>
      <c r="KT171" s="143"/>
      <c r="KU171" s="143"/>
      <c r="KV171" s="143"/>
      <c r="KW171" s="143"/>
      <c r="KX171" s="143"/>
      <c r="KY171" s="143"/>
      <c r="KZ171" s="143"/>
      <c r="LA171" s="143"/>
      <c r="LB171" s="143"/>
      <c r="LC171" s="143"/>
      <c r="LD171" s="143"/>
      <c r="LE171" s="143"/>
      <c r="LF171" s="143"/>
      <c r="LG171" s="143"/>
      <c r="LH171" s="143"/>
      <c r="LI171" s="143"/>
      <c r="LJ171" s="143"/>
      <c r="LK171" s="143"/>
      <c r="LL171" s="143"/>
      <c r="LM171" s="143"/>
      <c r="LN171" s="143"/>
      <c r="LO171" s="143"/>
      <c r="LP171" s="143"/>
      <c r="LQ171" s="143"/>
      <c r="LR171" s="143"/>
      <c r="LS171" s="143"/>
      <c r="LT171" s="143"/>
      <c r="LU171" s="143"/>
      <c r="LV171" s="143"/>
      <c r="LW171" s="143"/>
      <c r="LX171" s="143"/>
      <c r="LY171" s="143"/>
      <c r="LZ171" s="143"/>
      <c r="MA171" s="143"/>
      <c r="MB171" s="143"/>
      <c r="MC171" s="143"/>
      <c r="MD171" s="143"/>
      <c r="ME171" s="143"/>
      <c r="MF171" s="143"/>
      <c r="MG171" s="143"/>
      <c r="MH171" s="143"/>
      <c r="MI171" s="143"/>
      <c r="MJ171" s="143"/>
      <c r="MK171" s="143"/>
      <c r="ML171" s="143"/>
      <c r="MM171" s="143"/>
      <c r="MN171" s="143"/>
      <c r="MO171" s="143"/>
      <c r="MP171" s="143"/>
      <c r="MQ171" s="143"/>
      <c r="MR171" s="143"/>
      <c r="MS171" s="143"/>
      <c r="MT171" s="143"/>
      <c r="MU171" s="143"/>
      <c r="MV171" s="143"/>
      <c r="MW171" s="143"/>
      <c r="MX171" s="143"/>
      <c r="MY171" s="143"/>
      <c r="MZ171" s="143"/>
      <c r="NA171" s="143"/>
      <c r="NB171" s="143"/>
      <c r="NC171" s="143"/>
      <c r="ND171" s="143"/>
      <c r="NE171" s="143"/>
      <c r="NF171" s="143"/>
      <c r="NG171" s="143"/>
      <c r="NH171" s="143"/>
      <c r="NI171" s="143"/>
      <c r="NJ171" s="143"/>
      <c r="NK171" s="143"/>
      <c r="NL171" s="143"/>
      <c r="NM171" s="143"/>
      <c r="NN171" s="143"/>
      <c r="NO171" s="143"/>
      <c r="NP171" s="143"/>
      <c r="NQ171" s="143"/>
      <c r="NR171" s="143"/>
      <c r="NS171" s="143"/>
      <c r="NT171" s="143"/>
      <c r="NU171" s="143"/>
      <c r="NV171" s="143"/>
      <c r="NW171" s="143"/>
      <c r="NX171" s="143"/>
      <c r="NY171" s="143"/>
      <c r="NZ171" s="143"/>
      <c r="OA171" s="143"/>
      <c r="OB171" s="143"/>
      <c r="OC171" s="143"/>
      <c r="OD171" s="143"/>
      <c r="OE171" s="143"/>
      <c r="OF171" s="143"/>
      <c r="OG171" s="143"/>
      <c r="OH171" s="143"/>
      <c r="OI171" s="143"/>
      <c r="OJ171" s="143"/>
      <c r="OK171" s="143"/>
      <c r="OL171" s="143"/>
      <c r="OM171" s="143"/>
      <c r="ON171" s="143"/>
      <c r="OO171" s="143"/>
      <c r="OP171" s="143"/>
      <c r="OQ171" s="143"/>
      <c r="OR171" s="143"/>
      <c r="OS171" s="143"/>
      <c r="OT171" s="143"/>
      <c r="OU171" s="143"/>
      <c r="OV171" s="143"/>
      <c r="OW171" s="143"/>
      <c r="OX171" s="143"/>
      <c r="OY171" s="143"/>
      <c r="OZ171" s="143"/>
      <c r="PA171" s="143"/>
      <c r="PB171" s="143"/>
      <c r="PC171" s="143"/>
      <c r="PD171" s="143"/>
      <c r="PE171" s="143"/>
      <c r="PF171" s="143"/>
      <c r="PG171" s="143"/>
      <c r="PH171" s="143"/>
      <c r="PI171" s="143"/>
      <c r="PJ171" s="143"/>
      <c r="PK171" s="143"/>
      <c r="PL171" s="143"/>
      <c r="PM171" s="143"/>
      <c r="PN171" s="143"/>
      <c r="PO171" s="143"/>
      <c r="PP171" s="143"/>
      <c r="PQ171" s="143"/>
      <c r="PR171" s="143"/>
      <c r="PS171" s="143"/>
      <c r="PT171" s="143"/>
      <c r="PU171" s="143"/>
      <c r="PV171" s="143"/>
      <c r="PW171" s="143"/>
      <c r="PX171" s="143"/>
      <c r="PY171" s="143"/>
      <c r="PZ171" s="143"/>
      <c r="QA171" s="143"/>
      <c r="QB171" s="143"/>
      <c r="QC171" s="143"/>
      <c r="QD171" s="143"/>
      <c r="QE171" s="143"/>
      <c r="QF171" s="143"/>
      <c r="QG171" s="143"/>
      <c r="QH171" s="143"/>
      <c r="QI171" s="143"/>
      <c r="QJ171" s="143"/>
      <c r="QK171" s="143"/>
      <c r="QL171" s="143"/>
      <c r="QM171" s="143"/>
      <c r="QN171" s="143"/>
      <c r="QO171" s="143"/>
      <c r="QP171" s="143"/>
      <c r="QQ171" s="143"/>
      <c r="QR171" s="143"/>
      <c r="QS171" s="143"/>
      <c r="QT171" s="143"/>
      <c r="QU171" s="143"/>
      <c r="QV171" s="143"/>
      <c r="QW171" s="143"/>
      <c r="QX171" s="143"/>
      <c r="QY171" s="143"/>
      <c r="QZ171" s="143"/>
      <c r="RA171" s="143"/>
      <c r="RB171" s="143"/>
      <c r="RC171" s="143"/>
      <c r="RD171" s="143"/>
      <c r="RE171" s="143"/>
      <c r="RF171" s="143"/>
      <c r="RG171" s="143"/>
      <c r="RH171" s="143"/>
      <c r="RI171" s="143"/>
      <c r="RJ171" s="143"/>
      <c r="RK171" s="143"/>
      <c r="RL171" s="143"/>
      <c r="RM171" s="143"/>
      <c r="RN171" s="143"/>
      <c r="RO171" s="143"/>
      <c r="RP171" s="143"/>
      <c r="RQ171" s="143"/>
      <c r="RR171" s="143"/>
      <c r="RS171" s="143"/>
      <c r="RT171" s="143"/>
      <c r="RU171" s="143"/>
      <c r="RV171" s="143"/>
      <c r="RW171" s="143"/>
      <c r="RX171" s="143"/>
      <c r="RY171" s="143"/>
      <c r="RZ171" s="143"/>
      <c r="SA171" s="143"/>
      <c r="SB171" s="143"/>
      <c r="SC171" s="143"/>
      <c r="SD171" s="143"/>
      <c r="SE171" s="143"/>
      <c r="SF171" s="143"/>
      <c r="SG171" s="143"/>
      <c r="SH171" s="143"/>
      <c r="SI171" s="143"/>
      <c r="SJ171" s="143"/>
      <c r="SK171" s="143"/>
      <c r="SL171" s="143"/>
      <c r="SM171" s="143"/>
      <c r="SN171" s="143"/>
      <c r="SO171" s="143"/>
      <c r="SP171" s="143"/>
      <c r="SQ171" s="143"/>
      <c r="SR171" s="143"/>
      <c r="SS171" s="143"/>
      <c r="ST171" s="143"/>
      <c r="SU171" s="143"/>
      <c r="SV171" s="143"/>
      <c r="SW171" s="143"/>
      <c r="SX171" s="143"/>
      <c r="SY171" s="143"/>
      <c r="SZ171" s="143"/>
      <c r="TA171" s="143"/>
      <c r="TB171" s="143"/>
      <c r="TC171" s="143"/>
      <c r="TD171" s="143"/>
      <c r="TE171" s="143"/>
      <c r="TF171" s="143"/>
      <c r="TG171" s="143"/>
      <c r="TH171" s="143"/>
      <c r="TI171" s="143"/>
      <c r="TJ171" s="143"/>
      <c r="TK171" s="143"/>
      <c r="TL171" s="143"/>
      <c r="TM171" s="143"/>
      <c r="TN171" s="143"/>
      <c r="TO171" s="143"/>
      <c r="TP171" s="143"/>
      <c r="TQ171" s="143"/>
      <c r="TR171" s="143"/>
      <c r="TS171" s="143"/>
      <c r="TT171" s="143"/>
      <c r="TU171" s="143"/>
      <c r="TV171" s="143"/>
      <c r="TW171" s="143"/>
      <c r="TX171" s="143"/>
      <c r="TY171" s="143"/>
      <c r="TZ171" s="143"/>
      <c r="UA171" s="143"/>
      <c r="UB171" s="143"/>
      <c r="UC171" s="143"/>
      <c r="UD171" s="143"/>
      <c r="UE171" s="143"/>
      <c r="UF171" s="143"/>
      <c r="UG171" s="143"/>
      <c r="UH171" s="143"/>
      <c r="UI171" s="143"/>
      <c r="UJ171" s="143"/>
      <c r="UK171" s="143"/>
      <c r="UL171" s="143"/>
      <c r="UM171" s="143"/>
      <c r="UN171" s="143"/>
      <c r="UO171" s="143"/>
      <c r="UP171" s="143"/>
      <c r="UQ171" s="143"/>
      <c r="UR171" s="143"/>
      <c r="US171" s="143"/>
      <c r="UT171" s="143"/>
      <c r="UU171" s="143"/>
      <c r="UV171" s="143"/>
      <c r="UW171" s="143"/>
      <c r="UX171" s="143"/>
      <c r="UY171" s="143"/>
      <c r="UZ171" s="143"/>
      <c r="VA171" s="143"/>
      <c r="VB171" s="143"/>
      <c r="VC171" s="143"/>
      <c r="VD171" s="143"/>
      <c r="VE171" s="143"/>
      <c r="VF171" s="143"/>
      <c r="VG171" s="143"/>
      <c r="VH171" s="143"/>
      <c r="VI171" s="143"/>
      <c r="VJ171" s="143"/>
      <c r="VK171" s="143"/>
      <c r="VL171" s="143"/>
      <c r="VM171" s="143"/>
      <c r="VN171" s="143"/>
      <c r="VO171" s="143"/>
      <c r="VP171" s="143"/>
      <c r="VQ171" s="143"/>
      <c r="VR171" s="143"/>
      <c r="VS171" s="143"/>
      <c r="VT171" s="143"/>
      <c r="VU171" s="143"/>
      <c r="VV171" s="143"/>
      <c r="VW171" s="143"/>
      <c r="VX171" s="143"/>
      <c r="VY171" s="143"/>
      <c r="VZ171" s="143"/>
      <c r="WA171" s="143"/>
      <c r="WB171" s="143"/>
      <c r="WC171" s="143"/>
      <c r="WD171" s="143"/>
      <c r="WE171" s="143"/>
      <c r="WF171" s="143"/>
      <c r="WG171" s="143"/>
      <c r="WH171" s="143"/>
      <c r="WI171" s="143"/>
      <c r="WJ171" s="143"/>
      <c r="WK171" s="143"/>
      <c r="WL171" s="143"/>
      <c r="WM171" s="143"/>
      <c r="WN171" s="143"/>
      <c r="WO171" s="143"/>
      <c r="WP171" s="143"/>
      <c r="WQ171" s="143"/>
      <c r="WR171" s="143"/>
      <c r="WS171" s="143"/>
      <c r="WT171" s="143"/>
      <c r="WU171" s="143"/>
      <c r="WV171" s="143"/>
      <c r="WW171" s="143"/>
      <c r="WX171" s="143"/>
      <c r="WY171" s="143"/>
      <c r="WZ171" s="143"/>
      <c r="XA171" s="143"/>
      <c r="XB171" s="143"/>
      <c r="XC171" s="143"/>
      <c r="XD171" s="143"/>
      <c r="XE171" s="143"/>
      <c r="XF171" s="143"/>
      <c r="XG171" s="143"/>
      <c r="XH171" s="143"/>
      <c r="XI171" s="143"/>
      <c r="XJ171" s="143"/>
      <c r="XK171" s="143"/>
      <c r="XL171" s="143"/>
      <c r="XM171" s="143"/>
      <c r="XN171" s="143"/>
      <c r="XO171" s="143"/>
      <c r="XP171" s="143"/>
      <c r="XQ171" s="143"/>
      <c r="XR171" s="143"/>
      <c r="XS171" s="143"/>
      <c r="XT171" s="143"/>
      <c r="XU171" s="143"/>
      <c r="XV171" s="143"/>
      <c r="XW171" s="143"/>
      <c r="XX171" s="143"/>
      <c r="XY171" s="143"/>
      <c r="XZ171" s="143"/>
      <c r="YA171" s="143"/>
      <c r="YB171" s="143"/>
      <c r="YC171" s="143"/>
      <c r="YD171" s="143"/>
      <c r="YE171" s="143"/>
      <c r="YF171" s="143"/>
      <c r="YG171" s="143"/>
      <c r="YH171" s="143"/>
      <c r="YI171" s="143"/>
      <c r="YJ171" s="143"/>
      <c r="YK171" s="143"/>
      <c r="YL171" s="143"/>
      <c r="YM171" s="143"/>
      <c r="YN171" s="143"/>
      <c r="YO171" s="143"/>
      <c r="YP171" s="143"/>
      <c r="YQ171" s="143"/>
      <c r="YR171" s="143"/>
      <c r="YS171" s="143"/>
      <c r="YT171" s="143"/>
      <c r="YU171" s="143"/>
      <c r="YV171" s="143"/>
      <c r="YW171" s="143"/>
      <c r="YX171" s="143"/>
      <c r="YY171" s="143"/>
      <c r="YZ171" s="143"/>
      <c r="ZA171" s="143"/>
      <c r="ZB171" s="143"/>
      <c r="ZC171" s="143"/>
      <c r="ZD171" s="143"/>
      <c r="ZE171" s="143"/>
      <c r="ZF171" s="143"/>
      <c r="ZG171" s="143"/>
      <c r="ZH171" s="143"/>
    </row>
    <row r="172" spans="1:684" s="106" customFormat="1" ht="13.55" customHeight="1">
      <c r="A172" s="399" t="s">
        <v>289</v>
      </c>
      <c r="B172" s="101" t="s">
        <v>233</v>
      </c>
      <c r="C172" s="165">
        <v>2866780</v>
      </c>
      <c r="D172" s="386">
        <f>C172/C160-1</f>
        <v>0.22352593715536351</v>
      </c>
      <c r="E172" s="105">
        <v>3201</v>
      </c>
      <c r="F172" s="386">
        <f t="shared" si="29"/>
        <v>4.8476907959384308E-2</v>
      </c>
      <c r="G172" s="100">
        <v>422</v>
      </c>
      <c r="H172" s="386">
        <f t="shared" si="35"/>
        <v>-8.6580086580086535E-2</v>
      </c>
      <c r="I172" s="100">
        <v>156</v>
      </c>
      <c r="J172" s="386">
        <f t="shared" si="35"/>
        <v>-0.35802469135802473</v>
      </c>
      <c r="K172" s="372">
        <v>130</v>
      </c>
      <c r="L172" s="386">
        <f t="shared" si="36"/>
        <v>0.11111111111111116</v>
      </c>
      <c r="M172" s="372">
        <v>3962</v>
      </c>
      <c r="N172" s="386">
        <f t="shared" si="36"/>
        <v>1.8360773085182536</v>
      </c>
      <c r="O172" s="100"/>
      <c r="P172" s="386"/>
      <c r="Q172" s="105"/>
      <c r="R172" s="386"/>
      <c r="S172" s="143"/>
      <c r="T172" s="143"/>
      <c r="U172" s="143"/>
      <c r="V172" s="143"/>
      <c r="W172" s="143"/>
      <c r="X172" s="143"/>
      <c r="Y172" s="143"/>
      <c r="Z172" s="143"/>
      <c r="AA172" s="143"/>
      <c r="AB172" s="143"/>
      <c r="AC172" s="143"/>
      <c r="AD172" s="143"/>
      <c r="AE172" s="143"/>
      <c r="AF172" s="143"/>
      <c r="AG172" s="143"/>
      <c r="AH172" s="143"/>
      <c r="AI172" s="143"/>
      <c r="AJ172" s="143"/>
      <c r="AK172" s="143"/>
      <c r="AL172" s="143"/>
      <c r="AM172" s="143"/>
      <c r="AN172" s="143"/>
      <c r="AO172" s="143"/>
      <c r="AP172" s="143"/>
      <c r="AQ172" s="143"/>
      <c r="AR172" s="143"/>
      <c r="AS172" s="143"/>
      <c r="AT172" s="143"/>
      <c r="AU172" s="143"/>
      <c r="AV172" s="143"/>
      <c r="AW172" s="143"/>
      <c r="AX172" s="143"/>
      <c r="AY172" s="143"/>
      <c r="AZ172" s="143"/>
      <c r="BA172" s="143"/>
      <c r="BB172" s="143"/>
      <c r="BC172" s="143"/>
      <c r="BD172" s="143"/>
      <c r="BE172" s="143"/>
      <c r="BF172" s="143"/>
      <c r="BG172" s="143"/>
      <c r="BH172" s="143"/>
      <c r="BI172" s="143"/>
      <c r="BJ172" s="143"/>
      <c r="BK172" s="143"/>
      <c r="BL172" s="143"/>
      <c r="BM172" s="143"/>
      <c r="BN172" s="143"/>
      <c r="BO172" s="143"/>
      <c r="BP172" s="143"/>
      <c r="BQ172" s="143"/>
      <c r="BR172" s="143"/>
      <c r="BS172" s="143"/>
      <c r="BT172" s="143"/>
      <c r="BU172" s="143"/>
      <c r="BV172" s="143"/>
      <c r="BW172" s="143"/>
      <c r="BX172" s="143"/>
      <c r="BY172" s="143"/>
      <c r="BZ172" s="143"/>
      <c r="CA172" s="143"/>
      <c r="CB172" s="143"/>
      <c r="CC172" s="143"/>
      <c r="CD172" s="143"/>
      <c r="CE172" s="143"/>
      <c r="CF172" s="143"/>
      <c r="CG172" s="143"/>
      <c r="CH172" s="143"/>
      <c r="CI172" s="143"/>
      <c r="CJ172" s="143"/>
      <c r="CK172" s="143"/>
      <c r="CL172" s="143"/>
      <c r="CM172" s="143"/>
      <c r="CN172" s="143"/>
      <c r="CO172" s="143"/>
      <c r="CP172" s="143"/>
      <c r="CQ172" s="143"/>
      <c r="CR172" s="143"/>
      <c r="CS172" s="143"/>
      <c r="CT172" s="143"/>
      <c r="CU172" s="143"/>
      <c r="CV172" s="143"/>
      <c r="CW172" s="143"/>
      <c r="CX172" s="143"/>
      <c r="CY172" s="143"/>
      <c r="CZ172" s="143"/>
      <c r="DA172" s="143"/>
      <c r="DB172" s="143"/>
      <c r="DC172" s="143"/>
      <c r="DD172" s="143"/>
      <c r="DE172" s="143"/>
      <c r="DF172" s="143"/>
      <c r="DG172" s="143"/>
      <c r="DH172" s="143"/>
      <c r="DI172" s="143"/>
      <c r="DJ172" s="143"/>
      <c r="DK172" s="143"/>
      <c r="DL172" s="143"/>
      <c r="DM172" s="143"/>
      <c r="DN172" s="143"/>
      <c r="DO172" s="143"/>
      <c r="DP172" s="143"/>
      <c r="DQ172" s="143"/>
      <c r="DR172" s="143"/>
      <c r="DS172" s="143"/>
      <c r="DT172" s="143"/>
      <c r="DU172" s="143"/>
      <c r="DV172" s="143"/>
      <c r="DW172" s="143"/>
      <c r="DX172" s="143"/>
      <c r="DY172" s="143"/>
      <c r="DZ172" s="143"/>
      <c r="EA172" s="143"/>
      <c r="EB172" s="143"/>
      <c r="EC172" s="143"/>
      <c r="ED172" s="143"/>
      <c r="EE172" s="143"/>
      <c r="EF172" s="143"/>
      <c r="EG172" s="143"/>
      <c r="EH172" s="143"/>
      <c r="EI172" s="143"/>
      <c r="EJ172" s="143"/>
      <c r="EK172" s="143"/>
      <c r="EL172" s="143"/>
      <c r="EM172" s="143"/>
      <c r="EN172" s="143"/>
      <c r="EO172" s="143"/>
      <c r="EP172" s="143"/>
      <c r="EQ172" s="143"/>
      <c r="ER172" s="143"/>
      <c r="ES172" s="143"/>
      <c r="ET172" s="143"/>
      <c r="EU172" s="143"/>
      <c r="EV172" s="143"/>
      <c r="EW172" s="143"/>
      <c r="EX172" s="143"/>
      <c r="EY172" s="143"/>
      <c r="EZ172" s="143"/>
      <c r="FA172" s="143"/>
      <c r="FB172" s="143"/>
      <c r="FC172" s="143"/>
      <c r="FD172" s="143"/>
      <c r="FE172" s="143"/>
      <c r="FF172" s="143"/>
      <c r="FG172" s="143"/>
      <c r="FH172" s="143"/>
      <c r="FI172" s="143"/>
      <c r="FJ172" s="143"/>
      <c r="FK172" s="143"/>
      <c r="FL172" s="143"/>
      <c r="FM172" s="143"/>
      <c r="FN172" s="143"/>
      <c r="FO172" s="143"/>
      <c r="FP172" s="143"/>
      <c r="FQ172" s="143"/>
      <c r="FR172" s="143"/>
      <c r="FS172" s="143"/>
      <c r="FT172" s="143"/>
      <c r="FU172" s="143"/>
      <c r="FV172" s="143"/>
      <c r="FW172" s="143"/>
      <c r="FX172" s="143"/>
      <c r="FY172" s="143"/>
      <c r="FZ172" s="143"/>
      <c r="GA172" s="143"/>
      <c r="GB172" s="143"/>
      <c r="GC172" s="143"/>
      <c r="GD172" s="143"/>
      <c r="GE172" s="143"/>
      <c r="GF172" s="143"/>
      <c r="GG172" s="143"/>
      <c r="GH172" s="143"/>
      <c r="GI172" s="143"/>
      <c r="GJ172" s="143"/>
      <c r="GK172" s="143"/>
      <c r="GL172" s="143"/>
      <c r="GM172" s="143"/>
      <c r="GN172" s="143"/>
      <c r="GO172" s="143"/>
      <c r="GP172" s="143"/>
      <c r="GQ172" s="143"/>
      <c r="GR172" s="143"/>
      <c r="GS172" s="143"/>
      <c r="GT172" s="143"/>
      <c r="GU172" s="143"/>
      <c r="GV172" s="143"/>
      <c r="GW172" s="143"/>
      <c r="GX172" s="143"/>
      <c r="GY172" s="143"/>
      <c r="GZ172" s="143"/>
      <c r="HA172" s="143"/>
      <c r="HB172" s="143"/>
      <c r="HC172" s="143"/>
      <c r="HD172" s="143"/>
      <c r="HE172" s="143"/>
      <c r="HF172" s="143"/>
      <c r="HG172" s="143"/>
      <c r="HH172" s="143"/>
      <c r="HI172" s="143"/>
      <c r="HJ172" s="143"/>
      <c r="HK172" s="143"/>
      <c r="HL172" s="143"/>
      <c r="HM172" s="143"/>
      <c r="HN172" s="143"/>
      <c r="HO172" s="143"/>
      <c r="HP172" s="143"/>
      <c r="HQ172" s="143"/>
      <c r="HR172" s="143"/>
      <c r="HS172" s="143"/>
      <c r="HT172" s="143"/>
      <c r="HU172" s="143"/>
      <c r="HV172" s="143"/>
      <c r="HW172" s="143"/>
      <c r="HX172" s="143"/>
      <c r="HY172" s="143"/>
      <c r="HZ172" s="143"/>
      <c r="IA172" s="143"/>
      <c r="IB172" s="143"/>
      <c r="IC172" s="143"/>
      <c r="ID172" s="143"/>
      <c r="IE172" s="143"/>
      <c r="IF172" s="143"/>
      <c r="IG172" s="143"/>
      <c r="IH172" s="143"/>
      <c r="II172" s="143"/>
      <c r="IJ172" s="143"/>
      <c r="IK172" s="143"/>
      <c r="IL172" s="143"/>
      <c r="IM172" s="143"/>
      <c r="IN172" s="143"/>
      <c r="IO172" s="143"/>
      <c r="IP172" s="143"/>
      <c r="IQ172" s="143"/>
      <c r="IR172" s="143"/>
      <c r="IS172" s="143"/>
      <c r="IT172" s="143"/>
      <c r="IU172" s="143"/>
      <c r="IV172" s="143"/>
      <c r="IW172" s="143"/>
      <c r="IX172" s="143"/>
      <c r="IY172" s="143"/>
      <c r="IZ172" s="143"/>
      <c r="JA172" s="143"/>
      <c r="JB172" s="143"/>
      <c r="JC172" s="143"/>
      <c r="JD172" s="143"/>
      <c r="JE172" s="143"/>
      <c r="JF172" s="143"/>
      <c r="JG172" s="143"/>
      <c r="JH172" s="143"/>
      <c r="JI172" s="143"/>
      <c r="JJ172" s="143"/>
      <c r="JK172" s="143"/>
      <c r="JL172" s="143"/>
      <c r="JM172" s="143"/>
      <c r="JN172" s="143"/>
      <c r="JO172" s="143"/>
      <c r="JP172" s="143"/>
      <c r="JQ172" s="143"/>
      <c r="JR172" s="143"/>
      <c r="JS172" s="143"/>
      <c r="JT172" s="143"/>
      <c r="JU172" s="143"/>
      <c r="JV172" s="143"/>
      <c r="JW172" s="143"/>
      <c r="JX172" s="143"/>
      <c r="JY172" s="143"/>
      <c r="JZ172" s="143"/>
      <c r="KA172" s="143"/>
      <c r="KB172" s="143"/>
      <c r="KC172" s="143"/>
      <c r="KD172" s="143"/>
      <c r="KE172" s="143"/>
      <c r="KF172" s="143"/>
      <c r="KG172" s="143"/>
      <c r="KH172" s="143"/>
      <c r="KI172" s="143"/>
      <c r="KJ172" s="143"/>
      <c r="KK172" s="143"/>
      <c r="KL172" s="143"/>
      <c r="KM172" s="143"/>
      <c r="KN172" s="143"/>
      <c r="KO172" s="143"/>
      <c r="KP172" s="143"/>
      <c r="KQ172" s="143"/>
      <c r="KR172" s="143"/>
      <c r="KS172" s="143"/>
      <c r="KT172" s="143"/>
      <c r="KU172" s="143"/>
      <c r="KV172" s="143"/>
      <c r="KW172" s="143"/>
      <c r="KX172" s="143"/>
      <c r="KY172" s="143"/>
      <c r="KZ172" s="143"/>
      <c r="LA172" s="143"/>
      <c r="LB172" s="143"/>
      <c r="LC172" s="143"/>
      <c r="LD172" s="143"/>
      <c r="LE172" s="143"/>
      <c r="LF172" s="143"/>
      <c r="LG172" s="143"/>
      <c r="LH172" s="143"/>
      <c r="LI172" s="143"/>
      <c r="LJ172" s="143"/>
      <c r="LK172" s="143"/>
      <c r="LL172" s="143"/>
      <c r="LM172" s="143"/>
      <c r="LN172" s="143"/>
      <c r="LO172" s="143"/>
      <c r="LP172" s="143"/>
      <c r="LQ172" s="143"/>
      <c r="LR172" s="143"/>
      <c r="LS172" s="143"/>
      <c r="LT172" s="143"/>
      <c r="LU172" s="143"/>
      <c r="LV172" s="143"/>
      <c r="LW172" s="143"/>
      <c r="LX172" s="143"/>
      <c r="LY172" s="143"/>
      <c r="LZ172" s="143"/>
      <c r="MA172" s="143"/>
      <c r="MB172" s="143"/>
      <c r="MC172" s="143"/>
      <c r="MD172" s="143"/>
      <c r="ME172" s="143"/>
      <c r="MF172" s="143"/>
      <c r="MG172" s="143"/>
      <c r="MH172" s="143"/>
      <c r="MI172" s="143"/>
      <c r="MJ172" s="143"/>
      <c r="MK172" s="143"/>
      <c r="ML172" s="143"/>
      <c r="MM172" s="143"/>
      <c r="MN172" s="143"/>
      <c r="MO172" s="143"/>
      <c r="MP172" s="143"/>
      <c r="MQ172" s="143"/>
      <c r="MR172" s="143"/>
      <c r="MS172" s="143"/>
      <c r="MT172" s="143"/>
      <c r="MU172" s="143"/>
      <c r="MV172" s="143"/>
      <c r="MW172" s="143"/>
      <c r="MX172" s="143"/>
      <c r="MY172" s="143"/>
      <c r="MZ172" s="143"/>
      <c r="NA172" s="143"/>
      <c r="NB172" s="143"/>
      <c r="NC172" s="143"/>
      <c r="ND172" s="143"/>
      <c r="NE172" s="143"/>
      <c r="NF172" s="143"/>
      <c r="NG172" s="143"/>
      <c r="NH172" s="143"/>
      <c r="NI172" s="143"/>
      <c r="NJ172" s="143"/>
      <c r="NK172" s="143"/>
      <c r="NL172" s="143"/>
      <c r="NM172" s="143"/>
      <c r="NN172" s="143"/>
      <c r="NO172" s="143"/>
      <c r="NP172" s="143"/>
      <c r="NQ172" s="143"/>
      <c r="NR172" s="143"/>
      <c r="NS172" s="143"/>
      <c r="NT172" s="143"/>
      <c r="NU172" s="143"/>
      <c r="NV172" s="143"/>
      <c r="NW172" s="143"/>
      <c r="NX172" s="143"/>
      <c r="NY172" s="143"/>
      <c r="NZ172" s="143"/>
      <c r="OA172" s="143"/>
      <c r="OB172" s="143"/>
      <c r="OC172" s="143"/>
      <c r="OD172" s="143"/>
      <c r="OE172" s="143"/>
      <c r="OF172" s="143"/>
      <c r="OG172" s="143"/>
      <c r="OH172" s="143"/>
      <c r="OI172" s="143"/>
      <c r="OJ172" s="143"/>
      <c r="OK172" s="143"/>
      <c r="OL172" s="143"/>
      <c r="OM172" s="143"/>
      <c r="ON172" s="143"/>
      <c r="OO172" s="143"/>
      <c r="OP172" s="143"/>
      <c r="OQ172" s="143"/>
      <c r="OR172" s="143"/>
      <c r="OS172" s="143"/>
      <c r="OT172" s="143"/>
      <c r="OU172" s="143"/>
      <c r="OV172" s="143"/>
      <c r="OW172" s="143"/>
      <c r="OX172" s="143"/>
      <c r="OY172" s="143"/>
      <c r="OZ172" s="143"/>
      <c r="PA172" s="143"/>
      <c r="PB172" s="143"/>
      <c r="PC172" s="143"/>
      <c r="PD172" s="143"/>
      <c r="PE172" s="143"/>
      <c r="PF172" s="143"/>
      <c r="PG172" s="143"/>
      <c r="PH172" s="143"/>
      <c r="PI172" s="143"/>
      <c r="PJ172" s="143"/>
      <c r="PK172" s="143"/>
      <c r="PL172" s="143"/>
      <c r="PM172" s="143"/>
      <c r="PN172" s="143"/>
      <c r="PO172" s="143"/>
      <c r="PP172" s="143"/>
      <c r="PQ172" s="143"/>
      <c r="PR172" s="143"/>
      <c r="PS172" s="143"/>
      <c r="PT172" s="143"/>
      <c r="PU172" s="143"/>
      <c r="PV172" s="143"/>
      <c r="PW172" s="143"/>
      <c r="PX172" s="143"/>
      <c r="PY172" s="143"/>
      <c r="PZ172" s="143"/>
      <c r="QA172" s="143"/>
      <c r="QB172" s="143"/>
      <c r="QC172" s="143"/>
      <c r="QD172" s="143"/>
      <c r="QE172" s="143"/>
      <c r="QF172" s="143"/>
      <c r="QG172" s="143"/>
      <c r="QH172" s="143"/>
      <c r="QI172" s="143"/>
      <c r="QJ172" s="143"/>
      <c r="QK172" s="143"/>
      <c r="QL172" s="143"/>
      <c r="QM172" s="143"/>
      <c r="QN172" s="143"/>
      <c r="QO172" s="143"/>
      <c r="QP172" s="143"/>
      <c r="QQ172" s="143"/>
      <c r="QR172" s="143"/>
      <c r="QS172" s="143"/>
      <c r="QT172" s="143"/>
      <c r="QU172" s="143"/>
      <c r="QV172" s="143"/>
      <c r="QW172" s="143"/>
      <c r="QX172" s="143"/>
      <c r="QY172" s="143"/>
      <c r="QZ172" s="143"/>
      <c r="RA172" s="143"/>
      <c r="RB172" s="143"/>
      <c r="RC172" s="143"/>
      <c r="RD172" s="143"/>
      <c r="RE172" s="143"/>
      <c r="RF172" s="143"/>
      <c r="RG172" s="143"/>
      <c r="RH172" s="143"/>
      <c r="RI172" s="143"/>
      <c r="RJ172" s="143"/>
      <c r="RK172" s="143"/>
      <c r="RL172" s="143"/>
      <c r="RM172" s="143"/>
      <c r="RN172" s="143"/>
      <c r="RO172" s="143"/>
      <c r="RP172" s="143"/>
      <c r="RQ172" s="143"/>
      <c r="RR172" s="143"/>
      <c r="RS172" s="143"/>
      <c r="RT172" s="143"/>
      <c r="RU172" s="143"/>
      <c r="RV172" s="143"/>
      <c r="RW172" s="143"/>
      <c r="RX172" s="143"/>
      <c r="RY172" s="143"/>
      <c r="RZ172" s="143"/>
      <c r="SA172" s="143"/>
      <c r="SB172" s="143"/>
      <c r="SC172" s="143"/>
      <c r="SD172" s="143"/>
      <c r="SE172" s="143"/>
      <c r="SF172" s="143"/>
      <c r="SG172" s="143"/>
      <c r="SH172" s="143"/>
      <c r="SI172" s="143"/>
      <c r="SJ172" s="143"/>
      <c r="SK172" s="143"/>
      <c r="SL172" s="143"/>
      <c r="SM172" s="143"/>
      <c r="SN172" s="143"/>
      <c r="SO172" s="143"/>
      <c r="SP172" s="143"/>
      <c r="SQ172" s="143"/>
      <c r="SR172" s="143"/>
      <c r="SS172" s="143"/>
      <c r="ST172" s="143"/>
      <c r="SU172" s="143"/>
      <c r="SV172" s="143"/>
      <c r="SW172" s="143"/>
      <c r="SX172" s="143"/>
      <c r="SY172" s="143"/>
      <c r="SZ172" s="143"/>
      <c r="TA172" s="143"/>
      <c r="TB172" s="143"/>
      <c r="TC172" s="143"/>
      <c r="TD172" s="143"/>
      <c r="TE172" s="143"/>
      <c r="TF172" s="143"/>
      <c r="TG172" s="143"/>
      <c r="TH172" s="143"/>
      <c r="TI172" s="143"/>
      <c r="TJ172" s="143"/>
      <c r="TK172" s="143"/>
      <c r="TL172" s="143"/>
      <c r="TM172" s="143"/>
      <c r="TN172" s="143"/>
      <c r="TO172" s="143"/>
      <c r="TP172" s="143"/>
      <c r="TQ172" s="143"/>
      <c r="TR172" s="143"/>
      <c r="TS172" s="143"/>
      <c r="TT172" s="143"/>
      <c r="TU172" s="143"/>
      <c r="TV172" s="143"/>
      <c r="TW172" s="143"/>
      <c r="TX172" s="143"/>
      <c r="TY172" s="143"/>
      <c r="TZ172" s="143"/>
      <c r="UA172" s="143"/>
      <c r="UB172" s="143"/>
      <c r="UC172" s="143"/>
      <c r="UD172" s="143"/>
      <c r="UE172" s="143"/>
      <c r="UF172" s="143"/>
      <c r="UG172" s="143"/>
      <c r="UH172" s="143"/>
      <c r="UI172" s="143"/>
      <c r="UJ172" s="143"/>
      <c r="UK172" s="143"/>
      <c r="UL172" s="143"/>
      <c r="UM172" s="143"/>
      <c r="UN172" s="143"/>
      <c r="UO172" s="143"/>
      <c r="UP172" s="143"/>
      <c r="UQ172" s="143"/>
      <c r="UR172" s="143"/>
      <c r="US172" s="143"/>
      <c r="UT172" s="143"/>
      <c r="UU172" s="143"/>
      <c r="UV172" s="143"/>
      <c r="UW172" s="143"/>
      <c r="UX172" s="143"/>
      <c r="UY172" s="143"/>
      <c r="UZ172" s="143"/>
      <c r="VA172" s="143"/>
      <c r="VB172" s="143"/>
      <c r="VC172" s="143"/>
      <c r="VD172" s="143"/>
      <c r="VE172" s="143"/>
      <c r="VF172" s="143"/>
      <c r="VG172" s="143"/>
      <c r="VH172" s="143"/>
      <c r="VI172" s="143"/>
      <c r="VJ172" s="143"/>
      <c r="VK172" s="143"/>
      <c r="VL172" s="143"/>
      <c r="VM172" s="143"/>
      <c r="VN172" s="143"/>
      <c r="VO172" s="143"/>
      <c r="VP172" s="143"/>
      <c r="VQ172" s="143"/>
      <c r="VR172" s="143"/>
      <c r="VS172" s="143"/>
      <c r="VT172" s="143"/>
      <c r="VU172" s="143"/>
      <c r="VV172" s="143"/>
      <c r="VW172" s="143"/>
      <c r="VX172" s="143"/>
      <c r="VY172" s="143"/>
      <c r="VZ172" s="143"/>
      <c r="WA172" s="143"/>
      <c r="WB172" s="143"/>
      <c r="WC172" s="143"/>
      <c r="WD172" s="143"/>
      <c r="WE172" s="143"/>
      <c r="WF172" s="143"/>
      <c r="WG172" s="143"/>
      <c r="WH172" s="143"/>
      <c r="WI172" s="143"/>
      <c r="WJ172" s="143"/>
      <c r="WK172" s="143"/>
      <c r="WL172" s="143"/>
      <c r="WM172" s="143"/>
      <c r="WN172" s="143"/>
      <c r="WO172" s="143"/>
      <c r="WP172" s="143"/>
      <c r="WQ172" s="143"/>
      <c r="WR172" s="143"/>
      <c r="WS172" s="143"/>
      <c r="WT172" s="143"/>
      <c r="WU172" s="143"/>
      <c r="WV172" s="143"/>
      <c r="WW172" s="143"/>
      <c r="WX172" s="143"/>
      <c r="WY172" s="143"/>
      <c r="WZ172" s="143"/>
      <c r="XA172" s="143"/>
      <c r="XB172" s="143"/>
      <c r="XC172" s="143"/>
      <c r="XD172" s="143"/>
      <c r="XE172" s="143"/>
      <c r="XF172" s="143"/>
      <c r="XG172" s="143"/>
      <c r="XH172" s="143"/>
      <c r="XI172" s="143"/>
      <c r="XJ172" s="143"/>
      <c r="XK172" s="143"/>
      <c r="XL172" s="143"/>
      <c r="XM172" s="143"/>
      <c r="XN172" s="143"/>
      <c r="XO172" s="143"/>
      <c r="XP172" s="143"/>
      <c r="XQ172" s="143"/>
      <c r="XR172" s="143"/>
      <c r="XS172" s="143"/>
      <c r="XT172" s="143"/>
      <c r="XU172" s="143"/>
      <c r="XV172" s="143"/>
      <c r="XW172" s="143"/>
      <c r="XX172" s="143"/>
      <c r="XY172" s="143"/>
      <c r="XZ172" s="143"/>
      <c r="YA172" s="143"/>
      <c r="YB172" s="143"/>
      <c r="YC172" s="143"/>
      <c r="YD172" s="143"/>
      <c r="YE172" s="143"/>
      <c r="YF172" s="143"/>
      <c r="YG172" s="143"/>
      <c r="YH172" s="143"/>
      <c r="YI172" s="143"/>
      <c r="YJ172" s="143"/>
      <c r="YK172" s="143"/>
      <c r="YL172" s="143"/>
      <c r="YM172" s="143"/>
      <c r="YN172" s="143"/>
      <c r="YO172" s="143"/>
      <c r="YP172" s="143"/>
      <c r="YQ172" s="143"/>
      <c r="YR172" s="143"/>
      <c r="YS172" s="143"/>
      <c r="YT172" s="143"/>
      <c r="YU172" s="143"/>
      <c r="YV172" s="143"/>
      <c r="YW172" s="143"/>
      <c r="YX172" s="143"/>
      <c r="YY172" s="143"/>
      <c r="YZ172" s="143"/>
      <c r="ZA172" s="143"/>
      <c r="ZB172" s="143"/>
      <c r="ZC172" s="143"/>
      <c r="ZD172" s="143"/>
      <c r="ZE172" s="143"/>
      <c r="ZF172" s="143"/>
      <c r="ZG172" s="143"/>
      <c r="ZH172" s="143"/>
    </row>
    <row r="173" spans="1:684" s="106" customFormat="1" ht="13.55" customHeight="1">
      <c r="A173" s="400"/>
      <c r="B173" s="62" t="s">
        <v>234</v>
      </c>
      <c r="C173" s="166">
        <v>2311009</v>
      </c>
      <c r="D173" s="385">
        <f t="shared" ref="D173:D183" si="37">C173/C161-1</f>
        <v>3.5737510806630679E-2</v>
      </c>
      <c r="E173" s="93">
        <v>1939</v>
      </c>
      <c r="F173" s="385">
        <f t="shared" si="29"/>
        <v>-0.13860506441581522</v>
      </c>
      <c r="G173" s="92">
        <v>350</v>
      </c>
      <c r="H173" s="385">
        <f t="shared" si="35"/>
        <v>-0.29435483870967738</v>
      </c>
      <c r="I173" s="92">
        <v>129</v>
      </c>
      <c r="J173" s="385">
        <f>I173/I161-1</f>
        <v>-0.43421052631578949</v>
      </c>
      <c r="K173" s="373">
        <v>132</v>
      </c>
      <c r="L173" s="385">
        <f t="shared" si="36"/>
        <v>-0.16455696202531644</v>
      </c>
      <c r="M173" s="373">
        <v>3648</v>
      </c>
      <c r="N173" s="385">
        <f t="shared" si="36"/>
        <v>2.1475409836065573</v>
      </c>
      <c r="O173" s="92"/>
      <c r="P173" s="385"/>
      <c r="Q173" s="93"/>
      <c r="R173" s="385"/>
      <c r="S173" s="143"/>
      <c r="T173" s="143"/>
      <c r="U173" s="143"/>
      <c r="V173" s="143"/>
      <c r="W173" s="143"/>
      <c r="X173" s="143"/>
      <c r="Y173" s="143"/>
      <c r="Z173" s="143"/>
      <c r="AA173" s="143"/>
      <c r="AB173" s="143"/>
      <c r="AC173" s="143"/>
      <c r="AD173" s="143"/>
      <c r="AE173" s="143"/>
      <c r="AF173" s="143"/>
      <c r="AG173" s="143"/>
      <c r="AH173" s="143"/>
      <c r="AI173" s="143"/>
      <c r="AJ173" s="143"/>
      <c r="AK173" s="143"/>
      <c r="AL173" s="143"/>
      <c r="AM173" s="143"/>
      <c r="AN173" s="143"/>
      <c r="AO173" s="143"/>
      <c r="AP173" s="143"/>
      <c r="AQ173" s="143"/>
      <c r="AR173" s="143"/>
      <c r="AS173" s="143"/>
      <c r="AT173" s="143"/>
      <c r="AU173" s="143"/>
      <c r="AV173" s="143"/>
      <c r="AW173" s="143"/>
      <c r="AX173" s="143"/>
      <c r="AY173" s="143"/>
      <c r="AZ173" s="143"/>
      <c r="BA173" s="143"/>
      <c r="BB173" s="143"/>
      <c r="BC173" s="143"/>
      <c r="BD173" s="143"/>
      <c r="BE173" s="143"/>
      <c r="BF173" s="143"/>
      <c r="BG173" s="143"/>
      <c r="BH173" s="143"/>
      <c r="BI173" s="143"/>
      <c r="BJ173" s="143"/>
      <c r="BK173" s="143"/>
      <c r="BL173" s="143"/>
      <c r="BM173" s="143"/>
      <c r="BN173" s="143"/>
      <c r="BO173" s="143"/>
      <c r="BP173" s="143"/>
      <c r="BQ173" s="143"/>
      <c r="BR173" s="143"/>
      <c r="BS173" s="143"/>
      <c r="BT173" s="143"/>
      <c r="BU173" s="143"/>
      <c r="BV173" s="143"/>
      <c r="BW173" s="143"/>
      <c r="BX173" s="143"/>
      <c r="BY173" s="143"/>
      <c r="BZ173" s="143"/>
      <c r="CA173" s="143"/>
      <c r="CB173" s="143"/>
      <c r="CC173" s="143"/>
      <c r="CD173" s="143"/>
      <c r="CE173" s="143"/>
      <c r="CF173" s="143"/>
      <c r="CG173" s="143"/>
      <c r="CH173" s="143"/>
      <c r="CI173" s="143"/>
      <c r="CJ173" s="143"/>
      <c r="CK173" s="143"/>
      <c r="CL173" s="143"/>
      <c r="CM173" s="143"/>
      <c r="CN173" s="143"/>
      <c r="CO173" s="143"/>
      <c r="CP173" s="143"/>
      <c r="CQ173" s="143"/>
      <c r="CR173" s="143"/>
      <c r="CS173" s="143"/>
      <c r="CT173" s="143"/>
      <c r="CU173" s="143"/>
      <c r="CV173" s="143"/>
      <c r="CW173" s="143"/>
      <c r="CX173" s="143"/>
      <c r="CY173" s="143"/>
      <c r="CZ173" s="143"/>
      <c r="DA173" s="143"/>
      <c r="DB173" s="143"/>
      <c r="DC173" s="143"/>
      <c r="DD173" s="143"/>
      <c r="DE173" s="143"/>
      <c r="DF173" s="143"/>
      <c r="DG173" s="143"/>
      <c r="DH173" s="143"/>
      <c r="DI173" s="143"/>
      <c r="DJ173" s="143"/>
      <c r="DK173" s="143"/>
      <c r="DL173" s="143"/>
      <c r="DM173" s="143"/>
      <c r="DN173" s="143"/>
      <c r="DO173" s="143"/>
      <c r="DP173" s="143"/>
      <c r="DQ173" s="143"/>
      <c r="DR173" s="143"/>
      <c r="DS173" s="143"/>
      <c r="DT173" s="143"/>
      <c r="DU173" s="143"/>
      <c r="DV173" s="143"/>
      <c r="DW173" s="143"/>
      <c r="DX173" s="143"/>
      <c r="DY173" s="143"/>
      <c r="DZ173" s="143"/>
      <c r="EA173" s="143"/>
      <c r="EB173" s="143"/>
      <c r="EC173" s="143"/>
      <c r="ED173" s="143"/>
      <c r="EE173" s="143"/>
      <c r="EF173" s="143"/>
      <c r="EG173" s="143"/>
      <c r="EH173" s="143"/>
      <c r="EI173" s="143"/>
      <c r="EJ173" s="143"/>
      <c r="EK173" s="143"/>
      <c r="EL173" s="143"/>
      <c r="EM173" s="143"/>
      <c r="EN173" s="143"/>
      <c r="EO173" s="143"/>
      <c r="EP173" s="143"/>
      <c r="EQ173" s="143"/>
      <c r="ER173" s="143"/>
      <c r="ES173" s="143"/>
      <c r="ET173" s="143"/>
      <c r="EU173" s="143"/>
      <c r="EV173" s="143"/>
      <c r="EW173" s="143"/>
      <c r="EX173" s="143"/>
      <c r="EY173" s="143"/>
      <c r="EZ173" s="143"/>
      <c r="FA173" s="143"/>
      <c r="FB173" s="143"/>
      <c r="FC173" s="143"/>
      <c r="FD173" s="143"/>
      <c r="FE173" s="143"/>
      <c r="FF173" s="143"/>
      <c r="FG173" s="143"/>
      <c r="FH173" s="143"/>
      <c r="FI173" s="143"/>
      <c r="FJ173" s="143"/>
      <c r="FK173" s="143"/>
      <c r="FL173" s="143"/>
      <c r="FM173" s="143"/>
      <c r="FN173" s="143"/>
      <c r="FO173" s="143"/>
      <c r="FP173" s="143"/>
      <c r="FQ173" s="143"/>
      <c r="FR173" s="143"/>
      <c r="FS173" s="143"/>
      <c r="FT173" s="143"/>
      <c r="FU173" s="143"/>
      <c r="FV173" s="143"/>
      <c r="FW173" s="143"/>
      <c r="FX173" s="143"/>
      <c r="FY173" s="143"/>
      <c r="FZ173" s="143"/>
      <c r="GA173" s="143"/>
      <c r="GB173" s="143"/>
      <c r="GC173" s="143"/>
      <c r="GD173" s="143"/>
      <c r="GE173" s="143"/>
      <c r="GF173" s="143"/>
      <c r="GG173" s="143"/>
      <c r="GH173" s="143"/>
      <c r="GI173" s="143"/>
      <c r="GJ173" s="143"/>
      <c r="GK173" s="143"/>
      <c r="GL173" s="143"/>
      <c r="GM173" s="143"/>
      <c r="GN173" s="143"/>
      <c r="GO173" s="143"/>
      <c r="GP173" s="143"/>
      <c r="GQ173" s="143"/>
      <c r="GR173" s="143"/>
      <c r="GS173" s="143"/>
      <c r="GT173" s="143"/>
      <c r="GU173" s="143"/>
      <c r="GV173" s="143"/>
      <c r="GW173" s="143"/>
      <c r="GX173" s="143"/>
      <c r="GY173" s="143"/>
      <c r="GZ173" s="143"/>
      <c r="HA173" s="143"/>
      <c r="HB173" s="143"/>
      <c r="HC173" s="143"/>
      <c r="HD173" s="143"/>
      <c r="HE173" s="143"/>
      <c r="HF173" s="143"/>
      <c r="HG173" s="143"/>
      <c r="HH173" s="143"/>
      <c r="HI173" s="143"/>
      <c r="HJ173" s="143"/>
      <c r="HK173" s="143"/>
      <c r="HL173" s="143"/>
      <c r="HM173" s="143"/>
      <c r="HN173" s="143"/>
      <c r="HO173" s="143"/>
      <c r="HP173" s="143"/>
      <c r="HQ173" s="143"/>
      <c r="HR173" s="143"/>
      <c r="HS173" s="143"/>
      <c r="HT173" s="143"/>
      <c r="HU173" s="143"/>
      <c r="HV173" s="143"/>
      <c r="HW173" s="143"/>
      <c r="HX173" s="143"/>
      <c r="HY173" s="143"/>
      <c r="HZ173" s="143"/>
      <c r="IA173" s="143"/>
      <c r="IB173" s="143"/>
      <c r="IC173" s="143"/>
      <c r="ID173" s="143"/>
      <c r="IE173" s="143"/>
      <c r="IF173" s="143"/>
      <c r="IG173" s="143"/>
      <c r="IH173" s="143"/>
      <c r="II173" s="143"/>
      <c r="IJ173" s="143"/>
      <c r="IK173" s="143"/>
      <c r="IL173" s="143"/>
      <c r="IM173" s="143"/>
      <c r="IN173" s="143"/>
      <c r="IO173" s="143"/>
      <c r="IP173" s="143"/>
      <c r="IQ173" s="143"/>
      <c r="IR173" s="143"/>
      <c r="IS173" s="143"/>
      <c r="IT173" s="143"/>
      <c r="IU173" s="143"/>
      <c r="IV173" s="143"/>
      <c r="IW173" s="143"/>
      <c r="IX173" s="143"/>
      <c r="IY173" s="143"/>
      <c r="IZ173" s="143"/>
      <c r="JA173" s="143"/>
      <c r="JB173" s="143"/>
      <c r="JC173" s="143"/>
      <c r="JD173" s="143"/>
      <c r="JE173" s="143"/>
      <c r="JF173" s="143"/>
      <c r="JG173" s="143"/>
      <c r="JH173" s="143"/>
      <c r="JI173" s="143"/>
      <c r="JJ173" s="143"/>
      <c r="JK173" s="143"/>
      <c r="JL173" s="143"/>
      <c r="JM173" s="143"/>
      <c r="JN173" s="143"/>
      <c r="JO173" s="143"/>
      <c r="JP173" s="143"/>
      <c r="JQ173" s="143"/>
      <c r="JR173" s="143"/>
      <c r="JS173" s="143"/>
      <c r="JT173" s="143"/>
      <c r="JU173" s="143"/>
      <c r="JV173" s="143"/>
      <c r="JW173" s="143"/>
      <c r="JX173" s="143"/>
      <c r="JY173" s="143"/>
      <c r="JZ173" s="143"/>
      <c r="KA173" s="143"/>
      <c r="KB173" s="143"/>
      <c r="KC173" s="143"/>
      <c r="KD173" s="143"/>
      <c r="KE173" s="143"/>
      <c r="KF173" s="143"/>
      <c r="KG173" s="143"/>
      <c r="KH173" s="143"/>
      <c r="KI173" s="143"/>
      <c r="KJ173" s="143"/>
      <c r="KK173" s="143"/>
      <c r="KL173" s="143"/>
      <c r="KM173" s="143"/>
      <c r="KN173" s="143"/>
      <c r="KO173" s="143"/>
      <c r="KP173" s="143"/>
      <c r="KQ173" s="143"/>
      <c r="KR173" s="143"/>
      <c r="KS173" s="143"/>
      <c r="KT173" s="143"/>
      <c r="KU173" s="143"/>
      <c r="KV173" s="143"/>
      <c r="KW173" s="143"/>
      <c r="KX173" s="143"/>
      <c r="KY173" s="143"/>
      <c r="KZ173" s="143"/>
      <c r="LA173" s="143"/>
      <c r="LB173" s="143"/>
      <c r="LC173" s="143"/>
      <c r="LD173" s="143"/>
      <c r="LE173" s="143"/>
      <c r="LF173" s="143"/>
      <c r="LG173" s="143"/>
      <c r="LH173" s="143"/>
      <c r="LI173" s="143"/>
      <c r="LJ173" s="143"/>
      <c r="LK173" s="143"/>
      <c r="LL173" s="143"/>
      <c r="LM173" s="143"/>
      <c r="LN173" s="143"/>
      <c r="LO173" s="143"/>
      <c r="LP173" s="143"/>
      <c r="LQ173" s="143"/>
      <c r="LR173" s="143"/>
      <c r="LS173" s="143"/>
      <c r="LT173" s="143"/>
      <c r="LU173" s="143"/>
      <c r="LV173" s="143"/>
      <c r="LW173" s="143"/>
      <c r="LX173" s="143"/>
      <c r="LY173" s="143"/>
      <c r="LZ173" s="143"/>
      <c r="MA173" s="143"/>
      <c r="MB173" s="143"/>
      <c r="MC173" s="143"/>
      <c r="MD173" s="143"/>
      <c r="ME173" s="143"/>
      <c r="MF173" s="143"/>
      <c r="MG173" s="143"/>
      <c r="MH173" s="143"/>
      <c r="MI173" s="143"/>
      <c r="MJ173" s="143"/>
      <c r="MK173" s="143"/>
      <c r="ML173" s="143"/>
      <c r="MM173" s="143"/>
      <c r="MN173" s="143"/>
      <c r="MO173" s="143"/>
      <c r="MP173" s="143"/>
      <c r="MQ173" s="143"/>
      <c r="MR173" s="143"/>
      <c r="MS173" s="143"/>
      <c r="MT173" s="143"/>
      <c r="MU173" s="143"/>
      <c r="MV173" s="143"/>
      <c r="MW173" s="143"/>
      <c r="MX173" s="143"/>
      <c r="MY173" s="143"/>
      <c r="MZ173" s="143"/>
      <c r="NA173" s="143"/>
      <c r="NB173" s="143"/>
      <c r="NC173" s="143"/>
      <c r="ND173" s="143"/>
      <c r="NE173" s="143"/>
      <c r="NF173" s="143"/>
      <c r="NG173" s="143"/>
      <c r="NH173" s="143"/>
      <c r="NI173" s="143"/>
      <c r="NJ173" s="143"/>
      <c r="NK173" s="143"/>
      <c r="NL173" s="143"/>
      <c r="NM173" s="143"/>
      <c r="NN173" s="143"/>
      <c r="NO173" s="143"/>
      <c r="NP173" s="143"/>
      <c r="NQ173" s="143"/>
      <c r="NR173" s="143"/>
      <c r="NS173" s="143"/>
      <c r="NT173" s="143"/>
      <c r="NU173" s="143"/>
      <c r="NV173" s="143"/>
      <c r="NW173" s="143"/>
      <c r="NX173" s="143"/>
      <c r="NY173" s="143"/>
      <c r="NZ173" s="143"/>
      <c r="OA173" s="143"/>
      <c r="OB173" s="143"/>
      <c r="OC173" s="143"/>
      <c r="OD173" s="143"/>
      <c r="OE173" s="143"/>
      <c r="OF173" s="143"/>
      <c r="OG173" s="143"/>
      <c r="OH173" s="143"/>
      <c r="OI173" s="143"/>
      <c r="OJ173" s="143"/>
      <c r="OK173" s="143"/>
      <c r="OL173" s="143"/>
      <c r="OM173" s="143"/>
      <c r="ON173" s="143"/>
      <c r="OO173" s="143"/>
      <c r="OP173" s="143"/>
      <c r="OQ173" s="143"/>
      <c r="OR173" s="143"/>
      <c r="OS173" s="143"/>
      <c r="OT173" s="143"/>
      <c r="OU173" s="143"/>
      <c r="OV173" s="143"/>
      <c r="OW173" s="143"/>
      <c r="OX173" s="143"/>
      <c r="OY173" s="143"/>
      <c r="OZ173" s="143"/>
      <c r="PA173" s="143"/>
      <c r="PB173" s="143"/>
      <c r="PC173" s="143"/>
      <c r="PD173" s="143"/>
      <c r="PE173" s="143"/>
      <c r="PF173" s="143"/>
      <c r="PG173" s="143"/>
      <c r="PH173" s="143"/>
      <c r="PI173" s="143"/>
      <c r="PJ173" s="143"/>
      <c r="PK173" s="143"/>
      <c r="PL173" s="143"/>
      <c r="PM173" s="143"/>
      <c r="PN173" s="143"/>
      <c r="PO173" s="143"/>
      <c r="PP173" s="143"/>
      <c r="PQ173" s="143"/>
      <c r="PR173" s="143"/>
      <c r="PS173" s="143"/>
      <c r="PT173" s="143"/>
      <c r="PU173" s="143"/>
      <c r="PV173" s="143"/>
      <c r="PW173" s="143"/>
      <c r="PX173" s="143"/>
      <c r="PY173" s="143"/>
      <c r="PZ173" s="143"/>
      <c r="QA173" s="143"/>
      <c r="QB173" s="143"/>
      <c r="QC173" s="143"/>
      <c r="QD173" s="143"/>
      <c r="QE173" s="143"/>
      <c r="QF173" s="143"/>
      <c r="QG173" s="143"/>
      <c r="QH173" s="143"/>
      <c r="QI173" s="143"/>
      <c r="QJ173" s="143"/>
      <c r="QK173" s="143"/>
      <c r="QL173" s="143"/>
      <c r="QM173" s="143"/>
      <c r="QN173" s="143"/>
      <c r="QO173" s="143"/>
      <c r="QP173" s="143"/>
      <c r="QQ173" s="143"/>
      <c r="QR173" s="143"/>
      <c r="QS173" s="143"/>
      <c r="QT173" s="143"/>
      <c r="QU173" s="143"/>
      <c r="QV173" s="143"/>
      <c r="QW173" s="143"/>
      <c r="QX173" s="143"/>
      <c r="QY173" s="143"/>
      <c r="QZ173" s="143"/>
      <c r="RA173" s="143"/>
      <c r="RB173" s="143"/>
      <c r="RC173" s="143"/>
      <c r="RD173" s="143"/>
      <c r="RE173" s="143"/>
      <c r="RF173" s="143"/>
      <c r="RG173" s="143"/>
      <c r="RH173" s="143"/>
      <c r="RI173" s="143"/>
      <c r="RJ173" s="143"/>
      <c r="RK173" s="143"/>
      <c r="RL173" s="143"/>
      <c r="RM173" s="143"/>
      <c r="RN173" s="143"/>
      <c r="RO173" s="143"/>
      <c r="RP173" s="143"/>
      <c r="RQ173" s="143"/>
      <c r="RR173" s="143"/>
      <c r="RS173" s="143"/>
      <c r="RT173" s="143"/>
      <c r="RU173" s="143"/>
      <c r="RV173" s="143"/>
      <c r="RW173" s="143"/>
      <c r="RX173" s="143"/>
      <c r="RY173" s="143"/>
      <c r="RZ173" s="143"/>
      <c r="SA173" s="143"/>
      <c r="SB173" s="143"/>
      <c r="SC173" s="143"/>
      <c r="SD173" s="143"/>
      <c r="SE173" s="143"/>
      <c r="SF173" s="143"/>
      <c r="SG173" s="143"/>
      <c r="SH173" s="143"/>
      <c r="SI173" s="143"/>
      <c r="SJ173" s="143"/>
      <c r="SK173" s="143"/>
      <c r="SL173" s="143"/>
      <c r="SM173" s="143"/>
      <c r="SN173" s="143"/>
      <c r="SO173" s="143"/>
      <c r="SP173" s="143"/>
      <c r="SQ173" s="143"/>
      <c r="SR173" s="143"/>
      <c r="SS173" s="143"/>
      <c r="ST173" s="143"/>
      <c r="SU173" s="143"/>
      <c r="SV173" s="143"/>
      <c r="SW173" s="143"/>
      <c r="SX173" s="143"/>
      <c r="SY173" s="143"/>
      <c r="SZ173" s="143"/>
      <c r="TA173" s="143"/>
      <c r="TB173" s="143"/>
      <c r="TC173" s="143"/>
      <c r="TD173" s="143"/>
      <c r="TE173" s="143"/>
      <c r="TF173" s="143"/>
      <c r="TG173" s="143"/>
      <c r="TH173" s="143"/>
      <c r="TI173" s="143"/>
      <c r="TJ173" s="143"/>
      <c r="TK173" s="143"/>
      <c r="TL173" s="143"/>
      <c r="TM173" s="143"/>
      <c r="TN173" s="143"/>
      <c r="TO173" s="143"/>
      <c r="TP173" s="143"/>
      <c r="TQ173" s="143"/>
      <c r="TR173" s="143"/>
      <c r="TS173" s="143"/>
      <c r="TT173" s="143"/>
      <c r="TU173" s="143"/>
      <c r="TV173" s="143"/>
      <c r="TW173" s="143"/>
      <c r="TX173" s="143"/>
      <c r="TY173" s="143"/>
      <c r="TZ173" s="143"/>
      <c r="UA173" s="143"/>
      <c r="UB173" s="143"/>
      <c r="UC173" s="143"/>
      <c r="UD173" s="143"/>
      <c r="UE173" s="143"/>
      <c r="UF173" s="143"/>
      <c r="UG173" s="143"/>
      <c r="UH173" s="143"/>
      <c r="UI173" s="143"/>
      <c r="UJ173" s="143"/>
      <c r="UK173" s="143"/>
      <c r="UL173" s="143"/>
      <c r="UM173" s="143"/>
      <c r="UN173" s="143"/>
      <c r="UO173" s="143"/>
      <c r="UP173" s="143"/>
      <c r="UQ173" s="143"/>
      <c r="UR173" s="143"/>
      <c r="US173" s="143"/>
      <c r="UT173" s="143"/>
      <c r="UU173" s="143"/>
      <c r="UV173" s="143"/>
      <c r="UW173" s="143"/>
      <c r="UX173" s="143"/>
      <c r="UY173" s="143"/>
      <c r="UZ173" s="143"/>
      <c r="VA173" s="143"/>
      <c r="VB173" s="143"/>
      <c r="VC173" s="143"/>
      <c r="VD173" s="143"/>
      <c r="VE173" s="143"/>
      <c r="VF173" s="143"/>
      <c r="VG173" s="143"/>
      <c r="VH173" s="143"/>
      <c r="VI173" s="143"/>
      <c r="VJ173" s="143"/>
      <c r="VK173" s="143"/>
      <c r="VL173" s="143"/>
      <c r="VM173" s="143"/>
      <c r="VN173" s="143"/>
      <c r="VO173" s="143"/>
      <c r="VP173" s="143"/>
      <c r="VQ173" s="143"/>
      <c r="VR173" s="143"/>
      <c r="VS173" s="143"/>
      <c r="VT173" s="143"/>
      <c r="VU173" s="143"/>
      <c r="VV173" s="143"/>
      <c r="VW173" s="143"/>
      <c r="VX173" s="143"/>
      <c r="VY173" s="143"/>
      <c r="VZ173" s="143"/>
      <c r="WA173" s="143"/>
      <c r="WB173" s="143"/>
      <c r="WC173" s="143"/>
      <c r="WD173" s="143"/>
      <c r="WE173" s="143"/>
      <c r="WF173" s="143"/>
      <c r="WG173" s="143"/>
      <c r="WH173" s="143"/>
      <c r="WI173" s="143"/>
      <c r="WJ173" s="143"/>
      <c r="WK173" s="143"/>
      <c r="WL173" s="143"/>
      <c r="WM173" s="143"/>
      <c r="WN173" s="143"/>
      <c r="WO173" s="143"/>
      <c r="WP173" s="143"/>
      <c r="WQ173" s="143"/>
      <c r="WR173" s="143"/>
      <c r="WS173" s="143"/>
      <c r="WT173" s="143"/>
      <c r="WU173" s="143"/>
      <c r="WV173" s="143"/>
      <c r="WW173" s="143"/>
      <c r="WX173" s="143"/>
      <c r="WY173" s="143"/>
      <c r="WZ173" s="143"/>
      <c r="XA173" s="143"/>
      <c r="XB173" s="143"/>
      <c r="XC173" s="143"/>
      <c r="XD173" s="143"/>
      <c r="XE173" s="143"/>
      <c r="XF173" s="143"/>
      <c r="XG173" s="143"/>
      <c r="XH173" s="143"/>
      <c r="XI173" s="143"/>
      <c r="XJ173" s="143"/>
      <c r="XK173" s="143"/>
      <c r="XL173" s="143"/>
      <c r="XM173" s="143"/>
      <c r="XN173" s="143"/>
      <c r="XO173" s="143"/>
      <c r="XP173" s="143"/>
      <c r="XQ173" s="143"/>
      <c r="XR173" s="143"/>
      <c r="XS173" s="143"/>
      <c r="XT173" s="143"/>
      <c r="XU173" s="143"/>
      <c r="XV173" s="143"/>
      <c r="XW173" s="143"/>
      <c r="XX173" s="143"/>
      <c r="XY173" s="143"/>
      <c r="XZ173" s="143"/>
      <c r="YA173" s="143"/>
      <c r="YB173" s="143"/>
      <c r="YC173" s="143"/>
      <c r="YD173" s="143"/>
      <c r="YE173" s="143"/>
      <c r="YF173" s="143"/>
      <c r="YG173" s="143"/>
      <c r="YH173" s="143"/>
      <c r="YI173" s="143"/>
      <c r="YJ173" s="143"/>
      <c r="YK173" s="143"/>
      <c r="YL173" s="143"/>
      <c r="YM173" s="143"/>
      <c r="YN173" s="143"/>
      <c r="YO173" s="143"/>
      <c r="YP173" s="143"/>
      <c r="YQ173" s="143"/>
      <c r="YR173" s="143"/>
      <c r="YS173" s="143"/>
      <c r="YT173" s="143"/>
      <c r="YU173" s="143"/>
      <c r="YV173" s="143"/>
      <c r="YW173" s="143"/>
      <c r="YX173" s="143"/>
      <c r="YY173" s="143"/>
      <c r="YZ173" s="143"/>
      <c r="ZA173" s="143"/>
      <c r="ZB173" s="143"/>
      <c r="ZC173" s="143"/>
      <c r="ZD173" s="143"/>
      <c r="ZE173" s="143"/>
      <c r="ZF173" s="143"/>
      <c r="ZG173" s="143"/>
      <c r="ZH173" s="143"/>
    </row>
    <row r="174" spans="1:684" s="106" customFormat="1" ht="13.55" customHeight="1">
      <c r="A174" s="400"/>
      <c r="B174" s="62" t="s">
        <v>237</v>
      </c>
      <c r="C174" s="166">
        <v>2252565</v>
      </c>
      <c r="D174" s="385">
        <f t="shared" si="37"/>
        <v>0.16079167572770903</v>
      </c>
      <c r="E174" s="93">
        <v>1942</v>
      </c>
      <c r="F174" s="385">
        <f t="shared" si="29"/>
        <v>0.25777202072538863</v>
      </c>
      <c r="G174" s="92">
        <v>511</v>
      </c>
      <c r="H174" s="385">
        <f t="shared" si="35"/>
        <v>-7.4275362318840576E-2</v>
      </c>
      <c r="I174" s="92">
        <v>238</v>
      </c>
      <c r="J174" s="385">
        <f>I174/I162-1</f>
        <v>1.2242990654205608</v>
      </c>
      <c r="K174" s="373">
        <v>81</v>
      </c>
      <c r="L174" s="385">
        <f t="shared" si="36"/>
        <v>-0.31932773109243695</v>
      </c>
      <c r="M174" s="373">
        <v>3474</v>
      </c>
      <c r="N174" s="385">
        <f t="shared" si="36"/>
        <v>1.9022556390977443</v>
      </c>
      <c r="O174" s="92"/>
      <c r="P174" s="385"/>
      <c r="Q174" s="93"/>
      <c r="R174" s="385"/>
      <c r="S174" s="143"/>
      <c r="T174" s="143"/>
      <c r="U174" s="143"/>
      <c r="V174" s="143"/>
      <c r="W174" s="143"/>
      <c r="X174" s="143"/>
      <c r="Y174" s="143"/>
      <c r="Z174" s="143"/>
      <c r="AA174" s="143"/>
      <c r="AB174" s="143"/>
      <c r="AC174" s="143"/>
      <c r="AD174" s="143"/>
      <c r="AE174" s="143"/>
      <c r="AF174" s="143"/>
      <c r="AG174" s="143"/>
      <c r="AH174" s="143"/>
      <c r="AI174" s="143"/>
      <c r="AJ174" s="143"/>
      <c r="AK174" s="143"/>
      <c r="AL174" s="143"/>
      <c r="AM174" s="143"/>
      <c r="AN174" s="143"/>
      <c r="AO174" s="143"/>
      <c r="AP174" s="143"/>
      <c r="AQ174" s="143"/>
      <c r="AR174" s="143"/>
      <c r="AS174" s="143"/>
      <c r="AT174" s="143"/>
      <c r="AU174" s="143"/>
      <c r="AV174" s="143"/>
      <c r="AW174" s="143"/>
      <c r="AX174" s="143"/>
      <c r="AY174" s="143"/>
      <c r="AZ174" s="143"/>
      <c r="BA174" s="143"/>
      <c r="BB174" s="143"/>
      <c r="BC174" s="143"/>
      <c r="BD174" s="143"/>
      <c r="BE174" s="143"/>
      <c r="BF174" s="143"/>
      <c r="BG174" s="143"/>
      <c r="BH174" s="143"/>
      <c r="BI174" s="143"/>
      <c r="BJ174" s="143"/>
      <c r="BK174" s="143"/>
      <c r="BL174" s="143"/>
      <c r="BM174" s="143"/>
      <c r="BN174" s="143"/>
      <c r="BO174" s="143"/>
      <c r="BP174" s="143"/>
      <c r="BQ174" s="143"/>
      <c r="BR174" s="143"/>
      <c r="BS174" s="143"/>
      <c r="BT174" s="143"/>
      <c r="BU174" s="143"/>
      <c r="BV174" s="143"/>
      <c r="BW174" s="143"/>
      <c r="BX174" s="143"/>
      <c r="BY174" s="143"/>
      <c r="BZ174" s="143"/>
      <c r="CA174" s="143"/>
      <c r="CB174" s="143"/>
      <c r="CC174" s="143"/>
      <c r="CD174" s="143"/>
      <c r="CE174" s="143"/>
      <c r="CF174" s="143"/>
      <c r="CG174" s="143"/>
      <c r="CH174" s="143"/>
      <c r="CI174" s="143"/>
      <c r="CJ174" s="143"/>
      <c r="CK174" s="143"/>
      <c r="CL174" s="143"/>
      <c r="CM174" s="143"/>
      <c r="CN174" s="143"/>
      <c r="CO174" s="143"/>
      <c r="CP174" s="143"/>
      <c r="CQ174" s="143"/>
      <c r="CR174" s="143"/>
      <c r="CS174" s="143"/>
      <c r="CT174" s="143"/>
      <c r="CU174" s="143"/>
      <c r="CV174" s="143"/>
      <c r="CW174" s="143"/>
      <c r="CX174" s="143"/>
      <c r="CY174" s="143"/>
      <c r="CZ174" s="143"/>
      <c r="DA174" s="143"/>
      <c r="DB174" s="143"/>
      <c r="DC174" s="143"/>
      <c r="DD174" s="143"/>
      <c r="DE174" s="143"/>
      <c r="DF174" s="143"/>
      <c r="DG174" s="143"/>
      <c r="DH174" s="143"/>
      <c r="DI174" s="143"/>
      <c r="DJ174" s="143"/>
      <c r="DK174" s="143"/>
      <c r="DL174" s="143"/>
      <c r="DM174" s="143"/>
      <c r="DN174" s="143"/>
      <c r="DO174" s="143"/>
      <c r="DP174" s="143"/>
      <c r="DQ174" s="143"/>
      <c r="DR174" s="143"/>
      <c r="DS174" s="143"/>
      <c r="DT174" s="143"/>
      <c r="DU174" s="143"/>
      <c r="DV174" s="143"/>
      <c r="DW174" s="143"/>
      <c r="DX174" s="143"/>
      <c r="DY174" s="143"/>
      <c r="DZ174" s="143"/>
      <c r="EA174" s="143"/>
      <c r="EB174" s="143"/>
      <c r="EC174" s="143"/>
      <c r="ED174" s="143"/>
      <c r="EE174" s="143"/>
      <c r="EF174" s="143"/>
      <c r="EG174" s="143"/>
      <c r="EH174" s="143"/>
      <c r="EI174" s="143"/>
      <c r="EJ174" s="143"/>
      <c r="EK174" s="143"/>
      <c r="EL174" s="143"/>
      <c r="EM174" s="143"/>
      <c r="EN174" s="143"/>
      <c r="EO174" s="143"/>
      <c r="EP174" s="143"/>
      <c r="EQ174" s="143"/>
      <c r="ER174" s="143"/>
      <c r="ES174" s="143"/>
      <c r="ET174" s="143"/>
      <c r="EU174" s="143"/>
      <c r="EV174" s="143"/>
      <c r="EW174" s="143"/>
      <c r="EX174" s="143"/>
      <c r="EY174" s="143"/>
      <c r="EZ174" s="143"/>
      <c r="FA174" s="143"/>
      <c r="FB174" s="143"/>
      <c r="FC174" s="143"/>
      <c r="FD174" s="143"/>
      <c r="FE174" s="143"/>
      <c r="FF174" s="143"/>
      <c r="FG174" s="143"/>
      <c r="FH174" s="143"/>
      <c r="FI174" s="143"/>
      <c r="FJ174" s="143"/>
      <c r="FK174" s="143"/>
      <c r="FL174" s="143"/>
      <c r="FM174" s="143"/>
      <c r="FN174" s="143"/>
      <c r="FO174" s="143"/>
      <c r="FP174" s="143"/>
      <c r="FQ174" s="143"/>
      <c r="FR174" s="143"/>
      <c r="FS174" s="143"/>
      <c r="FT174" s="143"/>
      <c r="FU174" s="143"/>
      <c r="FV174" s="143"/>
      <c r="FW174" s="143"/>
      <c r="FX174" s="143"/>
      <c r="FY174" s="143"/>
      <c r="FZ174" s="143"/>
      <c r="GA174" s="143"/>
      <c r="GB174" s="143"/>
      <c r="GC174" s="143"/>
      <c r="GD174" s="143"/>
      <c r="GE174" s="143"/>
      <c r="GF174" s="143"/>
      <c r="GG174" s="143"/>
      <c r="GH174" s="143"/>
      <c r="GI174" s="143"/>
      <c r="GJ174" s="143"/>
      <c r="GK174" s="143"/>
      <c r="GL174" s="143"/>
      <c r="GM174" s="143"/>
      <c r="GN174" s="143"/>
      <c r="GO174" s="143"/>
      <c r="GP174" s="143"/>
      <c r="GQ174" s="143"/>
      <c r="GR174" s="143"/>
      <c r="GS174" s="143"/>
      <c r="GT174" s="143"/>
      <c r="GU174" s="143"/>
      <c r="GV174" s="143"/>
      <c r="GW174" s="143"/>
      <c r="GX174" s="143"/>
      <c r="GY174" s="143"/>
      <c r="GZ174" s="143"/>
      <c r="HA174" s="143"/>
      <c r="HB174" s="143"/>
      <c r="HC174" s="143"/>
      <c r="HD174" s="143"/>
      <c r="HE174" s="143"/>
      <c r="HF174" s="143"/>
      <c r="HG174" s="143"/>
      <c r="HH174" s="143"/>
      <c r="HI174" s="143"/>
      <c r="HJ174" s="143"/>
      <c r="HK174" s="143"/>
      <c r="HL174" s="143"/>
      <c r="HM174" s="143"/>
      <c r="HN174" s="143"/>
      <c r="HO174" s="143"/>
      <c r="HP174" s="143"/>
      <c r="HQ174" s="143"/>
      <c r="HR174" s="143"/>
      <c r="HS174" s="143"/>
      <c r="HT174" s="143"/>
      <c r="HU174" s="143"/>
      <c r="HV174" s="143"/>
      <c r="HW174" s="143"/>
      <c r="HX174" s="143"/>
      <c r="HY174" s="143"/>
      <c r="HZ174" s="143"/>
      <c r="IA174" s="143"/>
      <c r="IB174" s="143"/>
      <c r="IC174" s="143"/>
      <c r="ID174" s="143"/>
      <c r="IE174" s="143"/>
      <c r="IF174" s="143"/>
      <c r="IG174" s="143"/>
      <c r="IH174" s="143"/>
      <c r="II174" s="143"/>
      <c r="IJ174" s="143"/>
      <c r="IK174" s="143"/>
      <c r="IL174" s="143"/>
      <c r="IM174" s="143"/>
      <c r="IN174" s="143"/>
      <c r="IO174" s="143"/>
      <c r="IP174" s="143"/>
      <c r="IQ174" s="143"/>
      <c r="IR174" s="143"/>
      <c r="IS174" s="143"/>
      <c r="IT174" s="143"/>
      <c r="IU174" s="143"/>
      <c r="IV174" s="143"/>
      <c r="IW174" s="143"/>
      <c r="IX174" s="143"/>
      <c r="IY174" s="143"/>
      <c r="IZ174" s="143"/>
      <c r="JA174" s="143"/>
      <c r="JB174" s="143"/>
      <c r="JC174" s="143"/>
      <c r="JD174" s="143"/>
      <c r="JE174" s="143"/>
      <c r="JF174" s="143"/>
      <c r="JG174" s="143"/>
      <c r="JH174" s="143"/>
      <c r="JI174" s="143"/>
      <c r="JJ174" s="143"/>
      <c r="JK174" s="143"/>
      <c r="JL174" s="143"/>
      <c r="JM174" s="143"/>
      <c r="JN174" s="143"/>
      <c r="JO174" s="143"/>
      <c r="JP174" s="143"/>
      <c r="JQ174" s="143"/>
      <c r="JR174" s="143"/>
      <c r="JS174" s="143"/>
      <c r="JT174" s="143"/>
      <c r="JU174" s="143"/>
      <c r="JV174" s="143"/>
      <c r="JW174" s="143"/>
      <c r="JX174" s="143"/>
      <c r="JY174" s="143"/>
      <c r="JZ174" s="143"/>
      <c r="KA174" s="143"/>
      <c r="KB174" s="143"/>
      <c r="KC174" s="143"/>
      <c r="KD174" s="143"/>
      <c r="KE174" s="143"/>
      <c r="KF174" s="143"/>
      <c r="KG174" s="143"/>
      <c r="KH174" s="143"/>
      <c r="KI174" s="143"/>
      <c r="KJ174" s="143"/>
      <c r="KK174" s="143"/>
      <c r="KL174" s="143"/>
      <c r="KM174" s="143"/>
      <c r="KN174" s="143"/>
      <c r="KO174" s="143"/>
      <c r="KP174" s="143"/>
      <c r="KQ174" s="143"/>
      <c r="KR174" s="143"/>
      <c r="KS174" s="143"/>
      <c r="KT174" s="143"/>
      <c r="KU174" s="143"/>
      <c r="KV174" s="143"/>
      <c r="KW174" s="143"/>
      <c r="KX174" s="143"/>
      <c r="KY174" s="143"/>
      <c r="KZ174" s="143"/>
      <c r="LA174" s="143"/>
      <c r="LB174" s="143"/>
      <c r="LC174" s="143"/>
      <c r="LD174" s="143"/>
      <c r="LE174" s="143"/>
      <c r="LF174" s="143"/>
      <c r="LG174" s="143"/>
      <c r="LH174" s="143"/>
      <c r="LI174" s="143"/>
      <c r="LJ174" s="143"/>
      <c r="LK174" s="143"/>
      <c r="LL174" s="143"/>
      <c r="LM174" s="143"/>
      <c r="LN174" s="143"/>
      <c r="LO174" s="143"/>
      <c r="LP174" s="143"/>
      <c r="LQ174" s="143"/>
      <c r="LR174" s="143"/>
      <c r="LS174" s="143"/>
      <c r="LT174" s="143"/>
      <c r="LU174" s="143"/>
      <c r="LV174" s="143"/>
      <c r="LW174" s="143"/>
      <c r="LX174" s="143"/>
      <c r="LY174" s="143"/>
      <c r="LZ174" s="143"/>
      <c r="MA174" s="143"/>
      <c r="MB174" s="143"/>
      <c r="MC174" s="143"/>
      <c r="MD174" s="143"/>
      <c r="ME174" s="143"/>
      <c r="MF174" s="143"/>
      <c r="MG174" s="143"/>
      <c r="MH174" s="143"/>
      <c r="MI174" s="143"/>
      <c r="MJ174" s="143"/>
      <c r="MK174" s="143"/>
      <c r="ML174" s="143"/>
      <c r="MM174" s="143"/>
      <c r="MN174" s="143"/>
      <c r="MO174" s="143"/>
      <c r="MP174" s="143"/>
      <c r="MQ174" s="143"/>
      <c r="MR174" s="143"/>
      <c r="MS174" s="143"/>
      <c r="MT174" s="143"/>
      <c r="MU174" s="143"/>
      <c r="MV174" s="143"/>
      <c r="MW174" s="143"/>
      <c r="MX174" s="143"/>
      <c r="MY174" s="143"/>
      <c r="MZ174" s="143"/>
      <c r="NA174" s="143"/>
      <c r="NB174" s="143"/>
      <c r="NC174" s="143"/>
      <c r="ND174" s="143"/>
      <c r="NE174" s="143"/>
      <c r="NF174" s="143"/>
      <c r="NG174" s="143"/>
      <c r="NH174" s="143"/>
      <c r="NI174" s="143"/>
      <c r="NJ174" s="143"/>
      <c r="NK174" s="143"/>
      <c r="NL174" s="143"/>
      <c r="NM174" s="143"/>
      <c r="NN174" s="143"/>
      <c r="NO174" s="143"/>
      <c r="NP174" s="143"/>
      <c r="NQ174" s="143"/>
      <c r="NR174" s="143"/>
      <c r="NS174" s="143"/>
      <c r="NT174" s="143"/>
      <c r="NU174" s="143"/>
      <c r="NV174" s="143"/>
      <c r="NW174" s="143"/>
      <c r="NX174" s="143"/>
      <c r="NY174" s="143"/>
      <c r="NZ174" s="143"/>
      <c r="OA174" s="143"/>
      <c r="OB174" s="143"/>
      <c r="OC174" s="143"/>
      <c r="OD174" s="143"/>
      <c r="OE174" s="143"/>
      <c r="OF174" s="143"/>
      <c r="OG174" s="143"/>
      <c r="OH174" s="143"/>
      <c r="OI174" s="143"/>
      <c r="OJ174" s="143"/>
      <c r="OK174" s="143"/>
      <c r="OL174" s="143"/>
      <c r="OM174" s="143"/>
      <c r="ON174" s="143"/>
      <c r="OO174" s="143"/>
      <c r="OP174" s="143"/>
      <c r="OQ174" s="143"/>
      <c r="OR174" s="143"/>
      <c r="OS174" s="143"/>
      <c r="OT174" s="143"/>
      <c r="OU174" s="143"/>
      <c r="OV174" s="143"/>
      <c r="OW174" s="143"/>
      <c r="OX174" s="143"/>
      <c r="OY174" s="143"/>
      <c r="OZ174" s="143"/>
      <c r="PA174" s="143"/>
      <c r="PB174" s="143"/>
      <c r="PC174" s="143"/>
      <c r="PD174" s="143"/>
      <c r="PE174" s="143"/>
      <c r="PF174" s="143"/>
      <c r="PG174" s="143"/>
      <c r="PH174" s="143"/>
      <c r="PI174" s="143"/>
      <c r="PJ174" s="143"/>
      <c r="PK174" s="143"/>
      <c r="PL174" s="143"/>
      <c r="PM174" s="143"/>
      <c r="PN174" s="143"/>
      <c r="PO174" s="143"/>
      <c r="PP174" s="143"/>
      <c r="PQ174" s="143"/>
      <c r="PR174" s="143"/>
      <c r="PS174" s="143"/>
      <c r="PT174" s="143"/>
      <c r="PU174" s="143"/>
      <c r="PV174" s="143"/>
      <c r="PW174" s="143"/>
      <c r="PX174" s="143"/>
      <c r="PY174" s="143"/>
      <c r="PZ174" s="143"/>
      <c r="QA174" s="143"/>
      <c r="QB174" s="143"/>
      <c r="QC174" s="143"/>
      <c r="QD174" s="143"/>
      <c r="QE174" s="143"/>
      <c r="QF174" s="143"/>
      <c r="QG174" s="143"/>
      <c r="QH174" s="143"/>
      <c r="QI174" s="143"/>
      <c r="QJ174" s="143"/>
      <c r="QK174" s="143"/>
      <c r="QL174" s="143"/>
      <c r="QM174" s="143"/>
      <c r="QN174" s="143"/>
      <c r="QO174" s="143"/>
      <c r="QP174" s="143"/>
      <c r="QQ174" s="143"/>
      <c r="QR174" s="143"/>
      <c r="QS174" s="143"/>
      <c r="QT174" s="143"/>
      <c r="QU174" s="143"/>
      <c r="QV174" s="143"/>
      <c r="QW174" s="143"/>
      <c r="QX174" s="143"/>
      <c r="QY174" s="143"/>
      <c r="QZ174" s="143"/>
      <c r="RA174" s="143"/>
      <c r="RB174" s="143"/>
      <c r="RC174" s="143"/>
      <c r="RD174" s="143"/>
      <c r="RE174" s="143"/>
      <c r="RF174" s="143"/>
      <c r="RG174" s="143"/>
      <c r="RH174" s="143"/>
      <c r="RI174" s="143"/>
      <c r="RJ174" s="143"/>
      <c r="RK174" s="143"/>
      <c r="RL174" s="143"/>
      <c r="RM174" s="143"/>
      <c r="RN174" s="143"/>
      <c r="RO174" s="143"/>
      <c r="RP174" s="143"/>
      <c r="RQ174" s="143"/>
      <c r="RR174" s="143"/>
      <c r="RS174" s="143"/>
      <c r="RT174" s="143"/>
      <c r="RU174" s="143"/>
      <c r="RV174" s="143"/>
      <c r="RW174" s="143"/>
      <c r="RX174" s="143"/>
      <c r="RY174" s="143"/>
      <c r="RZ174" s="143"/>
      <c r="SA174" s="143"/>
      <c r="SB174" s="143"/>
      <c r="SC174" s="143"/>
      <c r="SD174" s="143"/>
      <c r="SE174" s="143"/>
      <c r="SF174" s="143"/>
      <c r="SG174" s="143"/>
      <c r="SH174" s="143"/>
      <c r="SI174" s="143"/>
      <c r="SJ174" s="143"/>
      <c r="SK174" s="143"/>
      <c r="SL174" s="143"/>
      <c r="SM174" s="143"/>
      <c r="SN174" s="143"/>
      <c r="SO174" s="143"/>
      <c r="SP174" s="143"/>
      <c r="SQ174" s="143"/>
      <c r="SR174" s="143"/>
      <c r="SS174" s="143"/>
      <c r="ST174" s="143"/>
      <c r="SU174" s="143"/>
      <c r="SV174" s="143"/>
      <c r="SW174" s="143"/>
      <c r="SX174" s="143"/>
      <c r="SY174" s="143"/>
      <c r="SZ174" s="143"/>
      <c r="TA174" s="143"/>
      <c r="TB174" s="143"/>
      <c r="TC174" s="143"/>
      <c r="TD174" s="143"/>
      <c r="TE174" s="143"/>
      <c r="TF174" s="143"/>
      <c r="TG174" s="143"/>
      <c r="TH174" s="143"/>
      <c r="TI174" s="143"/>
      <c r="TJ174" s="143"/>
      <c r="TK174" s="143"/>
      <c r="TL174" s="143"/>
      <c r="TM174" s="143"/>
      <c r="TN174" s="143"/>
      <c r="TO174" s="143"/>
      <c r="TP174" s="143"/>
      <c r="TQ174" s="143"/>
      <c r="TR174" s="143"/>
      <c r="TS174" s="143"/>
      <c r="TT174" s="143"/>
      <c r="TU174" s="143"/>
      <c r="TV174" s="143"/>
      <c r="TW174" s="143"/>
      <c r="TX174" s="143"/>
      <c r="TY174" s="143"/>
      <c r="TZ174" s="143"/>
      <c r="UA174" s="143"/>
      <c r="UB174" s="143"/>
      <c r="UC174" s="143"/>
      <c r="UD174" s="143"/>
      <c r="UE174" s="143"/>
      <c r="UF174" s="143"/>
      <c r="UG174" s="143"/>
      <c r="UH174" s="143"/>
      <c r="UI174" s="143"/>
      <c r="UJ174" s="143"/>
      <c r="UK174" s="143"/>
      <c r="UL174" s="143"/>
      <c r="UM174" s="143"/>
      <c r="UN174" s="143"/>
      <c r="UO174" s="143"/>
      <c r="UP174" s="143"/>
      <c r="UQ174" s="143"/>
      <c r="UR174" s="143"/>
      <c r="US174" s="143"/>
      <c r="UT174" s="143"/>
      <c r="UU174" s="143"/>
      <c r="UV174" s="143"/>
      <c r="UW174" s="143"/>
      <c r="UX174" s="143"/>
      <c r="UY174" s="143"/>
      <c r="UZ174" s="143"/>
      <c r="VA174" s="143"/>
      <c r="VB174" s="143"/>
      <c r="VC174" s="143"/>
      <c r="VD174" s="143"/>
      <c r="VE174" s="143"/>
      <c r="VF174" s="143"/>
      <c r="VG174" s="143"/>
      <c r="VH174" s="143"/>
      <c r="VI174" s="143"/>
      <c r="VJ174" s="143"/>
      <c r="VK174" s="143"/>
      <c r="VL174" s="143"/>
      <c r="VM174" s="143"/>
      <c r="VN174" s="143"/>
      <c r="VO174" s="143"/>
      <c r="VP174" s="143"/>
      <c r="VQ174" s="143"/>
      <c r="VR174" s="143"/>
      <c r="VS174" s="143"/>
      <c r="VT174" s="143"/>
      <c r="VU174" s="143"/>
      <c r="VV174" s="143"/>
      <c r="VW174" s="143"/>
      <c r="VX174" s="143"/>
      <c r="VY174" s="143"/>
      <c r="VZ174" s="143"/>
      <c r="WA174" s="143"/>
      <c r="WB174" s="143"/>
      <c r="WC174" s="143"/>
      <c r="WD174" s="143"/>
      <c r="WE174" s="143"/>
      <c r="WF174" s="143"/>
      <c r="WG174" s="143"/>
      <c r="WH174" s="143"/>
      <c r="WI174" s="143"/>
      <c r="WJ174" s="143"/>
      <c r="WK174" s="143"/>
      <c r="WL174" s="143"/>
      <c r="WM174" s="143"/>
      <c r="WN174" s="143"/>
      <c r="WO174" s="143"/>
      <c r="WP174" s="143"/>
      <c r="WQ174" s="143"/>
      <c r="WR174" s="143"/>
      <c r="WS174" s="143"/>
      <c r="WT174" s="143"/>
      <c r="WU174" s="143"/>
      <c r="WV174" s="143"/>
      <c r="WW174" s="143"/>
      <c r="WX174" s="143"/>
      <c r="WY174" s="143"/>
      <c r="WZ174" s="143"/>
      <c r="XA174" s="143"/>
      <c r="XB174" s="143"/>
      <c r="XC174" s="143"/>
      <c r="XD174" s="143"/>
      <c r="XE174" s="143"/>
      <c r="XF174" s="143"/>
      <c r="XG174" s="143"/>
      <c r="XH174" s="143"/>
      <c r="XI174" s="143"/>
      <c r="XJ174" s="143"/>
      <c r="XK174" s="143"/>
      <c r="XL174" s="143"/>
      <c r="XM174" s="143"/>
      <c r="XN174" s="143"/>
      <c r="XO174" s="143"/>
      <c r="XP174" s="143"/>
      <c r="XQ174" s="143"/>
      <c r="XR174" s="143"/>
      <c r="XS174" s="143"/>
      <c r="XT174" s="143"/>
      <c r="XU174" s="143"/>
      <c r="XV174" s="143"/>
      <c r="XW174" s="143"/>
      <c r="XX174" s="143"/>
      <c r="XY174" s="143"/>
      <c r="XZ174" s="143"/>
      <c r="YA174" s="143"/>
      <c r="YB174" s="143"/>
      <c r="YC174" s="143"/>
      <c r="YD174" s="143"/>
      <c r="YE174" s="143"/>
      <c r="YF174" s="143"/>
      <c r="YG174" s="143"/>
      <c r="YH174" s="143"/>
      <c r="YI174" s="143"/>
      <c r="YJ174" s="143"/>
      <c r="YK174" s="143"/>
      <c r="YL174" s="143"/>
      <c r="YM174" s="143"/>
      <c r="YN174" s="143"/>
      <c r="YO174" s="143"/>
      <c r="YP174" s="143"/>
      <c r="YQ174" s="143"/>
      <c r="YR174" s="143"/>
      <c r="YS174" s="143"/>
      <c r="YT174" s="143"/>
      <c r="YU174" s="143"/>
      <c r="YV174" s="143"/>
      <c r="YW174" s="143"/>
      <c r="YX174" s="143"/>
      <c r="YY174" s="143"/>
      <c r="YZ174" s="143"/>
      <c r="ZA174" s="143"/>
      <c r="ZB174" s="143"/>
      <c r="ZC174" s="143"/>
      <c r="ZD174" s="143"/>
      <c r="ZE174" s="143"/>
      <c r="ZF174" s="143"/>
      <c r="ZG174" s="143"/>
      <c r="ZH174" s="143"/>
    </row>
    <row r="175" spans="1:684" s="106" customFormat="1" ht="13.55" customHeight="1">
      <c r="A175" s="400"/>
      <c r="B175" s="62" t="s">
        <v>8</v>
      </c>
      <c r="C175" s="166">
        <v>2230200</v>
      </c>
      <c r="D175" s="385">
        <f t="shared" si="37"/>
        <v>0.11290590600630845</v>
      </c>
      <c r="E175" s="93">
        <v>1427</v>
      </c>
      <c r="F175" s="385">
        <f t="shared" si="29"/>
        <v>-0.10923845193508119</v>
      </c>
      <c r="G175" s="92">
        <v>655</v>
      </c>
      <c r="H175" s="385">
        <f t="shared" si="35"/>
        <v>-3.0441400304414001E-3</v>
      </c>
      <c r="I175" s="92">
        <v>162</v>
      </c>
      <c r="J175" s="385">
        <f>I175/I163-1</f>
        <v>-0.11956521739130432</v>
      </c>
      <c r="K175" s="373">
        <v>98</v>
      </c>
      <c r="L175" s="385">
        <f t="shared" si="36"/>
        <v>-0.16239316239316237</v>
      </c>
      <c r="M175" s="373">
        <v>814</v>
      </c>
      <c r="N175" s="385">
        <f t="shared" si="36"/>
        <v>-0.4160688665710186</v>
      </c>
      <c r="O175" s="92"/>
      <c r="P175" s="385"/>
      <c r="Q175" s="93"/>
      <c r="R175" s="385"/>
      <c r="S175" s="143"/>
      <c r="T175" s="143"/>
      <c r="U175" s="143"/>
      <c r="V175" s="143"/>
      <c r="W175" s="143"/>
      <c r="X175" s="143"/>
      <c r="Y175" s="143"/>
      <c r="Z175" s="143"/>
      <c r="AA175" s="143"/>
      <c r="AB175" s="143"/>
      <c r="AC175" s="143"/>
      <c r="AD175" s="143"/>
      <c r="AE175" s="143"/>
      <c r="AF175" s="143"/>
      <c r="AG175" s="143"/>
      <c r="AH175" s="143"/>
      <c r="AI175" s="143"/>
      <c r="AJ175" s="143"/>
      <c r="AK175" s="143"/>
      <c r="AL175" s="143"/>
      <c r="AM175" s="143"/>
      <c r="AN175" s="143"/>
      <c r="AO175" s="143"/>
      <c r="AP175" s="143"/>
      <c r="AQ175" s="143"/>
      <c r="AR175" s="143"/>
      <c r="AS175" s="143"/>
      <c r="AT175" s="143"/>
      <c r="AU175" s="143"/>
      <c r="AV175" s="143"/>
      <c r="AW175" s="143"/>
      <c r="AX175" s="143"/>
      <c r="AY175" s="143"/>
      <c r="AZ175" s="143"/>
      <c r="BA175" s="143"/>
      <c r="BB175" s="143"/>
      <c r="BC175" s="143"/>
      <c r="BD175" s="143"/>
      <c r="BE175" s="143"/>
      <c r="BF175" s="143"/>
      <c r="BG175" s="143"/>
      <c r="BH175" s="143"/>
      <c r="BI175" s="143"/>
      <c r="BJ175" s="143"/>
      <c r="BK175" s="143"/>
      <c r="BL175" s="143"/>
      <c r="BM175" s="143"/>
      <c r="BN175" s="143"/>
      <c r="BO175" s="143"/>
      <c r="BP175" s="143"/>
      <c r="BQ175" s="143"/>
      <c r="BR175" s="143"/>
      <c r="BS175" s="143"/>
      <c r="BT175" s="143"/>
      <c r="BU175" s="143"/>
      <c r="BV175" s="143"/>
      <c r="BW175" s="143"/>
      <c r="BX175" s="143"/>
      <c r="BY175" s="143"/>
      <c r="BZ175" s="143"/>
      <c r="CA175" s="143"/>
      <c r="CB175" s="143"/>
      <c r="CC175" s="143"/>
      <c r="CD175" s="143"/>
      <c r="CE175" s="143"/>
      <c r="CF175" s="143"/>
      <c r="CG175" s="143"/>
      <c r="CH175" s="143"/>
      <c r="CI175" s="143"/>
      <c r="CJ175" s="143"/>
      <c r="CK175" s="143"/>
      <c r="CL175" s="143"/>
      <c r="CM175" s="143"/>
      <c r="CN175" s="143"/>
      <c r="CO175" s="143"/>
      <c r="CP175" s="143"/>
      <c r="CQ175" s="143"/>
      <c r="CR175" s="143"/>
      <c r="CS175" s="143"/>
      <c r="CT175" s="143"/>
      <c r="CU175" s="143"/>
      <c r="CV175" s="143"/>
      <c r="CW175" s="143"/>
      <c r="CX175" s="143"/>
      <c r="CY175" s="143"/>
      <c r="CZ175" s="143"/>
      <c r="DA175" s="143"/>
      <c r="DB175" s="143"/>
      <c r="DC175" s="143"/>
      <c r="DD175" s="143"/>
      <c r="DE175" s="143"/>
      <c r="DF175" s="143"/>
      <c r="DG175" s="143"/>
      <c r="DH175" s="143"/>
      <c r="DI175" s="143"/>
      <c r="DJ175" s="143"/>
      <c r="DK175" s="143"/>
      <c r="DL175" s="143"/>
      <c r="DM175" s="143"/>
      <c r="DN175" s="143"/>
      <c r="DO175" s="143"/>
      <c r="DP175" s="143"/>
      <c r="DQ175" s="143"/>
      <c r="DR175" s="143"/>
      <c r="DS175" s="143"/>
      <c r="DT175" s="143"/>
      <c r="DU175" s="143"/>
      <c r="DV175" s="143"/>
      <c r="DW175" s="143"/>
      <c r="DX175" s="143"/>
      <c r="DY175" s="143"/>
      <c r="DZ175" s="143"/>
      <c r="EA175" s="143"/>
      <c r="EB175" s="143"/>
      <c r="EC175" s="143"/>
      <c r="ED175" s="143"/>
      <c r="EE175" s="143"/>
      <c r="EF175" s="143"/>
      <c r="EG175" s="143"/>
      <c r="EH175" s="143"/>
      <c r="EI175" s="143"/>
      <c r="EJ175" s="143"/>
      <c r="EK175" s="143"/>
      <c r="EL175" s="143"/>
      <c r="EM175" s="143"/>
      <c r="EN175" s="143"/>
      <c r="EO175" s="143"/>
      <c r="EP175" s="143"/>
      <c r="EQ175" s="143"/>
      <c r="ER175" s="143"/>
      <c r="ES175" s="143"/>
      <c r="ET175" s="143"/>
      <c r="EU175" s="143"/>
      <c r="EV175" s="143"/>
      <c r="EW175" s="143"/>
      <c r="EX175" s="143"/>
      <c r="EY175" s="143"/>
      <c r="EZ175" s="143"/>
      <c r="FA175" s="143"/>
      <c r="FB175" s="143"/>
      <c r="FC175" s="143"/>
      <c r="FD175" s="143"/>
      <c r="FE175" s="143"/>
      <c r="FF175" s="143"/>
      <c r="FG175" s="143"/>
      <c r="FH175" s="143"/>
      <c r="FI175" s="143"/>
      <c r="FJ175" s="143"/>
      <c r="FK175" s="143"/>
      <c r="FL175" s="143"/>
      <c r="FM175" s="143"/>
      <c r="FN175" s="143"/>
      <c r="FO175" s="143"/>
      <c r="FP175" s="143"/>
      <c r="FQ175" s="143"/>
      <c r="FR175" s="143"/>
      <c r="FS175" s="143"/>
      <c r="FT175" s="143"/>
      <c r="FU175" s="143"/>
      <c r="FV175" s="143"/>
      <c r="FW175" s="143"/>
      <c r="FX175" s="143"/>
      <c r="FY175" s="143"/>
      <c r="FZ175" s="143"/>
      <c r="GA175" s="143"/>
      <c r="GB175" s="143"/>
      <c r="GC175" s="143"/>
      <c r="GD175" s="143"/>
      <c r="GE175" s="143"/>
      <c r="GF175" s="143"/>
      <c r="GG175" s="143"/>
      <c r="GH175" s="143"/>
      <c r="GI175" s="143"/>
      <c r="GJ175" s="143"/>
      <c r="GK175" s="143"/>
      <c r="GL175" s="143"/>
      <c r="GM175" s="143"/>
      <c r="GN175" s="143"/>
      <c r="GO175" s="143"/>
      <c r="GP175" s="143"/>
      <c r="GQ175" s="143"/>
      <c r="GR175" s="143"/>
      <c r="GS175" s="143"/>
      <c r="GT175" s="143"/>
      <c r="GU175" s="143"/>
      <c r="GV175" s="143"/>
      <c r="GW175" s="143"/>
      <c r="GX175" s="143"/>
      <c r="GY175" s="143"/>
      <c r="GZ175" s="143"/>
      <c r="HA175" s="143"/>
      <c r="HB175" s="143"/>
      <c r="HC175" s="143"/>
      <c r="HD175" s="143"/>
      <c r="HE175" s="143"/>
      <c r="HF175" s="143"/>
      <c r="HG175" s="143"/>
      <c r="HH175" s="143"/>
      <c r="HI175" s="143"/>
      <c r="HJ175" s="143"/>
      <c r="HK175" s="143"/>
      <c r="HL175" s="143"/>
      <c r="HM175" s="143"/>
      <c r="HN175" s="143"/>
      <c r="HO175" s="143"/>
      <c r="HP175" s="143"/>
      <c r="HQ175" s="143"/>
      <c r="HR175" s="143"/>
      <c r="HS175" s="143"/>
      <c r="HT175" s="143"/>
      <c r="HU175" s="143"/>
      <c r="HV175" s="143"/>
      <c r="HW175" s="143"/>
      <c r="HX175" s="143"/>
      <c r="HY175" s="143"/>
      <c r="HZ175" s="143"/>
      <c r="IA175" s="143"/>
      <c r="IB175" s="143"/>
      <c r="IC175" s="143"/>
      <c r="ID175" s="143"/>
      <c r="IE175" s="143"/>
      <c r="IF175" s="143"/>
      <c r="IG175" s="143"/>
      <c r="IH175" s="143"/>
      <c r="II175" s="143"/>
      <c r="IJ175" s="143"/>
      <c r="IK175" s="143"/>
      <c r="IL175" s="143"/>
      <c r="IM175" s="143"/>
      <c r="IN175" s="143"/>
      <c r="IO175" s="143"/>
      <c r="IP175" s="143"/>
      <c r="IQ175" s="143"/>
      <c r="IR175" s="143"/>
      <c r="IS175" s="143"/>
      <c r="IT175" s="143"/>
      <c r="IU175" s="143"/>
      <c r="IV175" s="143"/>
      <c r="IW175" s="143"/>
      <c r="IX175" s="143"/>
      <c r="IY175" s="143"/>
      <c r="IZ175" s="143"/>
      <c r="JA175" s="143"/>
      <c r="JB175" s="143"/>
      <c r="JC175" s="143"/>
      <c r="JD175" s="143"/>
      <c r="JE175" s="143"/>
      <c r="JF175" s="143"/>
      <c r="JG175" s="143"/>
      <c r="JH175" s="143"/>
      <c r="JI175" s="143"/>
      <c r="JJ175" s="143"/>
      <c r="JK175" s="143"/>
      <c r="JL175" s="143"/>
      <c r="JM175" s="143"/>
      <c r="JN175" s="143"/>
      <c r="JO175" s="143"/>
      <c r="JP175" s="143"/>
      <c r="JQ175" s="143"/>
      <c r="JR175" s="143"/>
      <c r="JS175" s="143"/>
      <c r="JT175" s="143"/>
      <c r="JU175" s="143"/>
      <c r="JV175" s="143"/>
      <c r="JW175" s="143"/>
      <c r="JX175" s="143"/>
      <c r="JY175" s="143"/>
      <c r="JZ175" s="143"/>
      <c r="KA175" s="143"/>
      <c r="KB175" s="143"/>
      <c r="KC175" s="143"/>
      <c r="KD175" s="143"/>
      <c r="KE175" s="143"/>
      <c r="KF175" s="143"/>
      <c r="KG175" s="143"/>
      <c r="KH175" s="143"/>
      <c r="KI175" s="143"/>
      <c r="KJ175" s="143"/>
      <c r="KK175" s="143"/>
      <c r="KL175" s="143"/>
      <c r="KM175" s="143"/>
      <c r="KN175" s="143"/>
      <c r="KO175" s="143"/>
      <c r="KP175" s="143"/>
      <c r="KQ175" s="143"/>
      <c r="KR175" s="143"/>
      <c r="KS175" s="143"/>
      <c r="KT175" s="143"/>
      <c r="KU175" s="143"/>
      <c r="KV175" s="143"/>
      <c r="KW175" s="143"/>
      <c r="KX175" s="143"/>
      <c r="KY175" s="143"/>
      <c r="KZ175" s="143"/>
      <c r="LA175" s="143"/>
      <c r="LB175" s="143"/>
      <c r="LC175" s="143"/>
      <c r="LD175" s="143"/>
      <c r="LE175" s="143"/>
      <c r="LF175" s="143"/>
      <c r="LG175" s="143"/>
      <c r="LH175" s="143"/>
      <c r="LI175" s="143"/>
      <c r="LJ175" s="143"/>
      <c r="LK175" s="143"/>
      <c r="LL175" s="143"/>
      <c r="LM175" s="143"/>
      <c r="LN175" s="143"/>
      <c r="LO175" s="143"/>
      <c r="LP175" s="143"/>
      <c r="LQ175" s="143"/>
      <c r="LR175" s="143"/>
      <c r="LS175" s="143"/>
      <c r="LT175" s="143"/>
      <c r="LU175" s="143"/>
      <c r="LV175" s="143"/>
      <c r="LW175" s="143"/>
      <c r="LX175" s="143"/>
      <c r="LY175" s="143"/>
      <c r="LZ175" s="143"/>
      <c r="MA175" s="143"/>
      <c r="MB175" s="143"/>
      <c r="MC175" s="143"/>
      <c r="MD175" s="143"/>
      <c r="ME175" s="143"/>
      <c r="MF175" s="143"/>
      <c r="MG175" s="143"/>
      <c r="MH175" s="143"/>
      <c r="MI175" s="143"/>
      <c r="MJ175" s="143"/>
      <c r="MK175" s="143"/>
      <c r="ML175" s="143"/>
      <c r="MM175" s="143"/>
      <c r="MN175" s="143"/>
      <c r="MO175" s="143"/>
      <c r="MP175" s="143"/>
      <c r="MQ175" s="143"/>
      <c r="MR175" s="143"/>
      <c r="MS175" s="143"/>
      <c r="MT175" s="143"/>
      <c r="MU175" s="143"/>
      <c r="MV175" s="143"/>
      <c r="MW175" s="143"/>
      <c r="MX175" s="143"/>
      <c r="MY175" s="143"/>
      <c r="MZ175" s="143"/>
      <c r="NA175" s="143"/>
      <c r="NB175" s="143"/>
      <c r="NC175" s="143"/>
      <c r="ND175" s="143"/>
      <c r="NE175" s="143"/>
      <c r="NF175" s="143"/>
      <c r="NG175" s="143"/>
      <c r="NH175" s="143"/>
      <c r="NI175" s="143"/>
      <c r="NJ175" s="143"/>
      <c r="NK175" s="143"/>
      <c r="NL175" s="143"/>
      <c r="NM175" s="143"/>
      <c r="NN175" s="143"/>
      <c r="NO175" s="143"/>
      <c r="NP175" s="143"/>
      <c r="NQ175" s="143"/>
      <c r="NR175" s="143"/>
      <c r="NS175" s="143"/>
      <c r="NT175" s="143"/>
      <c r="NU175" s="143"/>
      <c r="NV175" s="143"/>
      <c r="NW175" s="143"/>
      <c r="NX175" s="143"/>
      <c r="NY175" s="143"/>
      <c r="NZ175" s="143"/>
      <c r="OA175" s="143"/>
      <c r="OB175" s="143"/>
      <c r="OC175" s="143"/>
      <c r="OD175" s="143"/>
      <c r="OE175" s="143"/>
      <c r="OF175" s="143"/>
      <c r="OG175" s="143"/>
      <c r="OH175" s="143"/>
      <c r="OI175" s="143"/>
      <c r="OJ175" s="143"/>
      <c r="OK175" s="143"/>
      <c r="OL175" s="143"/>
      <c r="OM175" s="143"/>
      <c r="ON175" s="143"/>
      <c r="OO175" s="143"/>
      <c r="OP175" s="143"/>
      <c r="OQ175" s="143"/>
      <c r="OR175" s="143"/>
      <c r="OS175" s="143"/>
      <c r="OT175" s="143"/>
      <c r="OU175" s="143"/>
      <c r="OV175" s="143"/>
      <c r="OW175" s="143"/>
      <c r="OX175" s="143"/>
      <c r="OY175" s="143"/>
      <c r="OZ175" s="143"/>
      <c r="PA175" s="143"/>
      <c r="PB175" s="143"/>
      <c r="PC175" s="143"/>
      <c r="PD175" s="143"/>
      <c r="PE175" s="143"/>
      <c r="PF175" s="143"/>
      <c r="PG175" s="143"/>
      <c r="PH175" s="143"/>
      <c r="PI175" s="143"/>
      <c r="PJ175" s="143"/>
      <c r="PK175" s="143"/>
      <c r="PL175" s="143"/>
      <c r="PM175" s="143"/>
      <c r="PN175" s="143"/>
      <c r="PO175" s="143"/>
      <c r="PP175" s="143"/>
      <c r="PQ175" s="143"/>
      <c r="PR175" s="143"/>
      <c r="PS175" s="143"/>
      <c r="PT175" s="143"/>
      <c r="PU175" s="143"/>
      <c r="PV175" s="143"/>
      <c r="PW175" s="143"/>
      <c r="PX175" s="143"/>
      <c r="PY175" s="143"/>
      <c r="PZ175" s="143"/>
      <c r="QA175" s="143"/>
      <c r="QB175" s="143"/>
      <c r="QC175" s="143"/>
      <c r="QD175" s="143"/>
      <c r="QE175" s="143"/>
      <c r="QF175" s="143"/>
      <c r="QG175" s="143"/>
      <c r="QH175" s="143"/>
      <c r="QI175" s="143"/>
      <c r="QJ175" s="143"/>
      <c r="QK175" s="143"/>
      <c r="QL175" s="143"/>
      <c r="QM175" s="143"/>
      <c r="QN175" s="143"/>
      <c r="QO175" s="143"/>
      <c r="QP175" s="143"/>
      <c r="QQ175" s="143"/>
      <c r="QR175" s="143"/>
      <c r="QS175" s="143"/>
      <c r="QT175" s="143"/>
      <c r="QU175" s="143"/>
      <c r="QV175" s="143"/>
      <c r="QW175" s="143"/>
      <c r="QX175" s="143"/>
      <c r="QY175" s="143"/>
      <c r="QZ175" s="143"/>
      <c r="RA175" s="143"/>
      <c r="RB175" s="143"/>
      <c r="RC175" s="143"/>
      <c r="RD175" s="143"/>
      <c r="RE175" s="143"/>
      <c r="RF175" s="143"/>
      <c r="RG175" s="143"/>
      <c r="RH175" s="143"/>
      <c r="RI175" s="143"/>
      <c r="RJ175" s="143"/>
      <c r="RK175" s="143"/>
      <c r="RL175" s="143"/>
      <c r="RM175" s="143"/>
      <c r="RN175" s="143"/>
      <c r="RO175" s="143"/>
      <c r="RP175" s="143"/>
      <c r="RQ175" s="143"/>
      <c r="RR175" s="143"/>
      <c r="RS175" s="143"/>
      <c r="RT175" s="143"/>
      <c r="RU175" s="143"/>
      <c r="RV175" s="143"/>
      <c r="RW175" s="143"/>
      <c r="RX175" s="143"/>
      <c r="RY175" s="143"/>
      <c r="RZ175" s="143"/>
      <c r="SA175" s="143"/>
      <c r="SB175" s="143"/>
      <c r="SC175" s="143"/>
      <c r="SD175" s="143"/>
      <c r="SE175" s="143"/>
      <c r="SF175" s="143"/>
      <c r="SG175" s="143"/>
      <c r="SH175" s="143"/>
      <c r="SI175" s="143"/>
      <c r="SJ175" s="143"/>
      <c r="SK175" s="143"/>
      <c r="SL175" s="143"/>
      <c r="SM175" s="143"/>
      <c r="SN175" s="143"/>
      <c r="SO175" s="143"/>
      <c r="SP175" s="143"/>
      <c r="SQ175" s="143"/>
      <c r="SR175" s="143"/>
      <c r="SS175" s="143"/>
      <c r="ST175" s="143"/>
      <c r="SU175" s="143"/>
      <c r="SV175" s="143"/>
      <c r="SW175" s="143"/>
      <c r="SX175" s="143"/>
      <c r="SY175" s="143"/>
      <c r="SZ175" s="143"/>
      <c r="TA175" s="143"/>
      <c r="TB175" s="143"/>
      <c r="TC175" s="143"/>
      <c r="TD175" s="143"/>
      <c r="TE175" s="143"/>
      <c r="TF175" s="143"/>
      <c r="TG175" s="143"/>
      <c r="TH175" s="143"/>
      <c r="TI175" s="143"/>
      <c r="TJ175" s="143"/>
      <c r="TK175" s="143"/>
      <c r="TL175" s="143"/>
      <c r="TM175" s="143"/>
      <c r="TN175" s="143"/>
      <c r="TO175" s="143"/>
      <c r="TP175" s="143"/>
      <c r="TQ175" s="143"/>
      <c r="TR175" s="143"/>
      <c r="TS175" s="143"/>
      <c r="TT175" s="143"/>
      <c r="TU175" s="143"/>
      <c r="TV175" s="143"/>
      <c r="TW175" s="143"/>
      <c r="TX175" s="143"/>
      <c r="TY175" s="143"/>
      <c r="TZ175" s="143"/>
      <c r="UA175" s="143"/>
      <c r="UB175" s="143"/>
      <c r="UC175" s="143"/>
      <c r="UD175" s="143"/>
      <c r="UE175" s="143"/>
      <c r="UF175" s="143"/>
      <c r="UG175" s="143"/>
      <c r="UH175" s="143"/>
      <c r="UI175" s="143"/>
      <c r="UJ175" s="143"/>
      <c r="UK175" s="143"/>
      <c r="UL175" s="143"/>
      <c r="UM175" s="143"/>
      <c r="UN175" s="143"/>
      <c r="UO175" s="143"/>
      <c r="UP175" s="143"/>
      <c r="UQ175" s="143"/>
      <c r="UR175" s="143"/>
      <c r="US175" s="143"/>
      <c r="UT175" s="143"/>
      <c r="UU175" s="143"/>
      <c r="UV175" s="143"/>
      <c r="UW175" s="143"/>
      <c r="UX175" s="143"/>
      <c r="UY175" s="143"/>
      <c r="UZ175" s="143"/>
      <c r="VA175" s="143"/>
      <c r="VB175" s="143"/>
      <c r="VC175" s="143"/>
      <c r="VD175" s="143"/>
      <c r="VE175" s="143"/>
      <c r="VF175" s="143"/>
      <c r="VG175" s="143"/>
      <c r="VH175" s="143"/>
      <c r="VI175" s="143"/>
      <c r="VJ175" s="143"/>
      <c r="VK175" s="143"/>
      <c r="VL175" s="143"/>
      <c r="VM175" s="143"/>
      <c r="VN175" s="143"/>
      <c r="VO175" s="143"/>
      <c r="VP175" s="143"/>
      <c r="VQ175" s="143"/>
      <c r="VR175" s="143"/>
      <c r="VS175" s="143"/>
      <c r="VT175" s="143"/>
      <c r="VU175" s="143"/>
      <c r="VV175" s="143"/>
      <c r="VW175" s="143"/>
      <c r="VX175" s="143"/>
      <c r="VY175" s="143"/>
      <c r="VZ175" s="143"/>
      <c r="WA175" s="143"/>
      <c r="WB175" s="143"/>
      <c r="WC175" s="143"/>
      <c r="WD175" s="143"/>
      <c r="WE175" s="143"/>
      <c r="WF175" s="143"/>
      <c r="WG175" s="143"/>
      <c r="WH175" s="143"/>
      <c r="WI175" s="143"/>
      <c r="WJ175" s="143"/>
      <c r="WK175" s="143"/>
      <c r="WL175" s="143"/>
      <c r="WM175" s="143"/>
      <c r="WN175" s="143"/>
      <c r="WO175" s="143"/>
      <c r="WP175" s="143"/>
      <c r="WQ175" s="143"/>
      <c r="WR175" s="143"/>
      <c r="WS175" s="143"/>
      <c r="WT175" s="143"/>
      <c r="WU175" s="143"/>
      <c r="WV175" s="143"/>
      <c r="WW175" s="143"/>
      <c r="WX175" s="143"/>
      <c r="WY175" s="143"/>
      <c r="WZ175" s="143"/>
      <c r="XA175" s="143"/>
      <c r="XB175" s="143"/>
      <c r="XC175" s="143"/>
      <c r="XD175" s="143"/>
      <c r="XE175" s="143"/>
      <c r="XF175" s="143"/>
      <c r="XG175" s="143"/>
      <c r="XH175" s="143"/>
      <c r="XI175" s="143"/>
      <c r="XJ175" s="143"/>
      <c r="XK175" s="143"/>
      <c r="XL175" s="143"/>
      <c r="XM175" s="143"/>
      <c r="XN175" s="143"/>
      <c r="XO175" s="143"/>
      <c r="XP175" s="143"/>
      <c r="XQ175" s="143"/>
      <c r="XR175" s="143"/>
      <c r="XS175" s="143"/>
      <c r="XT175" s="143"/>
      <c r="XU175" s="143"/>
      <c r="XV175" s="143"/>
      <c r="XW175" s="143"/>
      <c r="XX175" s="143"/>
      <c r="XY175" s="143"/>
      <c r="XZ175" s="143"/>
      <c r="YA175" s="143"/>
      <c r="YB175" s="143"/>
      <c r="YC175" s="143"/>
      <c r="YD175" s="143"/>
      <c r="YE175" s="143"/>
      <c r="YF175" s="143"/>
      <c r="YG175" s="143"/>
      <c r="YH175" s="143"/>
      <c r="YI175" s="143"/>
      <c r="YJ175" s="143"/>
      <c r="YK175" s="143"/>
      <c r="YL175" s="143"/>
      <c r="YM175" s="143"/>
      <c r="YN175" s="143"/>
      <c r="YO175" s="143"/>
      <c r="YP175" s="143"/>
      <c r="YQ175" s="143"/>
      <c r="YR175" s="143"/>
      <c r="YS175" s="143"/>
      <c r="YT175" s="143"/>
      <c r="YU175" s="143"/>
      <c r="YV175" s="143"/>
      <c r="YW175" s="143"/>
      <c r="YX175" s="143"/>
      <c r="YY175" s="143"/>
      <c r="YZ175" s="143"/>
      <c r="ZA175" s="143"/>
      <c r="ZB175" s="143"/>
      <c r="ZC175" s="143"/>
      <c r="ZD175" s="143"/>
      <c r="ZE175" s="143"/>
      <c r="ZF175" s="143"/>
      <c r="ZG175" s="143"/>
      <c r="ZH175" s="143"/>
    </row>
    <row r="176" spans="1:684" s="106" customFormat="1" ht="13.55" customHeight="1">
      <c r="A176" s="400"/>
      <c r="B176" s="62" t="s">
        <v>9</v>
      </c>
      <c r="C176" s="166">
        <v>2331565</v>
      </c>
      <c r="D176" s="385">
        <f t="shared" si="37"/>
        <v>0.1635519708718387</v>
      </c>
      <c r="E176" s="93">
        <v>1287</v>
      </c>
      <c r="F176" s="385">
        <f t="shared" si="29"/>
        <v>-3.5232383808095902E-2</v>
      </c>
      <c r="G176" s="92">
        <v>610</v>
      </c>
      <c r="H176" s="385">
        <f t="shared" si="35"/>
        <v>3.5653650254668934E-2</v>
      </c>
      <c r="I176" s="92">
        <v>145</v>
      </c>
      <c r="J176" s="385">
        <f>I176/I164-1</f>
        <v>0.18852459016393452</v>
      </c>
      <c r="K176" s="373">
        <v>108</v>
      </c>
      <c r="L176" s="385">
        <f t="shared" si="36"/>
        <v>-0.27516778523489938</v>
      </c>
      <c r="M176" s="373">
        <v>2770</v>
      </c>
      <c r="N176" s="385">
        <f t="shared" si="36"/>
        <v>1.1307692307692307</v>
      </c>
      <c r="O176" s="92"/>
      <c r="P176" s="385"/>
      <c r="Q176" s="93"/>
      <c r="R176" s="385"/>
      <c r="S176" s="143"/>
      <c r="T176" s="143"/>
      <c r="U176" s="143"/>
      <c r="V176" s="143"/>
      <c r="W176" s="143"/>
      <c r="X176" s="143"/>
      <c r="Y176" s="143"/>
      <c r="Z176" s="143"/>
      <c r="AA176" s="143"/>
      <c r="AB176" s="143"/>
      <c r="AC176" s="143"/>
      <c r="AD176" s="143"/>
      <c r="AE176" s="143"/>
      <c r="AF176" s="143"/>
      <c r="AG176" s="143"/>
      <c r="AH176" s="143"/>
      <c r="AI176" s="143"/>
      <c r="AJ176" s="143"/>
      <c r="AK176" s="143"/>
      <c r="AL176" s="143"/>
      <c r="AM176" s="143"/>
      <c r="AN176" s="143"/>
      <c r="AO176" s="143"/>
      <c r="AP176" s="143"/>
      <c r="AQ176" s="143"/>
      <c r="AR176" s="143"/>
      <c r="AS176" s="143"/>
      <c r="AT176" s="143"/>
      <c r="AU176" s="143"/>
      <c r="AV176" s="143"/>
      <c r="AW176" s="143"/>
      <c r="AX176" s="143"/>
      <c r="AY176" s="143"/>
      <c r="AZ176" s="143"/>
      <c r="BA176" s="143"/>
      <c r="BB176" s="143"/>
      <c r="BC176" s="143"/>
      <c r="BD176" s="143"/>
      <c r="BE176" s="143"/>
      <c r="BF176" s="143"/>
      <c r="BG176" s="143"/>
      <c r="BH176" s="143"/>
      <c r="BI176" s="143"/>
      <c r="BJ176" s="143"/>
      <c r="BK176" s="143"/>
      <c r="BL176" s="143"/>
      <c r="BM176" s="143"/>
      <c r="BN176" s="143"/>
      <c r="BO176" s="143"/>
      <c r="BP176" s="143"/>
      <c r="BQ176" s="143"/>
      <c r="BR176" s="143"/>
      <c r="BS176" s="143"/>
      <c r="BT176" s="143"/>
      <c r="BU176" s="143"/>
      <c r="BV176" s="143"/>
      <c r="BW176" s="143"/>
      <c r="BX176" s="143"/>
      <c r="BY176" s="143"/>
      <c r="BZ176" s="143"/>
      <c r="CA176" s="143"/>
      <c r="CB176" s="143"/>
      <c r="CC176" s="143"/>
      <c r="CD176" s="143"/>
      <c r="CE176" s="143"/>
      <c r="CF176" s="143"/>
      <c r="CG176" s="143"/>
      <c r="CH176" s="143"/>
      <c r="CI176" s="143"/>
      <c r="CJ176" s="143"/>
      <c r="CK176" s="143"/>
      <c r="CL176" s="143"/>
      <c r="CM176" s="143"/>
      <c r="CN176" s="143"/>
      <c r="CO176" s="143"/>
      <c r="CP176" s="143"/>
      <c r="CQ176" s="143"/>
      <c r="CR176" s="143"/>
      <c r="CS176" s="143"/>
      <c r="CT176" s="143"/>
      <c r="CU176" s="143"/>
      <c r="CV176" s="143"/>
      <c r="CW176" s="143"/>
      <c r="CX176" s="143"/>
      <c r="CY176" s="143"/>
      <c r="CZ176" s="143"/>
      <c r="DA176" s="143"/>
      <c r="DB176" s="143"/>
      <c r="DC176" s="143"/>
      <c r="DD176" s="143"/>
      <c r="DE176" s="143"/>
      <c r="DF176" s="143"/>
      <c r="DG176" s="143"/>
      <c r="DH176" s="143"/>
      <c r="DI176" s="143"/>
      <c r="DJ176" s="143"/>
      <c r="DK176" s="143"/>
      <c r="DL176" s="143"/>
      <c r="DM176" s="143"/>
      <c r="DN176" s="143"/>
      <c r="DO176" s="143"/>
      <c r="DP176" s="143"/>
      <c r="DQ176" s="143"/>
      <c r="DR176" s="143"/>
      <c r="DS176" s="143"/>
      <c r="DT176" s="143"/>
      <c r="DU176" s="143"/>
      <c r="DV176" s="143"/>
      <c r="DW176" s="143"/>
      <c r="DX176" s="143"/>
      <c r="DY176" s="143"/>
      <c r="DZ176" s="143"/>
      <c r="EA176" s="143"/>
      <c r="EB176" s="143"/>
      <c r="EC176" s="143"/>
      <c r="ED176" s="143"/>
      <c r="EE176" s="143"/>
      <c r="EF176" s="143"/>
      <c r="EG176" s="143"/>
      <c r="EH176" s="143"/>
      <c r="EI176" s="143"/>
      <c r="EJ176" s="143"/>
      <c r="EK176" s="143"/>
      <c r="EL176" s="143"/>
      <c r="EM176" s="143"/>
      <c r="EN176" s="143"/>
      <c r="EO176" s="143"/>
      <c r="EP176" s="143"/>
      <c r="EQ176" s="143"/>
      <c r="ER176" s="143"/>
      <c r="ES176" s="143"/>
      <c r="ET176" s="143"/>
      <c r="EU176" s="143"/>
      <c r="EV176" s="143"/>
      <c r="EW176" s="143"/>
      <c r="EX176" s="143"/>
      <c r="EY176" s="143"/>
      <c r="EZ176" s="143"/>
      <c r="FA176" s="143"/>
      <c r="FB176" s="143"/>
      <c r="FC176" s="143"/>
      <c r="FD176" s="143"/>
      <c r="FE176" s="143"/>
      <c r="FF176" s="143"/>
      <c r="FG176" s="143"/>
      <c r="FH176" s="143"/>
      <c r="FI176" s="143"/>
      <c r="FJ176" s="143"/>
      <c r="FK176" s="143"/>
      <c r="FL176" s="143"/>
      <c r="FM176" s="143"/>
      <c r="FN176" s="143"/>
      <c r="FO176" s="143"/>
      <c r="FP176" s="143"/>
      <c r="FQ176" s="143"/>
      <c r="FR176" s="143"/>
      <c r="FS176" s="143"/>
      <c r="FT176" s="143"/>
      <c r="FU176" s="143"/>
      <c r="FV176" s="143"/>
      <c r="FW176" s="143"/>
      <c r="FX176" s="143"/>
      <c r="FY176" s="143"/>
      <c r="FZ176" s="143"/>
      <c r="GA176" s="143"/>
      <c r="GB176" s="143"/>
      <c r="GC176" s="143"/>
      <c r="GD176" s="143"/>
      <c r="GE176" s="143"/>
      <c r="GF176" s="143"/>
      <c r="GG176" s="143"/>
      <c r="GH176" s="143"/>
      <c r="GI176" s="143"/>
      <c r="GJ176" s="143"/>
      <c r="GK176" s="143"/>
      <c r="GL176" s="143"/>
      <c r="GM176" s="143"/>
      <c r="GN176" s="143"/>
      <c r="GO176" s="143"/>
      <c r="GP176" s="143"/>
      <c r="GQ176" s="143"/>
      <c r="GR176" s="143"/>
      <c r="GS176" s="143"/>
      <c r="GT176" s="143"/>
      <c r="GU176" s="143"/>
      <c r="GV176" s="143"/>
      <c r="GW176" s="143"/>
      <c r="GX176" s="143"/>
      <c r="GY176" s="143"/>
      <c r="GZ176" s="143"/>
      <c r="HA176" s="143"/>
      <c r="HB176" s="143"/>
      <c r="HC176" s="143"/>
      <c r="HD176" s="143"/>
      <c r="HE176" s="143"/>
      <c r="HF176" s="143"/>
      <c r="HG176" s="143"/>
      <c r="HH176" s="143"/>
      <c r="HI176" s="143"/>
      <c r="HJ176" s="143"/>
      <c r="HK176" s="143"/>
      <c r="HL176" s="143"/>
      <c r="HM176" s="143"/>
      <c r="HN176" s="143"/>
      <c r="HO176" s="143"/>
      <c r="HP176" s="143"/>
      <c r="HQ176" s="143"/>
      <c r="HR176" s="143"/>
      <c r="HS176" s="143"/>
      <c r="HT176" s="143"/>
      <c r="HU176" s="143"/>
      <c r="HV176" s="143"/>
      <c r="HW176" s="143"/>
      <c r="HX176" s="143"/>
      <c r="HY176" s="143"/>
      <c r="HZ176" s="143"/>
      <c r="IA176" s="143"/>
      <c r="IB176" s="143"/>
      <c r="IC176" s="143"/>
      <c r="ID176" s="143"/>
      <c r="IE176" s="143"/>
      <c r="IF176" s="143"/>
      <c r="IG176" s="143"/>
      <c r="IH176" s="143"/>
      <c r="II176" s="143"/>
      <c r="IJ176" s="143"/>
      <c r="IK176" s="143"/>
      <c r="IL176" s="143"/>
      <c r="IM176" s="143"/>
      <c r="IN176" s="143"/>
      <c r="IO176" s="143"/>
      <c r="IP176" s="143"/>
      <c r="IQ176" s="143"/>
      <c r="IR176" s="143"/>
      <c r="IS176" s="143"/>
      <c r="IT176" s="143"/>
      <c r="IU176" s="143"/>
      <c r="IV176" s="143"/>
      <c r="IW176" s="143"/>
      <c r="IX176" s="143"/>
      <c r="IY176" s="143"/>
      <c r="IZ176" s="143"/>
      <c r="JA176" s="143"/>
      <c r="JB176" s="143"/>
      <c r="JC176" s="143"/>
      <c r="JD176" s="143"/>
      <c r="JE176" s="143"/>
      <c r="JF176" s="143"/>
      <c r="JG176" s="143"/>
      <c r="JH176" s="143"/>
      <c r="JI176" s="143"/>
      <c r="JJ176" s="143"/>
      <c r="JK176" s="143"/>
      <c r="JL176" s="143"/>
      <c r="JM176" s="143"/>
      <c r="JN176" s="143"/>
      <c r="JO176" s="143"/>
      <c r="JP176" s="143"/>
      <c r="JQ176" s="143"/>
      <c r="JR176" s="143"/>
      <c r="JS176" s="143"/>
      <c r="JT176" s="143"/>
      <c r="JU176" s="143"/>
      <c r="JV176" s="143"/>
      <c r="JW176" s="143"/>
      <c r="JX176" s="143"/>
      <c r="JY176" s="143"/>
      <c r="JZ176" s="143"/>
      <c r="KA176" s="143"/>
      <c r="KB176" s="143"/>
      <c r="KC176" s="143"/>
      <c r="KD176" s="143"/>
      <c r="KE176" s="143"/>
      <c r="KF176" s="143"/>
      <c r="KG176" s="143"/>
      <c r="KH176" s="143"/>
      <c r="KI176" s="143"/>
      <c r="KJ176" s="143"/>
      <c r="KK176" s="143"/>
      <c r="KL176" s="143"/>
      <c r="KM176" s="143"/>
      <c r="KN176" s="143"/>
      <c r="KO176" s="143"/>
      <c r="KP176" s="143"/>
      <c r="KQ176" s="143"/>
      <c r="KR176" s="143"/>
      <c r="KS176" s="143"/>
      <c r="KT176" s="143"/>
      <c r="KU176" s="143"/>
      <c r="KV176" s="143"/>
      <c r="KW176" s="143"/>
      <c r="KX176" s="143"/>
      <c r="KY176" s="143"/>
      <c r="KZ176" s="143"/>
      <c r="LA176" s="143"/>
      <c r="LB176" s="143"/>
      <c r="LC176" s="143"/>
      <c r="LD176" s="143"/>
      <c r="LE176" s="143"/>
      <c r="LF176" s="143"/>
      <c r="LG176" s="143"/>
      <c r="LH176" s="143"/>
      <c r="LI176" s="143"/>
      <c r="LJ176" s="143"/>
      <c r="LK176" s="143"/>
      <c r="LL176" s="143"/>
      <c r="LM176" s="143"/>
      <c r="LN176" s="143"/>
      <c r="LO176" s="143"/>
      <c r="LP176" s="143"/>
      <c r="LQ176" s="143"/>
      <c r="LR176" s="143"/>
      <c r="LS176" s="143"/>
      <c r="LT176" s="143"/>
      <c r="LU176" s="143"/>
      <c r="LV176" s="143"/>
      <c r="LW176" s="143"/>
      <c r="LX176" s="143"/>
      <c r="LY176" s="143"/>
      <c r="LZ176" s="143"/>
      <c r="MA176" s="143"/>
      <c r="MB176" s="143"/>
      <c r="MC176" s="143"/>
      <c r="MD176" s="143"/>
      <c r="ME176" s="143"/>
      <c r="MF176" s="143"/>
      <c r="MG176" s="143"/>
      <c r="MH176" s="143"/>
      <c r="MI176" s="143"/>
      <c r="MJ176" s="143"/>
      <c r="MK176" s="143"/>
      <c r="ML176" s="143"/>
      <c r="MM176" s="143"/>
      <c r="MN176" s="143"/>
      <c r="MO176" s="143"/>
      <c r="MP176" s="143"/>
      <c r="MQ176" s="143"/>
      <c r="MR176" s="143"/>
      <c r="MS176" s="143"/>
      <c r="MT176" s="143"/>
      <c r="MU176" s="143"/>
      <c r="MV176" s="143"/>
      <c r="MW176" s="143"/>
      <c r="MX176" s="143"/>
      <c r="MY176" s="143"/>
      <c r="MZ176" s="143"/>
      <c r="NA176" s="143"/>
      <c r="NB176" s="143"/>
      <c r="NC176" s="143"/>
      <c r="ND176" s="143"/>
      <c r="NE176" s="143"/>
      <c r="NF176" s="143"/>
      <c r="NG176" s="143"/>
      <c r="NH176" s="143"/>
      <c r="NI176" s="143"/>
      <c r="NJ176" s="143"/>
      <c r="NK176" s="143"/>
      <c r="NL176" s="143"/>
      <c r="NM176" s="143"/>
      <c r="NN176" s="143"/>
      <c r="NO176" s="143"/>
      <c r="NP176" s="143"/>
      <c r="NQ176" s="143"/>
      <c r="NR176" s="143"/>
      <c r="NS176" s="143"/>
      <c r="NT176" s="143"/>
      <c r="NU176" s="143"/>
      <c r="NV176" s="143"/>
      <c r="NW176" s="143"/>
      <c r="NX176" s="143"/>
      <c r="NY176" s="143"/>
      <c r="NZ176" s="143"/>
      <c r="OA176" s="143"/>
      <c r="OB176" s="143"/>
      <c r="OC176" s="143"/>
      <c r="OD176" s="143"/>
      <c r="OE176" s="143"/>
      <c r="OF176" s="143"/>
      <c r="OG176" s="143"/>
      <c r="OH176" s="143"/>
      <c r="OI176" s="143"/>
      <c r="OJ176" s="143"/>
      <c r="OK176" s="143"/>
      <c r="OL176" s="143"/>
      <c r="OM176" s="143"/>
      <c r="ON176" s="143"/>
      <c r="OO176" s="143"/>
      <c r="OP176" s="143"/>
      <c r="OQ176" s="143"/>
      <c r="OR176" s="143"/>
      <c r="OS176" s="143"/>
      <c r="OT176" s="143"/>
      <c r="OU176" s="143"/>
      <c r="OV176" s="143"/>
      <c r="OW176" s="143"/>
      <c r="OX176" s="143"/>
      <c r="OY176" s="143"/>
      <c r="OZ176" s="143"/>
      <c r="PA176" s="143"/>
      <c r="PB176" s="143"/>
      <c r="PC176" s="143"/>
      <c r="PD176" s="143"/>
      <c r="PE176" s="143"/>
      <c r="PF176" s="143"/>
      <c r="PG176" s="143"/>
      <c r="PH176" s="143"/>
      <c r="PI176" s="143"/>
      <c r="PJ176" s="143"/>
      <c r="PK176" s="143"/>
      <c r="PL176" s="143"/>
      <c r="PM176" s="143"/>
      <c r="PN176" s="143"/>
      <c r="PO176" s="143"/>
      <c r="PP176" s="143"/>
      <c r="PQ176" s="143"/>
      <c r="PR176" s="143"/>
      <c r="PS176" s="143"/>
      <c r="PT176" s="143"/>
      <c r="PU176" s="143"/>
      <c r="PV176" s="143"/>
      <c r="PW176" s="143"/>
      <c r="PX176" s="143"/>
      <c r="PY176" s="143"/>
      <c r="PZ176" s="143"/>
      <c r="QA176" s="143"/>
      <c r="QB176" s="143"/>
      <c r="QC176" s="143"/>
      <c r="QD176" s="143"/>
      <c r="QE176" s="143"/>
      <c r="QF176" s="143"/>
      <c r="QG176" s="143"/>
      <c r="QH176" s="143"/>
      <c r="QI176" s="143"/>
      <c r="QJ176" s="143"/>
      <c r="QK176" s="143"/>
      <c r="QL176" s="143"/>
      <c r="QM176" s="143"/>
      <c r="QN176" s="143"/>
      <c r="QO176" s="143"/>
      <c r="QP176" s="143"/>
      <c r="QQ176" s="143"/>
      <c r="QR176" s="143"/>
      <c r="QS176" s="143"/>
      <c r="QT176" s="143"/>
      <c r="QU176" s="143"/>
      <c r="QV176" s="143"/>
      <c r="QW176" s="143"/>
      <c r="QX176" s="143"/>
      <c r="QY176" s="143"/>
      <c r="QZ176" s="143"/>
      <c r="RA176" s="143"/>
      <c r="RB176" s="143"/>
      <c r="RC176" s="143"/>
      <c r="RD176" s="143"/>
      <c r="RE176" s="143"/>
      <c r="RF176" s="143"/>
      <c r="RG176" s="143"/>
      <c r="RH176" s="143"/>
      <c r="RI176" s="143"/>
      <c r="RJ176" s="143"/>
      <c r="RK176" s="143"/>
      <c r="RL176" s="143"/>
      <c r="RM176" s="143"/>
      <c r="RN176" s="143"/>
      <c r="RO176" s="143"/>
      <c r="RP176" s="143"/>
      <c r="RQ176" s="143"/>
      <c r="RR176" s="143"/>
      <c r="RS176" s="143"/>
      <c r="RT176" s="143"/>
      <c r="RU176" s="143"/>
      <c r="RV176" s="143"/>
      <c r="RW176" s="143"/>
      <c r="RX176" s="143"/>
      <c r="RY176" s="143"/>
      <c r="RZ176" s="143"/>
      <c r="SA176" s="143"/>
      <c r="SB176" s="143"/>
      <c r="SC176" s="143"/>
      <c r="SD176" s="143"/>
      <c r="SE176" s="143"/>
      <c r="SF176" s="143"/>
      <c r="SG176" s="143"/>
      <c r="SH176" s="143"/>
      <c r="SI176" s="143"/>
      <c r="SJ176" s="143"/>
      <c r="SK176" s="143"/>
      <c r="SL176" s="143"/>
      <c r="SM176" s="143"/>
      <c r="SN176" s="143"/>
      <c r="SO176" s="143"/>
      <c r="SP176" s="143"/>
      <c r="SQ176" s="143"/>
      <c r="SR176" s="143"/>
      <c r="SS176" s="143"/>
      <c r="ST176" s="143"/>
      <c r="SU176" s="143"/>
      <c r="SV176" s="143"/>
      <c r="SW176" s="143"/>
      <c r="SX176" s="143"/>
      <c r="SY176" s="143"/>
      <c r="SZ176" s="143"/>
      <c r="TA176" s="143"/>
      <c r="TB176" s="143"/>
      <c r="TC176" s="143"/>
      <c r="TD176" s="143"/>
      <c r="TE176" s="143"/>
      <c r="TF176" s="143"/>
      <c r="TG176" s="143"/>
      <c r="TH176" s="143"/>
      <c r="TI176" s="143"/>
      <c r="TJ176" s="143"/>
      <c r="TK176" s="143"/>
      <c r="TL176" s="143"/>
      <c r="TM176" s="143"/>
      <c r="TN176" s="143"/>
      <c r="TO176" s="143"/>
      <c r="TP176" s="143"/>
      <c r="TQ176" s="143"/>
      <c r="TR176" s="143"/>
      <c r="TS176" s="143"/>
      <c r="TT176" s="143"/>
      <c r="TU176" s="143"/>
      <c r="TV176" s="143"/>
      <c r="TW176" s="143"/>
      <c r="TX176" s="143"/>
      <c r="TY176" s="143"/>
      <c r="TZ176" s="143"/>
      <c r="UA176" s="143"/>
      <c r="UB176" s="143"/>
      <c r="UC176" s="143"/>
      <c r="UD176" s="143"/>
      <c r="UE176" s="143"/>
      <c r="UF176" s="143"/>
      <c r="UG176" s="143"/>
      <c r="UH176" s="143"/>
      <c r="UI176" s="143"/>
      <c r="UJ176" s="143"/>
      <c r="UK176" s="143"/>
      <c r="UL176" s="143"/>
      <c r="UM176" s="143"/>
      <c r="UN176" s="143"/>
      <c r="UO176" s="143"/>
      <c r="UP176" s="143"/>
      <c r="UQ176" s="143"/>
      <c r="UR176" s="143"/>
      <c r="US176" s="143"/>
      <c r="UT176" s="143"/>
      <c r="UU176" s="143"/>
      <c r="UV176" s="143"/>
      <c r="UW176" s="143"/>
      <c r="UX176" s="143"/>
      <c r="UY176" s="143"/>
      <c r="UZ176" s="143"/>
      <c r="VA176" s="143"/>
      <c r="VB176" s="143"/>
      <c r="VC176" s="143"/>
      <c r="VD176" s="143"/>
      <c r="VE176" s="143"/>
      <c r="VF176" s="143"/>
      <c r="VG176" s="143"/>
      <c r="VH176" s="143"/>
      <c r="VI176" s="143"/>
      <c r="VJ176" s="143"/>
      <c r="VK176" s="143"/>
      <c r="VL176" s="143"/>
      <c r="VM176" s="143"/>
      <c r="VN176" s="143"/>
      <c r="VO176" s="143"/>
      <c r="VP176" s="143"/>
      <c r="VQ176" s="143"/>
      <c r="VR176" s="143"/>
      <c r="VS176" s="143"/>
      <c r="VT176" s="143"/>
      <c r="VU176" s="143"/>
      <c r="VV176" s="143"/>
      <c r="VW176" s="143"/>
      <c r="VX176" s="143"/>
      <c r="VY176" s="143"/>
      <c r="VZ176" s="143"/>
      <c r="WA176" s="143"/>
      <c r="WB176" s="143"/>
      <c r="WC176" s="143"/>
      <c r="WD176" s="143"/>
      <c r="WE176" s="143"/>
      <c r="WF176" s="143"/>
      <c r="WG176" s="143"/>
      <c r="WH176" s="143"/>
      <c r="WI176" s="143"/>
      <c r="WJ176" s="143"/>
      <c r="WK176" s="143"/>
      <c r="WL176" s="143"/>
      <c r="WM176" s="143"/>
      <c r="WN176" s="143"/>
      <c r="WO176" s="143"/>
      <c r="WP176" s="143"/>
      <c r="WQ176" s="143"/>
      <c r="WR176" s="143"/>
      <c r="WS176" s="143"/>
      <c r="WT176" s="143"/>
      <c r="WU176" s="143"/>
      <c r="WV176" s="143"/>
      <c r="WW176" s="143"/>
      <c r="WX176" s="143"/>
      <c r="WY176" s="143"/>
      <c r="WZ176" s="143"/>
      <c r="XA176" s="143"/>
      <c r="XB176" s="143"/>
      <c r="XC176" s="143"/>
      <c r="XD176" s="143"/>
      <c r="XE176" s="143"/>
      <c r="XF176" s="143"/>
      <c r="XG176" s="143"/>
      <c r="XH176" s="143"/>
      <c r="XI176" s="143"/>
      <c r="XJ176" s="143"/>
      <c r="XK176" s="143"/>
      <c r="XL176" s="143"/>
      <c r="XM176" s="143"/>
      <c r="XN176" s="143"/>
      <c r="XO176" s="143"/>
      <c r="XP176" s="143"/>
      <c r="XQ176" s="143"/>
      <c r="XR176" s="143"/>
      <c r="XS176" s="143"/>
      <c r="XT176" s="143"/>
      <c r="XU176" s="143"/>
      <c r="XV176" s="143"/>
      <c r="XW176" s="143"/>
      <c r="XX176" s="143"/>
      <c r="XY176" s="143"/>
      <c r="XZ176" s="143"/>
      <c r="YA176" s="143"/>
      <c r="YB176" s="143"/>
      <c r="YC176" s="143"/>
      <c r="YD176" s="143"/>
      <c r="YE176" s="143"/>
      <c r="YF176" s="143"/>
      <c r="YG176" s="143"/>
      <c r="YH176" s="143"/>
      <c r="YI176" s="143"/>
      <c r="YJ176" s="143"/>
      <c r="YK176" s="143"/>
      <c r="YL176" s="143"/>
      <c r="YM176" s="143"/>
      <c r="YN176" s="143"/>
      <c r="YO176" s="143"/>
      <c r="YP176" s="143"/>
      <c r="YQ176" s="143"/>
      <c r="YR176" s="143"/>
      <c r="YS176" s="143"/>
      <c r="YT176" s="143"/>
      <c r="YU176" s="143"/>
      <c r="YV176" s="143"/>
      <c r="YW176" s="143"/>
      <c r="YX176" s="143"/>
      <c r="YY176" s="143"/>
      <c r="YZ176" s="143"/>
      <c r="ZA176" s="143"/>
      <c r="ZB176" s="143"/>
      <c r="ZC176" s="143"/>
      <c r="ZD176" s="143"/>
      <c r="ZE176" s="143"/>
      <c r="ZF176" s="143"/>
      <c r="ZG176" s="143"/>
      <c r="ZH176" s="143"/>
    </row>
    <row r="177" spans="1:684" s="106" customFormat="1" ht="13.55" customHeight="1">
      <c r="A177" s="400"/>
      <c r="B177" s="62" t="s">
        <v>240</v>
      </c>
      <c r="C177" s="166">
        <v>2323986</v>
      </c>
      <c r="D177" s="385">
        <f t="shared" si="37"/>
        <v>0.10764844437369359</v>
      </c>
      <c r="E177" s="93">
        <v>1508</v>
      </c>
      <c r="F177" s="385">
        <f t="shared" si="29"/>
        <v>0.29442060085836919</v>
      </c>
      <c r="G177" s="92">
        <v>529</v>
      </c>
      <c r="H177" s="385">
        <f t="shared" si="35"/>
        <v>1.9267822736030782E-2</v>
      </c>
      <c r="I177" s="92">
        <v>153</v>
      </c>
      <c r="J177" s="385">
        <f t="shared" si="35"/>
        <v>0.15037593984962405</v>
      </c>
      <c r="K177" s="373">
        <v>105</v>
      </c>
      <c r="L177" s="385">
        <f t="shared" si="36"/>
        <v>0.11702127659574457</v>
      </c>
      <c r="M177" s="373">
        <v>2259</v>
      </c>
      <c r="N177" s="385">
        <f t="shared" si="36"/>
        <v>0.924190800681431</v>
      </c>
      <c r="O177" s="92"/>
      <c r="P177" s="385"/>
      <c r="Q177" s="93"/>
      <c r="R177" s="385"/>
      <c r="S177" s="143"/>
      <c r="T177" s="143"/>
      <c r="U177" s="143"/>
      <c r="V177" s="143"/>
      <c r="W177" s="143"/>
      <c r="X177" s="143"/>
      <c r="Y177" s="143"/>
      <c r="Z177" s="143"/>
      <c r="AA177" s="143"/>
      <c r="AB177" s="143"/>
      <c r="AC177" s="143"/>
      <c r="AD177" s="143"/>
      <c r="AE177" s="143"/>
      <c r="AF177" s="143"/>
      <c r="AG177" s="143"/>
      <c r="AH177" s="143"/>
      <c r="AI177" s="143"/>
      <c r="AJ177" s="143"/>
      <c r="AK177" s="143"/>
      <c r="AL177" s="143"/>
      <c r="AM177" s="143"/>
      <c r="AN177" s="143"/>
      <c r="AO177" s="143"/>
      <c r="AP177" s="143"/>
      <c r="AQ177" s="143"/>
      <c r="AR177" s="143"/>
      <c r="AS177" s="143"/>
      <c r="AT177" s="143"/>
      <c r="AU177" s="143"/>
      <c r="AV177" s="143"/>
      <c r="AW177" s="143"/>
      <c r="AX177" s="143"/>
      <c r="AY177" s="143"/>
      <c r="AZ177" s="143"/>
      <c r="BA177" s="143"/>
      <c r="BB177" s="143"/>
      <c r="BC177" s="143"/>
      <c r="BD177" s="143"/>
      <c r="BE177" s="143"/>
      <c r="BF177" s="143"/>
      <c r="BG177" s="143"/>
      <c r="BH177" s="143"/>
      <c r="BI177" s="143"/>
      <c r="BJ177" s="143"/>
      <c r="BK177" s="143"/>
      <c r="BL177" s="143"/>
      <c r="BM177" s="143"/>
      <c r="BN177" s="143"/>
      <c r="BO177" s="143"/>
      <c r="BP177" s="143"/>
      <c r="BQ177" s="143"/>
      <c r="BR177" s="143"/>
      <c r="BS177" s="143"/>
      <c r="BT177" s="143"/>
      <c r="BU177" s="143"/>
      <c r="BV177" s="143"/>
      <c r="BW177" s="143"/>
      <c r="BX177" s="143"/>
      <c r="BY177" s="143"/>
      <c r="BZ177" s="143"/>
      <c r="CA177" s="143"/>
      <c r="CB177" s="143"/>
      <c r="CC177" s="143"/>
      <c r="CD177" s="143"/>
      <c r="CE177" s="143"/>
      <c r="CF177" s="143"/>
      <c r="CG177" s="143"/>
      <c r="CH177" s="143"/>
      <c r="CI177" s="143"/>
      <c r="CJ177" s="143"/>
      <c r="CK177" s="143"/>
      <c r="CL177" s="143"/>
      <c r="CM177" s="143"/>
      <c r="CN177" s="143"/>
      <c r="CO177" s="143"/>
      <c r="CP177" s="143"/>
      <c r="CQ177" s="143"/>
      <c r="CR177" s="143"/>
      <c r="CS177" s="143"/>
      <c r="CT177" s="143"/>
      <c r="CU177" s="143"/>
      <c r="CV177" s="143"/>
      <c r="CW177" s="143"/>
      <c r="CX177" s="143"/>
      <c r="CY177" s="143"/>
      <c r="CZ177" s="143"/>
      <c r="DA177" s="143"/>
      <c r="DB177" s="143"/>
      <c r="DC177" s="143"/>
      <c r="DD177" s="143"/>
      <c r="DE177" s="143"/>
      <c r="DF177" s="143"/>
      <c r="DG177" s="143"/>
      <c r="DH177" s="143"/>
      <c r="DI177" s="143"/>
      <c r="DJ177" s="143"/>
      <c r="DK177" s="143"/>
      <c r="DL177" s="143"/>
      <c r="DM177" s="143"/>
      <c r="DN177" s="143"/>
      <c r="DO177" s="143"/>
      <c r="DP177" s="143"/>
      <c r="DQ177" s="143"/>
      <c r="DR177" s="143"/>
      <c r="DS177" s="143"/>
      <c r="DT177" s="143"/>
      <c r="DU177" s="143"/>
      <c r="DV177" s="143"/>
      <c r="DW177" s="143"/>
      <c r="DX177" s="143"/>
      <c r="DY177" s="143"/>
      <c r="DZ177" s="143"/>
      <c r="EA177" s="143"/>
      <c r="EB177" s="143"/>
      <c r="EC177" s="143"/>
      <c r="ED177" s="143"/>
      <c r="EE177" s="143"/>
      <c r="EF177" s="143"/>
      <c r="EG177" s="143"/>
      <c r="EH177" s="143"/>
      <c r="EI177" s="143"/>
      <c r="EJ177" s="143"/>
      <c r="EK177" s="143"/>
      <c r="EL177" s="143"/>
      <c r="EM177" s="143"/>
      <c r="EN177" s="143"/>
      <c r="EO177" s="143"/>
      <c r="EP177" s="143"/>
      <c r="EQ177" s="143"/>
      <c r="ER177" s="143"/>
      <c r="ES177" s="143"/>
      <c r="ET177" s="143"/>
      <c r="EU177" s="143"/>
      <c r="EV177" s="143"/>
      <c r="EW177" s="143"/>
      <c r="EX177" s="143"/>
      <c r="EY177" s="143"/>
      <c r="EZ177" s="143"/>
      <c r="FA177" s="143"/>
      <c r="FB177" s="143"/>
      <c r="FC177" s="143"/>
      <c r="FD177" s="143"/>
      <c r="FE177" s="143"/>
      <c r="FF177" s="143"/>
      <c r="FG177" s="143"/>
      <c r="FH177" s="143"/>
      <c r="FI177" s="143"/>
      <c r="FJ177" s="143"/>
      <c r="FK177" s="143"/>
      <c r="FL177" s="143"/>
      <c r="FM177" s="143"/>
      <c r="FN177" s="143"/>
      <c r="FO177" s="143"/>
      <c r="FP177" s="143"/>
      <c r="FQ177" s="143"/>
      <c r="FR177" s="143"/>
      <c r="FS177" s="143"/>
      <c r="FT177" s="143"/>
      <c r="FU177" s="143"/>
      <c r="FV177" s="143"/>
      <c r="FW177" s="143"/>
      <c r="FX177" s="143"/>
      <c r="FY177" s="143"/>
      <c r="FZ177" s="143"/>
      <c r="GA177" s="143"/>
      <c r="GB177" s="143"/>
      <c r="GC177" s="143"/>
      <c r="GD177" s="143"/>
      <c r="GE177" s="143"/>
      <c r="GF177" s="143"/>
      <c r="GG177" s="143"/>
      <c r="GH177" s="143"/>
      <c r="GI177" s="143"/>
      <c r="GJ177" s="143"/>
      <c r="GK177" s="143"/>
      <c r="GL177" s="143"/>
      <c r="GM177" s="143"/>
      <c r="GN177" s="143"/>
      <c r="GO177" s="143"/>
      <c r="GP177" s="143"/>
      <c r="GQ177" s="143"/>
      <c r="GR177" s="143"/>
      <c r="GS177" s="143"/>
      <c r="GT177" s="143"/>
      <c r="GU177" s="143"/>
      <c r="GV177" s="143"/>
      <c r="GW177" s="143"/>
      <c r="GX177" s="143"/>
      <c r="GY177" s="143"/>
      <c r="GZ177" s="143"/>
      <c r="HA177" s="143"/>
      <c r="HB177" s="143"/>
      <c r="HC177" s="143"/>
      <c r="HD177" s="143"/>
      <c r="HE177" s="143"/>
      <c r="HF177" s="143"/>
      <c r="HG177" s="143"/>
      <c r="HH177" s="143"/>
      <c r="HI177" s="143"/>
      <c r="HJ177" s="143"/>
      <c r="HK177" s="143"/>
      <c r="HL177" s="143"/>
      <c r="HM177" s="143"/>
      <c r="HN177" s="143"/>
      <c r="HO177" s="143"/>
      <c r="HP177" s="143"/>
      <c r="HQ177" s="143"/>
      <c r="HR177" s="143"/>
      <c r="HS177" s="143"/>
      <c r="HT177" s="143"/>
      <c r="HU177" s="143"/>
      <c r="HV177" s="143"/>
      <c r="HW177" s="143"/>
      <c r="HX177" s="143"/>
      <c r="HY177" s="143"/>
      <c r="HZ177" s="143"/>
      <c r="IA177" s="143"/>
      <c r="IB177" s="143"/>
      <c r="IC177" s="143"/>
      <c r="ID177" s="143"/>
      <c r="IE177" s="143"/>
      <c r="IF177" s="143"/>
      <c r="IG177" s="143"/>
      <c r="IH177" s="143"/>
      <c r="II177" s="143"/>
      <c r="IJ177" s="143"/>
      <c r="IK177" s="143"/>
      <c r="IL177" s="143"/>
      <c r="IM177" s="143"/>
      <c r="IN177" s="143"/>
      <c r="IO177" s="143"/>
      <c r="IP177" s="143"/>
      <c r="IQ177" s="143"/>
      <c r="IR177" s="143"/>
      <c r="IS177" s="143"/>
      <c r="IT177" s="143"/>
      <c r="IU177" s="143"/>
      <c r="IV177" s="143"/>
      <c r="IW177" s="143"/>
      <c r="IX177" s="143"/>
      <c r="IY177" s="143"/>
      <c r="IZ177" s="143"/>
      <c r="JA177" s="143"/>
      <c r="JB177" s="143"/>
      <c r="JC177" s="143"/>
      <c r="JD177" s="143"/>
      <c r="JE177" s="143"/>
      <c r="JF177" s="143"/>
      <c r="JG177" s="143"/>
      <c r="JH177" s="143"/>
      <c r="JI177" s="143"/>
      <c r="JJ177" s="143"/>
      <c r="JK177" s="143"/>
      <c r="JL177" s="143"/>
      <c r="JM177" s="143"/>
      <c r="JN177" s="143"/>
      <c r="JO177" s="143"/>
      <c r="JP177" s="143"/>
      <c r="JQ177" s="143"/>
      <c r="JR177" s="143"/>
      <c r="JS177" s="143"/>
      <c r="JT177" s="143"/>
      <c r="JU177" s="143"/>
      <c r="JV177" s="143"/>
      <c r="JW177" s="143"/>
      <c r="JX177" s="143"/>
      <c r="JY177" s="143"/>
      <c r="JZ177" s="143"/>
      <c r="KA177" s="143"/>
      <c r="KB177" s="143"/>
      <c r="KC177" s="143"/>
      <c r="KD177" s="143"/>
      <c r="KE177" s="143"/>
      <c r="KF177" s="143"/>
      <c r="KG177" s="143"/>
      <c r="KH177" s="143"/>
      <c r="KI177" s="143"/>
      <c r="KJ177" s="143"/>
      <c r="KK177" s="143"/>
      <c r="KL177" s="143"/>
      <c r="KM177" s="143"/>
      <c r="KN177" s="143"/>
      <c r="KO177" s="143"/>
      <c r="KP177" s="143"/>
      <c r="KQ177" s="143"/>
      <c r="KR177" s="143"/>
      <c r="KS177" s="143"/>
      <c r="KT177" s="143"/>
      <c r="KU177" s="143"/>
      <c r="KV177" s="143"/>
      <c r="KW177" s="143"/>
      <c r="KX177" s="143"/>
      <c r="KY177" s="143"/>
      <c r="KZ177" s="143"/>
      <c r="LA177" s="143"/>
      <c r="LB177" s="143"/>
      <c r="LC177" s="143"/>
      <c r="LD177" s="143"/>
      <c r="LE177" s="143"/>
      <c r="LF177" s="143"/>
      <c r="LG177" s="143"/>
      <c r="LH177" s="143"/>
      <c r="LI177" s="143"/>
      <c r="LJ177" s="143"/>
      <c r="LK177" s="143"/>
      <c r="LL177" s="143"/>
      <c r="LM177" s="143"/>
      <c r="LN177" s="143"/>
      <c r="LO177" s="143"/>
      <c r="LP177" s="143"/>
      <c r="LQ177" s="143"/>
      <c r="LR177" s="143"/>
      <c r="LS177" s="143"/>
      <c r="LT177" s="143"/>
      <c r="LU177" s="143"/>
      <c r="LV177" s="143"/>
      <c r="LW177" s="143"/>
      <c r="LX177" s="143"/>
      <c r="LY177" s="143"/>
      <c r="LZ177" s="143"/>
      <c r="MA177" s="143"/>
      <c r="MB177" s="143"/>
      <c r="MC177" s="143"/>
      <c r="MD177" s="143"/>
      <c r="ME177" s="143"/>
      <c r="MF177" s="143"/>
      <c r="MG177" s="143"/>
      <c r="MH177" s="143"/>
      <c r="MI177" s="143"/>
      <c r="MJ177" s="143"/>
      <c r="MK177" s="143"/>
      <c r="ML177" s="143"/>
      <c r="MM177" s="143"/>
      <c r="MN177" s="143"/>
      <c r="MO177" s="143"/>
      <c r="MP177" s="143"/>
      <c r="MQ177" s="143"/>
      <c r="MR177" s="143"/>
      <c r="MS177" s="143"/>
      <c r="MT177" s="143"/>
      <c r="MU177" s="143"/>
      <c r="MV177" s="143"/>
      <c r="MW177" s="143"/>
      <c r="MX177" s="143"/>
      <c r="MY177" s="143"/>
      <c r="MZ177" s="143"/>
      <c r="NA177" s="143"/>
      <c r="NB177" s="143"/>
      <c r="NC177" s="143"/>
      <c r="ND177" s="143"/>
      <c r="NE177" s="143"/>
      <c r="NF177" s="143"/>
      <c r="NG177" s="143"/>
      <c r="NH177" s="143"/>
      <c r="NI177" s="143"/>
      <c r="NJ177" s="143"/>
      <c r="NK177" s="143"/>
      <c r="NL177" s="143"/>
      <c r="NM177" s="143"/>
      <c r="NN177" s="143"/>
      <c r="NO177" s="143"/>
      <c r="NP177" s="143"/>
      <c r="NQ177" s="143"/>
      <c r="NR177" s="143"/>
      <c r="NS177" s="143"/>
      <c r="NT177" s="143"/>
      <c r="NU177" s="143"/>
      <c r="NV177" s="143"/>
      <c r="NW177" s="143"/>
      <c r="NX177" s="143"/>
      <c r="NY177" s="143"/>
      <c r="NZ177" s="143"/>
      <c r="OA177" s="143"/>
      <c r="OB177" s="143"/>
      <c r="OC177" s="143"/>
      <c r="OD177" s="143"/>
      <c r="OE177" s="143"/>
      <c r="OF177" s="143"/>
      <c r="OG177" s="143"/>
      <c r="OH177" s="143"/>
      <c r="OI177" s="143"/>
      <c r="OJ177" s="143"/>
      <c r="OK177" s="143"/>
      <c r="OL177" s="143"/>
      <c r="OM177" s="143"/>
      <c r="ON177" s="143"/>
      <c r="OO177" s="143"/>
      <c r="OP177" s="143"/>
      <c r="OQ177" s="143"/>
      <c r="OR177" s="143"/>
      <c r="OS177" s="143"/>
      <c r="OT177" s="143"/>
      <c r="OU177" s="143"/>
      <c r="OV177" s="143"/>
      <c r="OW177" s="143"/>
      <c r="OX177" s="143"/>
      <c r="OY177" s="143"/>
      <c r="OZ177" s="143"/>
      <c r="PA177" s="143"/>
      <c r="PB177" s="143"/>
      <c r="PC177" s="143"/>
      <c r="PD177" s="143"/>
      <c r="PE177" s="143"/>
      <c r="PF177" s="143"/>
      <c r="PG177" s="143"/>
      <c r="PH177" s="143"/>
      <c r="PI177" s="143"/>
      <c r="PJ177" s="143"/>
      <c r="PK177" s="143"/>
      <c r="PL177" s="143"/>
      <c r="PM177" s="143"/>
      <c r="PN177" s="143"/>
      <c r="PO177" s="143"/>
      <c r="PP177" s="143"/>
      <c r="PQ177" s="143"/>
      <c r="PR177" s="143"/>
      <c r="PS177" s="143"/>
      <c r="PT177" s="143"/>
      <c r="PU177" s="143"/>
      <c r="PV177" s="143"/>
      <c r="PW177" s="143"/>
      <c r="PX177" s="143"/>
      <c r="PY177" s="143"/>
      <c r="PZ177" s="143"/>
      <c r="QA177" s="143"/>
      <c r="QB177" s="143"/>
      <c r="QC177" s="143"/>
      <c r="QD177" s="143"/>
      <c r="QE177" s="143"/>
      <c r="QF177" s="143"/>
      <c r="QG177" s="143"/>
      <c r="QH177" s="143"/>
      <c r="QI177" s="143"/>
      <c r="QJ177" s="143"/>
      <c r="QK177" s="143"/>
      <c r="QL177" s="143"/>
      <c r="QM177" s="143"/>
      <c r="QN177" s="143"/>
      <c r="QO177" s="143"/>
      <c r="QP177" s="143"/>
      <c r="QQ177" s="143"/>
      <c r="QR177" s="143"/>
      <c r="QS177" s="143"/>
      <c r="QT177" s="143"/>
      <c r="QU177" s="143"/>
      <c r="QV177" s="143"/>
      <c r="QW177" s="143"/>
      <c r="QX177" s="143"/>
      <c r="QY177" s="143"/>
      <c r="QZ177" s="143"/>
      <c r="RA177" s="143"/>
      <c r="RB177" s="143"/>
      <c r="RC177" s="143"/>
      <c r="RD177" s="143"/>
      <c r="RE177" s="143"/>
      <c r="RF177" s="143"/>
      <c r="RG177" s="143"/>
      <c r="RH177" s="143"/>
      <c r="RI177" s="143"/>
      <c r="RJ177" s="143"/>
      <c r="RK177" s="143"/>
      <c r="RL177" s="143"/>
      <c r="RM177" s="143"/>
      <c r="RN177" s="143"/>
      <c r="RO177" s="143"/>
      <c r="RP177" s="143"/>
      <c r="RQ177" s="143"/>
      <c r="RR177" s="143"/>
      <c r="RS177" s="143"/>
      <c r="RT177" s="143"/>
      <c r="RU177" s="143"/>
      <c r="RV177" s="143"/>
      <c r="RW177" s="143"/>
      <c r="RX177" s="143"/>
      <c r="RY177" s="143"/>
      <c r="RZ177" s="143"/>
      <c r="SA177" s="143"/>
      <c r="SB177" s="143"/>
      <c r="SC177" s="143"/>
      <c r="SD177" s="143"/>
      <c r="SE177" s="143"/>
      <c r="SF177" s="143"/>
      <c r="SG177" s="143"/>
      <c r="SH177" s="143"/>
      <c r="SI177" s="143"/>
      <c r="SJ177" s="143"/>
      <c r="SK177" s="143"/>
      <c r="SL177" s="143"/>
      <c r="SM177" s="143"/>
      <c r="SN177" s="143"/>
      <c r="SO177" s="143"/>
      <c r="SP177" s="143"/>
      <c r="SQ177" s="143"/>
      <c r="SR177" s="143"/>
      <c r="SS177" s="143"/>
      <c r="ST177" s="143"/>
      <c r="SU177" s="143"/>
      <c r="SV177" s="143"/>
      <c r="SW177" s="143"/>
      <c r="SX177" s="143"/>
      <c r="SY177" s="143"/>
      <c r="SZ177" s="143"/>
      <c r="TA177" s="143"/>
      <c r="TB177" s="143"/>
      <c r="TC177" s="143"/>
      <c r="TD177" s="143"/>
      <c r="TE177" s="143"/>
      <c r="TF177" s="143"/>
      <c r="TG177" s="143"/>
      <c r="TH177" s="143"/>
      <c r="TI177" s="143"/>
      <c r="TJ177" s="143"/>
      <c r="TK177" s="143"/>
      <c r="TL177" s="143"/>
      <c r="TM177" s="143"/>
      <c r="TN177" s="143"/>
      <c r="TO177" s="143"/>
      <c r="TP177" s="143"/>
      <c r="TQ177" s="143"/>
      <c r="TR177" s="143"/>
      <c r="TS177" s="143"/>
      <c r="TT177" s="143"/>
      <c r="TU177" s="143"/>
      <c r="TV177" s="143"/>
      <c r="TW177" s="143"/>
      <c r="TX177" s="143"/>
      <c r="TY177" s="143"/>
      <c r="TZ177" s="143"/>
      <c r="UA177" s="143"/>
      <c r="UB177" s="143"/>
      <c r="UC177" s="143"/>
      <c r="UD177" s="143"/>
      <c r="UE177" s="143"/>
      <c r="UF177" s="143"/>
      <c r="UG177" s="143"/>
      <c r="UH177" s="143"/>
      <c r="UI177" s="143"/>
      <c r="UJ177" s="143"/>
      <c r="UK177" s="143"/>
      <c r="UL177" s="143"/>
      <c r="UM177" s="143"/>
      <c r="UN177" s="143"/>
      <c r="UO177" s="143"/>
      <c r="UP177" s="143"/>
      <c r="UQ177" s="143"/>
      <c r="UR177" s="143"/>
      <c r="US177" s="143"/>
      <c r="UT177" s="143"/>
      <c r="UU177" s="143"/>
      <c r="UV177" s="143"/>
      <c r="UW177" s="143"/>
      <c r="UX177" s="143"/>
      <c r="UY177" s="143"/>
      <c r="UZ177" s="143"/>
      <c r="VA177" s="143"/>
      <c r="VB177" s="143"/>
      <c r="VC177" s="143"/>
      <c r="VD177" s="143"/>
      <c r="VE177" s="143"/>
      <c r="VF177" s="143"/>
      <c r="VG177" s="143"/>
      <c r="VH177" s="143"/>
      <c r="VI177" s="143"/>
      <c r="VJ177" s="143"/>
      <c r="VK177" s="143"/>
      <c r="VL177" s="143"/>
      <c r="VM177" s="143"/>
      <c r="VN177" s="143"/>
      <c r="VO177" s="143"/>
      <c r="VP177" s="143"/>
      <c r="VQ177" s="143"/>
      <c r="VR177" s="143"/>
      <c r="VS177" s="143"/>
      <c r="VT177" s="143"/>
      <c r="VU177" s="143"/>
      <c r="VV177" s="143"/>
      <c r="VW177" s="143"/>
      <c r="VX177" s="143"/>
      <c r="VY177" s="143"/>
      <c r="VZ177" s="143"/>
      <c r="WA177" s="143"/>
      <c r="WB177" s="143"/>
      <c r="WC177" s="143"/>
      <c r="WD177" s="143"/>
      <c r="WE177" s="143"/>
      <c r="WF177" s="143"/>
      <c r="WG177" s="143"/>
      <c r="WH177" s="143"/>
      <c r="WI177" s="143"/>
      <c r="WJ177" s="143"/>
      <c r="WK177" s="143"/>
      <c r="WL177" s="143"/>
      <c r="WM177" s="143"/>
      <c r="WN177" s="143"/>
      <c r="WO177" s="143"/>
      <c r="WP177" s="143"/>
      <c r="WQ177" s="143"/>
      <c r="WR177" s="143"/>
      <c r="WS177" s="143"/>
      <c r="WT177" s="143"/>
      <c r="WU177" s="143"/>
      <c r="WV177" s="143"/>
      <c r="WW177" s="143"/>
      <c r="WX177" s="143"/>
      <c r="WY177" s="143"/>
      <c r="WZ177" s="143"/>
      <c r="XA177" s="143"/>
      <c r="XB177" s="143"/>
      <c r="XC177" s="143"/>
      <c r="XD177" s="143"/>
      <c r="XE177" s="143"/>
      <c r="XF177" s="143"/>
      <c r="XG177" s="143"/>
      <c r="XH177" s="143"/>
      <c r="XI177" s="143"/>
      <c r="XJ177" s="143"/>
      <c r="XK177" s="143"/>
      <c r="XL177" s="143"/>
      <c r="XM177" s="143"/>
      <c r="XN177" s="143"/>
      <c r="XO177" s="143"/>
      <c r="XP177" s="143"/>
      <c r="XQ177" s="143"/>
      <c r="XR177" s="143"/>
      <c r="XS177" s="143"/>
      <c r="XT177" s="143"/>
      <c r="XU177" s="143"/>
      <c r="XV177" s="143"/>
      <c r="XW177" s="143"/>
      <c r="XX177" s="143"/>
      <c r="XY177" s="143"/>
      <c r="XZ177" s="143"/>
      <c r="YA177" s="143"/>
      <c r="YB177" s="143"/>
      <c r="YC177" s="143"/>
      <c r="YD177" s="143"/>
      <c r="YE177" s="143"/>
      <c r="YF177" s="143"/>
      <c r="YG177" s="143"/>
      <c r="YH177" s="143"/>
      <c r="YI177" s="143"/>
      <c r="YJ177" s="143"/>
      <c r="YK177" s="143"/>
      <c r="YL177" s="143"/>
      <c r="YM177" s="143"/>
      <c r="YN177" s="143"/>
      <c r="YO177" s="143"/>
      <c r="YP177" s="143"/>
      <c r="YQ177" s="143"/>
      <c r="YR177" s="143"/>
      <c r="YS177" s="143"/>
      <c r="YT177" s="143"/>
      <c r="YU177" s="143"/>
      <c r="YV177" s="143"/>
      <c r="YW177" s="143"/>
      <c r="YX177" s="143"/>
      <c r="YY177" s="143"/>
      <c r="YZ177" s="143"/>
      <c r="ZA177" s="143"/>
      <c r="ZB177" s="143"/>
      <c r="ZC177" s="143"/>
      <c r="ZD177" s="143"/>
      <c r="ZE177" s="143"/>
      <c r="ZF177" s="143"/>
      <c r="ZG177" s="143"/>
      <c r="ZH177" s="143"/>
    </row>
    <row r="178" spans="1:684" s="106" customFormat="1" ht="13.55" customHeight="1">
      <c r="A178" s="400"/>
      <c r="B178" s="62" t="s">
        <v>241</v>
      </c>
      <c r="C178" s="166">
        <v>2495297</v>
      </c>
      <c r="D178" s="385">
        <f t="shared" si="37"/>
        <v>4.4298952853944806E-2</v>
      </c>
      <c r="E178" s="93">
        <v>2197</v>
      </c>
      <c r="F178" s="385">
        <f t="shared" si="29"/>
        <v>5.2203065134099669E-2</v>
      </c>
      <c r="G178" s="92">
        <v>377</v>
      </c>
      <c r="H178" s="385">
        <f t="shared" si="35"/>
        <v>0.35611510791366907</v>
      </c>
      <c r="I178" s="92">
        <v>228</v>
      </c>
      <c r="J178" s="385">
        <f t="shared" si="35"/>
        <v>0.28813559322033888</v>
      </c>
      <c r="K178" s="373">
        <v>90</v>
      </c>
      <c r="L178" s="385">
        <f t="shared" si="36"/>
        <v>-0.16666666666666663</v>
      </c>
      <c r="M178" s="373">
        <v>3887</v>
      </c>
      <c r="N178" s="385">
        <f t="shared" si="36"/>
        <v>0.8509523809523809</v>
      </c>
      <c r="O178" s="92"/>
      <c r="P178" s="385"/>
      <c r="Q178" s="93"/>
      <c r="R178" s="385"/>
      <c r="S178" s="143"/>
      <c r="T178" s="143"/>
      <c r="U178" s="143"/>
      <c r="V178" s="143"/>
      <c r="W178" s="143"/>
      <c r="X178" s="143"/>
      <c r="Y178" s="143"/>
      <c r="Z178" s="143"/>
      <c r="AA178" s="143"/>
      <c r="AB178" s="143"/>
      <c r="AC178" s="143"/>
      <c r="AD178" s="143"/>
      <c r="AE178" s="143"/>
      <c r="AF178" s="143"/>
      <c r="AG178" s="143"/>
      <c r="AH178" s="143"/>
      <c r="AI178" s="143"/>
      <c r="AJ178" s="143"/>
      <c r="AK178" s="143"/>
      <c r="AL178" s="143"/>
      <c r="AM178" s="143"/>
      <c r="AN178" s="143"/>
      <c r="AO178" s="143"/>
      <c r="AP178" s="143"/>
      <c r="AQ178" s="143"/>
      <c r="AR178" s="143"/>
      <c r="AS178" s="143"/>
      <c r="AT178" s="143"/>
      <c r="AU178" s="143"/>
      <c r="AV178" s="143"/>
      <c r="AW178" s="143"/>
      <c r="AX178" s="143"/>
      <c r="AY178" s="143"/>
      <c r="AZ178" s="143"/>
      <c r="BA178" s="143"/>
      <c r="BB178" s="143"/>
      <c r="BC178" s="143"/>
      <c r="BD178" s="143"/>
      <c r="BE178" s="143"/>
      <c r="BF178" s="143"/>
      <c r="BG178" s="143"/>
      <c r="BH178" s="143"/>
      <c r="BI178" s="143"/>
      <c r="BJ178" s="143"/>
      <c r="BK178" s="143"/>
      <c r="BL178" s="143"/>
      <c r="BM178" s="143"/>
      <c r="BN178" s="143"/>
      <c r="BO178" s="143"/>
      <c r="BP178" s="143"/>
      <c r="BQ178" s="143"/>
      <c r="BR178" s="143"/>
      <c r="BS178" s="143"/>
      <c r="BT178" s="143"/>
      <c r="BU178" s="143"/>
      <c r="BV178" s="143"/>
      <c r="BW178" s="143"/>
      <c r="BX178" s="143"/>
      <c r="BY178" s="143"/>
      <c r="BZ178" s="143"/>
      <c r="CA178" s="143"/>
      <c r="CB178" s="143"/>
      <c r="CC178" s="143"/>
      <c r="CD178" s="143"/>
      <c r="CE178" s="143"/>
      <c r="CF178" s="143"/>
      <c r="CG178" s="143"/>
      <c r="CH178" s="143"/>
      <c r="CI178" s="143"/>
      <c r="CJ178" s="143"/>
      <c r="CK178" s="143"/>
      <c r="CL178" s="143"/>
      <c r="CM178" s="143"/>
      <c r="CN178" s="143"/>
      <c r="CO178" s="143"/>
      <c r="CP178" s="143"/>
      <c r="CQ178" s="143"/>
      <c r="CR178" s="143"/>
      <c r="CS178" s="143"/>
      <c r="CT178" s="143"/>
      <c r="CU178" s="143"/>
      <c r="CV178" s="143"/>
      <c r="CW178" s="143"/>
      <c r="CX178" s="143"/>
      <c r="CY178" s="143"/>
      <c r="CZ178" s="143"/>
      <c r="DA178" s="143"/>
      <c r="DB178" s="143"/>
      <c r="DC178" s="143"/>
      <c r="DD178" s="143"/>
      <c r="DE178" s="143"/>
      <c r="DF178" s="143"/>
      <c r="DG178" s="143"/>
      <c r="DH178" s="143"/>
      <c r="DI178" s="143"/>
      <c r="DJ178" s="143"/>
      <c r="DK178" s="143"/>
      <c r="DL178" s="143"/>
      <c r="DM178" s="143"/>
      <c r="DN178" s="143"/>
      <c r="DO178" s="143"/>
      <c r="DP178" s="143"/>
      <c r="DQ178" s="143"/>
      <c r="DR178" s="143"/>
      <c r="DS178" s="143"/>
      <c r="DT178" s="143"/>
      <c r="DU178" s="143"/>
      <c r="DV178" s="143"/>
      <c r="DW178" s="143"/>
      <c r="DX178" s="143"/>
      <c r="DY178" s="143"/>
      <c r="DZ178" s="143"/>
      <c r="EA178" s="143"/>
      <c r="EB178" s="143"/>
      <c r="EC178" s="143"/>
      <c r="ED178" s="143"/>
      <c r="EE178" s="143"/>
      <c r="EF178" s="143"/>
      <c r="EG178" s="143"/>
      <c r="EH178" s="143"/>
      <c r="EI178" s="143"/>
      <c r="EJ178" s="143"/>
      <c r="EK178" s="143"/>
      <c r="EL178" s="143"/>
      <c r="EM178" s="143"/>
      <c r="EN178" s="143"/>
      <c r="EO178" s="143"/>
      <c r="EP178" s="143"/>
      <c r="EQ178" s="143"/>
      <c r="ER178" s="143"/>
      <c r="ES178" s="143"/>
      <c r="ET178" s="143"/>
      <c r="EU178" s="143"/>
      <c r="EV178" s="143"/>
      <c r="EW178" s="143"/>
      <c r="EX178" s="143"/>
      <c r="EY178" s="143"/>
      <c r="EZ178" s="143"/>
      <c r="FA178" s="143"/>
      <c r="FB178" s="143"/>
      <c r="FC178" s="143"/>
      <c r="FD178" s="143"/>
      <c r="FE178" s="143"/>
      <c r="FF178" s="143"/>
      <c r="FG178" s="143"/>
      <c r="FH178" s="143"/>
      <c r="FI178" s="143"/>
      <c r="FJ178" s="143"/>
      <c r="FK178" s="143"/>
      <c r="FL178" s="143"/>
      <c r="FM178" s="143"/>
      <c r="FN178" s="143"/>
      <c r="FO178" s="143"/>
      <c r="FP178" s="143"/>
      <c r="FQ178" s="143"/>
      <c r="FR178" s="143"/>
      <c r="FS178" s="143"/>
      <c r="FT178" s="143"/>
      <c r="FU178" s="143"/>
      <c r="FV178" s="143"/>
      <c r="FW178" s="143"/>
      <c r="FX178" s="143"/>
      <c r="FY178" s="143"/>
      <c r="FZ178" s="143"/>
      <c r="GA178" s="143"/>
      <c r="GB178" s="143"/>
      <c r="GC178" s="143"/>
      <c r="GD178" s="143"/>
      <c r="GE178" s="143"/>
      <c r="GF178" s="143"/>
      <c r="GG178" s="143"/>
      <c r="GH178" s="143"/>
      <c r="GI178" s="143"/>
      <c r="GJ178" s="143"/>
      <c r="GK178" s="143"/>
      <c r="GL178" s="143"/>
      <c r="GM178" s="143"/>
      <c r="GN178" s="143"/>
      <c r="GO178" s="143"/>
      <c r="GP178" s="143"/>
      <c r="GQ178" s="143"/>
      <c r="GR178" s="143"/>
      <c r="GS178" s="143"/>
      <c r="GT178" s="143"/>
      <c r="GU178" s="143"/>
      <c r="GV178" s="143"/>
      <c r="GW178" s="143"/>
      <c r="GX178" s="143"/>
      <c r="GY178" s="143"/>
      <c r="GZ178" s="143"/>
      <c r="HA178" s="143"/>
      <c r="HB178" s="143"/>
      <c r="HC178" s="143"/>
      <c r="HD178" s="143"/>
      <c r="HE178" s="143"/>
      <c r="HF178" s="143"/>
      <c r="HG178" s="143"/>
      <c r="HH178" s="143"/>
      <c r="HI178" s="143"/>
      <c r="HJ178" s="143"/>
      <c r="HK178" s="143"/>
      <c r="HL178" s="143"/>
      <c r="HM178" s="143"/>
      <c r="HN178" s="143"/>
      <c r="HO178" s="143"/>
      <c r="HP178" s="143"/>
      <c r="HQ178" s="143"/>
      <c r="HR178" s="143"/>
      <c r="HS178" s="143"/>
      <c r="HT178" s="143"/>
      <c r="HU178" s="143"/>
      <c r="HV178" s="143"/>
      <c r="HW178" s="143"/>
      <c r="HX178" s="143"/>
      <c r="HY178" s="143"/>
      <c r="HZ178" s="143"/>
      <c r="IA178" s="143"/>
      <c r="IB178" s="143"/>
      <c r="IC178" s="143"/>
      <c r="ID178" s="143"/>
      <c r="IE178" s="143"/>
      <c r="IF178" s="143"/>
      <c r="IG178" s="143"/>
      <c r="IH178" s="143"/>
      <c r="II178" s="143"/>
      <c r="IJ178" s="143"/>
      <c r="IK178" s="143"/>
      <c r="IL178" s="143"/>
      <c r="IM178" s="143"/>
      <c r="IN178" s="143"/>
      <c r="IO178" s="143"/>
      <c r="IP178" s="143"/>
      <c r="IQ178" s="143"/>
      <c r="IR178" s="143"/>
      <c r="IS178" s="143"/>
      <c r="IT178" s="143"/>
      <c r="IU178" s="143"/>
      <c r="IV178" s="143"/>
      <c r="IW178" s="143"/>
      <c r="IX178" s="143"/>
      <c r="IY178" s="143"/>
      <c r="IZ178" s="143"/>
      <c r="JA178" s="143"/>
      <c r="JB178" s="143"/>
      <c r="JC178" s="143"/>
      <c r="JD178" s="143"/>
      <c r="JE178" s="143"/>
      <c r="JF178" s="143"/>
      <c r="JG178" s="143"/>
      <c r="JH178" s="143"/>
      <c r="JI178" s="143"/>
      <c r="JJ178" s="143"/>
      <c r="JK178" s="143"/>
      <c r="JL178" s="143"/>
      <c r="JM178" s="143"/>
      <c r="JN178" s="143"/>
      <c r="JO178" s="143"/>
      <c r="JP178" s="143"/>
      <c r="JQ178" s="143"/>
      <c r="JR178" s="143"/>
      <c r="JS178" s="143"/>
      <c r="JT178" s="143"/>
      <c r="JU178" s="143"/>
      <c r="JV178" s="143"/>
      <c r="JW178" s="143"/>
      <c r="JX178" s="143"/>
      <c r="JY178" s="143"/>
      <c r="JZ178" s="143"/>
      <c r="KA178" s="143"/>
      <c r="KB178" s="143"/>
      <c r="KC178" s="143"/>
      <c r="KD178" s="143"/>
      <c r="KE178" s="143"/>
      <c r="KF178" s="143"/>
      <c r="KG178" s="143"/>
      <c r="KH178" s="143"/>
      <c r="KI178" s="143"/>
      <c r="KJ178" s="143"/>
      <c r="KK178" s="143"/>
      <c r="KL178" s="143"/>
      <c r="KM178" s="143"/>
      <c r="KN178" s="143"/>
      <c r="KO178" s="143"/>
      <c r="KP178" s="143"/>
      <c r="KQ178" s="143"/>
      <c r="KR178" s="143"/>
      <c r="KS178" s="143"/>
      <c r="KT178" s="143"/>
      <c r="KU178" s="143"/>
      <c r="KV178" s="143"/>
      <c r="KW178" s="143"/>
      <c r="KX178" s="143"/>
      <c r="KY178" s="143"/>
      <c r="KZ178" s="143"/>
      <c r="LA178" s="143"/>
      <c r="LB178" s="143"/>
      <c r="LC178" s="143"/>
      <c r="LD178" s="143"/>
      <c r="LE178" s="143"/>
      <c r="LF178" s="143"/>
      <c r="LG178" s="143"/>
      <c r="LH178" s="143"/>
      <c r="LI178" s="143"/>
      <c r="LJ178" s="143"/>
      <c r="LK178" s="143"/>
      <c r="LL178" s="143"/>
      <c r="LM178" s="143"/>
      <c r="LN178" s="143"/>
      <c r="LO178" s="143"/>
      <c r="LP178" s="143"/>
      <c r="LQ178" s="143"/>
      <c r="LR178" s="143"/>
      <c r="LS178" s="143"/>
      <c r="LT178" s="143"/>
      <c r="LU178" s="143"/>
      <c r="LV178" s="143"/>
      <c r="LW178" s="143"/>
      <c r="LX178" s="143"/>
      <c r="LY178" s="143"/>
      <c r="LZ178" s="143"/>
      <c r="MA178" s="143"/>
      <c r="MB178" s="143"/>
      <c r="MC178" s="143"/>
      <c r="MD178" s="143"/>
      <c r="ME178" s="143"/>
      <c r="MF178" s="143"/>
      <c r="MG178" s="143"/>
      <c r="MH178" s="143"/>
      <c r="MI178" s="143"/>
      <c r="MJ178" s="143"/>
      <c r="MK178" s="143"/>
      <c r="ML178" s="143"/>
      <c r="MM178" s="143"/>
      <c r="MN178" s="143"/>
      <c r="MO178" s="143"/>
      <c r="MP178" s="143"/>
      <c r="MQ178" s="143"/>
      <c r="MR178" s="143"/>
      <c r="MS178" s="143"/>
      <c r="MT178" s="143"/>
      <c r="MU178" s="143"/>
      <c r="MV178" s="143"/>
      <c r="MW178" s="143"/>
      <c r="MX178" s="143"/>
      <c r="MY178" s="143"/>
      <c r="MZ178" s="143"/>
      <c r="NA178" s="143"/>
      <c r="NB178" s="143"/>
      <c r="NC178" s="143"/>
      <c r="ND178" s="143"/>
      <c r="NE178" s="143"/>
      <c r="NF178" s="143"/>
      <c r="NG178" s="143"/>
      <c r="NH178" s="143"/>
      <c r="NI178" s="143"/>
      <c r="NJ178" s="143"/>
      <c r="NK178" s="143"/>
      <c r="NL178" s="143"/>
      <c r="NM178" s="143"/>
      <c r="NN178" s="143"/>
      <c r="NO178" s="143"/>
      <c r="NP178" s="143"/>
      <c r="NQ178" s="143"/>
      <c r="NR178" s="143"/>
      <c r="NS178" s="143"/>
      <c r="NT178" s="143"/>
      <c r="NU178" s="143"/>
      <c r="NV178" s="143"/>
      <c r="NW178" s="143"/>
      <c r="NX178" s="143"/>
      <c r="NY178" s="143"/>
      <c r="NZ178" s="143"/>
      <c r="OA178" s="143"/>
      <c r="OB178" s="143"/>
      <c r="OC178" s="143"/>
      <c r="OD178" s="143"/>
      <c r="OE178" s="143"/>
      <c r="OF178" s="143"/>
      <c r="OG178" s="143"/>
      <c r="OH178" s="143"/>
      <c r="OI178" s="143"/>
      <c r="OJ178" s="143"/>
      <c r="OK178" s="143"/>
      <c r="OL178" s="143"/>
      <c r="OM178" s="143"/>
      <c r="ON178" s="143"/>
      <c r="OO178" s="143"/>
      <c r="OP178" s="143"/>
      <c r="OQ178" s="143"/>
      <c r="OR178" s="143"/>
      <c r="OS178" s="143"/>
      <c r="OT178" s="143"/>
      <c r="OU178" s="143"/>
      <c r="OV178" s="143"/>
      <c r="OW178" s="143"/>
      <c r="OX178" s="143"/>
      <c r="OY178" s="143"/>
      <c r="OZ178" s="143"/>
      <c r="PA178" s="143"/>
      <c r="PB178" s="143"/>
      <c r="PC178" s="143"/>
      <c r="PD178" s="143"/>
      <c r="PE178" s="143"/>
      <c r="PF178" s="143"/>
      <c r="PG178" s="143"/>
      <c r="PH178" s="143"/>
      <c r="PI178" s="143"/>
      <c r="PJ178" s="143"/>
      <c r="PK178" s="143"/>
      <c r="PL178" s="143"/>
      <c r="PM178" s="143"/>
      <c r="PN178" s="143"/>
      <c r="PO178" s="143"/>
      <c r="PP178" s="143"/>
      <c r="PQ178" s="143"/>
      <c r="PR178" s="143"/>
      <c r="PS178" s="143"/>
      <c r="PT178" s="143"/>
      <c r="PU178" s="143"/>
      <c r="PV178" s="143"/>
      <c r="PW178" s="143"/>
      <c r="PX178" s="143"/>
      <c r="PY178" s="143"/>
      <c r="PZ178" s="143"/>
      <c r="QA178" s="143"/>
      <c r="QB178" s="143"/>
      <c r="QC178" s="143"/>
      <c r="QD178" s="143"/>
      <c r="QE178" s="143"/>
      <c r="QF178" s="143"/>
      <c r="QG178" s="143"/>
      <c r="QH178" s="143"/>
      <c r="QI178" s="143"/>
      <c r="QJ178" s="143"/>
      <c r="QK178" s="143"/>
      <c r="QL178" s="143"/>
      <c r="QM178" s="143"/>
      <c r="QN178" s="143"/>
      <c r="QO178" s="143"/>
      <c r="QP178" s="143"/>
      <c r="QQ178" s="143"/>
      <c r="QR178" s="143"/>
      <c r="QS178" s="143"/>
      <c r="QT178" s="143"/>
      <c r="QU178" s="143"/>
      <c r="QV178" s="143"/>
      <c r="QW178" s="143"/>
      <c r="QX178" s="143"/>
      <c r="QY178" s="143"/>
      <c r="QZ178" s="143"/>
      <c r="RA178" s="143"/>
      <c r="RB178" s="143"/>
      <c r="RC178" s="143"/>
      <c r="RD178" s="143"/>
      <c r="RE178" s="143"/>
      <c r="RF178" s="143"/>
      <c r="RG178" s="143"/>
      <c r="RH178" s="143"/>
      <c r="RI178" s="143"/>
      <c r="RJ178" s="143"/>
      <c r="RK178" s="143"/>
      <c r="RL178" s="143"/>
      <c r="RM178" s="143"/>
      <c r="RN178" s="143"/>
      <c r="RO178" s="143"/>
      <c r="RP178" s="143"/>
      <c r="RQ178" s="143"/>
      <c r="RR178" s="143"/>
      <c r="RS178" s="143"/>
      <c r="RT178" s="143"/>
      <c r="RU178" s="143"/>
      <c r="RV178" s="143"/>
      <c r="RW178" s="143"/>
      <c r="RX178" s="143"/>
      <c r="RY178" s="143"/>
      <c r="RZ178" s="143"/>
      <c r="SA178" s="143"/>
      <c r="SB178" s="143"/>
      <c r="SC178" s="143"/>
      <c r="SD178" s="143"/>
      <c r="SE178" s="143"/>
      <c r="SF178" s="143"/>
      <c r="SG178" s="143"/>
      <c r="SH178" s="143"/>
      <c r="SI178" s="143"/>
      <c r="SJ178" s="143"/>
      <c r="SK178" s="143"/>
      <c r="SL178" s="143"/>
      <c r="SM178" s="143"/>
      <c r="SN178" s="143"/>
      <c r="SO178" s="143"/>
      <c r="SP178" s="143"/>
      <c r="SQ178" s="143"/>
      <c r="SR178" s="143"/>
      <c r="SS178" s="143"/>
      <c r="ST178" s="143"/>
      <c r="SU178" s="143"/>
      <c r="SV178" s="143"/>
      <c r="SW178" s="143"/>
      <c r="SX178" s="143"/>
      <c r="SY178" s="143"/>
      <c r="SZ178" s="143"/>
      <c r="TA178" s="143"/>
      <c r="TB178" s="143"/>
      <c r="TC178" s="143"/>
      <c r="TD178" s="143"/>
      <c r="TE178" s="143"/>
      <c r="TF178" s="143"/>
      <c r="TG178" s="143"/>
      <c r="TH178" s="143"/>
      <c r="TI178" s="143"/>
      <c r="TJ178" s="143"/>
      <c r="TK178" s="143"/>
      <c r="TL178" s="143"/>
      <c r="TM178" s="143"/>
      <c r="TN178" s="143"/>
      <c r="TO178" s="143"/>
      <c r="TP178" s="143"/>
      <c r="TQ178" s="143"/>
      <c r="TR178" s="143"/>
      <c r="TS178" s="143"/>
      <c r="TT178" s="143"/>
      <c r="TU178" s="143"/>
      <c r="TV178" s="143"/>
      <c r="TW178" s="143"/>
      <c r="TX178" s="143"/>
      <c r="TY178" s="143"/>
      <c r="TZ178" s="143"/>
      <c r="UA178" s="143"/>
      <c r="UB178" s="143"/>
      <c r="UC178" s="143"/>
      <c r="UD178" s="143"/>
      <c r="UE178" s="143"/>
      <c r="UF178" s="143"/>
      <c r="UG178" s="143"/>
      <c r="UH178" s="143"/>
      <c r="UI178" s="143"/>
      <c r="UJ178" s="143"/>
      <c r="UK178" s="143"/>
      <c r="UL178" s="143"/>
      <c r="UM178" s="143"/>
      <c r="UN178" s="143"/>
      <c r="UO178" s="143"/>
      <c r="UP178" s="143"/>
      <c r="UQ178" s="143"/>
      <c r="UR178" s="143"/>
      <c r="US178" s="143"/>
      <c r="UT178" s="143"/>
      <c r="UU178" s="143"/>
      <c r="UV178" s="143"/>
      <c r="UW178" s="143"/>
      <c r="UX178" s="143"/>
      <c r="UY178" s="143"/>
      <c r="UZ178" s="143"/>
      <c r="VA178" s="143"/>
      <c r="VB178" s="143"/>
      <c r="VC178" s="143"/>
      <c r="VD178" s="143"/>
      <c r="VE178" s="143"/>
      <c r="VF178" s="143"/>
      <c r="VG178" s="143"/>
      <c r="VH178" s="143"/>
      <c r="VI178" s="143"/>
      <c r="VJ178" s="143"/>
      <c r="VK178" s="143"/>
      <c r="VL178" s="143"/>
      <c r="VM178" s="143"/>
      <c r="VN178" s="143"/>
      <c r="VO178" s="143"/>
      <c r="VP178" s="143"/>
      <c r="VQ178" s="143"/>
      <c r="VR178" s="143"/>
      <c r="VS178" s="143"/>
      <c r="VT178" s="143"/>
      <c r="VU178" s="143"/>
      <c r="VV178" s="143"/>
      <c r="VW178" s="143"/>
      <c r="VX178" s="143"/>
      <c r="VY178" s="143"/>
      <c r="VZ178" s="143"/>
      <c r="WA178" s="143"/>
      <c r="WB178" s="143"/>
      <c r="WC178" s="143"/>
      <c r="WD178" s="143"/>
      <c r="WE178" s="143"/>
      <c r="WF178" s="143"/>
      <c r="WG178" s="143"/>
      <c r="WH178" s="143"/>
      <c r="WI178" s="143"/>
      <c r="WJ178" s="143"/>
      <c r="WK178" s="143"/>
      <c r="WL178" s="143"/>
      <c r="WM178" s="143"/>
      <c r="WN178" s="143"/>
      <c r="WO178" s="143"/>
      <c r="WP178" s="143"/>
      <c r="WQ178" s="143"/>
      <c r="WR178" s="143"/>
      <c r="WS178" s="143"/>
      <c r="WT178" s="143"/>
      <c r="WU178" s="143"/>
      <c r="WV178" s="143"/>
      <c r="WW178" s="143"/>
      <c r="WX178" s="143"/>
      <c r="WY178" s="143"/>
      <c r="WZ178" s="143"/>
      <c r="XA178" s="143"/>
      <c r="XB178" s="143"/>
      <c r="XC178" s="143"/>
      <c r="XD178" s="143"/>
      <c r="XE178" s="143"/>
      <c r="XF178" s="143"/>
      <c r="XG178" s="143"/>
      <c r="XH178" s="143"/>
      <c r="XI178" s="143"/>
      <c r="XJ178" s="143"/>
      <c r="XK178" s="143"/>
      <c r="XL178" s="143"/>
      <c r="XM178" s="143"/>
      <c r="XN178" s="143"/>
      <c r="XO178" s="143"/>
      <c r="XP178" s="143"/>
      <c r="XQ178" s="143"/>
      <c r="XR178" s="143"/>
      <c r="XS178" s="143"/>
      <c r="XT178" s="143"/>
      <c r="XU178" s="143"/>
      <c r="XV178" s="143"/>
      <c r="XW178" s="143"/>
      <c r="XX178" s="143"/>
      <c r="XY178" s="143"/>
      <c r="XZ178" s="143"/>
      <c r="YA178" s="143"/>
      <c r="YB178" s="143"/>
      <c r="YC178" s="143"/>
      <c r="YD178" s="143"/>
      <c r="YE178" s="143"/>
      <c r="YF178" s="143"/>
      <c r="YG178" s="143"/>
      <c r="YH178" s="143"/>
      <c r="YI178" s="143"/>
      <c r="YJ178" s="143"/>
      <c r="YK178" s="143"/>
      <c r="YL178" s="143"/>
      <c r="YM178" s="143"/>
      <c r="YN178" s="143"/>
      <c r="YO178" s="143"/>
      <c r="YP178" s="143"/>
      <c r="YQ178" s="143"/>
      <c r="YR178" s="143"/>
      <c r="YS178" s="143"/>
      <c r="YT178" s="143"/>
      <c r="YU178" s="143"/>
      <c r="YV178" s="143"/>
      <c r="YW178" s="143"/>
      <c r="YX178" s="143"/>
      <c r="YY178" s="143"/>
      <c r="YZ178" s="143"/>
      <c r="ZA178" s="143"/>
      <c r="ZB178" s="143"/>
      <c r="ZC178" s="143"/>
      <c r="ZD178" s="143"/>
      <c r="ZE178" s="143"/>
      <c r="ZF178" s="143"/>
      <c r="ZG178" s="143"/>
      <c r="ZH178" s="143"/>
    </row>
    <row r="179" spans="1:684" s="106" customFormat="1" ht="13.55" customHeight="1">
      <c r="A179" s="400"/>
      <c r="B179" s="62" t="s">
        <v>242</v>
      </c>
      <c r="C179" s="166">
        <v>2519860</v>
      </c>
      <c r="D179" s="385">
        <f t="shared" si="37"/>
        <v>5.6411748454388011E-2</v>
      </c>
      <c r="E179" s="93">
        <v>2022</v>
      </c>
      <c r="F179" s="385">
        <f t="shared" si="29"/>
        <v>1.982160555004997E-3</v>
      </c>
      <c r="G179" s="92">
        <v>337</v>
      </c>
      <c r="H179" s="385">
        <f t="shared" si="35"/>
        <v>0.21660649819494582</v>
      </c>
      <c r="I179" s="92">
        <v>258</v>
      </c>
      <c r="J179" s="385">
        <f t="shared" si="35"/>
        <v>4.4534412955465674E-2</v>
      </c>
      <c r="K179" s="373">
        <v>127</v>
      </c>
      <c r="L179" s="385">
        <f t="shared" si="36"/>
        <v>0.4111111111111112</v>
      </c>
      <c r="M179" s="373">
        <v>3419</v>
      </c>
      <c r="N179" s="385">
        <f t="shared" si="36"/>
        <v>0.77610389610389618</v>
      </c>
      <c r="O179" s="92"/>
      <c r="P179" s="385"/>
      <c r="Q179" s="93"/>
      <c r="R179" s="385"/>
      <c r="S179" s="143"/>
      <c r="T179" s="143"/>
      <c r="U179" s="143"/>
      <c r="V179" s="143"/>
      <c r="W179" s="143"/>
      <c r="X179" s="143"/>
      <c r="Y179" s="143"/>
      <c r="Z179" s="143"/>
      <c r="AA179" s="143"/>
      <c r="AB179" s="143"/>
      <c r="AC179" s="143"/>
      <c r="AD179" s="143"/>
      <c r="AE179" s="143"/>
      <c r="AF179" s="143"/>
      <c r="AG179" s="143"/>
      <c r="AH179" s="143"/>
      <c r="AI179" s="143"/>
      <c r="AJ179" s="143"/>
      <c r="AK179" s="143"/>
      <c r="AL179" s="143"/>
      <c r="AM179" s="143"/>
      <c r="AN179" s="143"/>
      <c r="AO179" s="143"/>
      <c r="AP179" s="143"/>
      <c r="AQ179" s="143"/>
      <c r="AR179" s="143"/>
      <c r="AS179" s="143"/>
      <c r="AT179" s="143"/>
      <c r="AU179" s="143"/>
      <c r="AV179" s="143"/>
      <c r="AW179" s="143"/>
      <c r="AX179" s="143"/>
      <c r="AY179" s="143"/>
      <c r="AZ179" s="143"/>
      <c r="BA179" s="143"/>
      <c r="BB179" s="143"/>
      <c r="BC179" s="143"/>
      <c r="BD179" s="143"/>
      <c r="BE179" s="143"/>
      <c r="BF179" s="143"/>
      <c r="BG179" s="143"/>
      <c r="BH179" s="143"/>
      <c r="BI179" s="143"/>
      <c r="BJ179" s="143"/>
      <c r="BK179" s="143"/>
      <c r="BL179" s="143"/>
      <c r="BM179" s="143"/>
      <c r="BN179" s="143"/>
      <c r="BO179" s="143"/>
      <c r="BP179" s="143"/>
      <c r="BQ179" s="143"/>
      <c r="BR179" s="143"/>
      <c r="BS179" s="143"/>
      <c r="BT179" s="143"/>
      <c r="BU179" s="143"/>
      <c r="BV179" s="143"/>
      <c r="BW179" s="143"/>
      <c r="BX179" s="143"/>
      <c r="BY179" s="143"/>
      <c r="BZ179" s="143"/>
      <c r="CA179" s="143"/>
      <c r="CB179" s="143"/>
      <c r="CC179" s="143"/>
      <c r="CD179" s="143"/>
      <c r="CE179" s="143"/>
      <c r="CF179" s="143"/>
      <c r="CG179" s="143"/>
      <c r="CH179" s="143"/>
      <c r="CI179" s="143"/>
      <c r="CJ179" s="143"/>
      <c r="CK179" s="143"/>
      <c r="CL179" s="143"/>
      <c r="CM179" s="143"/>
      <c r="CN179" s="143"/>
      <c r="CO179" s="143"/>
      <c r="CP179" s="143"/>
      <c r="CQ179" s="143"/>
      <c r="CR179" s="143"/>
      <c r="CS179" s="143"/>
      <c r="CT179" s="143"/>
      <c r="CU179" s="143"/>
      <c r="CV179" s="143"/>
      <c r="CW179" s="143"/>
      <c r="CX179" s="143"/>
      <c r="CY179" s="143"/>
      <c r="CZ179" s="143"/>
      <c r="DA179" s="143"/>
      <c r="DB179" s="143"/>
      <c r="DC179" s="143"/>
      <c r="DD179" s="143"/>
      <c r="DE179" s="143"/>
      <c r="DF179" s="143"/>
      <c r="DG179" s="143"/>
      <c r="DH179" s="143"/>
      <c r="DI179" s="143"/>
      <c r="DJ179" s="143"/>
      <c r="DK179" s="143"/>
      <c r="DL179" s="143"/>
      <c r="DM179" s="143"/>
      <c r="DN179" s="143"/>
      <c r="DO179" s="143"/>
      <c r="DP179" s="143"/>
      <c r="DQ179" s="143"/>
      <c r="DR179" s="143"/>
      <c r="DS179" s="143"/>
      <c r="DT179" s="143"/>
      <c r="DU179" s="143"/>
      <c r="DV179" s="143"/>
      <c r="DW179" s="143"/>
      <c r="DX179" s="143"/>
      <c r="DY179" s="143"/>
      <c r="DZ179" s="143"/>
      <c r="EA179" s="143"/>
      <c r="EB179" s="143"/>
      <c r="EC179" s="143"/>
      <c r="ED179" s="143"/>
      <c r="EE179" s="143"/>
      <c r="EF179" s="143"/>
      <c r="EG179" s="143"/>
      <c r="EH179" s="143"/>
      <c r="EI179" s="143"/>
      <c r="EJ179" s="143"/>
      <c r="EK179" s="143"/>
      <c r="EL179" s="143"/>
      <c r="EM179" s="143"/>
      <c r="EN179" s="143"/>
      <c r="EO179" s="143"/>
      <c r="EP179" s="143"/>
      <c r="EQ179" s="143"/>
      <c r="ER179" s="143"/>
      <c r="ES179" s="143"/>
      <c r="ET179" s="143"/>
      <c r="EU179" s="143"/>
      <c r="EV179" s="143"/>
      <c r="EW179" s="143"/>
      <c r="EX179" s="143"/>
      <c r="EY179" s="143"/>
      <c r="EZ179" s="143"/>
      <c r="FA179" s="143"/>
      <c r="FB179" s="143"/>
      <c r="FC179" s="143"/>
      <c r="FD179" s="143"/>
      <c r="FE179" s="143"/>
      <c r="FF179" s="143"/>
      <c r="FG179" s="143"/>
      <c r="FH179" s="143"/>
      <c r="FI179" s="143"/>
      <c r="FJ179" s="143"/>
      <c r="FK179" s="143"/>
      <c r="FL179" s="143"/>
      <c r="FM179" s="143"/>
      <c r="FN179" s="143"/>
      <c r="FO179" s="143"/>
      <c r="FP179" s="143"/>
      <c r="FQ179" s="143"/>
      <c r="FR179" s="143"/>
      <c r="FS179" s="143"/>
      <c r="FT179" s="143"/>
      <c r="FU179" s="143"/>
      <c r="FV179" s="143"/>
      <c r="FW179" s="143"/>
      <c r="FX179" s="143"/>
      <c r="FY179" s="143"/>
      <c r="FZ179" s="143"/>
      <c r="GA179" s="143"/>
      <c r="GB179" s="143"/>
      <c r="GC179" s="143"/>
      <c r="GD179" s="143"/>
      <c r="GE179" s="143"/>
      <c r="GF179" s="143"/>
      <c r="GG179" s="143"/>
      <c r="GH179" s="143"/>
      <c r="GI179" s="143"/>
      <c r="GJ179" s="143"/>
      <c r="GK179" s="143"/>
      <c r="GL179" s="143"/>
      <c r="GM179" s="143"/>
      <c r="GN179" s="143"/>
      <c r="GO179" s="143"/>
      <c r="GP179" s="143"/>
      <c r="GQ179" s="143"/>
      <c r="GR179" s="143"/>
      <c r="GS179" s="143"/>
      <c r="GT179" s="143"/>
      <c r="GU179" s="143"/>
      <c r="GV179" s="143"/>
      <c r="GW179" s="143"/>
      <c r="GX179" s="143"/>
      <c r="GY179" s="143"/>
      <c r="GZ179" s="143"/>
      <c r="HA179" s="143"/>
      <c r="HB179" s="143"/>
      <c r="HC179" s="143"/>
      <c r="HD179" s="143"/>
      <c r="HE179" s="143"/>
      <c r="HF179" s="143"/>
      <c r="HG179" s="143"/>
      <c r="HH179" s="143"/>
      <c r="HI179" s="143"/>
      <c r="HJ179" s="143"/>
      <c r="HK179" s="143"/>
      <c r="HL179" s="143"/>
      <c r="HM179" s="143"/>
      <c r="HN179" s="143"/>
      <c r="HO179" s="143"/>
      <c r="HP179" s="143"/>
      <c r="HQ179" s="143"/>
      <c r="HR179" s="143"/>
      <c r="HS179" s="143"/>
      <c r="HT179" s="143"/>
      <c r="HU179" s="143"/>
      <c r="HV179" s="143"/>
      <c r="HW179" s="143"/>
      <c r="HX179" s="143"/>
      <c r="HY179" s="143"/>
      <c r="HZ179" s="143"/>
      <c r="IA179" s="143"/>
      <c r="IB179" s="143"/>
      <c r="IC179" s="143"/>
      <c r="ID179" s="143"/>
      <c r="IE179" s="143"/>
      <c r="IF179" s="143"/>
      <c r="IG179" s="143"/>
      <c r="IH179" s="143"/>
      <c r="II179" s="143"/>
      <c r="IJ179" s="143"/>
      <c r="IK179" s="143"/>
      <c r="IL179" s="143"/>
      <c r="IM179" s="143"/>
      <c r="IN179" s="143"/>
      <c r="IO179" s="143"/>
      <c r="IP179" s="143"/>
      <c r="IQ179" s="143"/>
      <c r="IR179" s="143"/>
      <c r="IS179" s="143"/>
      <c r="IT179" s="143"/>
      <c r="IU179" s="143"/>
      <c r="IV179" s="143"/>
      <c r="IW179" s="143"/>
      <c r="IX179" s="143"/>
      <c r="IY179" s="143"/>
      <c r="IZ179" s="143"/>
      <c r="JA179" s="143"/>
      <c r="JB179" s="143"/>
      <c r="JC179" s="143"/>
      <c r="JD179" s="143"/>
      <c r="JE179" s="143"/>
      <c r="JF179" s="143"/>
      <c r="JG179" s="143"/>
      <c r="JH179" s="143"/>
      <c r="JI179" s="143"/>
      <c r="JJ179" s="143"/>
      <c r="JK179" s="143"/>
      <c r="JL179" s="143"/>
      <c r="JM179" s="143"/>
      <c r="JN179" s="143"/>
      <c r="JO179" s="143"/>
      <c r="JP179" s="143"/>
      <c r="JQ179" s="143"/>
      <c r="JR179" s="143"/>
      <c r="JS179" s="143"/>
      <c r="JT179" s="143"/>
      <c r="JU179" s="143"/>
      <c r="JV179" s="143"/>
      <c r="JW179" s="143"/>
      <c r="JX179" s="143"/>
      <c r="JY179" s="143"/>
      <c r="JZ179" s="143"/>
      <c r="KA179" s="143"/>
      <c r="KB179" s="143"/>
      <c r="KC179" s="143"/>
      <c r="KD179" s="143"/>
      <c r="KE179" s="143"/>
      <c r="KF179" s="143"/>
      <c r="KG179" s="143"/>
      <c r="KH179" s="143"/>
      <c r="KI179" s="143"/>
      <c r="KJ179" s="143"/>
      <c r="KK179" s="143"/>
      <c r="KL179" s="143"/>
      <c r="KM179" s="143"/>
      <c r="KN179" s="143"/>
      <c r="KO179" s="143"/>
      <c r="KP179" s="143"/>
      <c r="KQ179" s="143"/>
      <c r="KR179" s="143"/>
      <c r="KS179" s="143"/>
      <c r="KT179" s="143"/>
      <c r="KU179" s="143"/>
      <c r="KV179" s="143"/>
      <c r="KW179" s="143"/>
      <c r="KX179" s="143"/>
      <c r="KY179" s="143"/>
      <c r="KZ179" s="143"/>
      <c r="LA179" s="143"/>
      <c r="LB179" s="143"/>
      <c r="LC179" s="143"/>
      <c r="LD179" s="143"/>
      <c r="LE179" s="143"/>
      <c r="LF179" s="143"/>
      <c r="LG179" s="143"/>
      <c r="LH179" s="143"/>
      <c r="LI179" s="143"/>
      <c r="LJ179" s="143"/>
      <c r="LK179" s="143"/>
      <c r="LL179" s="143"/>
      <c r="LM179" s="143"/>
      <c r="LN179" s="143"/>
      <c r="LO179" s="143"/>
      <c r="LP179" s="143"/>
      <c r="LQ179" s="143"/>
      <c r="LR179" s="143"/>
      <c r="LS179" s="143"/>
      <c r="LT179" s="143"/>
      <c r="LU179" s="143"/>
      <c r="LV179" s="143"/>
      <c r="LW179" s="143"/>
      <c r="LX179" s="143"/>
      <c r="LY179" s="143"/>
      <c r="LZ179" s="143"/>
      <c r="MA179" s="143"/>
      <c r="MB179" s="143"/>
      <c r="MC179" s="143"/>
      <c r="MD179" s="143"/>
      <c r="ME179" s="143"/>
      <c r="MF179" s="143"/>
      <c r="MG179" s="143"/>
      <c r="MH179" s="143"/>
      <c r="MI179" s="143"/>
      <c r="MJ179" s="143"/>
      <c r="MK179" s="143"/>
      <c r="ML179" s="143"/>
      <c r="MM179" s="143"/>
      <c r="MN179" s="143"/>
      <c r="MO179" s="143"/>
      <c r="MP179" s="143"/>
      <c r="MQ179" s="143"/>
      <c r="MR179" s="143"/>
      <c r="MS179" s="143"/>
      <c r="MT179" s="143"/>
      <c r="MU179" s="143"/>
      <c r="MV179" s="143"/>
      <c r="MW179" s="143"/>
      <c r="MX179" s="143"/>
      <c r="MY179" s="143"/>
      <c r="MZ179" s="143"/>
      <c r="NA179" s="143"/>
      <c r="NB179" s="143"/>
      <c r="NC179" s="143"/>
      <c r="ND179" s="143"/>
      <c r="NE179" s="143"/>
      <c r="NF179" s="143"/>
      <c r="NG179" s="143"/>
      <c r="NH179" s="143"/>
      <c r="NI179" s="143"/>
      <c r="NJ179" s="143"/>
      <c r="NK179" s="143"/>
      <c r="NL179" s="143"/>
      <c r="NM179" s="143"/>
      <c r="NN179" s="143"/>
      <c r="NO179" s="143"/>
      <c r="NP179" s="143"/>
      <c r="NQ179" s="143"/>
      <c r="NR179" s="143"/>
      <c r="NS179" s="143"/>
      <c r="NT179" s="143"/>
      <c r="NU179" s="143"/>
      <c r="NV179" s="143"/>
      <c r="NW179" s="143"/>
      <c r="NX179" s="143"/>
      <c r="NY179" s="143"/>
      <c r="NZ179" s="143"/>
      <c r="OA179" s="143"/>
      <c r="OB179" s="143"/>
      <c r="OC179" s="143"/>
      <c r="OD179" s="143"/>
      <c r="OE179" s="143"/>
      <c r="OF179" s="143"/>
      <c r="OG179" s="143"/>
      <c r="OH179" s="143"/>
      <c r="OI179" s="143"/>
      <c r="OJ179" s="143"/>
      <c r="OK179" s="143"/>
      <c r="OL179" s="143"/>
      <c r="OM179" s="143"/>
      <c r="ON179" s="143"/>
      <c r="OO179" s="143"/>
      <c r="OP179" s="143"/>
      <c r="OQ179" s="143"/>
      <c r="OR179" s="143"/>
      <c r="OS179" s="143"/>
      <c r="OT179" s="143"/>
      <c r="OU179" s="143"/>
      <c r="OV179" s="143"/>
      <c r="OW179" s="143"/>
      <c r="OX179" s="143"/>
      <c r="OY179" s="143"/>
      <c r="OZ179" s="143"/>
      <c r="PA179" s="143"/>
      <c r="PB179" s="143"/>
      <c r="PC179" s="143"/>
      <c r="PD179" s="143"/>
      <c r="PE179" s="143"/>
      <c r="PF179" s="143"/>
      <c r="PG179" s="143"/>
      <c r="PH179" s="143"/>
      <c r="PI179" s="143"/>
      <c r="PJ179" s="143"/>
      <c r="PK179" s="143"/>
      <c r="PL179" s="143"/>
      <c r="PM179" s="143"/>
      <c r="PN179" s="143"/>
      <c r="PO179" s="143"/>
      <c r="PP179" s="143"/>
      <c r="PQ179" s="143"/>
      <c r="PR179" s="143"/>
      <c r="PS179" s="143"/>
      <c r="PT179" s="143"/>
      <c r="PU179" s="143"/>
      <c r="PV179" s="143"/>
      <c r="PW179" s="143"/>
      <c r="PX179" s="143"/>
      <c r="PY179" s="143"/>
      <c r="PZ179" s="143"/>
      <c r="QA179" s="143"/>
      <c r="QB179" s="143"/>
      <c r="QC179" s="143"/>
      <c r="QD179" s="143"/>
      <c r="QE179" s="143"/>
      <c r="QF179" s="143"/>
      <c r="QG179" s="143"/>
      <c r="QH179" s="143"/>
      <c r="QI179" s="143"/>
      <c r="QJ179" s="143"/>
      <c r="QK179" s="143"/>
      <c r="QL179" s="143"/>
      <c r="QM179" s="143"/>
      <c r="QN179" s="143"/>
      <c r="QO179" s="143"/>
      <c r="QP179" s="143"/>
      <c r="QQ179" s="143"/>
      <c r="QR179" s="143"/>
      <c r="QS179" s="143"/>
      <c r="QT179" s="143"/>
      <c r="QU179" s="143"/>
      <c r="QV179" s="143"/>
      <c r="QW179" s="143"/>
      <c r="QX179" s="143"/>
      <c r="QY179" s="143"/>
      <c r="QZ179" s="143"/>
      <c r="RA179" s="143"/>
      <c r="RB179" s="143"/>
      <c r="RC179" s="143"/>
      <c r="RD179" s="143"/>
      <c r="RE179" s="143"/>
      <c r="RF179" s="143"/>
      <c r="RG179" s="143"/>
      <c r="RH179" s="143"/>
      <c r="RI179" s="143"/>
      <c r="RJ179" s="143"/>
      <c r="RK179" s="143"/>
      <c r="RL179" s="143"/>
      <c r="RM179" s="143"/>
      <c r="RN179" s="143"/>
      <c r="RO179" s="143"/>
      <c r="RP179" s="143"/>
      <c r="RQ179" s="143"/>
      <c r="RR179" s="143"/>
      <c r="RS179" s="143"/>
      <c r="RT179" s="143"/>
      <c r="RU179" s="143"/>
      <c r="RV179" s="143"/>
      <c r="RW179" s="143"/>
      <c r="RX179" s="143"/>
      <c r="RY179" s="143"/>
      <c r="RZ179" s="143"/>
      <c r="SA179" s="143"/>
      <c r="SB179" s="143"/>
      <c r="SC179" s="143"/>
      <c r="SD179" s="143"/>
      <c r="SE179" s="143"/>
      <c r="SF179" s="143"/>
      <c r="SG179" s="143"/>
      <c r="SH179" s="143"/>
      <c r="SI179" s="143"/>
      <c r="SJ179" s="143"/>
      <c r="SK179" s="143"/>
      <c r="SL179" s="143"/>
      <c r="SM179" s="143"/>
      <c r="SN179" s="143"/>
      <c r="SO179" s="143"/>
      <c r="SP179" s="143"/>
      <c r="SQ179" s="143"/>
      <c r="SR179" s="143"/>
      <c r="SS179" s="143"/>
      <c r="ST179" s="143"/>
      <c r="SU179" s="143"/>
      <c r="SV179" s="143"/>
      <c r="SW179" s="143"/>
      <c r="SX179" s="143"/>
      <c r="SY179" s="143"/>
      <c r="SZ179" s="143"/>
      <c r="TA179" s="143"/>
      <c r="TB179" s="143"/>
      <c r="TC179" s="143"/>
      <c r="TD179" s="143"/>
      <c r="TE179" s="143"/>
      <c r="TF179" s="143"/>
      <c r="TG179" s="143"/>
      <c r="TH179" s="143"/>
      <c r="TI179" s="143"/>
      <c r="TJ179" s="143"/>
      <c r="TK179" s="143"/>
      <c r="TL179" s="143"/>
      <c r="TM179" s="143"/>
      <c r="TN179" s="143"/>
      <c r="TO179" s="143"/>
      <c r="TP179" s="143"/>
      <c r="TQ179" s="143"/>
      <c r="TR179" s="143"/>
      <c r="TS179" s="143"/>
      <c r="TT179" s="143"/>
      <c r="TU179" s="143"/>
      <c r="TV179" s="143"/>
      <c r="TW179" s="143"/>
      <c r="TX179" s="143"/>
      <c r="TY179" s="143"/>
      <c r="TZ179" s="143"/>
      <c r="UA179" s="143"/>
      <c r="UB179" s="143"/>
      <c r="UC179" s="143"/>
      <c r="UD179" s="143"/>
      <c r="UE179" s="143"/>
      <c r="UF179" s="143"/>
      <c r="UG179" s="143"/>
      <c r="UH179" s="143"/>
      <c r="UI179" s="143"/>
      <c r="UJ179" s="143"/>
      <c r="UK179" s="143"/>
      <c r="UL179" s="143"/>
      <c r="UM179" s="143"/>
      <c r="UN179" s="143"/>
      <c r="UO179" s="143"/>
      <c r="UP179" s="143"/>
      <c r="UQ179" s="143"/>
      <c r="UR179" s="143"/>
      <c r="US179" s="143"/>
      <c r="UT179" s="143"/>
      <c r="UU179" s="143"/>
      <c r="UV179" s="143"/>
      <c r="UW179" s="143"/>
      <c r="UX179" s="143"/>
      <c r="UY179" s="143"/>
      <c r="UZ179" s="143"/>
      <c r="VA179" s="143"/>
      <c r="VB179" s="143"/>
      <c r="VC179" s="143"/>
      <c r="VD179" s="143"/>
      <c r="VE179" s="143"/>
      <c r="VF179" s="143"/>
      <c r="VG179" s="143"/>
      <c r="VH179" s="143"/>
      <c r="VI179" s="143"/>
      <c r="VJ179" s="143"/>
      <c r="VK179" s="143"/>
      <c r="VL179" s="143"/>
      <c r="VM179" s="143"/>
      <c r="VN179" s="143"/>
      <c r="VO179" s="143"/>
      <c r="VP179" s="143"/>
      <c r="VQ179" s="143"/>
      <c r="VR179" s="143"/>
      <c r="VS179" s="143"/>
      <c r="VT179" s="143"/>
      <c r="VU179" s="143"/>
      <c r="VV179" s="143"/>
      <c r="VW179" s="143"/>
      <c r="VX179" s="143"/>
      <c r="VY179" s="143"/>
      <c r="VZ179" s="143"/>
      <c r="WA179" s="143"/>
      <c r="WB179" s="143"/>
      <c r="WC179" s="143"/>
      <c r="WD179" s="143"/>
      <c r="WE179" s="143"/>
      <c r="WF179" s="143"/>
      <c r="WG179" s="143"/>
      <c r="WH179" s="143"/>
      <c r="WI179" s="143"/>
      <c r="WJ179" s="143"/>
      <c r="WK179" s="143"/>
      <c r="WL179" s="143"/>
      <c r="WM179" s="143"/>
      <c r="WN179" s="143"/>
      <c r="WO179" s="143"/>
      <c r="WP179" s="143"/>
      <c r="WQ179" s="143"/>
      <c r="WR179" s="143"/>
      <c r="WS179" s="143"/>
      <c r="WT179" s="143"/>
      <c r="WU179" s="143"/>
      <c r="WV179" s="143"/>
      <c r="WW179" s="143"/>
      <c r="WX179" s="143"/>
      <c r="WY179" s="143"/>
      <c r="WZ179" s="143"/>
      <c r="XA179" s="143"/>
      <c r="XB179" s="143"/>
      <c r="XC179" s="143"/>
      <c r="XD179" s="143"/>
      <c r="XE179" s="143"/>
      <c r="XF179" s="143"/>
      <c r="XG179" s="143"/>
      <c r="XH179" s="143"/>
      <c r="XI179" s="143"/>
      <c r="XJ179" s="143"/>
      <c r="XK179" s="143"/>
      <c r="XL179" s="143"/>
      <c r="XM179" s="143"/>
      <c r="XN179" s="143"/>
      <c r="XO179" s="143"/>
      <c r="XP179" s="143"/>
      <c r="XQ179" s="143"/>
      <c r="XR179" s="143"/>
      <c r="XS179" s="143"/>
      <c r="XT179" s="143"/>
      <c r="XU179" s="143"/>
      <c r="XV179" s="143"/>
      <c r="XW179" s="143"/>
      <c r="XX179" s="143"/>
      <c r="XY179" s="143"/>
      <c r="XZ179" s="143"/>
      <c r="YA179" s="143"/>
      <c r="YB179" s="143"/>
      <c r="YC179" s="143"/>
      <c r="YD179" s="143"/>
      <c r="YE179" s="143"/>
      <c r="YF179" s="143"/>
      <c r="YG179" s="143"/>
      <c r="YH179" s="143"/>
      <c r="YI179" s="143"/>
      <c r="YJ179" s="143"/>
      <c r="YK179" s="143"/>
      <c r="YL179" s="143"/>
      <c r="YM179" s="143"/>
      <c r="YN179" s="143"/>
      <c r="YO179" s="143"/>
      <c r="YP179" s="143"/>
      <c r="YQ179" s="143"/>
      <c r="YR179" s="143"/>
      <c r="YS179" s="143"/>
      <c r="YT179" s="143"/>
      <c r="YU179" s="143"/>
      <c r="YV179" s="143"/>
      <c r="YW179" s="143"/>
      <c r="YX179" s="143"/>
      <c r="YY179" s="143"/>
      <c r="YZ179" s="143"/>
      <c r="ZA179" s="143"/>
      <c r="ZB179" s="143"/>
      <c r="ZC179" s="143"/>
      <c r="ZD179" s="143"/>
      <c r="ZE179" s="143"/>
      <c r="ZF179" s="143"/>
      <c r="ZG179" s="143"/>
      <c r="ZH179" s="143"/>
    </row>
    <row r="180" spans="1:684" s="106" customFormat="1" ht="13.55" customHeight="1">
      <c r="A180" s="400"/>
      <c r="B180" s="62" t="s">
        <v>243</v>
      </c>
      <c r="C180" s="166">
        <v>2225756</v>
      </c>
      <c r="D180" s="385">
        <f t="shared" si="37"/>
        <v>-4.8039347194276383E-3</v>
      </c>
      <c r="E180" s="93">
        <v>1755</v>
      </c>
      <c r="F180" s="385">
        <f t="shared" si="29"/>
        <v>3.7847427557658131E-2</v>
      </c>
      <c r="G180" s="92">
        <v>489</v>
      </c>
      <c r="H180" s="385">
        <f t="shared" si="35"/>
        <v>-0.30638297872340425</v>
      </c>
      <c r="I180" s="92">
        <v>160</v>
      </c>
      <c r="J180" s="385">
        <f t="shared" si="35"/>
        <v>-6.4327485380117011E-2</v>
      </c>
      <c r="K180" s="373">
        <v>132</v>
      </c>
      <c r="L180" s="385">
        <f t="shared" si="36"/>
        <v>-0.12</v>
      </c>
      <c r="M180" s="373">
        <v>2789</v>
      </c>
      <c r="N180" s="385">
        <f t="shared" si="36"/>
        <v>0.49064671298770701</v>
      </c>
      <c r="O180" s="92"/>
      <c r="P180" s="385"/>
      <c r="Q180" s="93"/>
      <c r="R180" s="385"/>
      <c r="S180" s="143"/>
      <c r="T180" s="143"/>
      <c r="U180" s="143"/>
      <c r="V180" s="143"/>
      <c r="W180" s="143"/>
      <c r="X180" s="143"/>
      <c r="Y180" s="143"/>
      <c r="Z180" s="143"/>
      <c r="AA180" s="143"/>
      <c r="AB180" s="143"/>
      <c r="AC180" s="143"/>
      <c r="AD180" s="143"/>
      <c r="AE180" s="143"/>
      <c r="AF180" s="143"/>
      <c r="AG180" s="143"/>
      <c r="AH180" s="143"/>
      <c r="AI180" s="143"/>
      <c r="AJ180" s="143"/>
      <c r="AK180" s="143"/>
      <c r="AL180" s="143"/>
      <c r="AM180" s="143"/>
      <c r="AN180" s="143"/>
      <c r="AO180" s="143"/>
      <c r="AP180" s="143"/>
      <c r="AQ180" s="143"/>
      <c r="AR180" s="143"/>
      <c r="AS180" s="143"/>
      <c r="AT180" s="143"/>
      <c r="AU180" s="143"/>
      <c r="AV180" s="143"/>
      <c r="AW180" s="143"/>
      <c r="AX180" s="143"/>
      <c r="AY180" s="143"/>
      <c r="AZ180" s="143"/>
      <c r="BA180" s="143"/>
      <c r="BB180" s="143"/>
      <c r="BC180" s="143"/>
      <c r="BD180" s="143"/>
      <c r="BE180" s="143"/>
      <c r="BF180" s="143"/>
      <c r="BG180" s="143"/>
      <c r="BH180" s="143"/>
      <c r="BI180" s="143"/>
      <c r="BJ180" s="143"/>
      <c r="BK180" s="143"/>
      <c r="BL180" s="143"/>
      <c r="BM180" s="143"/>
      <c r="BN180" s="143"/>
      <c r="BO180" s="143"/>
      <c r="BP180" s="143"/>
      <c r="BQ180" s="143"/>
      <c r="BR180" s="143"/>
      <c r="BS180" s="143"/>
      <c r="BT180" s="143"/>
      <c r="BU180" s="143"/>
      <c r="BV180" s="143"/>
      <c r="BW180" s="143"/>
      <c r="BX180" s="143"/>
      <c r="BY180" s="143"/>
      <c r="BZ180" s="143"/>
      <c r="CA180" s="143"/>
      <c r="CB180" s="143"/>
      <c r="CC180" s="143"/>
      <c r="CD180" s="143"/>
      <c r="CE180" s="143"/>
      <c r="CF180" s="143"/>
      <c r="CG180" s="143"/>
      <c r="CH180" s="143"/>
      <c r="CI180" s="143"/>
      <c r="CJ180" s="143"/>
      <c r="CK180" s="143"/>
      <c r="CL180" s="143"/>
      <c r="CM180" s="143"/>
      <c r="CN180" s="143"/>
      <c r="CO180" s="143"/>
      <c r="CP180" s="143"/>
      <c r="CQ180" s="143"/>
      <c r="CR180" s="143"/>
      <c r="CS180" s="143"/>
      <c r="CT180" s="143"/>
      <c r="CU180" s="143"/>
      <c r="CV180" s="143"/>
      <c r="CW180" s="143"/>
      <c r="CX180" s="143"/>
      <c r="CY180" s="143"/>
      <c r="CZ180" s="143"/>
      <c r="DA180" s="143"/>
      <c r="DB180" s="143"/>
      <c r="DC180" s="143"/>
      <c r="DD180" s="143"/>
      <c r="DE180" s="143"/>
      <c r="DF180" s="143"/>
      <c r="DG180" s="143"/>
      <c r="DH180" s="143"/>
      <c r="DI180" s="143"/>
      <c r="DJ180" s="143"/>
      <c r="DK180" s="143"/>
      <c r="DL180" s="143"/>
      <c r="DM180" s="143"/>
      <c r="DN180" s="143"/>
      <c r="DO180" s="143"/>
      <c r="DP180" s="143"/>
      <c r="DQ180" s="143"/>
      <c r="DR180" s="143"/>
      <c r="DS180" s="143"/>
      <c r="DT180" s="143"/>
      <c r="DU180" s="143"/>
      <c r="DV180" s="143"/>
      <c r="DW180" s="143"/>
      <c r="DX180" s="143"/>
      <c r="DY180" s="143"/>
      <c r="DZ180" s="143"/>
      <c r="EA180" s="143"/>
      <c r="EB180" s="143"/>
      <c r="EC180" s="143"/>
      <c r="ED180" s="143"/>
      <c r="EE180" s="143"/>
      <c r="EF180" s="143"/>
      <c r="EG180" s="143"/>
      <c r="EH180" s="143"/>
      <c r="EI180" s="143"/>
      <c r="EJ180" s="143"/>
      <c r="EK180" s="143"/>
      <c r="EL180" s="143"/>
      <c r="EM180" s="143"/>
      <c r="EN180" s="143"/>
      <c r="EO180" s="143"/>
      <c r="EP180" s="143"/>
      <c r="EQ180" s="143"/>
      <c r="ER180" s="143"/>
      <c r="ES180" s="143"/>
      <c r="ET180" s="143"/>
      <c r="EU180" s="143"/>
      <c r="EV180" s="143"/>
      <c r="EW180" s="143"/>
      <c r="EX180" s="143"/>
      <c r="EY180" s="143"/>
      <c r="EZ180" s="143"/>
      <c r="FA180" s="143"/>
      <c r="FB180" s="143"/>
      <c r="FC180" s="143"/>
      <c r="FD180" s="143"/>
      <c r="FE180" s="143"/>
      <c r="FF180" s="143"/>
      <c r="FG180" s="143"/>
      <c r="FH180" s="143"/>
      <c r="FI180" s="143"/>
      <c r="FJ180" s="143"/>
      <c r="FK180" s="143"/>
      <c r="FL180" s="143"/>
      <c r="FM180" s="143"/>
      <c r="FN180" s="143"/>
      <c r="FO180" s="143"/>
      <c r="FP180" s="143"/>
      <c r="FQ180" s="143"/>
      <c r="FR180" s="143"/>
      <c r="FS180" s="143"/>
      <c r="FT180" s="143"/>
      <c r="FU180" s="143"/>
      <c r="FV180" s="143"/>
      <c r="FW180" s="143"/>
      <c r="FX180" s="143"/>
      <c r="FY180" s="143"/>
      <c r="FZ180" s="143"/>
      <c r="GA180" s="143"/>
      <c r="GB180" s="143"/>
      <c r="GC180" s="143"/>
      <c r="GD180" s="143"/>
      <c r="GE180" s="143"/>
      <c r="GF180" s="143"/>
      <c r="GG180" s="143"/>
      <c r="GH180" s="143"/>
      <c r="GI180" s="143"/>
      <c r="GJ180" s="143"/>
      <c r="GK180" s="143"/>
      <c r="GL180" s="143"/>
      <c r="GM180" s="143"/>
      <c r="GN180" s="143"/>
      <c r="GO180" s="143"/>
      <c r="GP180" s="143"/>
      <c r="GQ180" s="143"/>
      <c r="GR180" s="143"/>
      <c r="GS180" s="143"/>
      <c r="GT180" s="143"/>
      <c r="GU180" s="143"/>
      <c r="GV180" s="143"/>
      <c r="GW180" s="143"/>
      <c r="GX180" s="143"/>
      <c r="GY180" s="143"/>
      <c r="GZ180" s="143"/>
      <c r="HA180" s="143"/>
      <c r="HB180" s="143"/>
      <c r="HC180" s="143"/>
      <c r="HD180" s="143"/>
      <c r="HE180" s="143"/>
      <c r="HF180" s="143"/>
      <c r="HG180" s="143"/>
      <c r="HH180" s="143"/>
      <c r="HI180" s="143"/>
      <c r="HJ180" s="143"/>
      <c r="HK180" s="143"/>
      <c r="HL180" s="143"/>
      <c r="HM180" s="143"/>
      <c r="HN180" s="143"/>
      <c r="HO180" s="143"/>
      <c r="HP180" s="143"/>
      <c r="HQ180" s="143"/>
      <c r="HR180" s="143"/>
      <c r="HS180" s="143"/>
      <c r="HT180" s="143"/>
      <c r="HU180" s="143"/>
      <c r="HV180" s="143"/>
      <c r="HW180" s="143"/>
      <c r="HX180" s="143"/>
      <c r="HY180" s="143"/>
      <c r="HZ180" s="143"/>
      <c r="IA180" s="143"/>
      <c r="IB180" s="143"/>
      <c r="IC180" s="143"/>
      <c r="ID180" s="143"/>
      <c r="IE180" s="143"/>
      <c r="IF180" s="143"/>
      <c r="IG180" s="143"/>
      <c r="IH180" s="143"/>
      <c r="II180" s="143"/>
      <c r="IJ180" s="143"/>
      <c r="IK180" s="143"/>
      <c r="IL180" s="143"/>
      <c r="IM180" s="143"/>
      <c r="IN180" s="143"/>
      <c r="IO180" s="143"/>
      <c r="IP180" s="143"/>
      <c r="IQ180" s="143"/>
      <c r="IR180" s="143"/>
      <c r="IS180" s="143"/>
      <c r="IT180" s="143"/>
      <c r="IU180" s="143"/>
      <c r="IV180" s="143"/>
      <c r="IW180" s="143"/>
      <c r="IX180" s="143"/>
      <c r="IY180" s="143"/>
      <c r="IZ180" s="143"/>
      <c r="JA180" s="143"/>
      <c r="JB180" s="143"/>
      <c r="JC180" s="143"/>
      <c r="JD180" s="143"/>
      <c r="JE180" s="143"/>
      <c r="JF180" s="143"/>
      <c r="JG180" s="143"/>
      <c r="JH180" s="143"/>
      <c r="JI180" s="143"/>
      <c r="JJ180" s="143"/>
      <c r="JK180" s="143"/>
      <c r="JL180" s="143"/>
      <c r="JM180" s="143"/>
      <c r="JN180" s="143"/>
      <c r="JO180" s="143"/>
      <c r="JP180" s="143"/>
      <c r="JQ180" s="143"/>
      <c r="JR180" s="143"/>
      <c r="JS180" s="143"/>
      <c r="JT180" s="143"/>
      <c r="JU180" s="143"/>
      <c r="JV180" s="143"/>
      <c r="JW180" s="143"/>
      <c r="JX180" s="143"/>
      <c r="JY180" s="143"/>
      <c r="JZ180" s="143"/>
      <c r="KA180" s="143"/>
      <c r="KB180" s="143"/>
      <c r="KC180" s="143"/>
      <c r="KD180" s="143"/>
      <c r="KE180" s="143"/>
      <c r="KF180" s="143"/>
      <c r="KG180" s="143"/>
      <c r="KH180" s="143"/>
      <c r="KI180" s="143"/>
      <c r="KJ180" s="143"/>
      <c r="KK180" s="143"/>
      <c r="KL180" s="143"/>
      <c r="KM180" s="143"/>
      <c r="KN180" s="143"/>
      <c r="KO180" s="143"/>
      <c r="KP180" s="143"/>
      <c r="KQ180" s="143"/>
      <c r="KR180" s="143"/>
      <c r="KS180" s="143"/>
      <c r="KT180" s="143"/>
      <c r="KU180" s="143"/>
      <c r="KV180" s="143"/>
      <c r="KW180" s="143"/>
      <c r="KX180" s="143"/>
      <c r="KY180" s="143"/>
      <c r="KZ180" s="143"/>
      <c r="LA180" s="143"/>
      <c r="LB180" s="143"/>
      <c r="LC180" s="143"/>
      <c r="LD180" s="143"/>
      <c r="LE180" s="143"/>
      <c r="LF180" s="143"/>
      <c r="LG180" s="143"/>
      <c r="LH180" s="143"/>
      <c r="LI180" s="143"/>
      <c r="LJ180" s="143"/>
      <c r="LK180" s="143"/>
      <c r="LL180" s="143"/>
      <c r="LM180" s="143"/>
      <c r="LN180" s="143"/>
      <c r="LO180" s="143"/>
      <c r="LP180" s="143"/>
      <c r="LQ180" s="143"/>
      <c r="LR180" s="143"/>
      <c r="LS180" s="143"/>
      <c r="LT180" s="143"/>
      <c r="LU180" s="143"/>
      <c r="LV180" s="143"/>
      <c r="LW180" s="143"/>
      <c r="LX180" s="143"/>
      <c r="LY180" s="143"/>
      <c r="LZ180" s="143"/>
      <c r="MA180" s="143"/>
      <c r="MB180" s="143"/>
      <c r="MC180" s="143"/>
      <c r="MD180" s="143"/>
      <c r="ME180" s="143"/>
      <c r="MF180" s="143"/>
      <c r="MG180" s="143"/>
      <c r="MH180" s="143"/>
      <c r="MI180" s="143"/>
      <c r="MJ180" s="143"/>
      <c r="MK180" s="143"/>
      <c r="ML180" s="143"/>
      <c r="MM180" s="143"/>
      <c r="MN180" s="143"/>
      <c r="MO180" s="143"/>
      <c r="MP180" s="143"/>
      <c r="MQ180" s="143"/>
      <c r="MR180" s="143"/>
      <c r="MS180" s="143"/>
      <c r="MT180" s="143"/>
      <c r="MU180" s="143"/>
      <c r="MV180" s="143"/>
      <c r="MW180" s="143"/>
      <c r="MX180" s="143"/>
      <c r="MY180" s="143"/>
      <c r="MZ180" s="143"/>
      <c r="NA180" s="143"/>
      <c r="NB180" s="143"/>
      <c r="NC180" s="143"/>
      <c r="ND180" s="143"/>
      <c r="NE180" s="143"/>
      <c r="NF180" s="143"/>
      <c r="NG180" s="143"/>
      <c r="NH180" s="143"/>
      <c r="NI180" s="143"/>
      <c r="NJ180" s="143"/>
      <c r="NK180" s="143"/>
      <c r="NL180" s="143"/>
      <c r="NM180" s="143"/>
      <c r="NN180" s="143"/>
      <c r="NO180" s="143"/>
      <c r="NP180" s="143"/>
      <c r="NQ180" s="143"/>
      <c r="NR180" s="143"/>
      <c r="NS180" s="143"/>
      <c r="NT180" s="143"/>
      <c r="NU180" s="143"/>
      <c r="NV180" s="143"/>
      <c r="NW180" s="143"/>
      <c r="NX180" s="143"/>
      <c r="NY180" s="143"/>
      <c r="NZ180" s="143"/>
      <c r="OA180" s="143"/>
      <c r="OB180" s="143"/>
      <c r="OC180" s="143"/>
      <c r="OD180" s="143"/>
      <c r="OE180" s="143"/>
      <c r="OF180" s="143"/>
      <c r="OG180" s="143"/>
      <c r="OH180" s="143"/>
      <c r="OI180" s="143"/>
      <c r="OJ180" s="143"/>
      <c r="OK180" s="143"/>
      <c r="OL180" s="143"/>
      <c r="OM180" s="143"/>
      <c r="ON180" s="143"/>
      <c r="OO180" s="143"/>
      <c r="OP180" s="143"/>
      <c r="OQ180" s="143"/>
      <c r="OR180" s="143"/>
      <c r="OS180" s="143"/>
      <c r="OT180" s="143"/>
      <c r="OU180" s="143"/>
      <c r="OV180" s="143"/>
      <c r="OW180" s="143"/>
      <c r="OX180" s="143"/>
      <c r="OY180" s="143"/>
      <c r="OZ180" s="143"/>
      <c r="PA180" s="143"/>
      <c r="PB180" s="143"/>
      <c r="PC180" s="143"/>
      <c r="PD180" s="143"/>
      <c r="PE180" s="143"/>
      <c r="PF180" s="143"/>
      <c r="PG180" s="143"/>
      <c r="PH180" s="143"/>
      <c r="PI180" s="143"/>
      <c r="PJ180" s="143"/>
      <c r="PK180" s="143"/>
      <c r="PL180" s="143"/>
      <c r="PM180" s="143"/>
      <c r="PN180" s="143"/>
      <c r="PO180" s="143"/>
      <c r="PP180" s="143"/>
      <c r="PQ180" s="143"/>
      <c r="PR180" s="143"/>
      <c r="PS180" s="143"/>
      <c r="PT180" s="143"/>
      <c r="PU180" s="143"/>
      <c r="PV180" s="143"/>
      <c r="PW180" s="143"/>
      <c r="PX180" s="143"/>
      <c r="PY180" s="143"/>
      <c r="PZ180" s="143"/>
      <c r="QA180" s="143"/>
      <c r="QB180" s="143"/>
      <c r="QC180" s="143"/>
      <c r="QD180" s="143"/>
      <c r="QE180" s="143"/>
      <c r="QF180" s="143"/>
      <c r="QG180" s="143"/>
      <c r="QH180" s="143"/>
      <c r="QI180" s="143"/>
      <c r="QJ180" s="143"/>
      <c r="QK180" s="143"/>
      <c r="QL180" s="143"/>
      <c r="QM180" s="143"/>
      <c r="QN180" s="143"/>
      <c r="QO180" s="143"/>
      <c r="QP180" s="143"/>
      <c r="QQ180" s="143"/>
      <c r="QR180" s="143"/>
      <c r="QS180" s="143"/>
      <c r="QT180" s="143"/>
      <c r="QU180" s="143"/>
      <c r="QV180" s="143"/>
      <c r="QW180" s="143"/>
      <c r="QX180" s="143"/>
      <c r="QY180" s="143"/>
      <c r="QZ180" s="143"/>
      <c r="RA180" s="143"/>
      <c r="RB180" s="143"/>
      <c r="RC180" s="143"/>
      <c r="RD180" s="143"/>
      <c r="RE180" s="143"/>
      <c r="RF180" s="143"/>
      <c r="RG180" s="143"/>
      <c r="RH180" s="143"/>
      <c r="RI180" s="143"/>
      <c r="RJ180" s="143"/>
      <c r="RK180" s="143"/>
      <c r="RL180" s="143"/>
      <c r="RM180" s="143"/>
      <c r="RN180" s="143"/>
      <c r="RO180" s="143"/>
      <c r="RP180" s="143"/>
      <c r="RQ180" s="143"/>
      <c r="RR180" s="143"/>
      <c r="RS180" s="143"/>
      <c r="RT180" s="143"/>
      <c r="RU180" s="143"/>
      <c r="RV180" s="143"/>
      <c r="RW180" s="143"/>
      <c r="RX180" s="143"/>
      <c r="RY180" s="143"/>
      <c r="RZ180" s="143"/>
      <c r="SA180" s="143"/>
      <c r="SB180" s="143"/>
      <c r="SC180" s="143"/>
      <c r="SD180" s="143"/>
      <c r="SE180" s="143"/>
      <c r="SF180" s="143"/>
      <c r="SG180" s="143"/>
      <c r="SH180" s="143"/>
      <c r="SI180" s="143"/>
      <c r="SJ180" s="143"/>
      <c r="SK180" s="143"/>
      <c r="SL180" s="143"/>
      <c r="SM180" s="143"/>
      <c r="SN180" s="143"/>
      <c r="SO180" s="143"/>
      <c r="SP180" s="143"/>
      <c r="SQ180" s="143"/>
      <c r="SR180" s="143"/>
      <c r="SS180" s="143"/>
      <c r="ST180" s="143"/>
      <c r="SU180" s="143"/>
      <c r="SV180" s="143"/>
      <c r="SW180" s="143"/>
      <c r="SX180" s="143"/>
      <c r="SY180" s="143"/>
      <c r="SZ180" s="143"/>
      <c r="TA180" s="143"/>
      <c r="TB180" s="143"/>
      <c r="TC180" s="143"/>
      <c r="TD180" s="143"/>
      <c r="TE180" s="143"/>
      <c r="TF180" s="143"/>
      <c r="TG180" s="143"/>
      <c r="TH180" s="143"/>
      <c r="TI180" s="143"/>
      <c r="TJ180" s="143"/>
      <c r="TK180" s="143"/>
      <c r="TL180" s="143"/>
      <c r="TM180" s="143"/>
      <c r="TN180" s="143"/>
      <c r="TO180" s="143"/>
      <c r="TP180" s="143"/>
      <c r="TQ180" s="143"/>
      <c r="TR180" s="143"/>
      <c r="TS180" s="143"/>
      <c r="TT180" s="143"/>
      <c r="TU180" s="143"/>
      <c r="TV180" s="143"/>
      <c r="TW180" s="143"/>
      <c r="TX180" s="143"/>
      <c r="TY180" s="143"/>
      <c r="TZ180" s="143"/>
      <c r="UA180" s="143"/>
      <c r="UB180" s="143"/>
      <c r="UC180" s="143"/>
      <c r="UD180" s="143"/>
      <c r="UE180" s="143"/>
      <c r="UF180" s="143"/>
      <c r="UG180" s="143"/>
      <c r="UH180" s="143"/>
      <c r="UI180" s="143"/>
      <c r="UJ180" s="143"/>
      <c r="UK180" s="143"/>
      <c r="UL180" s="143"/>
      <c r="UM180" s="143"/>
      <c r="UN180" s="143"/>
      <c r="UO180" s="143"/>
      <c r="UP180" s="143"/>
      <c r="UQ180" s="143"/>
      <c r="UR180" s="143"/>
      <c r="US180" s="143"/>
      <c r="UT180" s="143"/>
      <c r="UU180" s="143"/>
      <c r="UV180" s="143"/>
      <c r="UW180" s="143"/>
      <c r="UX180" s="143"/>
      <c r="UY180" s="143"/>
      <c r="UZ180" s="143"/>
      <c r="VA180" s="143"/>
      <c r="VB180" s="143"/>
      <c r="VC180" s="143"/>
      <c r="VD180" s="143"/>
      <c r="VE180" s="143"/>
      <c r="VF180" s="143"/>
      <c r="VG180" s="143"/>
      <c r="VH180" s="143"/>
      <c r="VI180" s="143"/>
      <c r="VJ180" s="143"/>
      <c r="VK180" s="143"/>
      <c r="VL180" s="143"/>
      <c r="VM180" s="143"/>
      <c r="VN180" s="143"/>
      <c r="VO180" s="143"/>
      <c r="VP180" s="143"/>
      <c r="VQ180" s="143"/>
      <c r="VR180" s="143"/>
      <c r="VS180" s="143"/>
      <c r="VT180" s="143"/>
      <c r="VU180" s="143"/>
      <c r="VV180" s="143"/>
      <c r="VW180" s="143"/>
      <c r="VX180" s="143"/>
      <c r="VY180" s="143"/>
      <c r="VZ180" s="143"/>
      <c r="WA180" s="143"/>
      <c r="WB180" s="143"/>
      <c r="WC180" s="143"/>
      <c r="WD180" s="143"/>
      <c r="WE180" s="143"/>
      <c r="WF180" s="143"/>
      <c r="WG180" s="143"/>
      <c r="WH180" s="143"/>
      <c r="WI180" s="143"/>
      <c r="WJ180" s="143"/>
      <c r="WK180" s="143"/>
      <c r="WL180" s="143"/>
      <c r="WM180" s="143"/>
      <c r="WN180" s="143"/>
      <c r="WO180" s="143"/>
      <c r="WP180" s="143"/>
      <c r="WQ180" s="143"/>
      <c r="WR180" s="143"/>
      <c r="WS180" s="143"/>
      <c r="WT180" s="143"/>
      <c r="WU180" s="143"/>
      <c r="WV180" s="143"/>
      <c r="WW180" s="143"/>
      <c r="WX180" s="143"/>
      <c r="WY180" s="143"/>
      <c r="WZ180" s="143"/>
      <c r="XA180" s="143"/>
      <c r="XB180" s="143"/>
      <c r="XC180" s="143"/>
      <c r="XD180" s="143"/>
      <c r="XE180" s="143"/>
      <c r="XF180" s="143"/>
      <c r="XG180" s="143"/>
      <c r="XH180" s="143"/>
      <c r="XI180" s="143"/>
      <c r="XJ180" s="143"/>
      <c r="XK180" s="143"/>
      <c r="XL180" s="143"/>
      <c r="XM180" s="143"/>
      <c r="XN180" s="143"/>
      <c r="XO180" s="143"/>
      <c r="XP180" s="143"/>
      <c r="XQ180" s="143"/>
      <c r="XR180" s="143"/>
      <c r="XS180" s="143"/>
      <c r="XT180" s="143"/>
      <c r="XU180" s="143"/>
      <c r="XV180" s="143"/>
      <c r="XW180" s="143"/>
      <c r="XX180" s="143"/>
      <c r="XY180" s="143"/>
      <c r="XZ180" s="143"/>
      <c r="YA180" s="143"/>
      <c r="YB180" s="143"/>
      <c r="YC180" s="143"/>
      <c r="YD180" s="143"/>
      <c r="YE180" s="143"/>
      <c r="YF180" s="143"/>
      <c r="YG180" s="143"/>
      <c r="YH180" s="143"/>
      <c r="YI180" s="143"/>
      <c r="YJ180" s="143"/>
      <c r="YK180" s="143"/>
      <c r="YL180" s="143"/>
      <c r="YM180" s="143"/>
      <c r="YN180" s="143"/>
      <c r="YO180" s="143"/>
      <c r="YP180" s="143"/>
      <c r="YQ180" s="143"/>
      <c r="YR180" s="143"/>
      <c r="YS180" s="143"/>
      <c r="YT180" s="143"/>
      <c r="YU180" s="143"/>
      <c r="YV180" s="143"/>
      <c r="YW180" s="143"/>
      <c r="YX180" s="143"/>
      <c r="YY180" s="143"/>
      <c r="YZ180" s="143"/>
      <c r="ZA180" s="143"/>
      <c r="ZB180" s="143"/>
      <c r="ZC180" s="143"/>
      <c r="ZD180" s="143"/>
      <c r="ZE180" s="143"/>
      <c r="ZF180" s="143"/>
      <c r="ZG180" s="143"/>
      <c r="ZH180" s="143"/>
    </row>
    <row r="181" spans="1:684" s="106" customFormat="1" ht="13.55" customHeight="1">
      <c r="A181" s="400"/>
      <c r="B181" s="62" t="s">
        <v>244</v>
      </c>
      <c r="C181" s="166">
        <v>2347876</v>
      </c>
      <c r="D181" s="385">
        <f t="shared" si="37"/>
        <v>5.2034548703527417E-2</v>
      </c>
      <c r="E181" s="93">
        <v>1517</v>
      </c>
      <c r="F181" s="385">
        <f t="shared" si="29"/>
        <v>-0.21398963730569953</v>
      </c>
      <c r="G181" s="92">
        <v>1051</v>
      </c>
      <c r="H181" s="385">
        <f t="shared" si="35"/>
        <v>0.73146622734761113</v>
      </c>
      <c r="I181" s="92">
        <v>133</v>
      </c>
      <c r="J181" s="385">
        <f t="shared" si="35"/>
        <v>-0.17391304347826086</v>
      </c>
      <c r="K181" s="373">
        <v>197</v>
      </c>
      <c r="L181" s="385">
        <f t="shared" si="36"/>
        <v>0.56349206349206349</v>
      </c>
      <c r="M181" s="373">
        <v>2046</v>
      </c>
      <c r="N181" s="385">
        <f t="shared" si="36"/>
        <v>-0.40867052023121386</v>
      </c>
      <c r="O181" s="92"/>
      <c r="P181" s="385"/>
      <c r="Q181" s="93"/>
      <c r="R181" s="385"/>
      <c r="S181" s="143"/>
      <c r="T181" s="143"/>
      <c r="U181" s="143"/>
      <c r="V181" s="143"/>
      <c r="W181" s="143"/>
      <c r="X181" s="143"/>
      <c r="Y181" s="143"/>
      <c r="Z181" s="143"/>
      <c r="AA181" s="143"/>
      <c r="AB181" s="143"/>
      <c r="AC181" s="143"/>
      <c r="AD181" s="143"/>
      <c r="AE181" s="143"/>
      <c r="AF181" s="143"/>
      <c r="AG181" s="143"/>
      <c r="AH181" s="143"/>
      <c r="AI181" s="143"/>
      <c r="AJ181" s="143"/>
      <c r="AK181" s="143"/>
      <c r="AL181" s="143"/>
      <c r="AM181" s="143"/>
      <c r="AN181" s="143"/>
      <c r="AO181" s="143"/>
      <c r="AP181" s="143"/>
      <c r="AQ181" s="143"/>
      <c r="AR181" s="143"/>
      <c r="AS181" s="143"/>
      <c r="AT181" s="143"/>
      <c r="AU181" s="143"/>
      <c r="AV181" s="143"/>
      <c r="AW181" s="143"/>
      <c r="AX181" s="143"/>
      <c r="AY181" s="143"/>
      <c r="AZ181" s="143"/>
      <c r="BA181" s="143"/>
      <c r="BB181" s="143"/>
      <c r="BC181" s="143"/>
      <c r="BD181" s="143"/>
      <c r="BE181" s="143"/>
      <c r="BF181" s="143"/>
      <c r="BG181" s="143"/>
      <c r="BH181" s="143"/>
      <c r="BI181" s="143"/>
      <c r="BJ181" s="143"/>
      <c r="BK181" s="143"/>
      <c r="BL181" s="143"/>
      <c r="BM181" s="143"/>
      <c r="BN181" s="143"/>
      <c r="BO181" s="143"/>
      <c r="BP181" s="143"/>
      <c r="BQ181" s="143"/>
      <c r="BR181" s="143"/>
      <c r="BS181" s="143"/>
      <c r="BT181" s="143"/>
      <c r="BU181" s="143"/>
      <c r="BV181" s="143"/>
      <c r="BW181" s="143"/>
      <c r="BX181" s="143"/>
      <c r="BY181" s="143"/>
      <c r="BZ181" s="143"/>
      <c r="CA181" s="143"/>
      <c r="CB181" s="143"/>
      <c r="CC181" s="143"/>
      <c r="CD181" s="143"/>
      <c r="CE181" s="143"/>
      <c r="CF181" s="143"/>
      <c r="CG181" s="143"/>
      <c r="CH181" s="143"/>
      <c r="CI181" s="143"/>
      <c r="CJ181" s="143"/>
      <c r="CK181" s="143"/>
      <c r="CL181" s="143"/>
      <c r="CM181" s="143"/>
      <c r="CN181" s="143"/>
      <c r="CO181" s="143"/>
      <c r="CP181" s="143"/>
      <c r="CQ181" s="143"/>
      <c r="CR181" s="143"/>
      <c r="CS181" s="143"/>
      <c r="CT181" s="143"/>
      <c r="CU181" s="143"/>
      <c r="CV181" s="143"/>
      <c r="CW181" s="143"/>
      <c r="CX181" s="143"/>
      <c r="CY181" s="143"/>
      <c r="CZ181" s="143"/>
      <c r="DA181" s="143"/>
      <c r="DB181" s="143"/>
      <c r="DC181" s="143"/>
      <c r="DD181" s="143"/>
      <c r="DE181" s="143"/>
      <c r="DF181" s="143"/>
      <c r="DG181" s="143"/>
      <c r="DH181" s="143"/>
      <c r="DI181" s="143"/>
      <c r="DJ181" s="143"/>
      <c r="DK181" s="143"/>
      <c r="DL181" s="143"/>
      <c r="DM181" s="143"/>
      <c r="DN181" s="143"/>
      <c r="DO181" s="143"/>
      <c r="DP181" s="143"/>
      <c r="DQ181" s="143"/>
      <c r="DR181" s="143"/>
      <c r="DS181" s="143"/>
      <c r="DT181" s="143"/>
      <c r="DU181" s="143"/>
      <c r="DV181" s="143"/>
      <c r="DW181" s="143"/>
      <c r="DX181" s="143"/>
      <c r="DY181" s="143"/>
      <c r="DZ181" s="143"/>
      <c r="EA181" s="143"/>
      <c r="EB181" s="143"/>
      <c r="EC181" s="143"/>
      <c r="ED181" s="143"/>
      <c r="EE181" s="143"/>
      <c r="EF181" s="143"/>
      <c r="EG181" s="143"/>
      <c r="EH181" s="143"/>
      <c r="EI181" s="143"/>
      <c r="EJ181" s="143"/>
      <c r="EK181" s="143"/>
      <c r="EL181" s="143"/>
      <c r="EM181" s="143"/>
      <c r="EN181" s="143"/>
      <c r="EO181" s="143"/>
      <c r="EP181" s="143"/>
      <c r="EQ181" s="143"/>
      <c r="ER181" s="143"/>
      <c r="ES181" s="143"/>
      <c r="ET181" s="143"/>
      <c r="EU181" s="143"/>
      <c r="EV181" s="143"/>
      <c r="EW181" s="143"/>
      <c r="EX181" s="143"/>
      <c r="EY181" s="143"/>
      <c r="EZ181" s="143"/>
      <c r="FA181" s="143"/>
      <c r="FB181" s="143"/>
      <c r="FC181" s="143"/>
      <c r="FD181" s="143"/>
      <c r="FE181" s="143"/>
      <c r="FF181" s="143"/>
      <c r="FG181" s="143"/>
      <c r="FH181" s="143"/>
      <c r="FI181" s="143"/>
      <c r="FJ181" s="143"/>
      <c r="FK181" s="143"/>
      <c r="FL181" s="143"/>
      <c r="FM181" s="143"/>
      <c r="FN181" s="143"/>
      <c r="FO181" s="143"/>
      <c r="FP181" s="143"/>
      <c r="FQ181" s="143"/>
      <c r="FR181" s="143"/>
      <c r="FS181" s="143"/>
      <c r="FT181" s="143"/>
      <c r="FU181" s="143"/>
      <c r="FV181" s="143"/>
      <c r="FW181" s="143"/>
      <c r="FX181" s="143"/>
      <c r="FY181" s="143"/>
      <c r="FZ181" s="143"/>
      <c r="GA181" s="143"/>
      <c r="GB181" s="143"/>
      <c r="GC181" s="143"/>
      <c r="GD181" s="143"/>
      <c r="GE181" s="143"/>
      <c r="GF181" s="143"/>
      <c r="GG181" s="143"/>
      <c r="GH181" s="143"/>
      <c r="GI181" s="143"/>
      <c r="GJ181" s="143"/>
      <c r="GK181" s="143"/>
      <c r="GL181" s="143"/>
      <c r="GM181" s="143"/>
      <c r="GN181" s="143"/>
      <c r="GO181" s="143"/>
      <c r="GP181" s="143"/>
      <c r="GQ181" s="143"/>
      <c r="GR181" s="143"/>
      <c r="GS181" s="143"/>
      <c r="GT181" s="143"/>
      <c r="GU181" s="143"/>
      <c r="GV181" s="143"/>
      <c r="GW181" s="143"/>
      <c r="GX181" s="143"/>
      <c r="GY181" s="143"/>
      <c r="GZ181" s="143"/>
      <c r="HA181" s="143"/>
      <c r="HB181" s="143"/>
      <c r="HC181" s="143"/>
      <c r="HD181" s="143"/>
      <c r="HE181" s="143"/>
      <c r="HF181" s="143"/>
      <c r="HG181" s="143"/>
      <c r="HH181" s="143"/>
      <c r="HI181" s="143"/>
      <c r="HJ181" s="143"/>
      <c r="HK181" s="143"/>
      <c r="HL181" s="143"/>
      <c r="HM181" s="143"/>
      <c r="HN181" s="143"/>
      <c r="HO181" s="143"/>
      <c r="HP181" s="143"/>
      <c r="HQ181" s="143"/>
      <c r="HR181" s="143"/>
      <c r="HS181" s="143"/>
      <c r="HT181" s="143"/>
      <c r="HU181" s="143"/>
      <c r="HV181" s="143"/>
      <c r="HW181" s="143"/>
      <c r="HX181" s="143"/>
      <c r="HY181" s="143"/>
      <c r="HZ181" s="143"/>
      <c r="IA181" s="143"/>
      <c r="IB181" s="143"/>
      <c r="IC181" s="143"/>
      <c r="ID181" s="143"/>
      <c r="IE181" s="143"/>
      <c r="IF181" s="143"/>
      <c r="IG181" s="143"/>
      <c r="IH181" s="143"/>
      <c r="II181" s="143"/>
      <c r="IJ181" s="143"/>
      <c r="IK181" s="143"/>
      <c r="IL181" s="143"/>
      <c r="IM181" s="143"/>
      <c r="IN181" s="143"/>
      <c r="IO181" s="143"/>
      <c r="IP181" s="143"/>
      <c r="IQ181" s="143"/>
      <c r="IR181" s="143"/>
      <c r="IS181" s="143"/>
      <c r="IT181" s="143"/>
      <c r="IU181" s="143"/>
      <c r="IV181" s="143"/>
      <c r="IW181" s="143"/>
      <c r="IX181" s="143"/>
      <c r="IY181" s="143"/>
      <c r="IZ181" s="143"/>
      <c r="JA181" s="143"/>
      <c r="JB181" s="143"/>
      <c r="JC181" s="143"/>
      <c r="JD181" s="143"/>
      <c r="JE181" s="143"/>
      <c r="JF181" s="143"/>
      <c r="JG181" s="143"/>
      <c r="JH181" s="143"/>
      <c r="JI181" s="143"/>
      <c r="JJ181" s="143"/>
      <c r="JK181" s="143"/>
      <c r="JL181" s="143"/>
      <c r="JM181" s="143"/>
      <c r="JN181" s="143"/>
      <c r="JO181" s="143"/>
      <c r="JP181" s="143"/>
      <c r="JQ181" s="143"/>
      <c r="JR181" s="143"/>
      <c r="JS181" s="143"/>
      <c r="JT181" s="143"/>
      <c r="JU181" s="143"/>
      <c r="JV181" s="143"/>
      <c r="JW181" s="143"/>
      <c r="JX181" s="143"/>
      <c r="JY181" s="143"/>
      <c r="JZ181" s="143"/>
      <c r="KA181" s="143"/>
      <c r="KB181" s="143"/>
      <c r="KC181" s="143"/>
      <c r="KD181" s="143"/>
      <c r="KE181" s="143"/>
      <c r="KF181" s="143"/>
      <c r="KG181" s="143"/>
      <c r="KH181" s="143"/>
      <c r="KI181" s="143"/>
      <c r="KJ181" s="143"/>
      <c r="KK181" s="143"/>
      <c r="KL181" s="143"/>
      <c r="KM181" s="143"/>
      <c r="KN181" s="143"/>
      <c r="KO181" s="143"/>
      <c r="KP181" s="143"/>
      <c r="KQ181" s="143"/>
      <c r="KR181" s="143"/>
      <c r="KS181" s="143"/>
      <c r="KT181" s="143"/>
      <c r="KU181" s="143"/>
      <c r="KV181" s="143"/>
      <c r="KW181" s="143"/>
      <c r="KX181" s="143"/>
      <c r="KY181" s="143"/>
      <c r="KZ181" s="143"/>
      <c r="LA181" s="143"/>
      <c r="LB181" s="143"/>
      <c r="LC181" s="143"/>
      <c r="LD181" s="143"/>
      <c r="LE181" s="143"/>
      <c r="LF181" s="143"/>
      <c r="LG181" s="143"/>
      <c r="LH181" s="143"/>
      <c r="LI181" s="143"/>
      <c r="LJ181" s="143"/>
      <c r="LK181" s="143"/>
      <c r="LL181" s="143"/>
      <c r="LM181" s="143"/>
      <c r="LN181" s="143"/>
      <c r="LO181" s="143"/>
      <c r="LP181" s="143"/>
      <c r="LQ181" s="143"/>
      <c r="LR181" s="143"/>
      <c r="LS181" s="143"/>
      <c r="LT181" s="143"/>
      <c r="LU181" s="143"/>
      <c r="LV181" s="143"/>
      <c r="LW181" s="143"/>
      <c r="LX181" s="143"/>
      <c r="LY181" s="143"/>
      <c r="LZ181" s="143"/>
      <c r="MA181" s="143"/>
      <c r="MB181" s="143"/>
      <c r="MC181" s="143"/>
      <c r="MD181" s="143"/>
      <c r="ME181" s="143"/>
      <c r="MF181" s="143"/>
      <c r="MG181" s="143"/>
      <c r="MH181" s="143"/>
      <c r="MI181" s="143"/>
      <c r="MJ181" s="143"/>
      <c r="MK181" s="143"/>
      <c r="ML181" s="143"/>
      <c r="MM181" s="143"/>
      <c r="MN181" s="143"/>
      <c r="MO181" s="143"/>
      <c r="MP181" s="143"/>
      <c r="MQ181" s="143"/>
      <c r="MR181" s="143"/>
      <c r="MS181" s="143"/>
      <c r="MT181" s="143"/>
      <c r="MU181" s="143"/>
      <c r="MV181" s="143"/>
      <c r="MW181" s="143"/>
      <c r="MX181" s="143"/>
      <c r="MY181" s="143"/>
      <c r="MZ181" s="143"/>
      <c r="NA181" s="143"/>
      <c r="NB181" s="143"/>
      <c r="NC181" s="143"/>
      <c r="ND181" s="143"/>
      <c r="NE181" s="143"/>
      <c r="NF181" s="143"/>
      <c r="NG181" s="143"/>
      <c r="NH181" s="143"/>
      <c r="NI181" s="143"/>
      <c r="NJ181" s="143"/>
      <c r="NK181" s="143"/>
      <c r="NL181" s="143"/>
      <c r="NM181" s="143"/>
      <c r="NN181" s="143"/>
      <c r="NO181" s="143"/>
      <c r="NP181" s="143"/>
      <c r="NQ181" s="143"/>
      <c r="NR181" s="143"/>
      <c r="NS181" s="143"/>
      <c r="NT181" s="143"/>
      <c r="NU181" s="143"/>
      <c r="NV181" s="143"/>
      <c r="NW181" s="143"/>
      <c r="NX181" s="143"/>
      <c r="NY181" s="143"/>
      <c r="NZ181" s="143"/>
      <c r="OA181" s="143"/>
      <c r="OB181" s="143"/>
      <c r="OC181" s="143"/>
      <c r="OD181" s="143"/>
      <c r="OE181" s="143"/>
      <c r="OF181" s="143"/>
      <c r="OG181" s="143"/>
      <c r="OH181" s="143"/>
      <c r="OI181" s="143"/>
      <c r="OJ181" s="143"/>
      <c r="OK181" s="143"/>
      <c r="OL181" s="143"/>
      <c r="OM181" s="143"/>
      <c r="ON181" s="143"/>
      <c r="OO181" s="143"/>
      <c r="OP181" s="143"/>
      <c r="OQ181" s="143"/>
      <c r="OR181" s="143"/>
      <c r="OS181" s="143"/>
      <c r="OT181" s="143"/>
      <c r="OU181" s="143"/>
      <c r="OV181" s="143"/>
      <c r="OW181" s="143"/>
      <c r="OX181" s="143"/>
      <c r="OY181" s="143"/>
      <c r="OZ181" s="143"/>
      <c r="PA181" s="143"/>
      <c r="PB181" s="143"/>
      <c r="PC181" s="143"/>
      <c r="PD181" s="143"/>
      <c r="PE181" s="143"/>
      <c r="PF181" s="143"/>
      <c r="PG181" s="143"/>
      <c r="PH181" s="143"/>
      <c r="PI181" s="143"/>
      <c r="PJ181" s="143"/>
      <c r="PK181" s="143"/>
      <c r="PL181" s="143"/>
      <c r="PM181" s="143"/>
      <c r="PN181" s="143"/>
      <c r="PO181" s="143"/>
      <c r="PP181" s="143"/>
      <c r="PQ181" s="143"/>
      <c r="PR181" s="143"/>
      <c r="PS181" s="143"/>
      <c r="PT181" s="143"/>
      <c r="PU181" s="143"/>
      <c r="PV181" s="143"/>
      <c r="PW181" s="143"/>
      <c r="PX181" s="143"/>
      <c r="PY181" s="143"/>
      <c r="PZ181" s="143"/>
      <c r="QA181" s="143"/>
      <c r="QB181" s="143"/>
      <c r="QC181" s="143"/>
      <c r="QD181" s="143"/>
      <c r="QE181" s="143"/>
      <c r="QF181" s="143"/>
      <c r="QG181" s="143"/>
      <c r="QH181" s="143"/>
      <c r="QI181" s="143"/>
      <c r="QJ181" s="143"/>
      <c r="QK181" s="143"/>
      <c r="QL181" s="143"/>
      <c r="QM181" s="143"/>
      <c r="QN181" s="143"/>
      <c r="QO181" s="143"/>
      <c r="QP181" s="143"/>
      <c r="QQ181" s="143"/>
      <c r="QR181" s="143"/>
      <c r="QS181" s="143"/>
      <c r="QT181" s="143"/>
      <c r="QU181" s="143"/>
      <c r="QV181" s="143"/>
      <c r="QW181" s="143"/>
      <c r="QX181" s="143"/>
      <c r="QY181" s="143"/>
      <c r="QZ181" s="143"/>
      <c r="RA181" s="143"/>
      <c r="RB181" s="143"/>
      <c r="RC181" s="143"/>
      <c r="RD181" s="143"/>
      <c r="RE181" s="143"/>
      <c r="RF181" s="143"/>
      <c r="RG181" s="143"/>
      <c r="RH181" s="143"/>
      <c r="RI181" s="143"/>
      <c r="RJ181" s="143"/>
      <c r="RK181" s="143"/>
      <c r="RL181" s="143"/>
      <c r="RM181" s="143"/>
      <c r="RN181" s="143"/>
      <c r="RO181" s="143"/>
      <c r="RP181" s="143"/>
      <c r="RQ181" s="143"/>
      <c r="RR181" s="143"/>
      <c r="RS181" s="143"/>
      <c r="RT181" s="143"/>
      <c r="RU181" s="143"/>
      <c r="RV181" s="143"/>
      <c r="RW181" s="143"/>
      <c r="RX181" s="143"/>
      <c r="RY181" s="143"/>
      <c r="RZ181" s="143"/>
      <c r="SA181" s="143"/>
      <c r="SB181" s="143"/>
      <c r="SC181" s="143"/>
      <c r="SD181" s="143"/>
      <c r="SE181" s="143"/>
      <c r="SF181" s="143"/>
      <c r="SG181" s="143"/>
      <c r="SH181" s="143"/>
      <c r="SI181" s="143"/>
      <c r="SJ181" s="143"/>
      <c r="SK181" s="143"/>
      <c r="SL181" s="143"/>
      <c r="SM181" s="143"/>
      <c r="SN181" s="143"/>
      <c r="SO181" s="143"/>
      <c r="SP181" s="143"/>
      <c r="SQ181" s="143"/>
      <c r="SR181" s="143"/>
      <c r="SS181" s="143"/>
      <c r="ST181" s="143"/>
      <c r="SU181" s="143"/>
      <c r="SV181" s="143"/>
      <c r="SW181" s="143"/>
      <c r="SX181" s="143"/>
      <c r="SY181" s="143"/>
      <c r="SZ181" s="143"/>
      <c r="TA181" s="143"/>
      <c r="TB181" s="143"/>
      <c r="TC181" s="143"/>
      <c r="TD181" s="143"/>
      <c r="TE181" s="143"/>
      <c r="TF181" s="143"/>
      <c r="TG181" s="143"/>
      <c r="TH181" s="143"/>
      <c r="TI181" s="143"/>
      <c r="TJ181" s="143"/>
      <c r="TK181" s="143"/>
      <c r="TL181" s="143"/>
      <c r="TM181" s="143"/>
      <c r="TN181" s="143"/>
      <c r="TO181" s="143"/>
      <c r="TP181" s="143"/>
      <c r="TQ181" s="143"/>
      <c r="TR181" s="143"/>
      <c r="TS181" s="143"/>
      <c r="TT181" s="143"/>
      <c r="TU181" s="143"/>
      <c r="TV181" s="143"/>
      <c r="TW181" s="143"/>
      <c r="TX181" s="143"/>
      <c r="TY181" s="143"/>
      <c r="TZ181" s="143"/>
      <c r="UA181" s="143"/>
      <c r="UB181" s="143"/>
      <c r="UC181" s="143"/>
      <c r="UD181" s="143"/>
      <c r="UE181" s="143"/>
      <c r="UF181" s="143"/>
      <c r="UG181" s="143"/>
      <c r="UH181" s="143"/>
      <c r="UI181" s="143"/>
      <c r="UJ181" s="143"/>
      <c r="UK181" s="143"/>
      <c r="UL181" s="143"/>
      <c r="UM181" s="143"/>
      <c r="UN181" s="143"/>
      <c r="UO181" s="143"/>
      <c r="UP181" s="143"/>
      <c r="UQ181" s="143"/>
      <c r="UR181" s="143"/>
      <c r="US181" s="143"/>
      <c r="UT181" s="143"/>
      <c r="UU181" s="143"/>
      <c r="UV181" s="143"/>
      <c r="UW181" s="143"/>
      <c r="UX181" s="143"/>
      <c r="UY181" s="143"/>
      <c r="UZ181" s="143"/>
      <c r="VA181" s="143"/>
      <c r="VB181" s="143"/>
      <c r="VC181" s="143"/>
      <c r="VD181" s="143"/>
      <c r="VE181" s="143"/>
      <c r="VF181" s="143"/>
      <c r="VG181" s="143"/>
      <c r="VH181" s="143"/>
      <c r="VI181" s="143"/>
      <c r="VJ181" s="143"/>
      <c r="VK181" s="143"/>
      <c r="VL181" s="143"/>
      <c r="VM181" s="143"/>
      <c r="VN181" s="143"/>
      <c r="VO181" s="143"/>
      <c r="VP181" s="143"/>
      <c r="VQ181" s="143"/>
      <c r="VR181" s="143"/>
      <c r="VS181" s="143"/>
      <c r="VT181" s="143"/>
      <c r="VU181" s="143"/>
      <c r="VV181" s="143"/>
      <c r="VW181" s="143"/>
      <c r="VX181" s="143"/>
      <c r="VY181" s="143"/>
      <c r="VZ181" s="143"/>
      <c r="WA181" s="143"/>
      <c r="WB181" s="143"/>
      <c r="WC181" s="143"/>
      <c r="WD181" s="143"/>
      <c r="WE181" s="143"/>
      <c r="WF181" s="143"/>
      <c r="WG181" s="143"/>
      <c r="WH181" s="143"/>
      <c r="WI181" s="143"/>
      <c r="WJ181" s="143"/>
      <c r="WK181" s="143"/>
      <c r="WL181" s="143"/>
      <c r="WM181" s="143"/>
      <c r="WN181" s="143"/>
      <c r="WO181" s="143"/>
      <c r="WP181" s="143"/>
      <c r="WQ181" s="143"/>
      <c r="WR181" s="143"/>
      <c r="WS181" s="143"/>
      <c r="WT181" s="143"/>
      <c r="WU181" s="143"/>
      <c r="WV181" s="143"/>
      <c r="WW181" s="143"/>
      <c r="WX181" s="143"/>
      <c r="WY181" s="143"/>
      <c r="WZ181" s="143"/>
      <c r="XA181" s="143"/>
      <c r="XB181" s="143"/>
      <c r="XC181" s="143"/>
      <c r="XD181" s="143"/>
      <c r="XE181" s="143"/>
      <c r="XF181" s="143"/>
      <c r="XG181" s="143"/>
      <c r="XH181" s="143"/>
      <c r="XI181" s="143"/>
      <c r="XJ181" s="143"/>
      <c r="XK181" s="143"/>
      <c r="XL181" s="143"/>
      <c r="XM181" s="143"/>
      <c r="XN181" s="143"/>
      <c r="XO181" s="143"/>
      <c r="XP181" s="143"/>
      <c r="XQ181" s="143"/>
      <c r="XR181" s="143"/>
      <c r="XS181" s="143"/>
      <c r="XT181" s="143"/>
      <c r="XU181" s="143"/>
      <c r="XV181" s="143"/>
      <c r="XW181" s="143"/>
      <c r="XX181" s="143"/>
      <c r="XY181" s="143"/>
      <c r="XZ181" s="143"/>
      <c r="YA181" s="143"/>
      <c r="YB181" s="143"/>
      <c r="YC181" s="143"/>
      <c r="YD181" s="143"/>
      <c r="YE181" s="143"/>
      <c r="YF181" s="143"/>
      <c r="YG181" s="143"/>
      <c r="YH181" s="143"/>
      <c r="YI181" s="143"/>
      <c r="YJ181" s="143"/>
      <c r="YK181" s="143"/>
      <c r="YL181" s="143"/>
      <c r="YM181" s="143"/>
      <c r="YN181" s="143"/>
      <c r="YO181" s="143"/>
      <c r="YP181" s="143"/>
      <c r="YQ181" s="143"/>
      <c r="YR181" s="143"/>
      <c r="YS181" s="143"/>
      <c r="YT181" s="143"/>
      <c r="YU181" s="143"/>
      <c r="YV181" s="143"/>
      <c r="YW181" s="143"/>
      <c r="YX181" s="143"/>
      <c r="YY181" s="143"/>
      <c r="YZ181" s="143"/>
      <c r="ZA181" s="143"/>
      <c r="ZB181" s="143"/>
      <c r="ZC181" s="143"/>
      <c r="ZD181" s="143"/>
      <c r="ZE181" s="143"/>
      <c r="ZF181" s="143"/>
      <c r="ZG181" s="143"/>
      <c r="ZH181" s="143"/>
    </row>
    <row r="182" spans="1:684" s="106" customFormat="1" ht="13.55" customHeight="1">
      <c r="A182" s="400"/>
      <c r="B182" s="62" t="s">
        <v>245</v>
      </c>
      <c r="C182" s="166">
        <v>2295810</v>
      </c>
      <c r="D182" s="385">
        <f t="shared" si="37"/>
        <v>3.0552392170206E-2</v>
      </c>
      <c r="E182" s="93">
        <v>1359</v>
      </c>
      <c r="F182" s="385">
        <f t="shared" si="29"/>
        <v>-0.18280216476247746</v>
      </c>
      <c r="G182" s="92">
        <v>1084</v>
      </c>
      <c r="H182" s="385">
        <f t="shared" si="35"/>
        <v>3.336510962821726E-2</v>
      </c>
      <c r="I182" s="92">
        <v>123</v>
      </c>
      <c r="J182" s="385">
        <f t="shared" si="35"/>
        <v>-3.1496062992126039E-2</v>
      </c>
      <c r="K182" s="373">
        <v>110</v>
      </c>
      <c r="L182" s="385">
        <f t="shared" si="36"/>
        <v>-0.38888888888888884</v>
      </c>
      <c r="M182" s="373">
        <v>2514</v>
      </c>
      <c r="N182" s="385">
        <f t="shared" si="36"/>
        <v>-0.13933584388907905</v>
      </c>
      <c r="O182" s="92"/>
      <c r="P182" s="385"/>
      <c r="Q182" s="93"/>
      <c r="R182" s="385"/>
      <c r="S182" s="143"/>
      <c r="T182" s="143"/>
      <c r="U182" s="143"/>
      <c r="V182" s="143"/>
      <c r="W182" s="143"/>
      <c r="X182" s="143"/>
      <c r="Y182" s="143"/>
      <c r="Z182" s="143"/>
      <c r="AA182" s="143"/>
      <c r="AB182" s="143"/>
      <c r="AC182" s="143"/>
      <c r="AD182" s="143"/>
      <c r="AE182" s="143"/>
      <c r="AF182" s="143"/>
      <c r="AG182" s="143"/>
      <c r="AH182" s="143"/>
      <c r="AI182" s="143"/>
      <c r="AJ182" s="143"/>
      <c r="AK182" s="143"/>
      <c r="AL182" s="143"/>
      <c r="AM182" s="143"/>
      <c r="AN182" s="143"/>
      <c r="AO182" s="143"/>
      <c r="AP182" s="143"/>
      <c r="AQ182" s="143"/>
      <c r="AR182" s="143"/>
      <c r="AS182" s="143"/>
      <c r="AT182" s="143"/>
      <c r="AU182" s="143"/>
      <c r="AV182" s="143"/>
      <c r="AW182" s="143"/>
      <c r="AX182" s="143"/>
      <c r="AY182" s="143"/>
      <c r="AZ182" s="143"/>
      <c r="BA182" s="143"/>
      <c r="BB182" s="143"/>
      <c r="BC182" s="143"/>
      <c r="BD182" s="143"/>
      <c r="BE182" s="143"/>
      <c r="BF182" s="143"/>
      <c r="BG182" s="143"/>
      <c r="BH182" s="143"/>
      <c r="BI182" s="143"/>
      <c r="BJ182" s="143"/>
      <c r="BK182" s="143"/>
      <c r="BL182" s="143"/>
      <c r="BM182" s="143"/>
      <c r="BN182" s="143"/>
      <c r="BO182" s="143"/>
      <c r="BP182" s="143"/>
      <c r="BQ182" s="143"/>
      <c r="BR182" s="143"/>
      <c r="BS182" s="143"/>
      <c r="BT182" s="143"/>
      <c r="BU182" s="143"/>
      <c r="BV182" s="143"/>
      <c r="BW182" s="143"/>
      <c r="BX182" s="143"/>
      <c r="BY182" s="143"/>
      <c r="BZ182" s="143"/>
      <c r="CA182" s="143"/>
      <c r="CB182" s="143"/>
      <c r="CC182" s="143"/>
      <c r="CD182" s="143"/>
      <c r="CE182" s="143"/>
      <c r="CF182" s="143"/>
      <c r="CG182" s="143"/>
      <c r="CH182" s="143"/>
      <c r="CI182" s="143"/>
      <c r="CJ182" s="143"/>
      <c r="CK182" s="143"/>
      <c r="CL182" s="143"/>
      <c r="CM182" s="143"/>
      <c r="CN182" s="143"/>
      <c r="CO182" s="143"/>
      <c r="CP182" s="143"/>
      <c r="CQ182" s="143"/>
      <c r="CR182" s="143"/>
      <c r="CS182" s="143"/>
      <c r="CT182" s="143"/>
      <c r="CU182" s="143"/>
      <c r="CV182" s="143"/>
      <c r="CW182" s="143"/>
      <c r="CX182" s="143"/>
      <c r="CY182" s="143"/>
      <c r="CZ182" s="143"/>
      <c r="DA182" s="143"/>
      <c r="DB182" s="143"/>
      <c r="DC182" s="143"/>
      <c r="DD182" s="143"/>
      <c r="DE182" s="143"/>
      <c r="DF182" s="143"/>
      <c r="DG182" s="143"/>
      <c r="DH182" s="143"/>
      <c r="DI182" s="143"/>
      <c r="DJ182" s="143"/>
      <c r="DK182" s="143"/>
      <c r="DL182" s="143"/>
      <c r="DM182" s="143"/>
      <c r="DN182" s="143"/>
      <c r="DO182" s="143"/>
      <c r="DP182" s="143"/>
      <c r="DQ182" s="143"/>
      <c r="DR182" s="143"/>
      <c r="DS182" s="143"/>
      <c r="DT182" s="143"/>
      <c r="DU182" s="143"/>
      <c r="DV182" s="143"/>
      <c r="DW182" s="143"/>
      <c r="DX182" s="143"/>
      <c r="DY182" s="143"/>
      <c r="DZ182" s="143"/>
      <c r="EA182" s="143"/>
      <c r="EB182" s="143"/>
      <c r="EC182" s="143"/>
      <c r="ED182" s="143"/>
      <c r="EE182" s="143"/>
      <c r="EF182" s="143"/>
      <c r="EG182" s="143"/>
      <c r="EH182" s="143"/>
      <c r="EI182" s="143"/>
      <c r="EJ182" s="143"/>
      <c r="EK182" s="143"/>
      <c r="EL182" s="143"/>
      <c r="EM182" s="143"/>
      <c r="EN182" s="143"/>
      <c r="EO182" s="143"/>
      <c r="EP182" s="143"/>
      <c r="EQ182" s="143"/>
      <c r="ER182" s="143"/>
      <c r="ES182" s="143"/>
      <c r="ET182" s="143"/>
      <c r="EU182" s="143"/>
      <c r="EV182" s="143"/>
      <c r="EW182" s="143"/>
      <c r="EX182" s="143"/>
      <c r="EY182" s="143"/>
      <c r="EZ182" s="143"/>
      <c r="FA182" s="143"/>
      <c r="FB182" s="143"/>
      <c r="FC182" s="143"/>
      <c r="FD182" s="143"/>
      <c r="FE182" s="143"/>
      <c r="FF182" s="143"/>
      <c r="FG182" s="143"/>
      <c r="FH182" s="143"/>
      <c r="FI182" s="143"/>
      <c r="FJ182" s="143"/>
      <c r="FK182" s="143"/>
      <c r="FL182" s="143"/>
      <c r="FM182" s="143"/>
      <c r="FN182" s="143"/>
      <c r="FO182" s="143"/>
      <c r="FP182" s="143"/>
      <c r="FQ182" s="143"/>
      <c r="FR182" s="143"/>
      <c r="FS182" s="143"/>
      <c r="FT182" s="143"/>
      <c r="FU182" s="143"/>
      <c r="FV182" s="143"/>
      <c r="FW182" s="143"/>
      <c r="FX182" s="143"/>
      <c r="FY182" s="143"/>
      <c r="FZ182" s="143"/>
      <c r="GA182" s="143"/>
      <c r="GB182" s="143"/>
      <c r="GC182" s="143"/>
      <c r="GD182" s="143"/>
      <c r="GE182" s="143"/>
      <c r="GF182" s="143"/>
      <c r="GG182" s="143"/>
      <c r="GH182" s="143"/>
      <c r="GI182" s="143"/>
      <c r="GJ182" s="143"/>
      <c r="GK182" s="143"/>
      <c r="GL182" s="143"/>
      <c r="GM182" s="143"/>
      <c r="GN182" s="143"/>
      <c r="GO182" s="143"/>
      <c r="GP182" s="143"/>
      <c r="GQ182" s="143"/>
      <c r="GR182" s="143"/>
      <c r="GS182" s="143"/>
      <c r="GT182" s="143"/>
      <c r="GU182" s="143"/>
      <c r="GV182" s="143"/>
      <c r="GW182" s="143"/>
      <c r="GX182" s="143"/>
      <c r="GY182" s="143"/>
      <c r="GZ182" s="143"/>
      <c r="HA182" s="143"/>
      <c r="HB182" s="143"/>
      <c r="HC182" s="143"/>
      <c r="HD182" s="143"/>
      <c r="HE182" s="143"/>
      <c r="HF182" s="143"/>
      <c r="HG182" s="143"/>
      <c r="HH182" s="143"/>
      <c r="HI182" s="143"/>
      <c r="HJ182" s="143"/>
      <c r="HK182" s="143"/>
      <c r="HL182" s="143"/>
      <c r="HM182" s="143"/>
      <c r="HN182" s="143"/>
      <c r="HO182" s="143"/>
      <c r="HP182" s="143"/>
      <c r="HQ182" s="143"/>
      <c r="HR182" s="143"/>
      <c r="HS182" s="143"/>
      <c r="HT182" s="143"/>
      <c r="HU182" s="143"/>
      <c r="HV182" s="143"/>
      <c r="HW182" s="143"/>
      <c r="HX182" s="143"/>
      <c r="HY182" s="143"/>
      <c r="HZ182" s="143"/>
      <c r="IA182" s="143"/>
      <c r="IB182" s="143"/>
      <c r="IC182" s="143"/>
      <c r="ID182" s="143"/>
      <c r="IE182" s="143"/>
      <c r="IF182" s="143"/>
      <c r="IG182" s="143"/>
      <c r="IH182" s="143"/>
      <c r="II182" s="143"/>
      <c r="IJ182" s="143"/>
      <c r="IK182" s="143"/>
      <c r="IL182" s="143"/>
      <c r="IM182" s="143"/>
      <c r="IN182" s="143"/>
      <c r="IO182" s="143"/>
      <c r="IP182" s="143"/>
      <c r="IQ182" s="143"/>
      <c r="IR182" s="143"/>
      <c r="IS182" s="143"/>
      <c r="IT182" s="143"/>
      <c r="IU182" s="143"/>
      <c r="IV182" s="143"/>
      <c r="IW182" s="143"/>
      <c r="IX182" s="143"/>
      <c r="IY182" s="143"/>
      <c r="IZ182" s="143"/>
      <c r="JA182" s="143"/>
      <c r="JB182" s="143"/>
      <c r="JC182" s="143"/>
      <c r="JD182" s="143"/>
      <c r="JE182" s="143"/>
      <c r="JF182" s="143"/>
      <c r="JG182" s="143"/>
      <c r="JH182" s="143"/>
      <c r="JI182" s="143"/>
      <c r="JJ182" s="143"/>
      <c r="JK182" s="143"/>
      <c r="JL182" s="143"/>
      <c r="JM182" s="143"/>
      <c r="JN182" s="143"/>
      <c r="JO182" s="143"/>
      <c r="JP182" s="143"/>
      <c r="JQ182" s="143"/>
      <c r="JR182" s="143"/>
      <c r="JS182" s="143"/>
      <c r="JT182" s="143"/>
      <c r="JU182" s="143"/>
      <c r="JV182" s="143"/>
      <c r="JW182" s="143"/>
      <c r="JX182" s="143"/>
      <c r="JY182" s="143"/>
      <c r="JZ182" s="143"/>
      <c r="KA182" s="143"/>
      <c r="KB182" s="143"/>
      <c r="KC182" s="143"/>
      <c r="KD182" s="143"/>
      <c r="KE182" s="143"/>
      <c r="KF182" s="143"/>
      <c r="KG182" s="143"/>
      <c r="KH182" s="143"/>
      <c r="KI182" s="143"/>
      <c r="KJ182" s="143"/>
      <c r="KK182" s="143"/>
      <c r="KL182" s="143"/>
      <c r="KM182" s="143"/>
      <c r="KN182" s="143"/>
      <c r="KO182" s="143"/>
      <c r="KP182" s="143"/>
      <c r="KQ182" s="143"/>
      <c r="KR182" s="143"/>
      <c r="KS182" s="143"/>
      <c r="KT182" s="143"/>
      <c r="KU182" s="143"/>
      <c r="KV182" s="143"/>
      <c r="KW182" s="143"/>
      <c r="KX182" s="143"/>
      <c r="KY182" s="143"/>
      <c r="KZ182" s="143"/>
      <c r="LA182" s="143"/>
      <c r="LB182" s="143"/>
      <c r="LC182" s="143"/>
      <c r="LD182" s="143"/>
      <c r="LE182" s="143"/>
      <c r="LF182" s="143"/>
      <c r="LG182" s="143"/>
      <c r="LH182" s="143"/>
      <c r="LI182" s="143"/>
      <c r="LJ182" s="143"/>
      <c r="LK182" s="143"/>
      <c r="LL182" s="143"/>
      <c r="LM182" s="143"/>
      <c r="LN182" s="143"/>
      <c r="LO182" s="143"/>
      <c r="LP182" s="143"/>
      <c r="LQ182" s="143"/>
      <c r="LR182" s="143"/>
      <c r="LS182" s="143"/>
      <c r="LT182" s="143"/>
      <c r="LU182" s="143"/>
      <c r="LV182" s="143"/>
      <c r="LW182" s="143"/>
      <c r="LX182" s="143"/>
      <c r="LY182" s="143"/>
      <c r="LZ182" s="143"/>
      <c r="MA182" s="143"/>
      <c r="MB182" s="143"/>
      <c r="MC182" s="143"/>
      <c r="MD182" s="143"/>
      <c r="ME182" s="143"/>
      <c r="MF182" s="143"/>
      <c r="MG182" s="143"/>
      <c r="MH182" s="143"/>
      <c r="MI182" s="143"/>
      <c r="MJ182" s="143"/>
      <c r="MK182" s="143"/>
      <c r="ML182" s="143"/>
      <c r="MM182" s="143"/>
      <c r="MN182" s="143"/>
      <c r="MO182" s="143"/>
      <c r="MP182" s="143"/>
      <c r="MQ182" s="143"/>
      <c r="MR182" s="143"/>
      <c r="MS182" s="143"/>
      <c r="MT182" s="143"/>
      <c r="MU182" s="143"/>
      <c r="MV182" s="143"/>
      <c r="MW182" s="143"/>
      <c r="MX182" s="143"/>
      <c r="MY182" s="143"/>
      <c r="MZ182" s="143"/>
      <c r="NA182" s="143"/>
      <c r="NB182" s="143"/>
      <c r="NC182" s="143"/>
      <c r="ND182" s="143"/>
      <c r="NE182" s="143"/>
      <c r="NF182" s="143"/>
      <c r="NG182" s="143"/>
      <c r="NH182" s="143"/>
      <c r="NI182" s="143"/>
      <c r="NJ182" s="143"/>
      <c r="NK182" s="143"/>
      <c r="NL182" s="143"/>
      <c r="NM182" s="143"/>
      <c r="NN182" s="143"/>
      <c r="NO182" s="143"/>
      <c r="NP182" s="143"/>
      <c r="NQ182" s="143"/>
      <c r="NR182" s="143"/>
      <c r="NS182" s="143"/>
      <c r="NT182" s="143"/>
      <c r="NU182" s="143"/>
      <c r="NV182" s="143"/>
      <c r="NW182" s="143"/>
      <c r="NX182" s="143"/>
      <c r="NY182" s="143"/>
      <c r="NZ182" s="143"/>
      <c r="OA182" s="143"/>
      <c r="OB182" s="143"/>
      <c r="OC182" s="143"/>
      <c r="OD182" s="143"/>
      <c r="OE182" s="143"/>
      <c r="OF182" s="143"/>
      <c r="OG182" s="143"/>
      <c r="OH182" s="143"/>
      <c r="OI182" s="143"/>
      <c r="OJ182" s="143"/>
      <c r="OK182" s="143"/>
      <c r="OL182" s="143"/>
      <c r="OM182" s="143"/>
      <c r="ON182" s="143"/>
      <c r="OO182" s="143"/>
      <c r="OP182" s="143"/>
      <c r="OQ182" s="143"/>
      <c r="OR182" s="143"/>
      <c r="OS182" s="143"/>
      <c r="OT182" s="143"/>
      <c r="OU182" s="143"/>
      <c r="OV182" s="143"/>
      <c r="OW182" s="143"/>
      <c r="OX182" s="143"/>
      <c r="OY182" s="143"/>
      <c r="OZ182" s="143"/>
      <c r="PA182" s="143"/>
      <c r="PB182" s="143"/>
      <c r="PC182" s="143"/>
      <c r="PD182" s="143"/>
      <c r="PE182" s="143"/>
      <c r="PF182" s="143"/>
      <c r="PG182" s="143"/>
      <c r="PH182" s="143"/>
      <c r="PI182" s="143"/>
      <c r="PJ182" s="143"/>
      <c r="PK182" s="143"/>
      <c r="PL182" s="143"/>
      <c r="PM182" s="143"/>
      <c r="PN182" s="143"/>
      <c r="PO182" s="143"/>
      <c r="PP182" s="143"/>
      <c r="PQ182" s="143"/>
      <c r="PR182" s="143"/>
      <c r="PS182" s="143"/>
      <c r="PT182" s="143"/>
      <c r="PU182" s="143"/>
      <c r="PV182" s="143"/>
      <c r="PW182" s="143"/>
      <c r="PX182" s="143"/>
      <c r="PY182" s="143"/>
      <c r="PZ182" s="143"/>
      <c r="QA182" s="143"/>
      <c r="QB182" s="143"/>
      <c r="QC182" s="143"/>
      <c r="QD182" s="143"/>
      <c r="QE182" s="143"/>
      <c r="QF182" s="143"/>
      <c r="QG182" s="143"/>
      <c r="QH182" s="143"/>
      <c r="QI182" s="143"/>
      <c r="QJ182" s="143"/>
      <c r="QK182" s="143"/>
      <c r="QL182" s="143"/>
      <c r="QM182" s="143"/>
      <c r="QN182" s="143"/>
      <c r="QO182" s="143"/>
      <c r="QP182" s="143"/>
      <c r="QQ182" s="143"/>
      <c r="QR182" s="143"/>
      <c r="QS182" s="143"/>
      <c r="QT182" s="143"/>
      <c r="QU182" s="143"/>
      <c r="QV182" s="143"/>
      <c r="QW182" s="143"/>
      <c r="QX182" s="143"/>
      <c r="QY182" s="143"/>
      <c r="QZ182" s="143"/>
      <c r="RA182" s="143"/>
      <c r="RB182" s="143"/>
      <c r="RC182" s="143"/>
      <c r="RD182" s="143"/>
      <c r="RE182" s="143"/>
      <c r="RF182" s="143"/>
      <c r="RG182" s="143"/>
      <c r="RH182" s="143"/>
      <c r="RI182" s="143"/>
      <c r="RJ182" s="143"/>
      <c r="RK182" s="143"/>
      <c r="RL182" s="143"/>
      <c r="RM182" s="143"/>
      <c r="RN182" s="143"/>
      <c r="RO182" s="143"/>
      <c r="RP182" s="143"/>
      <c r="RQ182" s="143"/>
      <c r="RR182" s="143"/>
      <c r="RS182" s="143"/>
      <c r="RT182" s="143"/>
      <c r="RU182" s="143"/>
      <c r="RV182" s="143"/>
      <c r="RW182" s="143"/>
      <c r="RX182" s="143"/>
      <c r="RY182" s="143"/>
      <c r="RZ182" s="143"/>
      <c r="SA182" s="143"/>
      <c r="SB182" s="143"/>
      <c r="SC182" s="143"/>
      <c r="SD182" s="143"/>
      <c r="SE182" s="143"/>
      <c r="SF182" s="143"/>
      <c r="SG182" s="143"/>
      <c r="SH182" s="143"/>
      <c r="SI182" s="143"/>
      <c r="SJ182" s="143"/>
      <c r="SK182" s="143"/>
      <c r="SL182" s="143"/>
      <c r="SM182" s="143"/>
      <c r="SN182" s="143"/>
      <c r="SO182" s="143"/>
      <c r="SP182" s="143"/>
      <c r="SQ182" s="143"/>
      <c r="SR182" s="143"/>
      <c r="SS182" s="143"/>
      <c r="ST182" s="143"/>
      <c r="SU182" s="143"/>
      <c r="SV182" s="143"/>
      <c r="SW182" s="143"/>
      <c r="SX182" s="143"/>
      <c r="SY182" s="143"/>
      <c r="SZ182" s="143"/>
      <c r="TA182" s="143"/>
      <c r="TB182" s="143"/>
      <c r="TC182" s="143"/>
      <c r="TD182" s="143"/>
      <c r="TE182" s="143"/>
      <c r="TF182" s="143"/>
      <c r="TG182" s="143"/>
      <c r="TH182" s="143"/>
      <c r="TI182" s="143"/>
      <c r="TJ182" s="143"/>
      <c r="TK182" s="143"/>
      <c r="TL182" s="143"/>
      <c r="TM182" s="143"/>
      <c r="TN182" s="143"/>
      <c r="TO182" s="143"/>
      <c r="TP182" s="143"/>
      <c r="TQ182" s="143"/>
      <c r="TR182" s="143"/>
      <c r="TS182" s="143"/>
      <c r="TT182" s="143"/>
      <c r="TU182" s="143"/>
      <c r="TV182" s="143"/>
      <c r="TW182" s="143"/>
      <c r="TX182" s="143"/>
      <c r="TY182" s="143"/>
      <c r="TZ182" s="143"/>
      <c r="UA182" s="143"/>
      <c r="UB182" s="143"/>
      <c r="UC182" s="143"/>
      <c r="UD182" s="143"/>
      <c r="UE182" s="143"/>
      <c r="UF182" s="143"/>
      <c r="UG182" s="143"/>
      <c r="UH182" s="143"/>
      <c r="UI182" s="143"/>
      <c r="UJ182" s="143"/>
      <c r="UK182" s="143"/>
      <c r="UL182" s="143"/>
      <c r="UM182" s="143"/>
      <c r="UN182" s="143"/>
      <c r="UO182" s="143"/>
      <c r="UP182" s="143"/>
      <c r="UQ182" s="143"/>
      <c r="UR182" s="143"/>
      <c r="US182" s="143"/>
      <c r="UT182" s="143"/>
      <c r="UU182" s="143"/>
      <c r="UV182" s="143"/>
      <c r="UW182" s="143"/>
      <c r="UX182" s="143"/>
      <c r="UY182" s="143"/>
      <c r="UZ182" s="143"/>
      <c r="VA182" s="143"/>
      <c r="VB182" s="143"/>
      <c r="VC182" s="143"/>
      <c r="VD182" s="143"/>
      <c r="VE182" s="143"/>
      <c r="VF182" s="143"/>
      <c r="VG182" s="143"/>
      <c r="VH182" s="143"/>
      <c r="VI182" s="143"/>
      <c r="VJ182" s="143"/>
      <c r="VK182" s="143"/>
      <c r="VL182" s="143"/>
      <c r="VM182" s="143"/>
      <c r="VN182" s="143"/>
      <c r="VO182" s="143"/>
      <c r="VP182" s="143"/>
      <c r="VQ182" s="143"/>
      <c r="VR182" s="143"/>
      <c r="VS182" s="143"/>
      <c r="VT182" s="143"/>
      <c r="VU182" s="143"/>
      <c r="VV182" s="143"/>
      <c r="VW182" s="143"/>
      <c r="VX182" s="143"/>
      <c r="VY182" s="143"/>
      <c r="VZ182" s="143"/>
      <c r="WA182" s="143"/>
      <c r="WB182" s="143"/>
      <c r="WC182" s="143"/>
      <c r="WD182" s="143"/>
      <c r="WE182" s="143"/>
      <c r="WF182" s="143"/>
      <c r="WG182" s="143"/>
      <c r="WH182" s="143"/>
      <c r="WI182" s="143"/>
      <c r="WJ182" s="143"/>
      <c r="WK182" s="143"/>
      <c r="WL182" s="143"/>
      <c r="WM182" s="143"/>
      <c r="WN182" s="143"/>
      <c r="WO182" s="143"/>
      <c r="WP182" s="143"/>
      <c r="WQ182" s="143"/>
      <c r="WR182" s="143"/>
      <c r="WS182" s="143"/>
      <c r="WT182" s="143"/>
      <c r="WU182" s="143"/>
      <c r="WV182" s="143"/>
      <c r="WW182" s="143"/>
      <c r="WX182" s="143"/>
      <c r="WY182" s="143"/>
      <c r="WZ182" s="143"/>
      <c r="XA182" s="143"/>
      <c r="XB182" s="143"/>
      <c r="XC182" s="143"/>
      <c r="XD182" s="143"/>
      <c r="XE182" s="143"/>
      <c r="XF182" s="143"/>
      <c r="XG182" s="143"/>
      <c r="XH182" s="143"/>
      <c r="XI182" s="143"/>
      <c r="XJ182" s="143"/>
      <c r="XK182" s="143"/>
      <c r="XL182" s="143"/>
      <c r="XM182" s="143"/>
      <c r="XN182" s="143"/>
      <c r="XO182" s="143"/>
      <c r="XP182" s="143"/>
      <c r="XQ182" s="143"/>
      <c r="XR182" s="143"/>
      <c r="XS182" s="143"/>
      <c r="XT182" s="143"/>
      <c r="XU182" s="143"/>
      <c r="XV182" s="143"/>
      <c r="XW182" s="143"/>
      <c r="XX182" s="143"/>
      <c r="XY182" s="143"/>
      <c r="XZ182" s="143"/>
      <c r="YA182" s="143"/>
      <c r="YB182" s="143"/>
      <c r="YC182" s="143"/>
      <c r="YD182" s="143"/>
      <c r="YE182" s="143"/>
      <c r="YF182" s="143"/>
      <c r="YG182" s="143"/>
      <c r="YH182" s="143"/>
      <c r="YI182" s="143"/>
      <c r="YJ182" s="143"/>
      <c r="YK182" s="143"/>
      <c r="YL182" s="143"/>
      <c r="YM182" s="143"/>
      <c r="YN182" s="143"/>
      <c r="YO182" s="143"/>
      <c r="YP182" s="143"/>
      <c r="YQ182" s="143"/>
      <c r="YR182" s="143"/>
      <c r="YS182" s="143"/>
      <c r="YT182" s="143"/>
      <c r="YU182" s="143"/>
      <c r="YV182" s="143"/>
      <c r="YW182" s="143"/>
      <c r="YX182" s="143"/>
      <c r="YY182" s="143"/>
      <c r="YZ182" s="143"/>
      <c r="ZA182" s="143"/>
      <c r="ZB182" s="143"/>
      <c r="ZC182" s="143"/>
      <c r="ZD182" s="143"/>
      <c r="ZE182" s="143"/>
      <c r="ZF182" s="143"/>
      <c r="ZG182" s="143"/>
      <c r="ZH182" s="143"/>
    </row>
    <row r="183" spans="1:684" s="106" customFormat="1" ht="13.55" customHeight="1">
      <c r="A183" s="401"/>
      <c r="B183" s="156" t="s">
        <v>231</v>
      </c>
      <c r="C183" s="167">
        <v>2495279</v>
      </c>
      <c r="D183" s="389">
        <f t="shared" si="37"/>
        <v>3.7563068049042414E-2</v>
      </c>
      <c r="E183" s="154">
        <v>1714</v>
      </c>
      <c r="F183" s="385">
        <f t="shared" si="29"/>
        <v>-6.5430752453653263E-2</v>
      </c>
      <c r="G183" s="153">
        <v>789</v>
      </c>
      <c r="H183" s="389">
        <f t="shared" ref="H183:H195" si="38">G183/G171-1</f>
        <v>0.18290854572713644</v>
      </c>
      <c r="I183" s="153">
        <v>147</v>
      </c>
      <c r="J183" s="389">
        <f t="shared" si="35"/>
        <v>28.4</v>
      </c>
      <c r="K183" s="374">
        <v>125</v>
      </c>
      <c r="L183" s="389">
        <f t="shared" si="36"/>
        <v>-0.18831168831168832</v>
      </c>
      <c r="M183" s="374">
        <v>2177</v>
      </c>
      <c r="N183" s="389">
        <f t="shared" si="36"/>
        <v>11.369318181818182</v>
      </c>
      <c r="O183" s="153"/>
      <c r="P183" s="389"/>
      <c r="Q183" s="154"/>
      <c r="R183" s="389"/>
      <c r="S183" s="143"/>
      <c r="T183" s="143"/>
      <c r="U183" s="143"/>
      <c r="V183" s="143"/>
      <c r="W183" s="143"/>
      <c r="X183" s="143"/>
      <c r="Y183" s="143"/>
      <c r="Z183" s="143"/>
      <c r="AA183" s="143"/>
      <c r="AB183" s="143"/>
      <c r="AC183" s="143"/>
      <c r="AD183" s="143"/>
      <c r="AE183" s="143"/>
      <c r="AF183" s="143"/>
      <c r="AG183" s="143"/>
      <c r="AH183" s="143"/>
      <c r="AI183" s="143"/>
      <c r="AJ183" s="143"/>
      <c r="AK183" s="143"/>
      <c r="AL183" s="143"/>
      <c r="AM183" s="143"/>
      <c r="AN183" s="143"/>
      <c r="AO183" s="143"/>
      <c r="AP183" s="143"/>
      <c r="AQ183" s="143"/>
      <c r="AR183" s="143"/>
      <c r="AS183" s="143"/>
      <c r="AT183" s="143"/>
      <c r="AU183" s="143"/>
      <c r="AV183" s="143"/>
      <c r="AW183" s="143"/>
      <c r="AX183" s="143"/>
      <c r="AY183" s="143"/>
      <c r="AZ183" s="143"/>
      <c r="BA183" s="143"/>
      <c r="BB183" s="143"/>
      <c r="BC183" s="143"/>
      <c r="BD183" s="143"/>
      <c r="BE183" s="143"/>
      <c r="BF183" s="143"/>
      <c r="BG183" s="143"/>
      <c r="BH183" s="143"/>
      <c r="BI183" s="143"/>
      <c r="BJ183" s="143"/>
      <c r="BK183" s="143"/>
      <c r="BL183" s="143"/>
      <c r="BM183" s="143"/>
      <c r="BN183" s="143"/>
      <c r="BO183" s="143"/>
      <c r="BP183" s="143"/>
      <c r="BQ183" s="143"/>
      <c r="BR183" s="143"/>
      <c r="BS183" s="143"/>
      <c r="BT183" s="143"/>
      <c r="BU183" s="143"/>
      <c r="BV183" s="143"/>
      <c r="BW183" s="143"/>
      <c r="BX183" s="143"/>
      <c r="BY183" s="143"/>
      <c r="BZ183" s="143"/>
      <c r="CA183" s="143"/>
      <c r="CB183" s="143"/>
      <c r="CC183" s="143"/>
      <c r="CD183" s="143"/>
      <c r="CE183" s="143"/>
      <c r="CF183" s="143"/>
      <c r="CG183" s="143"/>
      <c r="CH183" s="143"/>
      <c r="CI183" s="143"/>
      <c r="CJ183" s="143"/>
      <c r="CK183" s="143"/>
      <c r="CL183" s="143"/>
      <c r="CM183" s="143"/>
      <c r="CN183" s="143"/>
      <c r="CO183" s="143"/>
      <c r="CP183" s="143"/>
      <c r="CQ183" s="143"/>
      <c r="CR183" s="143"/>
      <c r="CS183" s="143"/>
      <c r="CT183" s="143"/>
      <c r="CU183" s="143"/>
      <c r="CV183" s="143"/>
      <c r="CW183" s="143"/>
      <c r="CX183" s="143"/>
      <c r="CY183" s="143"/>
      <c r="CZ183" s="143"/>
      <c r="DA183" s="143"/>
      <c r="DB183" s="143"/>
      <c r="DC183" s="143"/>
      <c r="DD183" s="143"/>
      <c r="DE183" s="143"/>
      <c r="DF183" s="143"/>
      <c r="DG183" s="143"/>
      <c r="DH183" s="143"/>
      <c r="DI183" s="143"/>
      <c r="DJ183" s="143"/>
      <c r="DK183" s="143"/>
      <c r="DL183" s="143"/>
      <c r="DM183" s="143"/>
      <c r="DN183" s="143"/>
      <c r="DO183" s="143"/>
      <c r="DP183" s="143"/>
      <c r="DQ183" s="143"/>
      <c r="DR183" s="143"/>
      <c r="DS183" s="143"/>
      <c r="DT183" s="143"/>
      <c r="DU183" s="143"/>
      <c r="DV183" s="143"/>
      <c r="DW183" s="143"/>
      <c r="DX183" s="143"/>
      <c r="DY183" s="143"/>
      <c r="DZ183" s="143"/>
      <c r="EA183" s="143"/>
      <c r="EB183" s="143"/>
      <c r="EC183" s="143"/>
      <c r="ED183" s="143"/>
      <c r="EE183" s="143"/>
      <c r="EF183" s="143"/>
      <c r="EG183" s="143"/>
      <c r="EH183" s="143"/>
      <c r="EI183" s="143"/>
      <c r="EJ183" s="143"/>
      <c r="EK183" s="143"/>
      <c r="EL183" s="143"/>
      <c r="EM183" s="143"/>
      <c r="EN183" s="143"/>
      <c r="EO183" s="143"/>
      <c r="EP183" s="143"/>
      <c r="EQ183" s="143"/>
      <c r="ER183" s="143"/>
      <c r="ES183" s="143"/>
      <c r="ET183" s="143"/>
      <c r="EU183" s="143"/>
      <c r="EV183" s="143"/>
      <c r="EW183" s="143"/>
      <c r="EX183" s="143"/>
      <c r="EY183" s="143"/>
      <c r="EZ183" s="143"/>
      <c r="FA183" s="143"/>
      <c r="FB183" s="143"/>
      <c r="FC183" s="143"/>
      <c r="FD183" s="143"/>
      <c r="FE183" s="143"/>
      <c r="FF183" s="143"/>
      <c r="FG183" s="143"/>
      <c r="FH183" s="143"/>
      <c r="FI183" s="143"/>
      <c r="FJ183" s="143"/>
      <c r="FK183" s="143"/>
      <c r="FL183" s="143"/>
      <c r="FM183" s="143"/>
      <c r="FN183" s="143"/>
      <c r="FO183" s="143"/>
      <c r="FP183" s="143"/>
      <c r="FQ183" s="143"/>
      <c r="FR183" s="143"/>
      <c r="FS183" s="143"/>
      <c r="FT183" s="143"/>
      <c r="FU183" s="143"/>
      <c r="FV183" s="143"/>
      <c r="FW183" s="143"/>
      <c r="FX183" s="143"/>
      <c r="FY183" s="143"/>
      <c r="FZ183" s="143"/>
      <c r="GA183" s="143"/>
      <c r="GB183" s="143"/>
      <c r="GC183" s="143"/>
      <c r="GD183" s="143"/>
      <c r="GE183" s="143"/>
      <c r="GF183" s="143"/>
      <c r="GG183" s="143"/>
      <c r="GH183" s="143"/>
      <c r="GI183" s="143"/>
      <c r="GJ183" s="143"/>
      <c r="GK183" s="143"/>
      <c r="GL183" s="143"/>
      <c r="GM183" s="143"/>
      <c r="GN183" s="143"/>
      <c r="GO183" s="143"/>
      <c r="GP183" s="143"/>
      <c r="GQ183" s="143"/>
      <c r="GR183" s="143"/>
      <c r="GS183" s="143"/>
      <c r="GT183" s="143"/>
      <c r="GU183" s="143"/>
      <c r="GV183" s="143"/>
      <c r="GW183" s="143"/>
      <c r="GX183" s="143"/>
      <c r="GY183" s="143"/>
      <c r="GZ183" s="143"/>
      <c r="HA183" s="143"/>
      <c r="HB183" s="143"/>
      <c r="HC183" s="143"/>
      <c r="HD183" s="143"/>
      <c r="HE183" s="143"/>
      <c r="HF183" s="143"/>
      <c r="HG183" s="143"/>
      <c r="HH183" s="143"/>
      <c r="HI183" s="143"/>
      <c r="HJ183" s="143"/>
      <c r="HK183" s="143"/>
      <c r="HL183" s="143"/>
      <c r="HM183" s="143"/>
      <c r="HN183" s="143"/>
      <c r="HO183" s="143"/>
      <c r="HP183" s="143"/>
      <c r="HQ183" s="143"/>
      <c r="HR183" s="143"/>
      <c r="HS183" s="143"/>
      <c r="HT183" s="143"/>
      <c r="HU183" s="143"/>
      <c r="HV183" s="143"/>
      <c r="HW183" s="143"/>
      <c r="HX183" s="143"/>
      <c r="HY183" s="143"/>
      <c r="HZ183" s="143"/>
      <c r="IA183" s="143"/>
      <c r="IB183" s="143"/>
      <c r="IC183" s="143"/>
      <c r="ID183" s="143"/>
      <c r="IE183" s="143"/>
      <c r="IF183" s="143"/>
      <c r="IG183" s="143"/>
      <c r="IH183" s="143"/>
      <c r="II183" s="143"/>
      <c r="IJ183" s="143"/>
      <c r="IK183" s="143"/>
      <c r="IL183" s="143"/>
      <c r="IM183" s="143"/>
      <c r="IN183" s="143"/>
      <c r="IO183" s="143"/>
      <c r="IP183" s="143"/>
      <c r="IQ183" s="143"/>
      <c r="IR183" s="143"/>
      <c r="IS183" s="143"/>
      <c r="IT183" s="143"/>
      <c r="IU183" s="143"/>
      <c r="IV183" s="143"/>
      <c r="IW183" s="143"/>
      <c r="IX183" s="143"/>
      <c r="IY183" s="143"/>
      <c r="IZ183" s="143"/>
      <c r="JA183" s="143"/>
      <c r="JB183" s="143"/>
      <c r="JC183" s="143"/>
      <c r="JD183" s="143"/>
      <c r="JE183" s="143"/>
      <c r="JF183" s="143"/>
      <c r="JG183" s="143"/>
      <c r="JH183" s="143"/>
      <c r="JI183" s="143"/>
      <c r="JJ183" s="143"/>
      <c r="JK183" s="143"/>
      <c r="JL183" s="143"/>
      <c r="JM183" s="143"/>
      <c r="JN183" s="143"/>
      <c r="JO183" s="143"/>
      <c r="JP183" s="143"/>
      <c r="JQ183" s="143"/>
      <c r="JR183" s="143"/>
      <c r="JS183" s="143"/>
      <c r="JT183" s="143"/>
      <c r="JU183" s="143"/>
      <c r="JV183" s="143"/>
      <c r="JW183" s="143"/>
      <c r="JX183" s="143"/>
      <c r="JY183" s="143"/>
      <c r="JZ183" s="143"/>
      <c r="KA183" s="143"/>
      <c r="KB183" s="143"/>
      <c r="KC183" s="143"/>
      <c r="KD183" s="143"/>
      <c r="KE183" s="143"/>
      <c r="KF183" s="143"/>
      <c r="KG183" s="143"/>
      <c r="KH183" s="143"/>
      <c r="KI183" s="143"/>
      <c r="KJ183" s="143"/>
      <c r="KK183" s="143"/>
      <c r="KL183" s="143"/>
      <c r="KM183" s="143"/>
      <c r="KN183" s="143"/>
      <c r="KO183" s="143"/>
      <c r="KP183" s="143"/>
      <c r="KQ183" s="143"/>
      <c r="KR183" s="143"/>
      <c r="KS183" s="143"/>
      <c r="KT183" s="143"/>
      <c r="KU183" s="143"/>
      <c r="KV183" s="143"/>
      <c r="KW183" s="143"/>
      <c r="KX183" s="143"/>
      <c r="KY183" s="143"/>
      <c r="KZ183" s="143"/>
      <c r="LA183" s="143"/>
      <c r="LB183" s="143"/>
      <c r="LC183" s="143"/>
      <c r="LD183" s="143"/>
      <c r="LE183" s="143"/>
      <c r="LF183" s="143"/>
      <c r="LG183" s="143"/>
      <c r="LH183" s="143"/>
      <c r="LI183" s="143"/>
      <c r="LJ183" s="143"/>
      <c r="LK183" s="143"/>
      <c r="LL183" s="143"/>
      <c r="LM183" s="143"/>
      <c r="LN183" s="143"/>
      <c r="LO183" s="143"/>
      <c r="LP183" s="143"/>
      <c r="LQ183" s="143"/>
      <c r="LR183" s="143"/>
      <c r="LS183" s="143"/>
      <c r="LT183" s="143"/>
      <c r="LU183" s="143"/>
      <c r="LV183" s="143"/>
      <c r="LW183" s="143"/>
      <c r="LX183" s="143"/>
      <c r="LY183" s="143"/>
      <c r="LZ183" s="143"/>
      <c r="MA183" s="143"/>
      <c r="MB183" s="143"/>
      <c r="MC183" s="143"/>
      <c r="MD183" s="143"/>
      <c r="ME183" s="143"/>
      <c r="MF183" s="143"/>
      <c r="MG183" s="143"/>
      <c r="MH183" s="143"/>
      <c r="MI183" s="143"/>
      <c r="MJ183" s="143"/>
      <c r="MK183" s="143"/>
      <c r="ML183" s="143"/>
      <c r="MM183" s="143"/>
      <c r="MN183" s="143"/>
      <c r="MO183" s="143"/>
      <c r="MP183" s="143"/>
      <c r="MQ183" s="143"/>
      <c r="MR183" s="143"/>
      <c r="MS183" s="143"/>
      <c r="MT183" s="143"/>
      <c r="MU183" s="143"/>
      <c r="MV183" s="143"/>
      <c r="MW183" s="143"/>
      <c r="MX183" s="143"/>
      <c r="MY183" s="143"/>
      <c r="MZ183" s="143"/>
      <c r="NA183" s="143"/>
      <c r="NB183" s="143"/>
      <c r="NC183" s="143"/>
      <c r="ND183" s="143"/>
      <c r="NE183" s="143"/>
      <c r="NF183" s="143"/>
      <c r="NG183" s="143"/>
      <c r="NH183" s="143"/>
      <c r="NI183" s="143"/>
      <c r="NJ183" s="143"/>
      <c r="NK183" s="143"/>
      <c r="NL183" s="143"/>
      <c r="NM183" s="143"/>
      <c r="NN183" s="143"/>
      <c r="NO183" s="143"/>
      <c r="NP183" s="143"/>
      <c r="NQ183" s="143"/>
      <c r="NR183" s="143"/>
      <c r="NS183" s="143"/>
      <c r="NT183" s="143"/>
      <c r="NU183" s="143"/>
      <c r="NV183" s="143"/>
      <c r="NW183" s="143"/>
      <c r="NX183" s="143"/>
      <c r="NY183" s="143"/>
      <c r="NZ183" s="143"/>
      <c r="OA183" s="143"/>
      <c r="OB183" s="143"/>
      <c r="OC183" s="143"/>
      <c r="OD183" s="143"/>
      <c r="OE183" s="143"/>
      <c r="OF183" s="143"/>
      <c r="OG183" s="143"/>
      <c r="OH183" s="143"/>
      <c r="OI183" s="143"/>
      <c r="OJ183" s="143"/>
      <c r="OK183" s="143"/>
      <c r="OL183" s="143"/>
      <c r="OM183" s="143"/>
      <c r="ON183" s="143"/>
      <c r="OO183" s="143"/>
      <c r="OP183" s="143"/>
      <c r="OQ183" s="143"/>
      <c r="OR183" s="143"/>
      <c r="OS183" s="143"/>
      <c r="OT183" s="143"/>
      <c r="OU183" s="143"/>
      <c r="OV183" s="143"/>
      <c r="OW183" s="143"/>
      <c r="OX183" s="143"/>
      <c r="OY183" s="143"/>
      <c r="OZ183" s="143"/>
      <c r="PA183" s="143"/>
      <c r="PB183" s="143"/>
      <c r="PC183" s="143"/>
      <c r="PD183" s="143"/>
      <c r="PE183" s="143"/>
      <c r="PF183" s="143"/>
      <c r="PG183" s="143"/>
      <c r="PH183" s="143"/>
      <c r="PI183" s="143"/>
      <c r="PJ183" s="143"/>
      <c r="PK183" s="143"/>
      <c r="PL183" s="143"/>
      <c r="PM183" s="143"/>
      <c r="PN183" s="143"/>
      <c r="PO183" s="143"/>
      <c r="PP183" s="143"/>
      <c r="PQ183" s="143"/>
      <c r="PR183" s="143"/>
      <c r="PS183" s="143"/>
      <c r="PT183" s="143"/>
      <c r="PU183" s="143"/>
      <c r="PV183" s="143"/>
      <c r="PW183" s="143"/>
      <c r="PX183" s="143"/>
      <c r="PY183" s="143"/>
      <c r="PZ183" s="143"/>
      <c r="QA183" s="143"/>
      <c r="QB183" s="143"/>
      <c r="QC183" s="143"/>
      <c r="QD183" s="143"/>
      <c r="QE183" s="143"/>
      <c r="QF183" s="143"/>
      <c r="QG183" s="143"/>
      <c r="QH183" s="143"/>
      <c r="QI183" s="143"/>
      <c r="QJ183" s="143"/>
      <c r="QK183" s="143"/>
      <c r="QL183" s="143"/>
      <c r="QM183" s="143"/>
      <c r="QN183" s="143"/>
      <c r="QO183" s="143"/>
      <c r="QP183" s="143"/>
      <c r="QQ183" s="143"/>
      <c r="QR183" s="143"/>
      <c r="QS183" s="143"/>
      <c r="QT183" s="143"/>
      <c r="QU183" s="143"/>
      <c r="QV183" s="143"/>
      <c r="QW183" s="143"/>
      <c r="QX183" s="143"/>
      <c r="QY183" s="143"/>
      <c r="QZ183" s="143"/>
      <c r="RA183" s="143"/>
      <c r="RB183" s="143"/>
      <c r="RC183" s="143"/>
      <c r="RD183" s="143"/>
      <c r="RE183" s="143"/>
      <c r="RF183" s="143"/>
      <c r="RG183" s="143"/>
      <c r="RH183" s="143"/>
      <c r="RI183" s="143"/>
      <c r="RJ183" s="143"/>
      <c r="RK183" s="143"/>
      <c r="RL183" s="143"/>
      <c r="RM183" s="143"/>
      <c r="RN183" s="143"/>
      <c r="RO183" s="143"/>
      <c r="RP183" s="143"/>
      <c r="RQ183" s="143"/>
      <c r="RR183" s="143"/>
      <c r="RS183" s="143"/>
      <c r="RT183" s="143"/>
      <c r="RU183" s="143"/>
      <c r="RV183" s="143"/>
      <c r="RW183" s="143"/>
      <c r="RX183" s="143"/>
      <c r="RY183" s="143"/>
      <c r="RZ183" s="143"/>
      <c r="SA183" s="143"/>
      <c r="SB183" s="143"/>
      <c r="SC183" s="143"/>
      <c r="SD183" s="143"/>
      <c r="SE183" s="143"/>
      <c r="SF183" s="143"/>
      <c r="SG183" s="143"/>
      <c r="SH183" s="143"/>
      <c r="SI183" s="143"/>
      <c r="SJ183" s="143"/>
      <c r="SK183" s="143"/>
      <c r="SL183" s="143"/>
      <c r="SM183" s="143"/>
      <c r="SN183" s="143"/>
      <c r="SO183" s="143"/>
      <c r="SP183" s="143"/>
      <c r="SQ183" s="143"/>
      <c r="SR183" s="143"/>
      <c r="SS183" s="143"/>
      <c r="ST183" s="143"/>
      <c r="SU183" s="143"/>
      <c r="SV183" s="143"/>
      <c r="SW183" s="143"/>
      <c r="SX183" s="143"/>
      <c r="SY183" s="143"/>
      <c r="SZ183" s="143"/>
      <c r="TA183" s="143"/>
      <c r="TB183" s="143"/>
      <c r="TC183" s="143"/>
      <c r="TD183" s="143"/>
      <c r="TE183" s="143"/>
      <c r="TF183" s="143"/>
      <c r="TG183" s="143"/>
      <c r="TH183" s="143"/>
      <c r="TI183" s="143"/>
      <c r="TJ183" s="143"/>
      <c r="TK183" s="143"/>
      <c r="TL183" s="143"/>
      <c r="TM183" s="143"/>
      <c r="TN183" s="143"/>
      <c r="TO183" s="143"/>
      <c r="TP183" s="143"/>
      <c r="TQ183" s="143"/>
      <c r="TR183" s="143"/>
      <c r="TS183" s="143"/>
      <c r="TT183" s="143"/>
      <c r="TU183" s="143"/>
      <c r="TV183" s="143"/>
      <c r="TW183" s="143"/>
      <c r="TX183" s="143"/>
      <c r="TY183" s="143"/>
      <c r="TZ183" s="143"/>
      <c r="UA183" s="143"/>
      <c r="UB183" s="143"/>
      <c r="UC183" s="143"/>
      <c r="UD183" s="143"/>
      <c r="UE183" s="143"/>
      <c r="UF183" s="143"/>
      <c r="UG183" s="143"/>
      <c r="UH183" s="143"/>
      <c r="UI183" s="143"/>
      <c r="UJ183" s="143"/>
      <c r="UK183" s="143"/>
      <c r="UL183" s="143"/>
      <c r="UM183" s="143"/>
      <c r="UN183" s="143"/>
      <c r="UO183" s="143"/>
      <c r="UP183" s="143"/>
      <c r="UQ183" s="143"/>
      <c r="UR183" s="143"/>
      <c r="US183" s="143"/>
      <c r="UT183" s="143"/>
      <c r="UU183" s="143"/>
      <c r="UV183" s="143"/>
      <c r="UW183" s="143"/>
      <c r="UX183" s="143"/>
      <c r="UY183" s="143"/>
      <c r="UZ183" s="143"/>
      <c r="VA183" s="143"/>
      <c r="VB183" s="143"/>
      <c r="VC183" s="143"/>
      <c r="VD183" s="143"/>
      <c r="VE183" s="143"/>
      <c r="VF183" s="143"/>
      <c r="VG183" s="143"/>
      <c r="VH183" s="143"/>
      <c r="VI183" s="143"/>
      <c r="VJ183" s="143"/>
      <c r="VK183" s="143"/>
      <c r="VL183" s="143"/>
      <c r="VM183" s="143"/>
      <c r="VN183" s="143"/>
      <c r="VO183" s="143"/>
      <c r="VP183" s="143"/>
      <c r="VQ183" s="143"/>
      <c r="VR183" s="143"/>
      <c r="VS183" s="143"/>
      <c r="VT183" s="143"/>
      <c r="VU183" s="143"/>
      <c r="VV183" s="143"/>
      <c r="VW183" s="143"/>
      <c r="VX183" s="143"/>
      <c r="VY183" s="143"/>
      <c r="VZ183" s="143"/>
      <c r="WA183" s="143"/>
      <c r="WB183" s="143"/>
      <c r="WC183" s="143"/>
      <c r="WD183" s="143"/>
      <c r="WE183" s="143"/>
      <c r="WF183" s="143"/>
      <c r="WG183" s="143"/>
      <c r="WH183" s="143"/>
      <c r="WI183" s="143"/>
      <c r="WJ183" s="143"/>
      <c r="WK183" s="143"/>
      <c r="WL183" s="143"/>
      <c r="WM183" s="143"/>
      <c r="WN183" s="143"/>
      <c r="WO183" s="143"/>
      <c r="WP183" s="143"/>
      <c r="WQ183" s="143"/>
      <c r="WR183" s="143"/>
      <c r="WS183" s="143"/>
      <c r="WT183" s="143"/>
      <c r="WU183" s="143"/>
      <c r="WV183" s="143"/>
      <c r="WW183" s="143"/>
      <c r="WX183" s="143"/>
      <c r="WY183" s="143"/>
      <c r="WZ183" s="143"/>
      <c r="XA183" s="143"/>
      <c r="XB183" s="143"/>
      <c r="XC183" s="143"/>
      <c r="XD183" s="143"/>
      <c r="XE183" s="143"/>
      <c r="XF183" s="143"/>
      <c r="XG183" s="143"/>
      <c r="XH183" s="143"/>
      <c r="XI183" s="143"/>
      <c r="XJ183" s="143"/>
      <c r="XK183" s="143"/>
      <c r="XL183" s="143"/>
      <c r="XM183" s="143"/>
      <c r="XN183" s="143"/>
      <c r="XO183" s="143"/>
      <c r="XP183" s="143"/>
      <c r="XQ183" s="143"/>
      <c r="XR183" s="143"/>
      <c r="XS183" s="143"/>
      <c r="XT183" s="143"/>
      <c r="XU183" s="143"/>
      <c r="XV183" s="143"/>
      <c r="XW183" s="143"/>
      <c r="XX183" s="143"/>
      <c r="XY183" s="143"/>
      <c r="XZ183" s="143"/>
      <c r="YA183" s="143"/>
      <c r="YB183" s="143"/>
      <c r="YC183" s="143"/>
      <c r="YD183" s="143"/>
      <c r="YE183" s="143"/>
      <c r="YF183" s="143"/>
      <c r="YG183" s="143"/>
      <c r="YH183" s="143"/>
      <c r="YI183" s="143"/>
      <c r="YJ183" s="143"/>
      <c r="YK183" s="143"/>
      <c r="YL183" s="143"/>
      <c r="YM183" s="143"/>
      <c r="YN183" s="143"/>
      <c r="YO183" s="143"/>
      <c r="YP183" s="143"/>
      <c r="YQ183" s="143"/>
      <c r="YR183" s="143"/>
      <c r="YS183" s="143"/>
      <c r="YT183" s="143"/>
      <c r="YU183" s="143"/>
      <c r="YV183" s="143"/>
      <c r="YW183" s="143"/>
      <c r="YX183" s="143"/>
      <c r="YY183" s="143"/>
      <c r="YZ183" s="143"/>
      <c r="ZA183" s="143"/>
      <c r="ZB183" s="143"/>
      <c r="ZC183" s="143"/>
      <c r="ZD183" s="143"/>
      <c r="ZE183" s="143"/>
      <c r="ZF183" s="143"/>
      <c r="ZG183" s="143"/>
      <c r="ZH183" s="143"/>
    </row>
    <row r="184" spans="1:684" s="106" customFormat="1" ht="13.55" customHeight="1">
      <c r="A184" s="399" t="s">
        <v>290</v>
      </c>
      <c r="B184" s="62" t="s">
        <v>233</v>
      </c>
      <c r="C184" s="166">
        <v>2912331</v>
      </c>
      <c r="D184" s="385">
        <f t="shared" ref="D184:D195" si="39">C184/C172-1</f>
        <v>1.588925554105991E-2</v>
      </c>
      <c r="E184" s="93">
        <v>3046</v>
      </c>
      <c r="F184" s="386">
        <f t="shared" si="29"/>
        <v>-4.8422368009996886E-2</v>
      </c>
      <c r="G184" s="92">
        <v>582</v>
      </c>
      <c r="H184" s="385">
        <f t="shared" si="38"/>
        <v>0.37914691943127954</v>
      </c>
      <c r="I184" s="92">
        <v>195</v>
      </c>
      <c r="J184" s="385">
        <f t="shared" si="35"/>
        <v>0.25</v>
      </c>
      <c r="K184" s="373">
        <v>110</v>
      </c>
      <c r="L184" s="385">
        <f t="shared" si="36"/>
        <v>-0.15384615384615385</v>
      </c>
      <c r="M184" s="372">
        <v>1332</v>
      </c>
      <c r="N184" s="386">
        <f t="shared" si="36"/>
        <v>-0.66380615850580516</v>
      </c>
      <c r="O184" s="92"/>
      <c r="P184" s="385"/>
      <c r="Q184" s="93"/>
      <c r="R184" s="385"/>
      <c r="S184" s="143"/>
      <c r="T184" s="143"/>
      <c r="U184" s="143"/>
      <c r="V184" s="143"/>
      <c r="W184" s="143"/>
      <c r="X184" s="143"/>
      <c r="Y184" s="143"/>
      <c r="Z184" s="143"/>
      <c r="AA184" s="143"/>
      <c r="AB184" s="143"/>
      <c r="AC184" s="143"/>
      <c r="AD184" s="143"/>
      <c r="AE184" s="143"/>
      <c r="AF184" s="143"/>
      <c r="AG184" s="143"/>
      <c r="AH184" s="143"/>
      <c r="AI184" s="143"/>
      <c r="AJ184" s="143"/>
      <c r="AK184" s="143"/>
      <c r="AL184" s="143"/>
      <c r="AM184" s="143"/>
      <c r="AN184" s="143"/>
      <c r="AO184" s="143"/>
      <c r="AP184" s="143"/>
      <c r="AQ184" s="143"/>
      <c r="AR184" s="143"/>
      <c r="AS184" s="143"/>
      <c r="AT184" s="143"/>
      <c r="AU184" s="143"/>
      <c r="AV184" s="143"/>
      <c r="AW184" s="143"/>
      <c r="AX184" s="143"/>
      <c r="AY184" s="143"/>
      <c r="AZ184" s="143"/>
      <c r="BA184" s="143"/>
      <c r="BB184" s="143"/>
      <c r="BC184" s="143"/>
      <c r="BD184" s="143"/>
      <c r="BE184" s="143"/>
      <c r="BF184" s="143"/>
      <c r="BG184" s="143"/>
      <c r="BH184" s="143"/>
      <c r="BI184" s="143"/>
      <c r="BJ184" s="143"/>
      <c r="BK184" s="143"/>
      <c r="BL184" s="143"/>
      <c r="BM184" s="143"/>
      <c r="BN184" s="143"/>
      <c r="BO184" s="143"/>
      <c r="BP184" s="143"/>
      <c r="BQ184" s="143"/>
      <c r="BR184" s="143"/>
      <c r="BS184" s="143"/>
      <c r="BT184" s="143"/>
      <c r="BU184" s="143"/>
      <c r="BV184" s="143"/>
      <c r="BW184" s="143"/>
      <c r="BX184" s="143"/>
      <c r="BY184" s="143"/>
      <c r="BZ184" s="143"/>
      <c r="CA184" s="143"/>
      <c r="CB184" s="143"/>
      <c r="CC184" s="143"/>
      <c r="CD184" s="143"/>
      <c r="CE184" s="143"/>
      <c r="CF184" s="143"/>
      <c r="CG184" s="143"/>
      <c r="CH184" s="143"/>
      <c r="CI184" s="143"/>
      <c r="CJ184" s="143"/>
      <c r="CK184" s="143"/>
      <c r="CL184" s="143"/>
      <c r="CM184" s="143"/>
      <c r="CN184" s="143"/>
      <c r="CO184" s="143"/>
      <c r="CP184" s="143"/>
      <c r="CQ184" s="143"/>
      <c r="CR184" s="143"/>
      <c r="CS184" s="143"/>
      <c r="CT184" s="143"/>
      <c r="CU184" s="143"/>
      <c r="CV184" s="143"/>
      <c r="CW184" s="143"/>
      <c r="CX184" s="143"/>
      <c r="CY184" s="143"/>
      <c r="CZ184" s="143"/>
      <c r="DA184" s="143"/>
      <c r="DB184" s="143"/>
      <c r="DC184" s="143"/>
      <c r="DD184" s="143"/>
      <c r="DE184" s="143"/>
      <c r="DF184" s="143"/>
      <c r="DG184" s="143"/>
      <c r="DH184" s="143"/>
      <c r="DI184" s="143"/>
      <c r="DJ184" s="143"/>
      <c r="DK184" s="143"/>
      <c r="DL184" s="143"/>
      <c r="DM184" s="143"/>
      <c r="DN184" s="143"/>
      <c r="DO184" s="143"/>
      <c r="DP184" s="143"/>
      <c r="DQ184" s="143"/>
      <c r="DR184" s="143"/>
      <c r="DS184" s="143"/>
      <c r="DT184" s="143"/>
      <c r="DU184" s="143"/>
      <c r="DV184" s="143"/>
      <c r="DW184" s="143"/>
      <c r="DX184" s="143"/>
      <c r="DY184" s="143"/>
      <c r="DZ184" s="143"/>
      <c r="EA184" s="143"/>
      <c r="EB184" s="143"/>
      <c r="EC184" s="143"/>
      <c r="ED184" s="143"/>
      <c r="EE184" s="143"/>
      <c r="EF184" s="143"/>
      <c r="EG184" s="143"/>
      <c r="EH184" s="143"/>
      <c r="EI184" s="143"/>
      <c r="EJ184" s="143"/>
      <c r="EK184" s="143"/>
      <c r="EL184" s="143"/>
      <c r="EM184" s="143"/>
      <c r="EN184" s="143"/>
      <c r="EO184" s="143"/>
      <c r="EP184" s="143"/>
      <c r="EQ184" s="143"/>
      <c r="ER184" s="143"/>
      <c r="ES184" s="143"/>
      <c r="ET184" s="143"/>
      <c r="EU184" s="143"/>
      <c r="EV184" s="143"/>
      <c r="EW184" s="143"/>
      <c r="EX184" s="143"/>
      <c r="EY184" s="143"/>
      <c r="EZ184" s="143"/>
      <c r="FA184" s="143"/>
      <c r="FB184" s="143"/>
      <c r="FC184" s="143"/>
      <c r="FD184" s="143"/>
      <c r="FE184" s="143"/>
      <c r="FF184" s="143"/>
      <c r="FG184" s="143"/>
      <c r="FH184" s="143"/>
      <c r="FI184" s="143"/>
      <c r="FJ184" s="143"/>
      <c r="FK184" s="143"/>
      <c r="FL184" s="143"/>
      <c r="FM184" s="143"/>
      <c r="FN184" s="143"/>
      <c r="FO184" s="143"/>
      <c r="FP184" s="143"/>
      <c r="FQ184" s="143"/>
      <c r="FR184" s="143"/>
      <c r="FS184" s="143"/>
      <c r="FT184" s="143"/>
      <c r="FU184" s="143"/>
      <c r="FV184" s="143"/>
      <c r="FW184" s="143"/>
      <c r="FX184" s="143"/>
      <c r="FY184" s="143"/>
      <c r="FZ184" s="143"/>
      <c r="GA184" s="143"/>
      <c r="GB184" s="143"/>
      <c r="GC184" s="143"/>
      <c r="GD184" s="143"/>
      <c r="GE184" s="143"/>
      <c r="GF184" s="143"/>
      <c r="GG184" s="143"/>
      <c r="GH184" s="143"/>
      <c r="GI184" s="143"/>
      <c r="GJ184" s="143"/>
      <c r="GK184" s="143"/>
      <c r="GL184" s="143"/>
      <c r="GM184" s="143"/>
      <c r="GN184" s="143"/>
      <c r="GO184" s="143"/>
      <c r="GP184" s="143"/>
      <c r="GQ184" s="143"/>
      <c r="GR184" s="143"/>
      <c r="GS184" s="143"/>
      <c r="GT184" s="143"/>
      <c r="GU184" s="143"/>
      <c r="GV184" s="143"/>
      <c r="GW184" s="143"/>
      <c r="GX184" s="143"/>
      <c r="GY184" s="143"/>
      <c r="GZ184" s="143"/>
      <c r="HA184" s="143"/>
      <c r="HB184" s="143"/>
      <c r="HC184" s="143"/>
      <c r="HD184" s="143"/>
      <c r="HE184" s="143"/>
      <c r="HF184" s="143"/>
      <c r="HG184" s="143"/>
      <c r="HH184" s="143"/>
      <c r="HI184" s="143"/>
      <c r="HJ184" s="143"/>
      <c r="HK184" s="143"/>
      <c r="HL184" s="143"/>
      <c r="HM184" s="143"/>
      <c r="HN184" s="143"/>
      <c r="HO184" s="143"/>
      <c r="HP184" s="143"/>
      <c r="HQ184" s="143"/>
      <c r="HR184" s="143"/>
      <c r="HS184" s="143"/>
      <c r="HT184" s="143"/>
      <c r="HU184" s="143"/>
      <c r="HV184" s="143"/>
      <c r="HW184" s="143"/>
      <c r="HX184" s="143"/>
      <c r="HY184" s="143"/>
      <c r="HZ184" s="143"/>
      <c r="IA184" s="143"/>
      <c r="IB184" s="143"/>
      <c r="IC184" s="143"/>
      <c r="ID184" s="143"/>
      <c r="IE184" s="143"/>
      <c r="IF184" s="143"/>
      <c r="IG184" s="143"/>
      <c r="IH184" s="143"/>
      <c r="II184" s="143"/>
      <c r="IJ184" s="143"/>
      <c r="IK184" s="143"/>
      <c r="IL184" s="143"/>
      <c r="IM184" s="143"/>
      <c r="IN184" s="143"/>
      <c r="IO184" s="143"/>
      <c r="IP184" s="143"/>
      <c r="IQ184" s="143"/>
      <c r="IR184" s="143"/>
      <c r="IS184" s="143"/>
      <c r="IT184" s="143"/>
      <c r="IU184" s="143"/>
      <c r="IV184" s="143"/>
      <c r="IW184" s="143"/>
      <c r="IX184" s="143"/>
      <c r="IY184" s="143"/>
      <c r="IZ184" s="143"/>
      <c r="JA184" s="143"/>
      <c r="JB184" s="143"/>
      <c r="JC184" s="143"/>
      <c r="JD184" s="143"/>
      <c r="JE184" s="143"/>
      <c r="JF184" s="143"/>
      <c r="JG184" s="143"/>
      <c r="JH184" s="143"/>
      <c r="JI184" s="143"/>
      <c r="JJ184" s="143"/>
      <c r="JK184" s="143"/>
      <c r="JL184" s="143"/>
      <c r="JM184" s="143"/>
      <c r="JN184" s="143"/>
      <c r="JO184" s="143"/>
      <c r="JP184" s="143"/>
      <c r="JQ184" s="143"/>
      <c r="JR184" s="143"/>
      <c r="JS184" s="143"/>
      <c r="JT184" s="143"/>
      <c r="JU184" s="143"/>
      <c r="JV184" s="143"/>
      <c r="JW184" s="143"/>
      <c r="JX184" s="143"/>
      <c r="JY184" s="143"/>
      <c r="JZ184" s="143"/>
      <c r="KA184" s="143"/>
      <c r="KB184" s="143"/>
      <c r="KC184" s="143"/>
      <c r="KD184" s="143"/>
      <c r="KE184" s="143"/>
      <c r="KF184" s="143"/>
      <c r="KG184" s="143"/>
      <c r="KH184" s="143"/>
      <c r="KI184" s="143"/>
      <c r="KJ184" s="143"/>
      <c r="KK184" s="143"/>
      <c r="KL184" s="143"/>
      <c r="KM184" s="143"/>
      <c r="KN184" s="143"/>
      <c r="KO184" s="143"/>
      <c r="KP184" s="143"/>
      <c r="KQ184" s="143"/>
      <c r="KR184" s="143"/>
      <c r="KS184" s="143"/>
      <c r="KT184" s="143"/>
      <c r="KU184" s="143"/>
      <c r="KV184" s="143"/>
      <c r="KW184" s="143"/>
      <c r="KX184" s="143"/>
      <c r="KY184" s="143"/>
      <c r="KZ184" s="143"/>
      <c r="LA184" s="143"/>
      <c r="LB184" s="143"/>
      <c r="LC184" s="143"/>
      <c r="LD184" s="143"/>
      <c r="LE184" s="143"/>
      <c r="LF184" s="143"/>
      <c r="LG184" s="143"/>
      <c r="LH184" s="143"/>
      <c r="LI184" s="143"/>
      <c r="LJ184" s="143"/>
      <c r="LK184" s="143"/>
      <c r="LL184" s="143"/>
      <c r="LM184" s="143"/>
      <c r="LN184" s="143"/>
      <c r="LO184" s="143"/>
      <c r="LP184" s="143"/>
      <c r="LQ184" s="143"/>
      <c r="LR184" s="143"/>
      <c r="LS184" s="143"/>
      <c r="LT184" s="143"/>
      <c r="LU184" s="143"/>
      <c r="LV184" s="143"/>
      <c r="LW184" s="143"/>
      <c r="LX184" s="143"/>
      <c r="LY184" s="143"/>
      <c r="LZ184" s="143"/>
      <c r="MA184" s="143"/>
      <c r="MB184" s="143"/>
      <c r="MC184" s="143"/>
      <c r="MD184" s="143"/>
      <c r="ME184" s="143"/>
      <c r="MF184" s="143"/>
      <c r="MG184" s="143"/>
      <c r="MH184" s="143"/>
      <c r="MI184" s="143"/>
      <c r="MJ184" s="143"/>
      <c r="MK184" s="143"/>
      <c r="ML184" s="143"/>
      <c r="MM184" s="143"/>
      <c r="MN184" s="143"/>
      <c r="MO184" s="143"/>
      <c r="MP184" s="143"/>
      <c r="MQ184" s="143"/>
      <c r="MR184" s="143"/>
      <c r="MS184" s="143"/>
      <c r="MT184" s="143"/>
      <c r="MU184" s="143"/>
      <c r="MV184" s="143"/>
      <c r="MW184" s="143"/>
      <c r="MX184" s="143"/>
      <c r="MY184" s="143"/>
      <c r="MZ184" s="143"/>
      <c r="NA184" s="143"/>
      <c r="NB184" s="143"/>
      <c r="NC184" s="143"/>
      <c r="ND184" s="143"/>
      <c r="NE184" s="143"/>
      <c r="NF184" s="143"/>
      <c r="NG184" s="143"/>
      <c r="NH184" s="143"/>
      <c r="NI184" s="143"/>
      <c r="NJ184" s="143"/>
      <c r="NK184" s="143"/>
      <c r="NL184" s="143"/>
      <c r="NM184" s="143"/>
      <c r="NN184" s="143"/>
      <c r="NO184" s="143"/>
      <c r="NP184" s="143"/>
      <c r="NQ184" s="143"/>
      <c r="NR184" s="143"/>
      <c r="NS184" s="143"/>
      <c r="NT184" s="143"/>
      <c r="NU184" s="143"/>
      <c r="NV184" s="143"/>
      <c r="NW184" s="143"/>
      <c r="NX184" s="143"/>
      <c r="NY184" s="143"/>
      <c r="NZ184" s="143"/>
      <c r="OA184" s="143"/>
      <c r="OB184" s="143"/>
      <c r="OC184" s="143"/>
      <c r="OD184" s="143"/>
      <c r="OE184" s="143"/>
      <c r="OF184" s="143"/>
      <c r="OG184" s="143"/>
      <c r="OH184" s="143"/>
      <c r="OI184" s="143"/>
      <c r="OJ184" s="143"/>
      <c r="OK184" s="143"/>
      <c r="OL184" s="143"/>
      <c r="OM184" s="143"/>
      <c r="ON184" s="143"/>
      <c r="OO184" s="143"/>
      <c r="OP184" s="143"/>
      <c r="OQ184" s="143"/>
      <c r="OR184" s="143"/>
      <c r="OS184" s="143"/>
      <c r="OT184" s="143"/>
      <c r="OU184" s="143"/>
      <c r="OV184" s="143"/>
      <c r="OW184" s="143"/>
      <c r="OX184" s="143"/>
      <c r="OY184" s="143"/>
      <c r="OZ184" s="143"/>
      <c r="PA184" s="143"/>
      <c r="PB184" s="143"/>
      <c r="PC184" s="143"/>
      <c r="PD184" s="143"/>
      <c r="PE184" s="143"/>
      <c r="PF184" s="143"/>
      <c r="PG184" s="143"/>
      <c r="PH184" s="143"/>
      <c r="PI184" s="143"/>
      <c r="PJ184" s="143"/>
      <c r="PK184" s="143"/>
      <c r="PL184" s="143"/>
      <c r="PM184" s="143"/>
      <c r="PN184" s="143"/>
      <c r="PO184" s="143"/>
      <c r="PP184" s="143"/>
      <c r="PQ184" s="143"/>
      <c r="PR184" s="143"/>
      <c r="PS184" s="143"/>
      <c r="PT184" s="143"/>
      <c r="PU184" s="143"/>
      <c r="PV184" s="143"/>
      <c r="PW184" s="143"/>
      <c r="PX184" s="143"/>
      <c r="PY184" s="143"/>
      <c r="PZ184" s="143"/>
      <c r="QA184" s="143"/>
      <c r="QB184" s="143"/>
      <c r="QC184" s="143"/>
      <c r="QD184" s="143"/>
      <c r="QE184" s="143"/>
      <c r="QF184" s="143"/>
      <c r="QG184" s="143"/>
      <c r="QH184" s="143"/>
      <c r="QI184" s="143"/>
      <c r="QJ184" s="143"/>
      <c r="QK184" s="143"/>
      <c r="QL184" s="143"/>
      <c r="QM184" s="143"/>
      <c r="QN184" s="143"/>
      <c r="QO184" s="143"/>
      <c r="QP184" s="143"/>
      <c r="QQ184" s="143"/>
      <c r="QR184" s="143"/>
      <c r="QS184" s="143"/>
      <c r="QT184" s="143"/>
      <c r="QU184" s="143"/>
      <c r="QV184" s="143"/>
      <c r="QW184" s="143"/>
      <c r="QX184" s="143"/>
      <c r="QY184" s="143"/>
      <c r="QZ184" s="143"/>
      <c r="RA184" s="143"/>
      <c r="RB184" s="143"/>
      <c r="RC184" s="143"/>
      <c r="RD184" s="143"/>
      <c r="RE184" s="143"/>
      <c r="RF184" s="143"/>
      <c r="RG184" s="143"/>
      <c r="RH184" s="143"/>
      <c r="RI184" s="143"/>
      <c r="RJ184" s="143"/>
      <c r="RK184" s="143"/>
      <c r="RL184" s="143"/>
      <c r="RM184" s="143"/>
      <c r="RN184" s="143"/>
      <c r="RO184" s="143"/>
      <c r="RP184" s="143"/>
      <c r="RQ184" s="143"/>
      <c r="RR184" s="143"/>
      <c r="RS184" s="143"/>
      <c r="RT184" s="143"/>
      <c r="RU184" s="143"/>
      <c r="RV184" s="143"/>
      <c r="RW184" s="143"/>
      <c r="RX184" s="143"/>
      <c r="RY184" s="143"/>
      <c r="RZ184" s="143"/>
      <c r="SA184" s="143"/>
      <c r="SB184" s="143"/>
      <c r="SC184" s="143"/>
      <c r="SD184" s="143"/>
      <c r="SE184" s="143"/>
      <c r="SF184" s="143"/>
      <c r="SG184" s="143"/>
      <c r="SH184" s="143"/>
      <c r="SI184" s="143"/>
      <c r="SJ184" s="143"/>
      <c r="SK184" s="143"/>
      <c r="SL184" s="143"/>
      <c r="SM184" s="143"/>
      <c r="SN184" s="143"/>
      <c r="SO184" s="143"/>
      <c r="SP184" s="143"/>
      <c r="SQ184" s="143"/>
      <c r="SR184" s="143"/>
      <c r="SS184" s="143"/>
      <c r="ST184" s="143"/>
      <c r="SU184" s="143"/>
      <c r="SV184" s="143"/>
      <c r="SW184" s="143"/>
      <c r="SX184" s="143"/>
      <c r="SY184" s="143"/>
      <c r="SZ184" s="143"/>
      <c r="TA184" s="143"/>
      <c r="TB184" s="143"/>
      <c r="TC184" s="143"/>
      <c r="TD184" s="143"/>
      <c r="TE184" s="143"/>
      <c r="TF184" s="143"/>
      <c r="TG184" s="143"/>
      <c r="TH184" s="143"/>
      <c r="TI184" s="143"/>
      <c r="TJ184" s="143"/>
      <c r="TK184" s="143"/>
      <c r="TL184" s="143"/>
      <c r="TM184" s="143"/>
      <c r="TN184" s="143"/>
      <c r="TO184" s="143"/>
      <c r="TP184" s="143"/>
      <c r="TQ184" s="143"/>
      <c r="TR184" s="143"/>
      <c r="TS184" s="143"/>
      <c r="TT184" s="143"/>
      <c r="TU184" s="143"/>
      <c r="TV184" s="143"/>
      <c r="TW184" s="143"/>
      <c r="TX184" s="143"/>
      <c r="TY184" s="143"/>
      <c r="TZ184" s="143"/>
      <c r="UA184" s="143"/>
      <c r="UB184" s="143"/>
      <c r="UC184" s="143"/>
      <c r="UD184" s="143"/>
      <c r="UE184" s="143"/>
      <c r="UF184" s="143"/>
      <c r="UG184" s="143"/>
      <c r="UH184" s="143"/>
      <c r="UI184" s="143"/>
      <c r="UJ184" s="143"/>
      <c r="UK184" s="143"/>
      <c r="UL184" s="143"/>
      <c r="UM184" s="143"/>
      <c r="UN184" s="143"/>
      <c r="UO184" s="143"/>
      <c r="UP184" s="143"/>
      <c r="UQ184" s="143"/>
      <c r="UR184" s="143"/>
      <c r="US184" s="143"/>
      <c r="UT184" s="143"/>
      <c r="UU184" s="143"/>
      <c r="UV184" s="143"/>
      <c r="UW184" s="143"/>
      <c r="UX184" s="143"/>
      <c r="UY184" s="143"/>
      <c r="UZ184" s="143"/>
      <c r="VA184" s="143"/>
      <c r="VB184" s="143"/>
      <c r="VC184" s="143"/>
      <c r="VD184" s="143"/>
      <c r="VE184" s="143"/>
      <c r="VF184" s="143"/>
      <c r="VG184" s="143"/>
      <c r="VH184" s="143"/>
      <c r="VI184" s="143"/>
      <c r="VJ184" s="143"/>
      <c r="VK184" s="143"/>
      <c r="VL184" s="143"/>
      <c r="VM184" s="143"/>
      <c r="VN184" s="143"/>
      <c r="VO184" s="143"/>
      <c r="VP184" s="143"/>
      <c r="VQ184" s="143"/>
      <c r="VR184" s="143"/>
      <c r="VS184" s="143"/>
      <c r="VT184" s="143"/>
      <c r="VU184" s="143"/>
      <c r="VV184" s="143"/>
      <c r="VW184" s="143"/>
      <c r="VX184" s="143"/>
      <c r="VY184" s="143"/>
      <c r="VZ184" s="143"/>
      <c r="WA184" s="143"/>
      <c r="WB184" s="143"/>
      <c r="WC184" s="143"/>
      <c r="WD184" s="143"/>
      <c r="WE184" s="143"/>
      <c r="WF184" s="143"/>
      <c r="WG184" s="143"/>
      <c r="WH184" s="143"/>
      <c r="WI184" s="143"/>
      <c r="WJ184" s="143"/>
      <c r="WK184" s="143"/>
      <c r="WL184" s="143"/>
      <c r="WM184" s="143"/>
      <c r="WN184" s="143"/>
      <c r="WO184" s="143"/>
      <c r="WP184" s="143"/>
      <c r="WQ184" s="143"/>
      <c r="WR184" s="143"/>
      <c r="WS184" s="143"/>
      <c r="WT184" s="143"/>
      <c r="WU184" s="143"/>
      <c r="WV184" s="143"/>
      <c r="WW184" s="143"/>
      <c r="WX184" s="143"/>
      <c r="WY184" s="143"/>
      <c r="WZ184" s="143"/>
      <c r="XA184" s="143"/>
      <c r="XB184" s="143"/>
      <c r="XC184" s="143"/>
      <c r="XD184" s="143"/>
      <c r="XE184" s="143"/>
      <c r="XF184" s="143"/>
      <c r="XG184" s="143"/>
      <c r="XH184" s="143"/>
      <c r="XI184" s="143"/>
      <c r="XJ184" s="143"/>
      <c r="XK184" s="143"/>
      <c r="XL184" s="143"/>
      <c r="XM184" s="143"/>
      <c r="XN184" s="143"/>
      <c r="XO184" s="143"/>
      <c r="XP184" s="143"/>
      <c r="XQ184" s="143"/>
      <c r="XR184" s="143"/>
      <c r="XS184" s="143"/>
      <c r="XT184" s="143"/>
      <c r="XU184" s="143"/>
      <c r="XV184" s="143"/>
      <c r="XW184" s="143"/>
      <c r="XX184" s="143"/>
      <c r="XY184" s="143"/>
      <c r="XZ184" s="143"/>
      <c r="YA184" s="143"/>
      <c r="YB184" s="143"/>
      <c r="YC184" s="143"/>
      <c r="YD184" s="143"/>
      <c r="YE184" s="143"/>
      <c r="YF184" s="143"/>
      <c r="YG184" s="143"/>
      <c r="YH184" s="143"/>
      <c r="YI184" s="143"/>
      <c r="YJ184" s="143"/>
      <c r="YK184" s="143"/>
      <c r="YL184" s="143"/>
      <c r="YM184" s="143"/>
      <c r="YN184" s="143"/>
      <c r="YO184" s="143"/>
      <c r="YP184" s="143"/>
      <c r="YQ184" s="143"/>
      <c r="YR184" s="143"/>
      <c r="YS184" s="143"/>
      <c r="YT184" s="143"/>
      <c r="YU184" s="143"/>
      <c r="YV184" s="143"/>
      <c r="YW184" s="143"/>
      <c r="YX184" s="143"/>
      <c r="YY184" s="143"/>
      <c r="YZ184" s="143"/>
      <c r="ZA184" s="143"/>
      <c r="ZB184" s="143"/>
      <c r="ZC184" s="143"/>
      <c r="ZD184" s="143"/>
      <c r="ZE184" s="143"/>
      <c r="ZF184" s="143"/>
      <c r="ZG184" s="143"/>
      <c r="ZH184" s="143"/>
    </row>
    <row r="185" spans="1:684" s="106" customFormat="1" ht="13.55" customHeight="1">
      <c r="A185" s="400"/>
      <c r="B185" s="62" t="s">
        <v>234</v>
      </c>
      <c r="C185" s="166">
        <v>2617946</v>
      </c>
      <c r="D185" s="385">
        <f t="shared" si="39"/>
        <v>0.13281514697692653</v>
      </c>
      <c r="E185" s="93">
        <v>2148</v>
      </c>
      <c r="F185" s="385">
        <f t="shared" si="29"/>
        <v>0.10778751933986586</v>
      </c>
      <c r="G185" s="92">
        <v>448</v>
      </c>
      <c r="H185" s="385">
        <f t="shared" si="38"/>
        <v>0.28000000000000003</v>
      </c>
      <c r="I185" s="92">
        <v>195</v>
      </c>
      <c r="J185" s="385">
        <f t="shared" ref="J185:J193" si="40">I185/I173-1</f>
        <v>0.51162790697674421</v>
      </c>
      <c r="K185" s="373">
        <v>89</v>
      </c>
      <c r="L185" s="385">
        <f t="shared" si="36"/>
        <v>-0.3257575757575758</v>
      </c>
      <c r="M185" s="373">
        <v>1800</v>
      </c>
      <c r="N185" s="385">
        <f t="shared" si="36"/>
        <v>-0.50657894736842102</v>
      </c>
      <c r="O185" s="92"/>
      <c r="P185" s="385"/>
      <c r="Q185" s="93"/>
      <c r="R185" s="385"/>
      <c r="S185" s="143"/>
      <c r="T185" s="143"/>
      <c r="U185" s="143"/>
      <c r="V185" s="143"/>
      <c r="W185" s="143"/>
      <c r="X185" s="143"/>
      <c r="Y185" s="143"/>
      <c r="Z185" s="143"/>
      <c r="AA185" s="143"/>
      <c r="AB185" s="143"/>
      <c r="AC185" s="143"/>
      <c r="AD185" s="143"/>
      <c r="AE185" s="143"/>
      <c r="AF185" s="143"/>
      <c r="AG185" s="143"/>
      <c r="AH185" s="143"/>
      <c r="AI185" s="143"/>
      <c r="AJ185" s="143"/>
      <c r="AK185" s="143"/>
      <c r="AL185" s="143"/>
      <c r="AM185" s="143"/>
      <c r="AN185" s="143"/>
      <c r="AO185" s="143"/>
      <c r="AP185" s="143"/>
      <c r="AQ185" s="143"/>
      <c r="AR185" s="143"/>
      <c r="AS185" s="143"/>
      <c r="AT185" s="143"/>
      <c r="AU185" s="143"/>
      <c r="AV185" s="143"/>
      <c r="AW185" s="143"/>
      <c r="AX185" s="143"/>
      <c r="AY185" s="143"/>
      <c r="AZ185" s="143"/>
      <c r="BA185" s="143"/>
      <c r="BB185" s="143"/>
      <c r="BC185" s="143"/>
      <c r="BD185" s="143"/>
      <c r="BE185" s="143"/>
      <c r="BF185" s="143"/>
      <c r="BG185" s="143"/>
      <c r="BH185" s="143"/>
      <c r="BI185" s="143"/>
      <c r="BJ185" s="143"/>
      <c r="BK185" s="143"/>
      <c r="BL185" s="143"/>
      <c r="BM185" s="143"/>
      <c r="BN185" s="143"/>
      <c r="BO185" s="143"/>
      <c r="BP185" s="143"/>
      <c r="BQ185" s="143"/>
      <c r="BR185" s="143"/>
      <c r="BS185" s="143"/>
      <c r="BT185" s="143"/>
      <c r="BU185" s="143"/>
      <c r="BV185" s="143"/>
      <c r="BW185" s="143"/>
      <c r="BX185" s="143"/>
      <c r="BY185" s="143"/>
      <c r="BZ185" s="143"/>
      <c r="CA185" s="143"/>
      <c r="CB185" s="143"/>
      <c r="CC185" s="143"/>
      <c r="CD185" s="143"/>
      <c r="CE185" s="143"/>
      <c r="CF185" s="143"/>
      <c r="CG185" s="143"/>
      <c r="CH185" s="143"/>
      <c r="CI185" s="143"/>
      <c r="CJ185" s="143"/>
      <c r="CK185" s="143"/>
      <c r="CL185" s="143"/>
      <c r="CM185" s="143"/>
      <c r="CN185" s="143"/>
      <c r="CO185" s="143"/>
      <c r="CP185" s="143"/>
      <c r="CQ185" s="143"/>
      <c r="CR185" s="143"/>
      <c r="CS185" s="143"/>
      <c r="CT185" s="143"/>
      <c r="CU185" s="143"/>
      <c r="CV185" s="143"/>
      <c r="CW185" s="143"/>
      <c r="CX185" s="143"/>
      <c r="CY185" s="143"/>
      <c r="CZ185" s="143"/>
      <c r="DA185" s="143"/>
      <c r="DB185" s="143"/>
      <c r="DC185" s="143"/>
      <c r="DD185" s="143"/>
      <c r="DE185" s="143"/>
      <c r="DF185" s="143"/>
      <c r="DG185" s="143"/>
      <c r="DH185" s="143"/>
      <c r="DI185" s="143"/>
      <c r="DJ185" s="143"/>
      <c r="DK185" s="143"/>
      <c r="DL185" s="143"/>
      <c r="DM185" s="143"/>
      <c r="DN185" s="143"/>
      <c r="DO185" s="143"/>
      <c r="DP185" s="143"/>
      <c r="DQ185" s="143"/>
      <c r="DR185" s="143"/>
      <c r="DS185" s="143"/>
      <c r="DT185" s="143"/>
      <c r="DU185" s="143"/>
      <c r="DV185" s="143"/>
      <c r="DW185" s="143"/>
      <c r="DX185" s="143"/>
      <c r="DY185" s="143"/>
      <c r="DZ185" s="143"/>
      <c r="EA185" s="143"/>
      <c r="EB185" s="143"/>
      <c r="EC185" s="143"/>
      <c r="ED185" s="143"/>
      <c r="EE185" s="143"/>
      <c r="EF185" s="143"/>
      <c r="EG185" s="143"/>
      <c r="EH185" s="143"/>
      <c r="EI185" s="143"/>
      <c r="EJ185" s="143"/>
      <c r="EK185" s="143"/>
      <c r="EL185" s="143"/>
      <c r="EM185" s="143"/>
      <c r="EN185" s="143"/>
      <c r="EO185" s="143"/>
      <c r="EP185" s="143"/>
      <c r="EQ185" s="143"/>
      <c r="ER185" s="143"/>
      <c r="ES185" s="143"/>
      <c r="ET185" s="143"/>
      <c r="EU185" s="143"/>
      <c r="EV185" s="143"/>
      <c r="EW185" s="143"/>
      <c r="EX185" s="143"/>
      <c r="EY185" s="143"/>
      <c r="EZ185" s="143"/>
      <c r="FA185" s="143"/>
      <c r="FB185" s="143"/>
      <c r="FC185" s="143"/>
      <c r="FD185" s="143"/>
      <c r="FE185" s="143"/>
      <c r="FF185" s="143"/>
      <c r="FG185" s="143"/>
      <c r="FH185" s="143"/>
      <c r="FI185" s="143"/>
      <c r="FJ185" s="143"/>
      <c r="FK185" s="143"/>
      <c r="FL185" s="143"/>
      <c r="FM185" s="143"/>
      <c r="FN185" s="143"/>
      <c r="FO185" s="143"/>
      <c r="FP185" s="143"/>
      <c r="FQ185" s="143"/>
      <c r="FR185" s="143"/>
      <c r="FS185" s="143"/>
      <c r="FT185" s="143"/>
      <c r="FU185" s="143"/>
      <c r="FV185" s="143"/>
      <c r="FW185" s="143"/>
      <c r="FX185" s="143"/>
      <c r="FY185" s="143"/>
      <c r="FZ185" s="143"/>
      <c r="GA185" s="143"/>
      <c r="GB185" s="143"/>
      <c r="GC185" s="143"/>
      <c r="GD185" s="143"/>
      <c r="GE185" s="143"/>
      <c r="GF185" s="143"/>
      <c r="GG185" s="143"/>
      <c r="GH185" s="143"/>
      <c r="GI185" s="143"/>
      <c r="GJ185" s="143"/>
      <c r="GK185" s="143"/>
      <c r="GL185" s="143"/>
      <c r="GM185" s="143"/>
      <c r="GN185" s="143"/>
      <c r="GO185" s="143"/>
      <c r="GP185" s="143"/>
      <c r="GQ185" s="143"/>
      <c r="GR185" s="143"/>
      <c r="GS185" s="143"/>
      <c r="GT185" s="143"/>
      <c r="GU185" s="143"/>
      <c r="GV185" s="143"/>
      <c r="GW185" s="143"/>
      <c r="GX185" s="143"/>
      <c r="GY185" s="143"/>
      <c r="GZ185" s="143"/>
      <c r="HA185" s="143"/>
      <c r="HB185" s="143"/>
      <c r="HC185" s="143"/>
      <c r="HD185" s="143"/>
      <c r="HE185" s="143"/>
      <c r="HF185" s="143"/>
      <c r="HG185" s="143"/>
      <c r="HH185" s="143"/>
      <c r="HI185" s="143"/>
      <c r="HJ185" s="143"/>
      <c r="HK185" s="143"/>
      <c r="HL185" s="143"/>
      <c r="HM185" s="143"/>
      <c r="HN185" s="143"/>
      <c r="HO185" s="143"/>
      <c r="HP185" s="143"/>
      <c r="HQ185" s="143"/>
      <c r="HR185" s="143"/>
      <c r="HS185" s="143"/>
      <c r="HT185" s="143"/>
      <c r="HU185" s="143"/>
      <c r="HV185" s="143"/>
      <c r="HW185" s="143"/>
      <c r="HX185" s="143"/>
      <c r="HY185" s="143"/>
      <c r="HZ185" s="143"/>
      <c r="IA185" s="143"/>
      <c r="IB185" s="143"/>
      <c r="IC185" s="143"/>
      <c r="ID185" s="143"/>
      <c r="IE185" s="143"/>
      <c r="IF185" s="143"/>
      <c r="IG185" s="143"/>
      <c r="IH185" s="143"/>
      <c r="II185" s="143"/>
      <c r="IJ185" s="143"/>
      <c r="IK185" s="143"/>
      <c r="IL185" s="143"/>
      <c r="IM185" s="143"/>
      <c r="IN185" s="143"/>
      <c r="IO185" s="143"/>
      <c r="IP185" s="143"/>
      <c r="IQ185" s="143"/>
      <c r="IR185" s="143"/>
      <c r="IS185" s="143"/>
      <c r="IT185" s="143"/>
      <c r="IU185" s="143"/>
      <c r="IV185" s="143"/>
      <c r="IW185" s="143"/>
      <c r="IX185" s="143"/>
      <c r="IY185" s="143"/>
      <c r="IZ185" s="143"/>
      <c r="JA185" s="143"/>
      <c r="JB185" s="143"/>
      <c r="JC185" s="143"/>
      <c r="JD185" s="143"/>
      <c r="JE185" s="143"/>
      <c r="JF185" s="143"/>
      <c r="JG185" s="143"/>
      <c r="JH185" s="143"/>
      <c r="JI185" s="143"/>
      <c r="JJ185" s="143"/>
      <c r="JK185" s="143"/>
      <c r="JL185" s="143"/>
      <c r="JM185" s="143"/>
      <c r="JN185" s="143"/>
      <c r="JO185" s="143"/>
      <c r="JP185" s="143"/>
      <c r="JQ185" s="143"/>
      <c r="JR185" s="143"/>
      <c r="JS185" s="143"/>
      <c r="JT185" s="143"/>
      <c r="JU185" s="143"/>
      <c r="JV185" s="143"/>
      <c r="JW185" s="143"/>
      <c r="JX185" s="143"/>
      <c r="JY185" s="143"/>
      <c r="JZ185" s="143"/>
      <c r="KA185" s="143"/>
      <c r="KB185" s="143"/>
      <c r="KC185" s="143"/>
      <c r="KD185" s="143"/>
      <c r="KE185" s="143"/>
      <c r="KF185" s="143"/>
      <c r="KG185" s="143"/>
      <c r="KH185" s="143"/>
      <c r="KI185" s="143"/>
      <c r="KJ185" s="143"/>
      <c r="KK185" s="143"/>
      <c r="KL185" s="143"/>
      <c r="KM185" s="143"/>
      <c r="KN185" s="143"/>
      <c r="KO185" s="143"/>
      <c r="KP185" s="143"/>
      <c r="KQ185" s="143"/>
      <c r="KR185" s="143"/>
      <c r="KS185" s="143"/>
      <c r="KT185" s="143"/>
      <c r="KU185" s="143"/>
      <c r="KV185" s="143"/>
      <c r="KW185" s="143"/>
      <c r="KX185" s="143"/>
      <c r="KY185" s="143"/>
      <c r="KZ185" s="143"/>
      <c r="LA185" s="143"/>
      <c r="LB185" s="143"/>
      <c r="LC185" s="143"/>
      <c r="LD185" s="143"/>
      <c r="LE185" s="143"/>
      <c r="LF185" s="143"/>
      <c r="LG185" s="143"/>
      <c r="LH185" s="143"/>
      <c r="LI185" s="143"/>
      <c r="LJ185" s="143"/>
      <c r="LK185" s="143"/>
      <c r="LL185" s="143"/>
      <c r="LM185" s="143"/>
      <c r="LN185" s="143"/>
      <c r="LO185" s="143"/>
      <c r="LP185" s="143"/>
      <c r="LQ185" s="143"/>
      <c r="LR185" s="143"/>
      <c r="LS185" s="143"/>
      <c r="LT185" s="143"/>
      <c r="LU185" s="143"/>
      <c r="LV185" s="143"/>
      <c r="LW185" s="143"/>
      <c r="LX185" s="143"/>
      <c r="LY185" s="143"/>
      <c r="LZ185" s="143"/>
      <c r="MA185" s="143"/>
      <c r="MB185" s="143"/>
      <c r="MC185" s="143"/>
      <c r="MD185" s="143"/>
      <c r="ME185" s="143"/>
      <c r="MF185" s="143"/>
      <c r="MG185" s="143"/>
      <c r="MH185" s="143"/>
      <c r="MI185" s="143"/>
      <c r="MJ185" s="143"/>
      <c r="MK185" s="143"/>
      <c r="ML185" s="143"/>
      <c r="MM185" s="143"/>
      <c r="MN185" s="143"/>
      <c r="MO185" s="143"/>
      <c r="MP185" s="143"/>
      <c r="MQ185" s="143"/>
      <c r="MR185" s="143"/>
      <c r="MS185" s="143"/>
      <c r="MT185" s="143"/>
      <c r="MU185" s="143"/>
      <c r="MV185" s="143"/>
      <c r="MW185" s="143"/>
      <c r="MX185" s="143"/>
      <c r="MY185" s="143"/>
      <c r="MZ185" s="143"/>
      <c r="NA185" s="143"/>
      <c r="NB185" s="143"/>
      <c r="NC185" s="143"/>
      <c r="ND185" s="143"/>
      <c r="NE185" s="143"/>
      <c r="NF185" s="143"/>
      <c r="NG185" s="143"/>
      <c r="NH185" s="143"/>
      <c r="NI185" s="143"/>
      <c r="NJ185" s="143"/>
      <c r="NK185" s="143"/>
      <c r="NL185" s="143"/>
      <c r="NM185" s="143"/>
      <c r="NN185" s="143"/>
      <c r="NO185" s="143"/>
      <c r="NP185" s="143"/>
      <c r="NQ185" s="143"/>
      <c r="NR185" s="143"/>
      <c r="NS185" s="143"/>
      <c r="NT185" s="143"/>
      <c r="NU185" s="143"/>
      <c r="NV185" s="143"/>
      <c r="NW185" s="143"/>
      <c r="NX185" s="143"/>
      <c r="NY185" s="143"/>
      <c r="NZ185" s="143"/>
      <c r="OA185" s="143"/>
      <c r="OB185" s="143"/>
      <c r="OC185" s="143"/>
      <c r="OD185" s="143"/>
      <c r="OE185" s="143"/>
      <c r="OF185" s="143"/>
      <c r="OG185" s="143"/>
      <c r="OH185" s="143"/>
      <c r="OI185" s="143"/>
      <c r="OJ185" s="143"/>
      <c r="OK185" s="143"/>
      <c r="OL185" s="143"/>
      <c r="OM185" s="143"/>
      <c r="ON185" s="143"/>
      <c r="OO185" s="143"/>
      <c r="OP185" s="143"/>
      <c r="OQ185" s="143"/>
      <c r="OR185" s="143"/>
      <c r="OS185" s="143"/>
      <c r="OT185" s="143"/>
      <c r="OU185" s="143"/>
      <c r="OV185" s="143"/>
      <c r="OW185" s="143"/>
      <c r="OX185" s="143"/>
      <c r="OY185" s="143"/>
      <c r="OZ185" s="143"/>
      <c r="PA185" s="143"/>
      <c r="PB185" s="143"/>
      <c r="PC185" s="143"/>
      <c r="PD185" s="143"/>
      <c r="PE185" s="143"/>
      <c r="PF185" s="143"/>
      <c r="PG185" s="143"/>
      <c r="PH185" s="143"/>
      <c r="PI185" s="143"/>
      <c r="PJ185" s="143"/>
      <c r="PK185" s="143"/>
      <c r="PL185" s="143"/>
      <c r="PM185" s="143"/>
      <c r="PN185" s="143"/>
      <c r="PO185" s="143"/>
      <c r="PP185" s="143"/>
      <c r="PQ185" s="143"/>
      <c r="PR185" s="143"/>
      <c r="PS185" s="143"/>
      <c r="PT185" s="143"/>
      <c r="PU185" s="143"/>
      <c r="PV185" s="143"/>
      <c r="PW185" s="143"/>
      <c r="PX185" s="143"/>
      <c r="PY185" s="143"/>
      <c r="PZ185" s="143"/>
      <c r="QA185" s="143"/>
      <c r="QB185" s="143"/>
      <c r="QC185" s="143"/>
      <c r="QD185" s="143"/>
      <c r="QE185" s="143"/>
      <c r="QF185" s="143"/>
      <c r="QG185" s="143"/>
      <c r="QH185" s="143"/>
      <c r="QI185" s="143"/>
      <c r="QJ185" s="143"/>
      <c r="QK185" s="143"/>
      <c r="QL185" s="143"/>
      <c r="QM185" s="143"/>
      <c r="QN185" s="143"/>
      <c r="QO185" s="143"/>
      <c r="QP185" s="143"/>
      <c r="QQ185" s="143"/>
      <c r="QR185" s="143"/>
      <c r="QS185" s="143"/>
      <c r="QT185" s="143"/>
      <c r="QU185" s="143"/>
      <c r="QV185" s="143"/>
      <c r="QW185" s="143"/>
      <c r="QX185" s="143"/>
      <c r="QY185" s="143"/>
      <c r="QZ185" s="143"/>
      <c r="RA185" s="143"/>
      <c r="RB185" s="143"/>
      <c r="RC185" s="143"/>
      <c r="RD185" s="143"/>
      <c r="RE185" s="143"/>
      <c r="RF185" s="143"/>
      <c r="RG185" s="143"/>
      <c r="RH185" s="143"/>
      <c r="RI185" s="143"/>
      <c r="RJ185" s="143"/>
      <c r="RK185" s="143"/>
      <c r="RL185" s="143"/>
      <c r="RM185" s="143"/>
      <c r="RN185" s="143"/>
      <c r="RO185" s="143"/>
      <c r="RP185" s="143"/>
      <c r="RQ185" s="143"/>
      <c r="RR185" s="143"/>
      <c r="RS185" s="143"/>
      <c r="RT185" s="143"/>
      <c r="RU185" s="143"/>
      <c r="RV185" s="143"/>
      <c r="RW185" s="143"/>
      <c r="RX185" s="143"/>
      <c r="RY185" s="143"/>
      <c r="RZ185" s="143"/>
      <c r="SA185" s="143"/>
      <c r="SB185" s="143"/>
      <c r="SC185" s="143"/>
      <c r="SD185" s="143"/>
      <c r="SE185" s="143"/>
      <c r="SF185" s="143"/>
      <c r="SG185" s="143"/>
      <c r="SH185" s="143"/>
      <c r="SI185" s="143"/>
      <c r="SJ185" s="143"/>
      <c r="SK185" s="143"/>
      <c r="SL185" s="143"/>
      <c r="SM185" s="143"/>
      <c r="SN185" s="143"/>
      <c r="SO185" s="143"/>
      <c r="SP185" s="143"/>
      <c r="SQ185" s="143"/>
      <c r="SR185" s="143"/>
      <c r="SS185" s="143"/>
      <c r="ST185" s="143"/>
      <c r="SU185" s="143"/>
      <c r="SV185" s="143"/>
      <c r="SW185" s="143"/>
      <c r="SX185" s="143"/>
      <c r="SY185" s="143"/>
      <c r="SZ185" s="143"/>
      <c r="TA185" s="143"/>
      <c r="TB185" s="143"/>
      <c r="TC185" s="143"/>
      <c r="TD185" s="143"/>
      <c r="TE185" s="143"/>
      <c r="TF185" s="143"/>
      <c r="TG185" s="143"/>
      <c r="TH185" s="143"/>
      <c r="TI185" s="143"/>
      <c r="TJ185" s="143"/>
      <c r="TK185" s="143"/>
      <c r="TL185" s="143"/>
      <c r="TM185" s="143"/>
      <c r="TN185" s="143"/>
      <c r="TO185" s="143"/>
      <c r="TP185" s="143"/>
      <c r="TQ185" s="143"/>
      <c r="TR185" s="143"/>
      <c r="TS185" s="143"/>
      <c r="TT185" s="143"/>
      <c r="TU185" s="143"/>
      <c r="TV185" s="143"/>
      <c r="TW185" s="143"/>
      <c r="TX185" s="143"/>
      <c r="TY185" s="143"/>
      <c r="TZ185" s="143"/>
      <c r="UA185" s="143"/>
      <c r="UB185" s="143"/>
      <c r="UC185" s="143"/>
      <c r="UD185" s="143"/>
      <c r="UE185" s="143"/>
      <c r="UF185" s="143"/>
      <c r="UG185" s="143"/>
      <c r="UH185" s="143"/>
      <c r="UI185" s="143"/>
      <c r="UJ185" s="143"/>
      <c r="UK185" s="143"/>
      <c r="UL185" s="143"/>
      <c r="UM185" s="143"/>
      <c r="UN185" s="143"/>
      <c r="UO185" s="143"/>
      <c r="UP185" s="143"/>
      <c r="UQ185" s="143"/>
      <c r="UR185" s="143"/>
      <c r="US185" s="143"/>
      <c r="UT185" s="143"/>
      <c r="UU185" s="143"/>
      <c r="UV185" s="143"/>
      <c r="UW185" s="143"/>
      <c r="UX185" s="143"/>
      <c r="UY185" s="143"/>
      <c r="UZ185" s="143"/>
      <c r="VA185" s="143"/>
      <c r="VB185" s="143"/>
      <c r="VC185" s="143"/>
      <c r="VD185" s="143"/>
      <c r="VE185" s="143"/>
      <c r="VF185" s="143"/>
      <c r="VG185" s="143"/>
      <c r="VH185" s="143"/>
      <c r="VI185" s="143"/>
      <c r="VJ185" s="143"/>
      <c r="VK185" s="143"/>
      <c r="VL185" s="143"/>
      <c r="VM185" s="143"/>
      <c r="VN185" s="143"/>
      <c r="VO185" s="143"/>
      <c r="VP185" s="143"/>
      <c r="VQ185" s="143"/>
      <c r="VR185" s="143"/>
      <c r="VS185" s="143"/>
      <c r="VT185" s="143"/>
      <c r="VU185" s="143"/>
      <c r="VV185" s="143"/>
      <c r="VW185" s="143"/>
      <c r="VX185" s="143"/>
      <c r="VY185" s="143"/>
      <c r="VZ185" s="143"/>
      <c r="WA185" s="143"/>
      <c r="WB185" s="143"/>
      <c r="WC185" s="143"/>
      <c r="WD185" s="143"/>
      <c r="WE185" s="143"/>
      <c r="WF185" s="143"/>
      <c r="WG185" s="143"/>
      <c r="WH185" s="143"/>
      <c r="WI185" s="143"/>
      <c r="WJ185" s="143"/>
      <c r="WK185" s="143"/>
      <c r="WL185" s="143"/>
      <c r="WM185" s="143"/>
      <c r="WN185" s="143"/>
      <c r="WO185" s="143"/>
      <c r="WP185" s="143"/>
      <c r="WQ185" s="143"/>
      <c r="WR185" s="143"/>
      <c r="WS185" s="143"/>
      <c r="WT185" s="143"/>
      <c r="WU185" s="143"/>
      <c r="WV185" s="143"/>
      <c r="WW185" s="143"/>
      <c r="WX185" s="143"/>
      <c r="WY185" s="143"/>
      <c r="WZ185" s="143"/>
      <c r="XA185" s="143"/>
      <c r="XB185" s="143"/>
      <c r="XC185" s="143"/>
      <c r="XD185" s="143"/>
      <c r="XE185" s="143"/>
      <c r="XF185" s="143"/>
      <c r="XG185" s="143"/>
      <c r="XH185" s="143"/>
      <c r="XI185" s="143"/>
      <c r="XJ185" s="143"/>
      <c r="XK185" s="143"/>
      <c r="XL185" s="143"/>
      <c r="XM185" s="143"/>
      <c r="XN185" s="143"/>
      <c r="XO185" s="143"/>
      <c r="XP185" s="143"/>
      <c r="XQ185" s="143"/>
      <c r="XR185" s="143"/>
      <c r="XS185" s="143"/>
      <c r="XT185" s="143"/>
      <c r="XU185" s="143"/>
      <c r="XV185" s="143"/>
      <c r="XW185" s="143"/>
      <c r="XX185" s="143"/>
      <c r="XY185" s="143"/>
      <c r="XZ185" s="143"/>
      <c r="YA185" s="143"/>
      <c r="YB185" s="143"/>
      <c r="YC185" s="143"/>
      <c r="YD185" s="143"/>
      <c r="YE185" s="143"/>
      <c r="YF185" s="143"/>
      <c r="YG185" s="143"/>
      <c r="YH185" s="143"/>
      <c r="YI185" s="143"/>
      <c r="YJ185" s="143"/>
      <c r="YK185" s="143"/>
      <c r="YL185" s="143"/>
      <c r="YM185" s="143"/>
      <c r="YN185" s="143"/>
      <c r="YO185" s="143"/>
      <c r="YP185" s="143"/>
      <c r="YQ185" s="143"/>
      <c r="YR185" s="143"/>
      <c r="YS185" s="143"/>
      <c r="YT185" s="143"/>
      <c r="YU185" s="143"/>
      <c r="YV185" s="143"/>
      <c r="YW185" s="143"/>
      <c r="YX185" s="143"/>
      <c r="YY185" s="143"/>
      <c r="YZ185" s="143"/>
      <c r="ZA185" s="143"/>
      <c r="ZB185" s="143"/>
      <c r="ZC185" s="143"/>
      <c r="ZD185" s="143"/>
      <c r="ZE185" s="143"/>
      <c r="ZF185" s="143"/>
      <c r="ZG185" s="143"/>
      <c r="ZH185" s="143"/>
    </row>
    <row r="186" spans="1:684" s="106" customFormat="1" ht="13.55" customHeight="1">
      <c r="A186" s="400"/>
      <c r="B186" s="62" t="s">
        <v>237</v>
      </c>
      <c r="C186" s="166">
        <v>2334153</v>
      </c>
      <c r="D186" s="385">
        <f t="shared" si="39"/>
        <v>3.6220042484900627E-2</v>
      </c>
      <c r="E186" s="93">
        <v>1704</v>
      </c>
      <c r="F186" s="385">
        <f t="shared" si="29"/>
        <v>-0.12255406797116375</v>
      </c>
      <c r="G186" s="92">
        <v>501</v>
      </c>
      <c r="H186" s="385">
        <f t="shared" si="38"/>
        <v>-1.9569471624266144E-2</v>
      </c>
      <c r="I186" s="92">
        <v>152</v>
      </c>
      <c r="J186" s="385">
        <f t="shared" si="40"/>
        <v>-0.3613445378151261</v>
      </c>
      <c r="K186" s="373">
        <v>68</v>
      </c>
      <c r="L186" s="385">
        <f t="shared" si="36"/>
        <v>-0.16049382716049387</v>
      </c>
      <c r="M186" s="373">
        <v>2927</v>
      </c>
      <c r="N186" s="385">
        <f t="shared" si="36"/>
        <v>-0.15745538284398386</v>
      </c>
      <c r="O186" s="92"/>
      <c r="P186" s="385"/>
      <c r="Q186" s="93"/>
      <c r="R186" s="385"/>
      <c r="S186" s="143"/>
      <c r="T186" s="143"/>
      <c r="U186" s="143"/>
      <c r="V186" s="143"/>
      <c r="W186" s="143"/>
      <c r="X186" s="143"/>
      <c r="Y186" s="143"/>
      <c r="Z186" s="143"/>
      <c r="AA186" s="143"/>
      <c r="AB186" s="143"/>
      <c r="AC186" s="143"/>
      <c r="AD186" s="143"/>
      <c r="AE186" s="143"/>
      <c r="AF186" s="143"/>
      <c r="AG186" s="143"/>
      <c r="AH186" s="143"/>
      <c r="AI186" s="143"/>
      <c r="AJ186" s="143"/>
      <c r="AK186" s="143"/>
      <c r="AL186" s="143"/>
      <c r="AM186" s="143"/>
      <c r="AN186" s="143"/>
      <c r="AO186" s="143"/>
      <c r="AP186" s="143"/>
      <c r="AQ186" s="143"/>
      <c r="AR186" s="143"/>
      <c r="AS186" s="143"/>
      <c r="AT186" s="143"/>
      <c r="AU186" s="143"/>
      <c r="AV186" s="143"/>
      <c r="AW186" s="143"/>
      <c r="AX186" s="143"/>
      <c r="AY186" s="143"/>
      <c r="AZ186" s="143"/>
      <c r="BA186" s="143"/>
      <c r="BB186" s="143"/>
      <c r="BC186" s="143"/>
      <c r="BD186" s="143"/>
      <c r="BE186" s="143"/>
      <c r="BF186" s="143"/>
      <c r="BG186" s="143"/>
      <c r="BH186" s="143"/>
      <c r="BI186" s="143"/>
      <c r="BJ186" s="143"/>
      <c r="BK186" s="143"/>
      <c r="BL186" s="143"/>
      <c r="BM186" s="143"/>
      <c r="BN186" s="143"/>
      <c r="BO186" s="143"/>
      <c r="BP186" s="143"/>
      <c r="BQ186" s="143"/>
      <c r="BR186" s="143"/>
      <c r="BS186" s="143"/>
      <c r="BT186" s="143"/>
      <c r="BU186" s="143"/>
      <c r="BV186" s="143"/>
      <c r="BW186" s="143"/>
      <c r="BX186" s="143"/>
      <c r="BY186" s="143"/>
      <c r="BZ186" s="143"/>
      <c r="CA186" s="143"/>
      <c r="CB186" s="143"/>
      <c r="CC186" s="143"/>
      <c r="CD186" s="143"/>
      <c r="CE186" s="143"/>
      <c r="CF186" s="143"/>
      <c r="CG186" s="143"/>
      <c r="CH186" s="143"/>
      <c r="CI186" s="143"/>
      <c r="CJ186" s="143"/>
      <c r="CK186" s="143"/>
      <c r="CL186" s="143"/>
      <c r="CM186" s="143"/>
      <c r="CN186" s="143"/>
      <c r="CO186" s="143"/>
      <c r="CP186" s="143"/>
      <c r="CQ186" s="143"/>
      <c r="CR186" s="143"/>
      <c r="CS186" s="143"/>
      <c r="CT186" s="143"/>
      <c r="CU186" s="143"/>
      <c r="CV186" s="143"/>
      <c r="CW186" s="143"/>
      <c r="CX186" s="143"/>
      <c r="CY186" s="143"/>
      <c r="CZ186" s="143"/>
      <c r="DA186" s="143"/>
      <c r="DB186" s="143"/>
      <c r="DC186" s="143"/>
      <c r="DD186" s="143"/>
      <c r="DE186" s="143"/>
      <c r="DF186" s="143"/>
      <c r="DG186" s="143"/>
      <c r="DH186" s="143"/>
      <c r="DI186" s="143"/>
      <c r="DJ186" s="143"/>
      <c r="DK186" s="143"/>
      <c r="DL186" s="143"/>
      <c r="DM186" s="143"/>
      <c r="DN186" s="143"/>
      <c r="DO186" s="143"/>
      <c r="DP186" s="143"/>
      <c r="DQ186" s="143"/>
      <c r="DR186" s="143"/>
      <c r="DS186" s="143"/>
      <c r="DT186" s="143"/>
      <c r="DU186" s="143"/>
      <c r="DV186" s="143"/>
      <c r="DW186" s="143"/>
      <c r="DX186" s="143"/>
      <c r="DY186" s="143"/>
      <c r="DZ186" s="143"/>
      <c r="EA186" s="143"/>
      <c r="EB186" s="143"/>
      <c r="EC186" s="143"/>
      <c r="ED186" s="143"/>
      <c r="EE186" s="143"/>
      <c r="EF186" s="143"/>
      <c r="EG186" s="143"/>
      <c r="EH186" s="143"/>
      <c r="EI186" s="143"/>
      <c r="EJ186" s="143"/>
      <c r="EK186" s="143"/>
      <c r="EL186" s="143"/>
      <c r="EM186" s="143"/>
      <c r="EN186" s="143"/>
      <c r="EO186" s="143"/>
      <c r="EP186" s="143"/>
      <c r="EQ186" s="143"/>
      <c r="ER186" s="143"/>
      <c r="ES186" s="143"/>
      <c r="ET186" s="143"/>
      <c r="EU186" s="143"/>
      <c r="EV186" s="143"/>
      <c r="EW186" s="143"/>
      <c r="EX186" s="143"/>
      <c r="EY186" s="143"/>
      <c r="EZ186" s="143"/>
      <c r="FA186" s="143"/>
      <c r="FB186" s="143"/>
      <c r="FC186" s="143"/>
      <c r="FD186" s="143"/>
      <c r="FE186" s="143"/>
      <c r="FF186" s="143"/>
      <c r="FG186" s="143"/>
      <c r="FH186" s="143"/>
      <c r="FI186" s="143"/>
      <c r="FJ186" s="143"/>
      <c r="FK186" s="143"/>
      <c r="FL186" s="143"/>
      <c r="FM186" s="143"/>
      <c r="FN186" s="143"/>
      <c r="FO186" s="143"/>
      <c r="FP186" s="143"/>
      <c r="FQ186" s="143"/>
      <c r="FR186" s="143"/>
      <c r="FS186" s="143"/>
      <c r="FT186" s="143"/>
      <c r="FU186" s="143"/>
      <c r="FV186" s="143"/>
      <c r="FW186" s="143"/>
      <c r="FX186" s="143"/>
      <c r="FY186" s="143"/>
      <c r="FZ186" s="143"/>
      <c r="GA186" s="143"/>
      <c r="GB186" s="143"/>
      <c r="GC186" s="143"/>
      <c r="GD186" s="143"/>
      <c r="GE186" s="143"/>
      <c r="GF186" s="143"/>
      <c r="GG186" s="143"/>
      <c r="GH186" s="143"/>
      <c r="GI186" s="143"/>
      <c r="GJ186" s="143"/>
      <c r="GK186" s="143"/>
      <c r="GL186" s="143"/>
      <c r="GM186" s="143"/>
      <c r="GN186" s="143"/>
      <c r="GO186" s="143"/>
      <c r="GP186" s="143"/>
      <c r="GQ186" s="143"/>
      <c r="GR186" s="143"/>
      <c r="GS186" s="143"/>
      <c r="GT186" s="143"/>
      <c r="GU186" s="143"/>
      <c r="GV186" s="143"/>
      <c r="GW186" s="143"/>
      <c r="GX186" s="143"/>
      <c r="GY186" s="143"/>
      <c r="GZ186" s="143"/>
      <c r="HA186" s="143"/>
      <c r="HB186" s="143"/>
      <c r="HC186" s="143"/>
      <c r="HD186" s="143"/>
      <c r="HE186" s="143"/>
      <c r="HF186" s="143"/>
      <c r="HG186" s="143"/>
      <c r="HH186" s="143"/>
      <c r="HI186" s="143"/>
      <c r="HJ186" s="143"/>
      <c r="HK186" s="143"/>
      <c r="HL186" s="143"/>
      <c r="HM186" s="143"/>
      <c r="HN186" s="143"/>
      <c r="HO186" s="143"/>
      <c r="HP186" s="143"/>
      <c r="HQ186" s="143"/>
      <c r="HR186" s="143"/>
      <c r="HS186" s="143"/>
      <c r="HT186" s="143"/>
      <c r="HU186" s="143"/>
      <c r="HV186" s="143"/>
      <c r="HW186" s="143"/>
      <c r="HX186" s="143"/>
      <c r="HY186" s="143"/>
      <c r="HZ186" s="143"/>
      <c r="IA186" s="143"/>
      <c r="IB186" s="143"/>
      <c r="IC186" s="143"/>
      <c r="ID186" s="143"/>
      <c r="IE186" s="143"/>
      <c r="IF186" s="143"/>
      <c r="IG186" s="143"/>
      <c r="IH186" s="143"/>
      <c r="II186" s="143"/>
      <c r="IJ186" s="143"/>
      <c r="IK186" s="143"/>
      <c r="IL186" s="143"/>
      <c r="IM186" s="143"/>
      <c r="IN186" s="143"/>
      <c r="IO186" s="143"/>
      <c r="IP186" s="143"/>
      <c r="IQ186" s="143"/>
      <c r="IR186" s="143"/>
      <c r="IS186" s="143"/>
      <c r="IT186" s="143"/>
      <c r="IU186" s="143"/>
      <c r="IV186" s="143"/>
      <c r="IW186" s="143"/>
      <c r="IX186" s="143"/>
      <c r="IY186" s="143"/>
      <c r="IZ186" s="143"/>
      <c r="JA186" s="143"/>
      <c r="JB186" s="143"/>
      <c r="JC186" s="143"/>
      <c r="JD186" s="143"/>
      <c r="JE186" s="143"/>
      <c r="JF186" s="143"/>
      <c r="JG186" s="143"/>
      <c r="JH186" s="143"/>
      <c r="JI186" s="143"/>
      <c r="JJ186" s="143"/>
      <c r="JK186" s="143"/>
      <c r="JL186" s="143"/>
      <c r="JM186" s="143"/>
      <c r="JN186" s="143"/>
      <c r="JO186" s="143"/>
      <c r="JP186" s="143"/>
      <c r="JQ186" s="143"/>
      <c r="JR186" s="143"/>
      <c r="JS186" s="143"/>
      <c r="JT186" s="143"/>
      <c r="JU186" s="143"/>
      <c r="JV186" s="143"/>
      <c r="JW186" s="143"/>
      <c r="JX186" s="143"/>
      <c r="JY186" s="143"/>
      <c r="JZ186" s="143"/>
      <c r="KA186" s="143"/>
      <c r="KB186" s="143"/>
      <c r="KC186" s="143"/>
      <c r="KD186" s="143"/>
      <c r="KE186" s="143"/>
      <c r="KF186" s="143"/>
      <c r="KG186" s="143"/>
      <c r="KH186" s="143"/>
      <c r="KI186" s="143"/>
      <c r="KJ186" s="143"/>
      <c r="KK186" s="143"/>
      <c r="KL186" s="143"/>
      <c r="KM186" s="143"/>
      <c r="KN186" s="143"/>
      <c r="KO186" s="143"/>
      <c r="KP186" s="143"/>
      <c r="KQ186" s="143"/>
      <c r="KR186" s="143"/>
      <c r="KS186" s="143"/>
      <c r="KT186" s="143"/>
      <c r="KU186" s="143"/>
      <c r="KV186" s="143"/>
      <c r="KW186" s="143"/>
      <c r="KX186" s="143"/>
      <c r="KY186" s="143"/>
      <c r="KZ186" s="143"/>
      <c r="LA186" s="143"/>
      <c r="LB186" s="143"/>
      <c r="LC186" s="143"/>
      <c r="LD186" s="143"/>
      <c r="LE186" s="143"/>
      <c r="LF186" s="143"/>
      <c r="LG186" s="143"/>
      <c r="LH186" s="143"/>
      <c r="LI186" s="143"/>
      <c r="LJ186" s="143"/>
      <c r="LK186" s="143"/>
      <c r="LL186" s="143"/>
      <c r="LM186" s="143"/>
      <c r="LN186" s="143"/>
      <c r="LO186" s="143"/>
      <c r="LP186" s="143"/>
      <c r="LQ186" s="143"/>
      <c r="LR186" s="143"/>
      <c r="LS186" s="143"/>
      <c r="LT186" s="143"/>
      <c r="LU186" s="143"/>
      <c r="LV186" s="143"/>
      <c r="LW186" s="143"/>
      <c r="LX186" s="143"/>
      <c r="LY186" s="143"/>
      <c r="LZ186" s="143"/>
      <c r="MA186" s="143"/>
      <c r="MB186" s="143"/>
      <c r="MC186" s="143"/>
      <c r="MD186" s="143"/>
      <c r="ME186" s="143"/>
      <c r="MF186" s="143"/>
      <c r="MG186" s="143"/>
      <c r="MH186" s="143"/>
      <c r="MI186" s="143"/>
      <c r="MJ186" s="143"/>
      <c r="MK186" s="143"/>
      <c r="ML186" s="143"/>
      <c r="MM186" s="143"/>
      <c r="MN186" s="143"/>
      <c r="MO186" s="143"/>
      <c r="MP186" s="143"/>
      <c r="MQ186" s="143"/>
      <c r="MR186" s="143"/>
      <c r="MS186" s="143"/>
      <c r="MT186" s="143"/>
      <c r="MU186" s="143"/>
      <c r="MV186" s="143"/>
      <c r="MW186" s="143"/>
      <c r="MX186" s="143"/>
      <c r="MY186" s="143"/>
      <c r="MZ186" s="143"/>
      <c r="NA186" s="143"/>
      <c r="NB186" s="143"/>
      <c r="NC186" s="143"/>
      <c r="ND186" s="143"/>
      <c r="NE186" s="143"/>
      <c r="NF186" s="143"/>
      <c r="NG186" s="143"/>
      <c r="NH186" s="143"/>
      <c r="NI186" s="143"/>
      <c r="NJ186" s="143"/>
      <c r="NK186" s="143"/>
      <c r="NL186" s="143"/>
      <c r="NM186" s="143"/>
      <c r="NN186" s="143"/>
      <c r="NO186" s="143"/>
      <c r="NP186" s="143"/>
      <c r="NQ186" s="143"/>
      <c r="NR186" s="143"/>
      <c r="NS186" s="143"/>
      <c r="NT186" s="143"/>
      <c r="NU186" s="143"/>
      <c r="NV186" s="143"/>
      <c r="NW186" s="143"/>
      <c r="NX186" s="143"/>
      <c r="NY186" s="143"/>
      <c r="NZ186" s="143"/>
      <c r="OA186" s="143"/>
      <c r="OB186" s="143"/>
      <c r="OC186" s="143"/>
      <c r="OD186" s="143"/>
      <c r="OE186" s="143"/>
      <c r="OF186" s="143"/>
      <c r="OG186" s="143"/>
      <c r="OH186" s="143"/>
      <c r="OI186" s="143"/>
      <c r="OJ186" s="143"/>
      <c r="OK186" s="143"/>
      <c r="OL186" s="143"/>
      <c r="OM186" s="143"/>
      <c r="ON186" s="143"/>
      <c r="OO186" s="143"/>
      <c r="OP186" s="143"/>
      <c r="OQ186" s="143"/>
      <c r="OR186" s="143"/>
      <c r="OS186" s="143"/>
      <c r="OT186" s="143"/>
      <c r="OU186" s="143"/>
      <c r="OV186" s="143"/>
      <c r="OW186" s="143"/>
      <c r="OX186" s="143"/>
      <c r="OY186" s="143"/>
      <c r="OZ186" s="143"/>
      <c r="PA186" s="143"/>
      <c r="PB186" s="143"/>
      <c r="PC186" s="143"/>
      <c r="PD186" s="143"/>
      <c r="PE186" s="143"/>
      <c r="PF186" s="143"/>
      <c r="PG186" s="143"/>
      <c r="PH186" s="143"/>
      <c r="PI186" s="143"/>
      <c r="PJ186" s="143"/>
      <c r="PK186" s="143"/>
      <c r="PL186" s="143"/>
      <c r="PM186" s="143"/>
      <c r="PN186" s="143"/>
      <c r="PO186" s="143"/>
      <c r="PP186" s="143"/>
      <c r="PQ186" s="143"/>
      <c r="PR186" s="143"/>
      <c r="PS186" s="143"/>
      <c r="PT186" s="143"/>
      <c r="PU186" s="143"/>
      <c r="PV186" s="143"/>
      <c r="PW186" s="143"/>
      <c r="PX186" s="143"/>
      <c r="PY186" s="143"/>
      <c r="PZ186" s="143"/>
      <c r="QA186" s="143"/>
      <c r="QB186" s="143"/>
      <c r="QC186" s="143"/>
      <c r="QD186" s="143"/>
      <c r="QE186" s="143"/>
      <c r="QF186" s="143"/>
      <c r="QG186" s="143"/>
      <c r="QH186" s="143"/>
      <c r="QI186" s="143"/>
      <c r="QJ186" s="143"/>
      <c r="QK186" s="143"/>
      <c r="QL186" s="143"/>
      <c r="QM186" s="143"/>
      <c r="QN186" s="143"/>
      <c r="QO186" s="143"/>
      <c r="QP186" s="143"/>
      <c r="QQ186" s="143"/>
      <c r="QR186" s="143"/>
      <c r="QS186" s="143"/>
      <c r="QT186" s="143"/>
      <c r="QU186" s="143"/>
      <c r="QV186" s="143"/>
      <c r="QW186" s="143"/>
      <c r="QX186" s="143"/>
      <c r="QY186" s="143"/>
      <c r="QZ186" s="143"/>
      <c r="RA186" s="143"/>
      <c r="RB186" s="143"/>
      <c r="RC186" s="143"/>
      <c r="RD186" s="143"/>
      <c r="RE186" s="143"/>
      <c r="RF186" s="143"/>
      <c r="RG186" s="143"/>
      <c r="RH186" s="143"/>
      <c r="RI186" s="143"/>
      <c r="RJ186" s="143"/>
      <c r="RK186" s="143"/>
      <c r="RL186" s="143"/>
      <c r="RM186" s="143"/>
      <c r="RN186" s="143"/>
      <c r="RO186" s="143"/>
      <c r="RP186" s="143"/>
      <c r="RQ186" s="143"/>
      <c r="RR186" s="143"/>
      <c r="RS186" s="143"/>
      <c r="RT186" s="143"/>
      <c r="RU186" s="143"/>
      <c r="RV186" s="143"/>
      <c r="RW186" s="143"/>
      <c r="RX186" s="143"/>
      <c r="RY186" s="143"/>
      <c r="RZ186" s="143"/>
      <c r="SA186" s="143"/>
      <c r="SB186" s="143"/>
      <c r="SC186" s="143"/>
      <c r="SD186" s="143"/>
      <c r="SE186" s="143"/>
      <c r="SF186" s="143"/>
      <c r="SG186" s="143"/>
      <c r="SH186" s="143"/>
      <c r="SI186" s="143"/>
      <c r="SJ186" s="143"/>
      <c r="SK186" s="143"/>
      <c r="SL186" s="143"/>
      <c r="SM186" s="143"/>
      <c r="SN186" s="143"/>
      <c r="SO186" s="143"/>
      <c r="SP186" s="143"/>
      <c r="SQ186" s="143"/>
      <c r="SR186" s="143"/>
      <c r="SS186" s="143"/>
      <c r="ST186" s="143"/>
      <c r="SU186" s="143"/>
      <c r="SV186" s="143"/>
      <c r="SW186" s="143"/>
      <c r="SX186" s="143"/>
      <c r="SY186" s="143"/>
      <c r="SZ186" s="143"/>
      <c r="TA186" s="143"/>
      <c r="TB186" s="143"/>
      <c r="TC186" s="143"/>
      <c r="TD186" s="143"/>
      <c r="TE186" s="143"/>
      <c r="TF186" s="143"/>
      <c r="TG186" s="143"/>
      <c r="TH186" s="143"/>
      <c r="TI186" s="143"/>
      <c r="TJ186" s="143"/>
      <c r="TK186" s="143"/>
      <c r="TL186" s="143"/>
      <c r="TM186" s="143"/>
      <c r="TN186" s="143"/>
      <c r="TO186" s="143"/>
      <c r="TP186" s="143"/>
      <c r="TQ186" s="143"/>
      <c r="TR186" s="143"/>
      <c r="TS186" s="143"/>
      <c r="TT186" s="143"/>
      <c r="TU186" s="143"/>
      <c r="TV186" s="143"/>
      <c r="TW186" s="143"/>
      <c r="TX186" s="143"/>
      <c r="TY186" s="143"/>
      <c r="TZ186" s="143"/>
      <c r="UA186" s="143"/>
      <c r="UB186" s="143"/>
      <c r="UC186" s="143"/>
      <c r="UD186" s="143"/>
      <c r="UE186" s="143"/>
      <c r="UF186" s="143"/>
      <c r="UG186" s="143"/>
      <c r="UH186" s="143"/>
      <c r="UI186" s="143"/>
      <c r="UJ186" s="143"/>
      <c r="UK186" s="143"/>
      <c r="UL186" s="143"/>
      <c r="UM186" s="143"/>
      <c r="UN186" s="143"/>
      <c r="UO186" s="143"/>
      <c r="UP186" s="143"/>
      <c r="UQ186" s="143"/>
      <c r="UR186" s="143"/>
      <c r="US186" s="143"/>
      <c r="UT186" s="143"/>
      <c r="UU186" s="143"/>
      <c r="UV186" s="143"/>
      <c r="UW186" s="143"/>
      <c r="UX186" s="143"/>
      <c r="UY186" s="143"/>
      <c r="UZ186" s="143"/>
      <c r="VA186" s="143"/>
      <c r="VB186" s="143"/>
      <c r="VC186" s="143"/>
      <c r="VD186" s="143"/>
      <c r="VE186" s="143"/>
      <c r="VF186" s="143"/>
      <c r="VG186" s="143"/>
      <c r="VH186" s="143"/>
      <c r="VI186" s="143"/>
      <c r="VJ186" s="143"/>
      <c r="VK186" s="143"/>
      <c r="VL186" s="143"/>
      <c r="VM186" s="143"/>
      <c r="VN186" s="143"/>
      <c r="VO186" s="143"/>
      <c r="VP186" s="143"/>
      <c r="VQ186" s="143"/>
      <c r="VR186" s="143"/>
      <c r="VS186" s="143"/>
      <c r="VT186" s="143"/>
      <c r="VU186" s="143"/>
      <c r="VV186" s="143"/>
      <c r="VW186" s="143"/>
      <c r="VX186" s="143"/>
      <c r="VY186" s="143"/>
      <c r="VZ186" s="143"/>
      <c r="WA186" s="143"/>
      <c r="WB186" s="143"/>
      <c r="WC186" s="143"/>
      <c r="WD186" s="143"/>
      <c r="WE186" s="143"/>
      <c r="WF186" s="143"/>
      <c r="WG186" s="143"/>
      <c r="WH186" s="143"/>
      <c r="WI186" s="143"/>
      <c r="WJ186" s="143"/>
      <c r="WK186" s="143"/>
      <c r="WL186" s="143"/>
      <c r="WM186" s="143"/>
      <c r="WN186" s="143"/>
      <c r="WO186" s="143"/>
      <c r="WP186" s="143"/>
      <c r="WQ186" s="143"/>
      <c r="WR186" s="143"/>
      <c r="WS186" s="143"/>
      <c r="WT186" s="143"/>
      <c r="WU186" s="143"/>
      <c r="WV186" s="143"/>
      <c r="WW186" s="143"/>
      <c r="WX186" s="143"/>
      <c r="WY186" s="143"/>
      <c r="WZ186" s="143"/>
      <c r="XA186" s="143"/>
      <c r="XB186" s="143"/>
      <c r="XC186" s="143"/>
      <c r="XD186" s="143"/>
      <c r="XE186" s="143"/>
      <c r="XF186" s="143"/>
      <c r="XG186" s="143"/>
      <c r="XH186" s="143"/>
      <c r="XI186" s="143"/>
      <c r="XJ186" s="143"/>
      <c r="XK186" s="143"/>
      <c r="XL186" s="143"/>
      <c r="XM186" s="143"/>
      <c r="XN186" s="143"/>
      <c r="XO186" s="143"/>
      <c r="XP186" s="143"/>
      <c r="XQ186" s="143"/>
      <c r="XR186" s="143"/>
      <c r="XS186" s="143"/>
      <c r="XT186" s="143"/>
      <c r="XU186" s="143"/>
      <c r="XV186" s="143"/>
      <c r="XW186" s="143"/>
      <c r="XX186" s="143"/>
      <c r="XY186" s="143"/>
      <c r="XZ186" s="143"/>
      <c r="YA186" s="143"/>
      <c r="YB186" s="143"/>
      <c r="YC186" s="143"/>
      <c r="YD186" s="143"/>
      <c r="YE186" s="143"/>
      <c r="YF186" s="143"/>
      <c r="YG186" s="143"/>
      <c r="YH186" s="143"/>
      <c r="YI186" s="143"/>
      <c r="YJ186" s="143"/>
      <c r="YK186" s="143"/>
      <c r="YL186" s="143"/>
      <c r="YM186" s="143"/>
      <c r="YN186" s="143"/>
      <c r="YO186" s="143"/>
      <c r="YP186" s="143"/>
      <c r="YQ186" s="143"/>
      <c r="YR186" s="143"/>
      <c r="YS186" s="143"/>
      <c r="YT186" s="143"/>
      <c r="YU186" s="143"/>
      <c r="YV186" s="143"/>
      <c r="YW186" s="143"/>
      <c r="YX186" s="143"/>
      <c r="YY186" s="143"/>
      <c r="YZ186" s="143"/>
      <c r="ZA186" s="143"/>
      <c r="ZB186" s="143"/>
      <c r="ZC186" s="143"/>
      <c r="ZD186" s="143"/>
      <c r="ZE186" s="143"/>
      <c r="ZF186" s="143"/>
      <c r="ZG186" s="143"/>
      <c r="ZH186" s="143"/>
    </row>
    <row r="187" spans="1:684" s="106" customFormat="1" ht="13.55" customHeight="1">
      <c r="A187" s="400"/>
      <c r="B187" s="62" t="s">
        <v>8</v>
      </c>
      <c r="C187" s="166">
        <v>2246417</v>
      </c>
      <c r="D187" s="385">
        <f t="shared" si="39"/>
        <v>7.2715451529010711E-3</v>
      </c>
      <c r="E187" s="93">
        <v>1145</v>
      </c>
      <c r="F187" s="385">
        <f t="shared" si="29"/>
        <v>-0.1976173791170287</v>
      </c>
      <c r="G187" s="92">
        <v>673</v>
      </c>
      <c r="H187" s="385">
        <f t="shared" si="38"/>
        <v>2.7480916030534264E-2</v>
      </c>
      <c r="I187" s="92">
        <v>214</v>
      </c>
      <c r="J187" s="385">
        <f t="shared" si="40"/>
        <v>0.32098765432098775</v>
      </c>
      <c r="K187" s="373">
        <v>65</v>
      </c>
      <c r="L187" s="385">
        <f t="shared" si="36"/>
        <v>-0.33673469387755106</v>
      </c>
      <c r="M187" s="373">
        <v>3024</v>
      </c>
      <c r="N187" s="385">
        <f t="shared" si="36"/>
        <v>2.7149877149877151</v>
      </c>
      <c r="O187" s="92"/>
      <c r="P187" s="385"/>
      <c r="Q187" s="93"/>
      <c r="R187" s="385"/>
      <c r="S187" s="143"/>
      <c r="T187" s="143"/>
      <c r="U187" s="143"/>
      <c r="V187" s="143"/>
      <c r="W187" s="143"/>
      <c r="X187" s="143"/>
      <c r="Y187" s="143"/>
      <c r="Z187" s="143"/>
      <c r="AA187" s="143"/>
      <c r="AB187" s="143"/>
      <c r="AC187" s="143"/>
      <c r="AD187" s="143"/>
      <c r="AE187" s="143"/>
      <c r="AF187" s="143"/>
      <c r="AG187" s="143"/>
      <c r="AH187" s="143"/>
      <c r="AI187" s="143"/>
      <c r="AJ187" s="143"/>
      <c r="AK187" s="143"/>
      <c r="AL187" s="143"/>
      <c r="AM187" s="143"/>
      <c r="AN187" s="143"/>
      <c r="AO187" s="143"/>
      <c r="AP187" s="143"/>
      <c r="AQ187" s="143"/>
      <c r="AR187" s="143"/>
      <c r="AS187" s="143"/>
      <c r="AT187" s="143"/>
      <c r="AU187" s="143"/>
      <c r="AV187" s="143"/>
      <c r="AW187" s="143"/>
      <c r="AX187" s="143"/>
      <c r="AY187" s="143"/>
      <c r="AZ187" s="143"/>
      <c r="BA187" s="143"/>
      <c r="BB187" s="143"/>
      <c r="BC187" s="143"/>
      <c r="BD187" s="143"/>
      <c r="BE187" s="143"/>
      <c r="BF187" s="143"/>
      <c r="BG187" s="143"/>
      <c r="BH187" s="143"/>
      <c r="BI187" s="143"/>
      <c r="BJ187" s="143"/>
      <c r="BK187" s="143"/>
      <c r="BL187" s="143"/>
      <c r="BM187" s="143"/>
      <c r="BN187" s="143"/>
      <c r="BO187" s="143"/>
      <c r="BP187" s="143"/>
      <c r="BQ187" s="143"/>
      <c r="BR187" s="143"/>
      <c r="BS187" s="143"/>
      <c r="BT187" s="143"/>
      <c r="BU187" s="143"/>
      <c r="BV187" s="143"/>
      <c r="BW187" s="143"/>
      <c r="BX187" s="143"/>
      <c r="BY187" s="143"/>
      <c r="BZ187" s="143"/>
      <c r="CA187" s="143"/>
      <c r="CB187" s="143"/>
      <c r="CC187" s="143"/>
      <c r="CD187" s="143"/>
      <c r="CE187" s="143"/>
      <c r="CF187" s="143"/>
      <c r="CG187" s="143"/>
      <c r="CH187" s="143"/>
      <c r="CI187" s="143"/>
      <c r="CJ187" s="143"/>
      <c r="CK187" s="143"/>
      <c r="CL187" s="143"/>
      <c r="CM187" s="143"/>
      <c r="CN187" s="143"/>
      <c r="CO187" s="143"/>
      <c r="CP187" s="143"/>
      <c r="CQ187" s="143"/>
      <c r="CR187" s="143"/>
      <c r="CS187" s="143"/>
      <c r="CT187" s="143"/>
      <c r="CU187" s="143"/>
      <c r="CV187" s="143"/>
      <c r="CW187" s="143"/>
      <c r="CX187" s="143"/>
      <c r="CY187" s="143"/>
      <c r="CZ187" s="143"/>
      <c r="DA187" s="143"/>
      <c r="DB187" s="143"/>
      <c r="DC187" s="143"/>
      <c r="DD187" s="143"/>
      <c r="DE187" s="143"/>
      <c r="DF187" s="143"/>
      <c r="DG187" s="143"/>
      <c r="DH187" s="143"/>
      <c r="DI187" s="143"/>
      <c r="DJ187" s="143"/>
      <c r="DK187" s="143"/>
      <c r="DL187" s="143"/>
      <c r="DM187" s="143"/>
      <c r="DN187" s="143"/>
      <c r="DO187" s="143"/>
      <c r="DP187" s="143"/>
      <c r="DQ187" s="143"/>
      <c r="DR187" s="143"/>
      <c r="DS187" s="143"/>
      <c r="DT187" s="143"/>
      <c r="DU187" s="143"/>
      <c r="DV187" s="143"/>
      <c r="DW187" s="143"/>
      <c r="DX187" s="143"/>
      <c r="DY187" s="143"/>
      <c r="DZ187" s="143"/>
      <c r="EA187" s="143"/>
      <c r="EB187" s="143"/>
      <c r="EC187" s="143"/>
      <c r="ED187" s="143"/>
      <c r="EE187" s="143"/>
      <c r="EF187" s="143"/>
      <c r="EG187" s="143"/>
      <c r="EH187" s="143"/>
      <c r="EI187" s="143"/>
      <c r="EJ187" s="143"/>
      <c r="EK187" s="143"/>
      <c r="EL187" s="143"/>
      <c r="EM187" s="143"/>
      <c r="EN187" s="143"/>
      <c r="EO187" s="143"/>
      <c r="EP187" s="143"/>
      <c r="EQ187" s="143"/>
      <c r="ER187" s="143"/>
      <c r="ES187" s="143"/>
      <c r="ET187" s="143"/>
      <c r="EU187" s="143"/>
      <c r="EV187" s="143"/>
      <c r="EW187" s="143"/>
      <c r="EX187" s="143"/>
      <c r="EY187" s="143"/>
      <c r="EZ187" s="143"/>
      <c r="FA187" s="143"/>
      <c r="FB187" s="143"/>
      <c r="FC187" s="143"/>
      <c r="FD187" s="143"/>
      <c r="FE187" s="143"/>
      <c r="FF187" s="143"/>
      <c r="FG187" s="143"/>
      <c r="FH187" s="143"/>
      <c r="FI187" s="143"/>
      <c r="FJ187" s="143"/>
      <c r="FK187" s="143"/>
      <c r="FL187" s="143"/>
      <c r="FM187" s="143"/>
      <c r="FN187" s="143"/>
      <c r="FO187" s="143"/>
      <c r="FP187" s="143"/>
      <c r="FQ187" s="143"/>
      <c r="FR187" s="143"/>
      <c r="FS187" s="143"/>
      <c r="FT187" s="143"/>
      <c r="FU187" s="143"/>
      <c r="FV187" s="143"/>
      <c r="FW187" s="143"/>
      <c r="FX187" s="143"/>
      <c r="FY187" s="143"/>
      <c r="FZ187" s="143"/>
      <c r="GA187" s="143"/>
      <c r="GB187" s="143"/>
      <c r="GC187" s="143"/>
      <c r="GD187" s="143"/>
      <c r="GE187" s="143"/>
      <c r="GF187" s="143"/>
      <c r="GG187" s="143"/>
      <c r="GH187" s="143"/>
      <c r="GI187" s="143"/>
      <c r="GJ187" s="143"/>
      <c r="GK187" s="143"/>
      <c r="GL187" s="143"/>
      <c r="GM187" s="143"/>
      <c r="GN187" s="143"/>
      <c r="GO187" s="143"/>
      <c r="GP187" s="143"/>
      <c r="GQ187" s="143"/>
      <c r="GR187" s="143"/>
      <c r="GS187" s="143"/>
      <c r="GT187" s="143"/>
      <c r="GU187" s="143"/>
      <c r="GV187" s="143"/>
      <c r="GW187" s="143"/>
      <c r="GX187" s="143"/>
      <c r="GY187" s="143"/>
      <c r="GZ187" s="143"/>
      <c r="HA187" s="143"/>
      <c r="HB187" s="143"/>
      <c r="HC187" s="143"/>
      <c r="HD187" s="143"/>
      <c r="HE187" s="143"/>
      <c r="HF187" s="143"/>
      <c r="HG187" s="143"/>
      <c r="HH187" s="143"/>
      <c r="HI187" s="143"/>
      <c r="HJ187" s="143"/>
      <c r="HK187" s="143"/>
      <c r="HL187" s="143"/>
      <c r="HM187" s="143"/>
      <c r="HN187" s="143"/>
      <c r="HO187" s="143"/>
      <c r="HP187" s="143"/>
      <c r="HQ187" s="143"/>
      <c r="HR187" s="143"/>
      <c r="HS187" s="143"/>
      <c r="HT187" s="143"/>
      <c r="HU187" s="143"/>
      <c r="HV187" s="143"/>
      <c r="HW187" s="143"/>
      <c r="HX187" s="143"/>
      <c r="HY187" s="143"/>
      <c r="HZ187" s="143"/>
      <c r="IA187" s="143"/>
      <c r="IB187" s="143"/>
      <c r="IC187" s="143"/>
      <c r="ID187" s="143"/>
      <c r="IE187" s="143"/>
      <c r="IF187" s="143"/>
      <c r="IG187" s="143"/>
      <c r="IH187" s="143"/>
      <c r="II187" s="143"/>
      <c r="IJ187" s="143"/>
      <c r="IK187" s="143"/>
      <c r="IL187" s="143"/>
      <c r="IM187" s="143"/>
      <c r="IN187" s="143"/>
      <c r="IO187" s="143"/>
      <c r="IP187" s="143"/>
      <c r="IQ187" s="143"/>
      <c r="IR187" s="143"/>
      <c r="IS187" s="143"/>
      <c r="IT187" s="143"/>
      <c r="IU187" s="143"/>
      <c r="IV187" s="143"/>
      <c r="IW187" s="143"/>
      <c r="IX187" s="143"/>
      <c r="IY187" s="143"/>
      <c r="IZ187" s="143"/>
      <c r="JA187" s="143"/>
      <c r="JB187" s="143"/>
      <c r="JC187" s="143"/>
      <c r="JD187" s="143"/>
      <c r="JE187" s="143"/>
      <c r="JF187" s="143"/>
      <c r="JG187" s="143"/>
      <c r="JH187" s="143"/>
      <c r="JI187" s="143"/>
      <c r="JJ187" s="143"/>
      <c r="JK187" s="143"/>
      <c r="JL187" s="143"/>
      <c r="JM187" s="143"/>
      <c r="JN187" s="143"/>
      <c r="JO187" s="143"/>
      <c r="JP187" s="143"/>
      <c r="JQ187" s="143"/>
      <c r="JR187" s="143"/>
      <c r="JS187" s="143"/>
      <c r="JT187" s="143"/>
      <c r="JU187" s="143"/>
      <c r="JV187" s="143"/>
      <c r="JW187" s="143"/>
      <c r="JX187" s="143"/>
      <c r="JY187" s="143"/>
      <c r="JZ187" s="143"/>
      <c r="KA187" s="143"/>
      <c r="KB187" s="143"/>
      <c r="KC187" s="143"/>
      <c r="KD187" s="143"/>
      <c r="KE187" s="143"/>
      <c r="KF187" s="143"/>
      <c r="KG187" s="143"/>
      <c r="KH187" s="143"/>
      <c r="KI187" s="143"/>
      <c r="KJ187" s="143"/>
      <c r="KK187" s="143"/>
      <c r="KL187" s="143"/>
      <c r="KM187" s="143"/>
      <c r="KN187" s="143"/>
      <c r="KO187" s="143"/>
      <c r="KP187" s="143"/>
      <c r="KQ187" s="143"/>
      <c r="KR187" s="143"/>
      <c r="KS187" s="143"/>
      <c r="KT187" s="143"/>
      <c r="KU187" s="143"/>
      <c r="KV187" s="143"/>
      <c r="KW187" s="143"/>
      <c r="KX187" s="143"/>
      <c r="KY187" s="143"/>
      <c r="KZ187" s="143"/>
      <c r="LA187" s="143"/>
      <c r="LB187" s="143"/>
      <c r="LC187" s="143"/>
      <c r="LD187" s="143"/>
      <c r="LE187" s="143"/>
      <c r="LF187" s="143"/>
      <c r="LG187" s="143"/>
      <c r="LH187" s="143"/>
      <c r="LI187" s="143"/>
      <c r="LJ187" s="143"/>
      <c r="LK187" s="143"/>
      <c r="LL187" s="143"/>
      <c r="LM187" s="143"/>
      <c r="LN187" s="143"/>
      <c r="LO187" s="143"/>
      <c r="LP187" s="143"/>
      <c r="LQ187" s="143"/>
      <c r="LR187" s="143"/>
      <c r="LS187" s="143"/>
      <c r="LT187" s="143"/>
      <c r="LU187" s="143"/>
      <c r="LV187" s="143"/>
      <c r="LW187" s="143"/>
      <c r="LX187" s="143"/>
      <c r="LY187" s="143"/>
      <c r="LZ187" s="143"/>
      <c r="MA187" s="143"/>
      <c r="MB187" s="143"/>
      <c r="MC187" s="143"/>
      <c r="MD187" s="143"/>
      <c r="ME187" s="143"/>
      <c r="MF187" s="143"/>
      <c r="MG187" s="143"/>
      <c r="MH187" s="143"/>
      <c r="MI187" s="143"/>
      <c r="MJ187" s="143"/>
      <c r="MK187" s="143"/>
      <c r="ML187" s="143"/>
      <c r="MM187" s="143"/>
      <c r="MN187" s="143"/>
      <c r="MO187" s="143"/>
      <c r="MP187" s="143"/>
      <c r="MQ187" s="143"/>
      <c r="MR187" s="143"/>
      <c r="MS187" s="143"/>
      <c r="MT187" s="143"/>
      <c r="MU187" s="143"/>
      <c r="MV187" s="143"/>
      <c r="MW187" s="143"/>
      <c r="MX187" s="143"/>
      <c r="MY187" s="143"/>
      <c r="MZ187" s="143"/>
      <c r="NA187" s="143"/>
      <c r="NB187" s="143"/>
      <c r="NC187" s="143"/>
      <c r="ND187" s="143"/>
      <c r="NE187" s="143"/>
      <c r="NF187" s="143"/>
      <c r="NG187" s="143"/>
      <c r="NH187" s="143"/>
      <c r="NI187" s="143"/>
      <c r="NJ187" s="143"/>
      <c r="NK187" s="143"/>
      <c r="NL187" s="143"/>
      <c r="NM187" s="143"/>
      <c r="NN187" s="143"/>
      <c r="NO187" s="143"/>
      <c r="NP187" s="143"/>
      <c r="NQ187" s="143"/>
      <c r="NR187" s="143"/>
      <c r="NS187" s="143"/>
      <c r="NT187" s="143"/>
      <c r="NU187" s="143"/>
      <c r="NV187" s="143"/>
      <c r="NW187" s="143"/>
      <c r="NX187" s="143"/>
      <c r="NY187" s="143"/>
      <c r="NZ187" s="143"/>
      <c r="OA187" s="143"/>
      <c r="OB187" s="143"/>
      <c r="OC187" s="143"/>
      <c r="OD187" s="143"/>
      <c r="OE187" s="143"/>
      <c r="OF187" s="143"/>
      <c r="OG187" s="143"/>
      <c r="OH187" s="143"/>
      <c r="OI187" s="143"/>
      <c r="OJ187" s="143"/>
      <c r="OK187" s="143"/>
      <c r="OL187" s="143"/>
      <c r="OM187" s="143"/>
      <c r="ON187" s="143"/>
      <c r="OO187" s="143"/>
      <c r="OP187" s="143"/>
      <c r="OQ187" s="143"/>
      <c r="OR187" s="143"/>
      <c r="OS187" s="143"/>
      <c r="OT187" s="143"/>
      <c r="OU187" s="143"/>
      <c r="OV187" s="143"/>
      <c r="OW187" s="143"/>
      <c r="OX187" s="143"/>
      <c r="OY187" s="143"/>
      <c r="OZ187" s="143"/>
      <c r="PA187" s="143"/>
      <c r="PB187" s="143"/>
      <c r="PC187" s="143"/>
      <c r="PD187" s="143"/>
      <c r="PE187" s="143"/>
      <c r="PF187" s="143"/>
      <c r="PG187" s="143"/>
      <c r="PH187" s="143"/>
      <c r="PI187" s="143"/>
      <c r="PJ187" s="143"/>
      <c r="PK187" s="143"/>
      <c r="PL187" s="143"/>
      <c r="PM187" s="143"/>
      <c r="PN187" s="143"/>
      <c r="PO187" s="143"/>
      <c r="PP187" s="143"/>
      <c r="PQ187" s="143"/>
      <c r="PR187" s="143"/>
      <c r="PS187" s="143"/>
      <c r="PT187" s="143"/>
      <c r="PU187" s="143"/>
      <c r="PV187" s="143"/>
      <c r="PW187" s="143"/>
      <c r="PX187" s="143"/>
      <c r="PY187" s="143"/>
      <c r="PZ187" s="143"/>
      <c r="QA187" s="143"/>
      <c r="QB187" s="143"/>
      <c r="QC187" s="143"/>
      <c r="QD187" s="143"/>
      <c r="QE187" s="143"/>
      <c r="QF187" s="143"/>
      <c r="QG187" s="143"/>
      <c r="QH187" s="143"/>
      <c r="QI187" s="143"/>
      <c r="QJ187" s="143"/>
      <c r="QK187" s="143"/>
      <c r="QL187" s="143"/>
      <c r="QM187" s="143"/>
      <c r="QN187" s="143"/>
      <c r="QO187" s="143"/>
      <c r="QP187" s="143"/>
      <c r="QQ187" s="143"/>
      <c r="QR187" s="143"/>
      <c r="QS187" s="143"/>
      <c r="QT187" s="143"/>
      <c r="QU187" s="143"/>
      <c r="QV187" s="143"/>
      <c r="QW187" s="143"/>
      <c r="QX187" s="143"/>
      <c r="QY187" s="143"/>
      <c r="QZ187" s="143"/>
      <c r="RA187" s="143"/>
      <c r="RB187" s="143"/>
      <c r="RC187" s="143"/>
      <c r="RD187" s="143"/>
      <c r="RE187" s="143"/>
      <c r="RF187" s="143"/>
      <c r="RG187" s="143"/>
      <c r="RH187" s="143"/>
      <c r="RI187" s="143"/>
      <c r="RJ187" s="143"/>
      <c r="RK187" s="143"/>
      <c r="RL187" s="143"/>
      <c r="RM187" s="143"/>
      <c r="RN187" s="143"/>
      <c r="RO187" s="143"/>
      <c r="RP187" s="143"/>
      <c r="RQ187" s="143"/>
      <c r="RR187" s="143"/>
      <c r="RS187" s="143"/>
      <c r="RT187" s="143"/>
      <c r="RU187" s="143"/>
      <c r="RV187" s="143"/>
      <c r="RW187" s="143"/>
      <c r="RX187" s="143"/>
      <c r="RY187" s="143"/>
      <c r="RZ187" s="143"/>
      <c r="SA187" s="143"/>
      <c r="SB187" s="143"/>
      <c r="SC187" s="143"/>
      <c r="SD187" s="143"/>
      <c r="SE187" s="143"/>
      <c r="SF187" s="143"/>
      <c r="SG187" s="143"/>
      <c r="SH187" s="143"/>
      <c r="SI187" s="143"/>
      <c r="SJ187" s="143"/>
      <c r="SK187" s="143"/>
      <c r="SL187" s="143"/>
      <c r="SM187" s="143"/>
      <c r="SN187" s="143"/>
      <c r="SO187" s="143"/>
      <c r="SP187" s="143"/>
      <c r="SQ187" s="143"/>
      <c r="SR187" s="143"/>
      <c r="SS187" s="143"/>
      <c r="ST187" s="143"/>
      <c r="SU187" s="143"/>
      <c r="SV187" s="143"/>
      <c r="SW187" s="143"/>
      <c r="SX187" s="143"/>
      <c r="SY187" s="143"/>
      <c r="SZ187" s="143"/>
      <c r="TA187" s="143"/>
      <c r="TB187" s="143"/>
      <c r="TC187" s="143"/>
      <c r="TD187" s="143"/>
      <c r="TE187" s="143"/>
      <c r="TF187" s="143"/>
      <c r="TG187" s="143"/>
      <c r="TH187" s="143"/>
      <c r="TI187" s="143"/>
      <c r="TJ187" s="143"/>
      <c r="TK187" s="143"/>
      <c r="TL187" s="143"/>
      <c r="TM187" s="143"/>
      <c r="TN187" s="143"/>
      <c r="TO187" s="143"/>
      <c r="TP187" s="143"/>
      <c r="TQ187" s="143"/>
      <c r="TR187" s="143"/>
      <c r="TS187" s="143"/>
      <c r="TT187" s="143"/>
      <c r="TU187" s="143"/>
      <c r="TV187" s="143"/>
      <c r="TW187" s="143"/>
      <c r="TX187" s="143"/>
      <c r="TY187" s="143"/>
      <c r="TZ187" s="143"/>
      <c r="UA187" s="143"/>
      <c r="UB187" s="143"/>
      <c r="UC187" s="143"/>
      <c r="UD187" s="143"/>
      <c r="UE187" s="143"/>
      <c r="UF187" s="143"/>
      <c r="UG187" s="143"/>
      <c r="UH187" s="143"/>
      <c r="UI187" s="143"/>
      <c r="UJ187" s="143"/>
      <c r="UK187" s="143"/>
      <c r="UL187" s="143"/>
      <c r="UM187" s="143"/>
      <c r="UN187" s="143"/>
      <c r="UO187" s="143"/>
      <c r="UP187" s="143"/>
      <c r="UQ187" s="143"/>
      <c r="UR187" s="143"/>
      <c r="US187" s="143"/>
      <c r="UT187" s="143"/>
      <c r="UU187" s="143"/>
      <c r="UV187" s="143"/>
      <c r="UW187" s="143"/>
      <c r="UX187" s="143"/>
      <c r="UY187" s="143"/>
      <c r="UZ187" s="143"/>
      <c r="VA187" s="143"/>
      <c r="VB187" s="143"/>
      <c r="VC187" s="143"/>
      <c r="VD187" s="143"/>
      <c r="VE187" s="143"/>
      <c r="VF187" s="143"/>
      <c r="VG187" s="143"/>
      <c r="VH187" s="143"/>
      <c r="VI187" s="143"/>
      <c r="VJ187" s="143"/>
      <c r="VK187" s="143"/>
      <c r="VL187" s="143"/>
      <c r="VM187" s="143"/>
      <c r="VN187" s="143"/>
      <c r="VO187" s="143"/>
      <c r="VP187" s="143"/>
      <c r="VQ187" s="143"/>
      <c r="VR187" s="143"/>
      <c r="VS187" s="143"/>
      <c r="VT187" s="143"/>
      <c r="VU187" s="143"/>
      <c r="VV187" s="143"/>
      <c r="VW187" s="143"/>
      <c r="VX187" s="143"/>
      <c r="VY187" s="143"/>
      <c r="VZ187" s="143"/>
      <c r="WA187" s="143"/>
      <c r="WB187" s="143"/>
      <c r="WC187" s="143"/>
      <c r="WD187" s="143"/>
      <c r="WE187" s="143"/>
      <c r="WF187" s="143"/>
      <c r="WG187" s="143"/>
      <c r="WH187" s="143"/>
      <c r="WI187" s="143"/>
      <c r="WJ187" s="143"/>
      <c r="WK187" s="143"/>
      <c r="WL187" s="143"/>
      <c r="WM187" s="143"/>
      <c r="WN187" s="143"/>
      <c r="WO187" s="143"/>
      <c r="WP187" s="143"/>
      <c r="WQ187" s="143"/>
      <c r="WR187" s="143"/>
      <c r="WS187" s="143"/>
      <c r="WT187" s="143"/>
      <c r="WU187" s="143"/>
      <c r="WV187" s="143"/>
      <c r="WW187" s="143"/>
      <c r="WX187" s="143"/>
      <c r="WY187" s="143"/>
      <c r="WZ187" s="143"/>
      <c r="XA187" s="143"/>
      <c r="XB187" s="143"/>
      <c r="XC187" s="143"/>
      <c r="XD187" s="143"/>
      <c r="XE187" s="143"/>
      <c r="XF187" s="143"/>
      <c r="XG187" s="143"/>
      <c r="XH187" s="143"/>
      <c r="XI187" s="143"/>
      <c r="XJ187" s="143"/>
      <c r="XK187" s="143"/>
      <c r="XL187" s="143"/>
      <c r="XM187" s="143"/>
      <c r="XN187" s="143"/>
      <c r="XO187" s="143"/>
      <c r="XP187" s="143"/>
      <c r="XQ187" s="143"/>
      <c r="XR187" s="143"/>
      <c r="XS187" s="143"/>
      <c r="XT187" s="143"/>
      <c r="XU187" s="143"/>
      <c r="XV187" s="143"/>
      <c r="XW187" s="143"/>
      <c r="XX187" s="143"/>
      <c r="XY187" s="143"/>
      <c r="XZ187" s="143"/>
      <c r="YA187" s="143"/>
      <c r="YB187" s="143"/>
      <c r="YC187" s="143"/>
      <c r="YD187" s="143"/>
      <c r="YE187" s="143"/>
      <c r="YF187" s="143"/>
      <c r="YG187" s="143"/>
      <c r="YH187" s="143"/>
      <c r="YI187" s="143"/>
      <c r="YJ187" s="143"/>
      <c r="YK187" s="143"/>
      <c r="YL187" s="143"/>
      <c r="YM187" s="143"/>
      <c r="YN187" s="143"/>
      <c r="YO187" s="143"/>
      <c r="YP187" s="143"/>
      <c r="YQ187" s="143"/>
      <c r="YR187" s="143"/>
      <c r="YS187" s="143"/>
      <c r="YT187" s="143"/>
      <c r="YU187" s="143"/>
      <c r="YV187" s="143"/>
      <c r="YW187" s="143"/>
      <c r="YX187" s="143"/>
      <c r="YY187" s="143"/>
      <c r="YZ187" s="143"/>
      <c r="ZA187" s="143"/>
      <c r="ZB187" s="143"/>
      <c r="ZC187" s="143"/>
      <c r="ZD187" s="143"/>
      <c r="ZE187" s="143"/>
      <c r="ZF187" s="143"/>
      <c r="ZG187" s="143"/>
      <c r="ZH187" s="143"/>
    </row>
    <row r="188" spans="1:684" s="106" customFormat="1" ht="13.55" customHeight="1">
      <c r="A188" s="400"/>
      <c r="B188" s="62" t="s">
        <v>9</v>
      </c>
      <c r="C188" s="166">
        <v>2401204</v>
      </c>
      <c r="D188" s="385">
        <f t="shared" si="39"/>
        <v>2.9867921331809377E-2</v>
      </c>
      <c r="E188" s="93">
        <v>1126</v>
      </c>
      <c r="F188" s="385">
        <f t="shared" si="29"/>
        <v>-0.12509712509712512</v>
      </c>
      <c r="G188" s="92">
        <v>542</v>
      </c>
      <c r="H188" s="385">
        <f t="shared" si="38"/>
        <v>-0.11147540983606552</v>
      </c>
      <c r="I188" s="92">
        <v>152</v>
      </c>
      <c r="J188" s="385">
        <f t="shared" si="40"/>
        <v>4.8275862068965614E-2</v>
      </c>
      <c r="K188" s="373">
        <v>69</v>
      </c>
      <c r="L188" s="385">
        <f t="shared" si="36"/>
        <v>-0.36111111111111116</v>
      </c>
      <c r="M188" s="373">
        <v>1228</v>
      </c>
      <c r="N188" s="385">
        <f t="shared" si="36"/>
        <v>-0.55667870036101075</v>
      </c>
      <c r="O188" s="92"/>
      <c r="P188" s="385"/>
      <c r="Q188" s="93"/>
      <c r="R188" s="385"/>
      <c r="S188" s="143"/>
      <c r="T188" s="143"/>
      <c r="U188" s="143"/>
      <c r="V188" s="143"/>
      <c r="W188" s="143"/>
      <c r="X188" s="143"/>
      <c r="Y188" s="143"/>
      <c r="Z188" s="143"/>
      <c r="AA188" s="143"/>
      <c r="AB188" s="143"/>
      <c r="AC188" s="143"/>
      <c r="AD188" s="143"/>
      <c r="AE188" s="143"/>
      <c r="AF188" s="143"/>
      <c r="AG188" s="143"/>
      <c r="AH188" s="143"/>
      <c r="AI188" s="143"/>
      <c r="AJ188" s="143"/>
      <c r="AK188" s="143"/>
      <c r="AL188" s="143"/>
      <c r="AM188" s="143"/>
      <c r="AN188" s="143"/>
      <c r="AO188" s="143"/>
      <c r="AP188" s="143"/>
      <c r="AQ188" s="143"/>
      <c r="AR188" s="143"/>
      <c r="AS188" s="143"/>
      <c r="AT188" s="143"/>
      <c r="AU188" s="143"/>
      <c r="AV188" s="143"/>
      <c r="AW188" s="143"/>
      <c r="AX188" s="143"/>
      <c r="AY188" s="143"/>
      <c r="AZ188" s="143"/>
      <c r="BA188" s="143"/>
      <c r="BB188" s="143"/>
      <c r="BC188" s="143"/>
      <c r="BD188" s="143"/>
      <c r="BE188" s="143"/>
      <c r="BF188" s="143"/>
      <c r="BG188" s="143"/>
      <c r="BH188" s="143"/>
      <c r="BI188" s="143"/>
      <c r="BJ188" s="143"/>
      <c r="BK188" s="143"/>
      <c r="BL188" s="143"/>
      <c r="BM188" s="143"/>
      <c r="BN188" s="143"/>
      <c r="BO188" s="143"/>
      <c r="BP188" s="143"/>
      <c r="BQ188" s="143"/>
      <c r="BR188" s="143"/>
      <c r="BS188" s="143"/>
      <c r="BT188" s="143"/>
      <c r="BU188" s="143"/>
      <c r="BV188" s="143"/>
      <c r="BW188" s="143"/>
      <c r="BX188" s="143"/>
      <c r="BY188" s="143"/>
      <c r="BZ188" s="143"/>
      <c r="CA188" s="143"/>
      <c r="CB188" s="143"/>
      <c r="CC188" s="143"/>
      <c r="CD188" s="143"/>
      <c r="CE188" s="143"/>
      <c r="CF188" s="143"/>
      <c r="CG188" s="143"/>
      <c r="CH188" s="143"/>
      <c r="CI188" s="143"/>
      <c r="CJ188" s="143"/>
      <c r="CK188" s="143"/>
      <c r="CL188" s="143"/>
      <c r="CM188" s="143"/>
      <c r="CN188" s="143"/>
      <c r="CO188" s="143"/>
      <c r="CP188" s="143"/>
      <c r="CQ188" s="143"/>
      <c r="CR188" s="143"/>
      <c r="CS188" s="143"/>
      <c r="CT188" s="143"/>
      <c r="CU188" s="143"/>
      <c r="CV188" s="143"/>
      <c r="CW188" s="143"/>
      <c r="CX188" s="143"/>
      <c r="CY188" s="143"/>
      <c r="CZ188" s="143"/>
      <c r="DA188" s="143"/>
      <c r="DB188" s="143"/>
      <c r="DC188" s="143"/>
      <c r="DD188" s="143"/>
      <c r="DE188" s="143"/>
      <c r="DF188" s="143"/>
      <c r="DG188" s="143"/>
      <c r="DH188" s="143"/>
      <c r="DI188" s="143"/>
      <c r="DJ188" s="143"/>
      <c r="DK188" s="143"/>
      <c r="DL188" s="143"/>
      <c r="DM188" s="143"/>
      <c r="DN188" s="143"/>
      <c r="DO188" s="143"/>
      <c r="DP188" s="143"/>
      <c r="DQ188" s="143"/>
      <c r="DR188" s="143"/>
      <c r="DS188" s="143"/>
      <c r="DT188" s="143"/>
      <c r="DU188" s="143"/>
      <c r="DV188" s="143"/>
      <c r="DW188" s="143"/>
      <c r="DX188" s="143"/>
      <c r="DY188" s="143"/>
      <c r="DZ188" s="143"/>
      <c r="EA188" s="143"/>
      <c r="EB188" s="143"/>
      <c r="EC188" s="143"/>
      <c r="ED188" s="143"/>
      <c r="EE188" s="143"/>
      <c r="EF188" s="143"/>
      <c r="EG188" s="143"/>
      <c r="EH188" s="143"/>
      <c r="EI188" s="143"/>
      <c r="EJ188" s="143"/>
      <c r="EK188" s="143"/>
      <c r="EL188" s="143"/>
      <c r="EM188" s="143"/>
      <c r="EN188" s="143"/>
      <c r="EO188" s="143"/>
      <c r="EP188" s="143"/>
      <c r="EQ188" s="143"/>
      <c r="ER188" s="143"/>
      <c r="ES188" s="143"/>
      <c r="ET188" s="143"/>
      <c r="EU188" s="143"/>
      <c r="EV188" s="143"/>
      <c r="EW188" s="143"/>
      <c r="EX188" s="143"/>
      <c r="EY188" s="143"/>
      <c r="EZ188" s="143"/>
      <c r="FA188" s="143"/>
      <c r="FB188" s="143"/>
      <c r="FC188" s="143"/>
      <c r="FD188" s="143"/>
      <c r="FE188" s="143"/>
      <c r="FF188" s="143"/>
      <c r="FG188" s="143"/>
      <c r="FH188" s="143"/>
      <c r="FI188" s="143"/>
      <c r="FJ188" s="143"/>
      <c r="FK188" s="143"/>
      <c r="FL188" s="143"/>
      <c r="FM188" s="143"/>
      <c r="FN188" s="143"/>
      <c r="FO188" s="143"/>
      <c r="FP188" s="143"/>
      <c r="FQ188" s="143"/>
      <c r="FR188" s="143"/>
      <c r="FS188" s="143"/>
      <c r="FT188" s="143"/>
      <c r="FU188" s="143"/>
      <c r="FV188" s="143"/>
      <c r="FW188" s="143"/>
      <c r="FX188" s="143"/>
      <c r="FY188" s="143"/>
      <c r="FZ188" s="143"/>
      <c r="GA188" s="143"/>
      <c r="GB188" s="143"/>
      <c r="GC188" s="143"/>
      <c r="GD188" s="143"/>
      <c r="GE188" s="143"/>
      <c r="GF188" s="143"/>
      <c r="GG188" s="143"/>
      <c r="GH188" s="143"/>
      <c r="GI188" s="143"/>
      <c r="GJ188" s="143"/>
      <c r="GK188" s="143"/>
      <c r="GL188" s="143"/>
      <c r="GM188" s="143"/>
      <c r="GN188" s="143"/>
      <c r="GO188" s="143"/>
      <c r="GP188" s="143"/>
      <c r="GQ188" s="143"/>
      <c r="GR188" s="143"/>
      <c r="GS188" s="143"/>
      <c r="GT188" s="143"/>
      <c r="GU188" s="143"/>
      <c r="GV188" s="143"/>
      <c r="GW188" s="143"/>
      <c r="GX188" s="143"/>
      <c r="GY188" s="143"/>
      <c r="GZ188" s="143"/>
      <c r="HA188" s="143"/>
      <c r="HB188" s="143"/>
      <c r="HC188" s="143"/>
      <c r="HD188" s="143"/>
      <c r="HE188" s="143"/>
      <c r="HF188" s="143"/>
      <c r="HG188" s="143"/>
      <c r="HH188" s="143"/>
      <c r="HI188" s="143"/>
      <c r="HJ188" s="143"/>
      <c r="HK188" s="143"/>
      <c r="HL188" s="143"/>
      <c r="HM188" s="143"/>
      <c r="HN188" s="143"/>
      <c r="HO188" s="143"/>
      <c r="HP188" s="143"/>
      <c r="HQ188" s="143"/>
      <c r="HR188" s="143"/>
      <c r="HS188" s="143"/>
      <c r="HT188" s="143"/>
      <c r="HU188" s="143"/>
      <c r="HV188" s="143"/>
      <c r="HW188" s="143"/>
      <c r="HX188" s="143"/>
      <c r="HY188" s="143"/>
      <c r="HZ188" s="143"/>
      <c r="IA188" s="143"/>
      <c r="IB188" s="143"/>
      <c r="IC188" s="143"/>
      <c r="ID188" s="143"/>
      <c r="IE188" s="143"/>
      <c r="IF188" s="143"/>
      <c r="IG188" s="143"/>
      <c r="IH188" s="143"/>
      <c r="II188" s="143"/>
      <c r="IJ188" s="143"/>
      <c r="IK188" s="143"/>
      <c r="IL188" s="143"/>
      <c r="IM188" s="143"/>
      <c r="IN188" s="143"/>
      <c r="IO188" s="143"/>
      <c r="IP188" s="143"/>
      <c r="IQ188" s="143"/>
      <c r="IR188" s="143"/>
      <c r="IS188" s="143"/>
      <c r="IT188" s="143"/>
      <c r="IU188" s="143"/>
      <c r="IV188" s="143"/>
      <c r="IW188" s="143"/>
      <c r="IX188" s="143"/>
      <c r="IY188" s="143"/>
      <c r="IZ188" s="143"/>
      <c r="JA188" s="143"/>
      <c r="JB188" s="143"/>
      <c r="JC188" s="143"/>
      <c r="JD188" s="143"/>
      <c r="JE188" s="143"/>
      <c r="JF188" s="143"/>
      <c r="JG188" s="143"/>
      <c r="JH188" s="143"/>
      <c r="JI188" s="143"/>
      <c r="JJ188" s="143"/>
      <c r="JK188" s="143"/>
      <c r="JL188" s="143"/>
      <c r="JM188" s="143"/>
      <c r="JN188" s="143"/>
      <c r="JO188" s="143"/>
      <c r="JP188" s="143"/>
      <c r="JQ188" s="143"/>
      <c r="JR188" s="143"/>
      <c r="JS188" s="143"/>
      <c r="JT188" s="143"/>
      <c r="JU188" s="143"/>
      <c r="JV188" s="143"/>
      <c r="JW188" s="143"/>
      <c r="JX188" s="143"/>
      <c r="JY188" s="143"/>
      <c r="JZ188" s="143"/>
      <c r="KA188" s="143"/>
      <c r="KB188" s="143"/>
      <c r="KC188" s="143"/>
      <c r="KD188" s="143"/>
      <c r="KE188" s="143"/>
      <c r="KF188" s="143"/>
      <c r="KG188" s="143"/>
      <c r="KH188" s="143"/>
      <c r="KI188" s="143"/>
      <c r="KJ188" s="143"/>
      <c r="KK188" s="143"/>
      <c r="KL188" s="143"/>
      <c r="KM188" s="143"/>
      <c r="KN188" s="143"/>
      <c r="KO188" s="143"/>
      <c r="KP188" s="143"/>
      <c r="KQ188" s="143"/>
      <c r="KR188" s="143"/>
      <c r="KS188" s="143"/>
      <c r="KT188" s="143"/>
      <c r="KU188" s="143"/>
      <c r="KV188" s="143"/>
      <c r="KW188" s="143"/>
      <c r="KX188" s="143"/>
      <c r="KY188" s="143"/>
      <c r="KZ188" s="143"/>
      <c r="LA188" s="143"/>
      <c r="LB188" s="143"/>
      <c r="LC188" s="143"/>
      <c r="LD188" s="143"/>
      <c r="LE188" s="143"/>
      <c r="LF188" s="143"/>
      <c r="LG188" s="143"/>
      <c r="LH188" s="143"/>
      <c r="LI188" s="143"/>
      <c r="LJ188" s="143"/>
      <c r="LK188" s="143"/>
      <c r="LL188" s="143"/>
      <c r="LM188" s="143"/>
      <c r="LN188" s="143"/>
      <c r="LO188" s="143"/>
      <c r="LP188" s="143"/>
      <c r="LQ188" s="143"/>
      <c r="LR188" s="143"/>
      <c r="LS188" s="143"/>
      <c r="LT188" s="143"/>
      <c r="LU188" s="143"/>
      <c r="LV188" s="143"/>
      <c r="LW188" s="143"/>
      <c r="LX188" s="143"/>
      <c r="LY188" s="143"/>
      <c r="LZ188" s="143"/>
      <c r="MA188" s="143"/>
      <c r="MB188" s="143"/>
      <c r="MC188" s="143"/>
      <c r="MD188" s="143"/>
      <c r="ME188" s="143"/>
      <c r="MF188" s="143"/>
      <c r="MG188" s="143"/>
      <c r="MH188" s="143"/>
      <c r="MI188" s="143"/>
      <c r="MJ188" s="143"/>
      <c r="MK188" s="143"/>
      <c r="ML188" s="143"/>
      <c r="MM188" s="143"/>
      <c r="MN188" s="143"/>
      <c r="MO188" s="143"/>
      <c r="MP188" s="143"/>
      <c r="MQ188" s="143"/>
      <c r="MR188" s="143"/>
      <c r="MS188" s="143"/>
      <c r="MT188" s="143"/>
      <c r="MU188" s="143"/>
      <c r="MV188" s="143"/>
      <c r="MW188" s="143"/>
      <c r="MX188" s="143"/>
      <c r="MY188" s="143"/>
      <c r="MZ188" s="143"/>
      <c r="NA188" s="143"/>
      <c r="NB188" s="143"/>
      <c r="NC188" s="143"/>
      <c r="ND188" s="143"/>
      <c r="NE188" s="143"/>
      <c r="NF188" s="143"/>
      <c r="NG188" s="143"/>
      <c r="NH188" s="143"/>
      <c r="NI188" s="143"/>
      <c r="NJ188" s="143"/>
      <c r="NK188" s="143"/>
      <c r="NL188" s="143"/>
      <c r="NM188" s="143"/>
      <c r="NN188" s="143"/>
      <c r="NO188" s="143"/>
      <c r="NP188" s="143"/>
      <c r="NQ188" s="143"/>
      <c r="NR188" s="143"/>
      <c r="NS188" s="143"/>
      <c r="NT188" s="143"/>
      <c r="NU188" s="143"/>
      <c r="NV188" s="143"/>
      <c r="NW188" s="143"/>
      <c r="NX188" s="143"/>
      <c r="NY188" s="143"/>
      <c r="NZ188" s="143"/>
      <c r="OA188" s="143"/>
      <c r="OB188" s="143"/>
      <c r="OC188" s="143"/>
      <c r="OD188" s="143"/>
      <c r="OE188" s="143"/>
      <c r="OF188" s="143"/>
      <c r="OG188" s="143"/>
      <c r="OH188" s="143"/>
      <c r="OI188" s="143"/>
      <c r="OJ188" s="143"/>
      <c r="OK188" s="143"/>
      <c r="OL188" s="143"/>
      <c r="OM188" s="143"/>
      <c r="ON188" s="143"/>
      <c r="OO188" s="143"/>
      <c r="OP188" s="143"/>
      <c r="OQ188" s="143"/>
      <c r="OR188" s="143"/>
      <c r="OS188" s="143"/>
      <c r="OT188" s="143"/>
      <c r="OU188" s="143"/>
      <c r="OV188" s="143"/>
      <c r="OW188" s="143"/>
      <c r="OX188" s="143"/>
      <c r="OY188" s="143"/>
      <c r="OZ188" s="143"/>
      <c r="PA188" s="143"/>
      <c r="PB188" s="143"/>
      <c r="PC188" s="143"/>
      <c r="PD188" s="143"/>
      <c r="PE188" s="143"/>
      <c r="PF188" s="143"/>
      <c r="PG188" s="143"/>
      <c r="PH188" s="143"/>
      <c r="PI188" s="143"/>
      <c r="PJ188" s="143"/>
      <c r="PK188" s="143"/>
      <c r="PL188" s="143"/>
      <c r="PM188" s="143"/>
      <c r="PN188" s="143"/>
      <c r="PO188" s="143"/>
      <c r="PP188" s="143"/>
      <c r="PQ188" s="143"/>
      <c r="PR188" s="143"/>
      <c r="PS188" s="143"/>
      <c r="PT188" s="143"/>
      <c r="PU188" s="143"/>
      <c r="PV188" s="143"/>
      <c r="PW188" s="143"/>
      <c r="PX188" s="143"/>
      <c r="PY188" s="143"/>
      <c r="PZ188" s="143"/>
      <c r="QA188" s="143"/>
      <c r="QB188" s="143"/>
      <c r="QC188" s="143"/>
      <c r="QD188" s="143"/>
      <c r="QE188" s="143"/>
      <c r="QF188" s="143"/>
      <c r="QG188" s="143"/>
      <c r="QH188" s="143"/>
      <c r="QI188" s="143"/>
      <c r="QJ188" s="143"/>
      <c r="QK188" s="143"/>
      <c r="QL188" s="143"/>
      <c r="QM188" s="143"/>
      <c r="QN188" s="143"/>
      <c r="QO188" s="143"/>
      <c r="QP188" s="143"/>
      <c r="QQ188" s="143"/>
      <c r="QR188" s="143"/>
      <c r="QS188" s="143"/>
      <c r="QT188" s="143"/>
      <c r="QU188" s="143"/>
      <c r="QV188" s="143"/>
      <c r="QW188" s="143"/>
      <c r="QX188" s="143"/>
      <c r="QY188" s="143"/>
      <c r="QZ188" s="143"/>
      <c r="RA188" s="143"/>
      <c r="RB188" s="143"/>
      <c r="RC188" s="143"/>
      <c r="RD188" s="143"/>
      <c r="RE188" s="143"/>
      <c r="RF188" s="143"/>
      <c r="RG188" s="143"/>
      <c r="RH188" s="143"/>
      <c r="RI188" s="143"/>
      <c r="RJ188" s="143"/>
      <c r="RK188" s="143"/>
      <c r="RL188" s="143"/>
      <c r="RM188" s="143"/>
      <c r="RN188" s="143"/>
      <c r="RO188" s="143"/>
      <c r="RP188" s="143"/>
      <c r="RQ188" s="143"/>
      <c r="RR188" s="143"/>
      <c r="RS188" s="143"/>
      <c r="RT188" s="143"/>
      <c r="RU188" s="143"/>
      <c r="RV188" s="143"/>
      <c r="RW188" s="143"/>
      <c r="RX188" s="143"/>
      <c r="RY188" s="143"/>
      <c r="RZ188" s="143"/>
      <c r="SA188" s="143"/>
      <c r="SB188" s="143"/>
      <c r="SC188" s="143"/>
      <c r="SD188" s="143"/>
      <c r="SE188" s="143"/>
      <c r="SF188" s="143"/>
      <c r="SG188" s="143"/>
      <c r="SH188" s="143"/>
      <c r="SI188" s="143"/>
      <c r="SJ188" s="143"/>
      <c r="SK188" s="143"/>
      <c r="SL188" s="143"/>
      <c r="SM188" s="143"/>
      <c r="SN188" s="143"/>
      <c r="SO188" s="143"/>
      <c r="SP188" s="143"/>
      <c r="SQ188" s="143"/>
      <c r="SR188" s="143"/>
      <c r="SS188" s="143"/>
      <c r="ST188" s="143"/>
      <c r="SU188" s="143"/>
      <c r="SV188" s="143"/>
      <c r="SW188" s="143"/>
      <c r="SX188" s="143"/>
      <c r="SY188" s="143"/>
      <c r="SZ188" s="143"/>
      <c r="TA188" s="143"/>
      <c r="TB188" s="143"/>
      <c r="TC188" s="143"/>
      <c r="TD188" s="143"/>
      <c r="TE188" s="143"/>
      <c r="TF188" s="143"/>
      <c r="TG188" s="143"/>
      <c r="TH188" s="143"/>
      <c r="TI188" s="143"/>
      <c r="TJ188" s="143"/>
      <c r="TK188" s="143"/>
      <c r="TL188" s="143"/>
      <c r="TM188" s="143"/>
      <c r="TN188" s="143"/>
      <c r="TO188" s="143"/>
      <c r="TP188" s="143"/>
      <c r="TQ188" s="143"/>
      <c r="TR188" s="143"/>
      <c r="TS188" s="143"/>
      <c r="TT188" s="143"/>
      <c r="TU188" s="143"/>
      <c r="TV188" s="143"/>
      <c r="TW188" s="143"/>
      <c r="TX188" s="143"/>
      <c r="TY188" s="143"/>
      <c r="TZ188" s="143"/>
      <c r="UA188" s="143"/>
      <c r="UB188" s="143"/>
      <c r="UC188" s="143"/>
      <c r="UD188" s="143"/>
      <c r="UE188" s="143"/>
      <c r="UF188" s="143"/>
      <c r="UG188" s="143"/>
      <c r="UH188" s="143"/>
      <c r="UI188" s="143"/>
      <c r="UJ188" s="143"/>
      <c r="UK188" s="143"/>
      <c r="UL188" s="143"/>
      <c r="UM188" s="143"/>
      <c r="UN188" s="143"/>
      <c r="UO188" s="143"/>
      <c r="UP188" s="143"/>
      <c r="UQ188" s="143"/>
      <c r="UR188" s="143"/>
      <c r="US188" s="143"/>
      <c r="UT188" s="143"/>
      <c r="UU188" s="143"/>
      <c r="UV188" s="143"/>
      <c r="UW188" s="143"/>
      <c r="UX188" s="143"/>
      <c r="UY188" s="143"/>
      <c r="UZ188" s="143"/>
      <c r="VA188" s="143"/>
      <c r="VB188" s="143"/>
      <c r="VC188" s="143"/>
      <c r="VD188" s="143"/>
      <c r="VE188" s="143"/>
      <c r="VF188" s="143"/>
      <c r="VG188" s="143"/>
      <c r="VH188" s="143"/>
      <c r="VI188" s="143"/>
      <c r="VJ188" s="143"/>
      <c r="VK188" s="143"/>
      <c r="VL188" s="143"/>
      <c r="VM188" s="143"/>
      <c r="VN188" s="143"/>
      <c r="VO188" s="143"/>
      <c r="VP188" s="143"/>
      <c r="VQ188" s="143"/>
      <c r="VR188" s="143"/>
      <c r="VS188" s="143"/>
      <c r="VT188" s="143"/>
      <c r="VU188" s="143"/>
      <c r="VV188" s="143"/>
      <c r="VW188" s="143"/>
      <c r="VX188" s="143"/>
      <c r="VY188" s="143"/>
      <c r="VZ188" s="143"/>
      <c r="WA188" s="143"/>
      <c r="WB188" s="143"/>
      <c r="WC188" s="143"/>
      <c r="WD188" s="143"/>
      <c r="WE188" s="143"/>
      <c r="WF188" s="143"/>
      <c r="WG188" s="143"/>
      <c r="WH188" s="143"/>
      <c r="WI188" s="143"/>
      <c r="WJ188" s="143"/>
      <c r="WK188" s="143"/>
      <c r="WL188" s="143"/>
      <c r="WM188" s="143"/>
      <c r="WN188" s="143"/>
      <c r="WO188" s="143"/>
      <c r="WP188" s="143"/>
      <c r="WQ188" s="143"/>
      <c r="WR188" s="143"/>
      <c r="WS188" s="143"/>
      <c r="WT188" s="143"/>
      <c r="WU188" s="143"/>
      <c r="WV188" s="143"/>
      <c r="WW188" s="143"/>
      <c r="WX188" s="143"/>
      <c r="WY188" s="143"/>
      <c r="WZ188" s="143"/>
      <c r="XA188" s="143"/>
      <c r="XB188" s="143"/>
      <c r="XC188" s="143"/>
      <c r="XD188" s="143"/>
      <c r="XE188" s="143"/>
      <c r="XF188" s="143"/>
      <c r="XG188" s="143"/>
      <c r="XH188" s="143"/>
      <c r="XI188" s="143"/>
      <c r="XJ188" s="143"/>
      <c r="XK188" s="143"/>
      <c r="XL188" s="143"/>
      <c r="XM188" s="143"/>
      <c r="XN188" s="143"/>
      <c r="XO188" s="143"/>
      <c r="XP188" s="143"/>
      <c r="XQ188" s="143"/>
      <c r="XR188" s="143"/>
      <c r="XS188" s="143"/>
      <c r="XT188" s="143"/>
      <c r="XU188" s="143"/>
      <c r="XV188" s="143"/>
      <c r="XW188" s="143"/>
      <c r="XX188" s="143"/>
      <c r="XY188" s="143"/>
      <c r="XZ188" s="143"/>
      <c r="YA188" s="143"/>
      <c r="YB188" s="143"/>
      <c r="YC188" s="143"/>
      <c r="YD188" s="143"/>
      <c r="YE188" s="143"/>
      <c r="YF188" s="143"/>
      <c r="YG188" s="143"/>
      <c r="YH188" s="143"/>
      <c r="YI188" s="143"/>
      <c r="YJ188" s="143"/>
      <c r="YK188" s="143"/>
      <c r="YL188" s="143"/>
      <c r="YM188" s="143"/>
      <c r="YN188" s="143"/>
      <c r="YO188" s="143"/>
      <c r="YP188" s="143"/>
      <c r="YQ188" s="143"/>
      <c r="YR188" s="143"/>
      <c r="YS188" s="143"/>
      <c r="YT188" s="143"/>
      <c r="YU188" s="143"/>
      <c r="YV188" s="143"/>
      <c r="YW188" s="143"/>
      <c r="YX188" s="143"/>
      <c r="YY188" s="143"/>
      <c r="YZ188" s="143"/>
      <c r="ZA188" s="143"/>
      <c r="ZB188" s="143"/>
      <c r="ZC188" s="143"/>
      <c r="ZD188" s="143"/>
      <c r="ZE188" s="143"/>
      <c r="ZF188" s="143"/>
      <c r="ZG188" s="143"/>
      <c r="ZH188" s="143"/>
    </row>
    <row r="189" spans="1:684" s="106" customFormat="1" ht="13.55" customHeight="1">
      <c r="A189" s="400"/>
      <c r="B189" s="62" t="s">
        <v>240</v>
      </c>
      <c r="C189" s="166">
        <v>2495798</v>
      </c>
      <c r="D189" s="385">
        <f t="shared" si="39"/>
        <v>7.3929877374476538E-2</v>
      </c>
      <c r="E189" s="93">
        <v>1518</v>
      </c>
      <c r="F189" s="385">
        <f t="shared" si="29"/>
        <v>6.6312997347479641E-3</v>
      </c>
      <c r="G189" s="92">
        <v>567</v>
      </c>
      <c r="H189" s="385">
        <f t="shared" si="38"/>
        <v>7.1833648393194727E-2</v>
      </c>
      <c r="I189" s="92">
        <v>159</v>
      </c>
      <c r="J189" s="385">
        <f t="shared" si="40"/>
        <v>3.9215686274509887E-2</v>
      </c>
      <c r="K189" s="373">
        <v>73</v>
      </c>
      <c r="L189" s="385">
        <f t="shared" si="36"/>
        <v>-0.30476190476190479</v>
      </c>
      <c r="M189" s="373">
        <v>1620</v>
      </c>
      <c r="N189" s="385">
        <f t="shared" si="36"/>
        <v>-0.28286852589641431</v>
      </c>
      <c r="O189" s="92"/>
      <c r="P189" s="385"/>
      <c r="Q189" s="93"/>
      <c r="R189" s="385"/>
      <c r="S189" s="143"/>
      <c r="T189" s="143"/>
      <c r="U189" s="143"/>
      <c r="V189" s="143"/>
      <c r="W189" s="143"/>
      <c r="X189" s="143"/>
      <c r="Y189" s="143"/>
      <c r="Z189" s="143"/>
      <c r="AA189" s="143"/>
      <c r="AB189" s="143"/>
      <c r="AC189" s="143"/>
      <c r="AD189" s="143"/>
      <c r="AE189" s="143"/>
      <c r="AF189" s="143"/>
      <c r="AG189" s="143"/>
      <c r="AH189" s="143"/>
      <c r="AI189" s="143"/>
      <c r="AJ189" s="143"/>
      <c r="AK189" s="143"/>
      <c r="AL189" s="143"/>
      <c r="AM189" s="143"/>
      <c r="AN189" s="143"/>
      <c r="AO189" s="143"/>
      <c r="AP189" s="143"/>
      <c r="AQ189" s="143"/>
      <c r="AR189" s="143"/>
      <c r="AS189" s="143"/>
      <c r="AT189" s="143"/>
      <c r="AU189" s="143"/>
      <c r="AV189" s="143"/>
      <c r="AW189" s="143"/>
      <c r="AX189" s="143"/>
      <c r="AY189" s="143"/>
      <c r="AZ189" s="143"/>
      <c r="BA189" s="143"/>
      <c r="BB189" s="143"/>
      <c r="BC189" s="143"/>
      <c r="BD189" s="143"/>
      <c r="BE189" s="143"/>
      <c r="BF189" s="143"/>
      <c r="BG189" s="143"/>
      <c r="BH189" s="143"/>
      <c r="BI189" s="143"/>
      <c r="BJ189" s="143"/>
      <c r="BK189" s="143"/>
      <c r="BL189" s="143"/>
      <c r="BM189" s="143"/>
      <c r="BN189" s="143"/>
      <c r="BO189" s="143"/>
      <c r="BP189" s="143"/>
      <c r="BQ189" s="143"/>
      <c r="BR189" s="143"/>
      <c r="BS189" s="143"/>
      <c r="BT189" s="143"/>
      <c r="BU189" s="143"/>
      <c r="BV189" s="143"/>
      <c r="BW189" s="143"/>
      <c r="BX189" s="143"/>
      <c r="BY189" s="143"/>
      <c r="BZ189" s="143"/>
      <c r="CA189" s="143"/>
      <c r="CB189" s="143"/>
      <c r="CC189" s="143"/>
      <c r="CD189" s="143"/>
      <c r="CE189" s="143"/>
      <c r="CF189" s="143"/>
      <c r="CG189" s="143"/>
      <c r="CH189" s="143"/>
      <c r="CI189" s="143"/>
      <c r="CJ189" s="143"/>
      <c r="CK189" s="143"/>
      <c r="CL189" s="143"/>
      <c r="CM189" s="143"/>
      <c r="CN189" s="143"/>
      <c r="CO189" s="143"/>
      <c r="CP189" s="143"/>
      <c r="CQ189" s="143"/>
      <c r="CR189" s="143"/>
      <c r="CS189" s="143"/>
      <c r="CT189" s="143"/>
      <c r="CU189" s="143"/>
      <c r="CV189" s="143"/>
      <c r="CW189" s="143"/>
      <c r="CX189" s="143"/>
      <c r="CY189" s="143"/>
      <c r="CZ189" s="143"/>
      <c r="DA189" s="143"/>
      <c r="DB189" s="143"/>
      <c r="DC189" s="143"/>
      <c r="DD189" s="143"/>
      <c r="DE189" s="143"/>
      <c r="DF189" s="143"/>
      <c r="DG189" s="143"/>
      <c r="DH189" s="143"/>
      <c r="DI189" s="143"/>
      <c r="DJ189" s="143"/>
      <c r="DK189" s="143"/>
      <c r="DL189" s="143"/>
      <c r="DM189" s="143"/>
      <c r="DN189" s="143"/>
      <c r="DO189" s="143"/>
      <c r="DP189" s="143"/>
      <c r="DQ189" s="143"/>
      <c r="DR189" s="143"/>
      <c r="DS189" s="143"/>
      <c r="DT189" s="143"/>
      <c r="DU189" s="143"/>
      <c r="DV189" s="143"/>
      <c r="DW189" s="143"/>
      <c r="DX189" s="143"/>
      <c r="DY189" s="143"/>
      <c r="DZ189" s="143"/>
      <c r="EA189" s="143"/>
      <c r="EB189" s="143"/>
      <c r="EC189" s="143"/>
      <c r="ED189" s="143"/>
      <c r="EE189" s="143"/>
      <c r="EF189" s="143"/>
      <c r="EG189" s="143"/>
      <c r="EH189" s="143"/>
      <c r="EI189" s="143"/>
      <c r="EJ189" s="143"/>
      <c r="EK189" s="143"/>
      <c r="EL189" s="143"/>
      <c r="EM189" s="143"/>
      <c r="EN189" s="143"/>
      <c r="EO189" s="143"/>
      <c r="EP189" s="143"/>
      <c r="EQ189" s="143"/>
      <c r="ER189" s="143"/>
      <c r="ES189" s="143"/>
      <c r="ET189" s="143"/>
      <c r="EU189" s="143"/>
      <c r="EV189" s="143"/>
      <c r="EW189" s="143"/>
      <c r="EX189" s="143"/>
      <c r="EY189" s="143"/>
      <c r="EZ189" s="143"/>
      <c r="FA189" s="143"/>
      <c r="FB189" s="143"/>
      <c r="FC189" s="143"/>
      <c r="FD189" s="143"/>
      <c r="FE189" s="143"/>
      <c r="FF189" s="143"/>
      <c r="FG189" s="143"/>
      <c r="FH189" s="143"/>
      <c r="FI189" s="143"/>
      <c r="FJ189" s="143"/>
      <c r="FK189" s="143"/>
      <c r="FL189" s="143"/>
      <c r="FM189" s="143"/>
      <c r="FN189" s="143"/>
      <c r="FO189" s="143"/>
      <c r="FP189" s="143"/>
      <c r="FQ189" s="143"/>
      <c r="FR189" s="143"/>
      <c r="FS189" s="143"/>
      <c r="FT189" s="143"/>
      <c r="FU189" s="143"/>
      <c r="FV189" s="143"/>
      <c r="FW189" s="143"/>
      <c r="FX189" s="143"/>
      <c r="FY189" s="143"/>
      <c r="FZ189" s="143"/>
      <c r="GA189" s="143"/>
      <c r="GB189" s="143"/>
      <c r="GC189" s="143"/>
      <c r="GD189" s="143"/>
      <c r="GE189" s="143"/>
      <c r="GF189" s="143"/>
      <c r="GG189" s="143"/>
      <c r="GH189" s="143"/>
      <c r="GI189" s="143"/>
      <c r="GJ189" s="143"/>
      <c r="GK189" s="143"/>
      <c r="GL189" s="143"/>
      <c r="GM189" s="143"/>
      <c r="GN189" s="143"/>
      <c r="GO189" s="143"/>
      <c r="GP189" s="143"/>
      <c r="GQ189" s="143"/>
      <c r="GR189" s="143"/>
      <c r="GS189" s="143"/>
      <c r="GT189" s="143"/>
      <c r="GU189" s="143"/>
      <c r="GV189" s="143"/>
      <c r="GW189" s="143"/>
      <c r="GX189" s="143"/>
      <c r="GY189" s="143"/>
      <c r="GZ189" s="143"/>
      <c r="HA189" s="143"/>
      <c r="HB189" s="143"/>
      <c r="HC189" s="143"/>
      <c r="HD189" s="143"/>
      <c r="HE189" s="143"/>
      <c r="HF189" s="143"/>
      <c r="HG189" s="143"/>
      <c r="HH189" s="143"/>
      <c r="HI189" s="143"/>
      <c r="HJ189" s="143"/>
      <c r="HK189" s="143"/>
      <c r="HL189" s="143"/>
      <c r="HM189" s="143"/>
      <c r="HN189" s="143"/>
      <c r="HO189" s="143"/>
      <c r="HP189" s="143"/>
      <c r="HQ189" s="143"/>
      <c r="HR189" s="143"/>
      <c r="HS189" s="143"/>
      <c r="HT189" s="143"/>
      <c r="HU189" s="143"/>
      <c r="HV189" s="143"/>
      <c r="HW189" s="143"/>
      <c r="HX189" s="143"/>
      <c r="HY189" s="143"/>
      <c r="HZ189" s="143"/>
      <c r="IA189" s="143"/>
      <c r="IB189" s="143"/>
      <c r="IC189" s="143"/>
      <c r="ID189" s="143"/>
      <c r="IE189" s="143"/>
      <c r="IF189" s="143"/>
      <c r="IG189" s="143"/>
      <c r="IH189" s="143"/>
      <c r="II189" s="143"/>
      <c r="IJ189" s="143"/>
      <c r="IK189" s="143"/>
      <c r="IL189" s="143"/>
      <c r="IM189" s="143"/>
      <c r="IN189" s="143"/>
      <c r="IO189" s="143"/>
      <c r="IP189" s="143"/>
      <c r="IQ189" s="143"/>
      <c r="IR189" s="143"/>
      <c r="IS189" s="143"/>
      <c r="IT189" s="143"/>
      <c r="IU189" s="143"/>
      <c r="IV189" s="143"/>
      <c r="IW189" s="143"/>
      <c r="IX189" s="143"/>
      <c r="IY189" s="143"/>
      <c r="IZ189" s="143"/>
      <c r="JA189" s="143"/>
      <c r="JB189" s="143"/>
      <c r="JC189" s="143"/>
      <c r="JD189" s="143"/>
      <c r="JE189" s="143"/>
      <c r="JF189" s="143"/>
      <c r="JG189" s="143"/>
      <c r="JH189" s="143"/>
      <c r="JI189" s="143"/>
      <c r="JJ189" s="143"/>
      <c r="JK189" s="143"/>
      <c r="JL189" s="143"/>
      <c r="JM189" s="143"/>
      <c r="JN189" s="143"/>
      <c r="JO189" s="143"/>
      <c r="JP189" s="143"/>
      <c r="JQ189" s="143"/>
      <c r="JR189" s="143"/>
      <c r="JS189" s="143"/>
      <c r="JT189" s="143"/>
      <c r="JU189" s="143"/>
      <c r="JV189" s="143"/>
      <c r="JW189" s="143"/>
      <c r="JX189" s="143"/>
      <c r="JY189" s="143"/>
      <c r="JZ189" s="143"/>
      <c r="KA189" s="143"/>
      <c r="KB189" s="143"/>
      <c r="KC189" s="143"/>
      <c r="KD189" s="143"/>
      <c r="KE189" s="143"/>
      <c r="KF189" s="143"/>
      <c r="KG189" s="143"/>
      <c r="KH189" s="143"/>
      <c r="KI189" s="143"/>
      <c r="KJ189" s="143"/>
      <c r="KK189" s="143"/>
      <c r="KL189" s="143"/>
      <c r="KM189" s="143"/>
      <c r="KN189" s="143"/>
      <c r="KO189" s="143"/>
      <c r="KP189" s="143"/>
      <c r="KQ189" s="143"/>
      <c r="KR189" s="143"/>
      <c r="KS189" s="143"/>
      <c r="KT189" s="143"/>
      <c r="KU189" s="143"/>
      <c r="KV189" s="143"/>
      <c r="KW189" s="143"/>
      <c r="KX189" s="143"/>
      <c r="KY189" s="143"/>
      <c r="KZ189" s="143"/>
      <c r="LA189" s="143"/>
      <c r="LB189" s="143"/>
      <c r="LC189" s="143"/>
      <c r="LD189" s="143"/>
      <c r="LE189" s="143"/>
      <c r="LF189" s="143"/>
      <c r="LG189" s="143"/>
      <c r="LH189" s="143"/>
      <c r="LI189" s="143"/>
      <c r="LJ189" s="143"/>
      <c r="LK189" s="143"/>
      <c r="LL189" s="143"/>
      <c r="LM189" s="143"/>
      <c r="LN189" s="143"/>
      <c r="LO189" s="143"/>
      <c r="LP189" s="143"/>
      <c r="LQ189" s="143"/>
      <c r="LR189" s="143"/>
      <c r="LS189" s="143"/>
      <c r="LT189" s="143"/>
      <c r="LU189" s="143"/>
      <c r="LV189" s="143"/>
      <c r="LW189" s="143"/>
      <c r="LX189" s="143"/>
      <c r="LY189" s="143"/>
      <c r="LZ189" s="143"/>
      <c r="MA189" s="143"/>
      <c r="MB189" s="143"/>
      <c r="MC189" s="143"/>
      <c r="MD189" s="143"/>
      <c r="ME189" s="143"/>
      <c r="MF189" s="143"/>
      <c r="MG189" s="143"/>
      <c r="MH189" s="143"/>
      <c r="MI189" s="143"/>
      <c r="MJ189" s="143"/>
      <c r="MK189" s="143"/>
      <c r="ML189" s="143"/>
      <c r="MM189" s="143"/>
      <c r="MN189" s="143"/>
      <c r="MO189" s="143"/>
      <c r="MP189" s="143"/>
      <c r="MQ189" s="143"/>
      <c r="MR189" s="143"/>
      <c r="MS189" s="143"/>
      <c r="MT189" s="143"/>
      <c r="MU189" s="143"/>
      <c r="MV189" s="143"/>
      <c r="MW189" s="143"/>
      <c r="MX189" s="143"/>
      <c r="MY189" s="143"/>
      <c r="MZ189" s="143"/>
      <c r="NA189" s="143"/>
      <c r="NB189" s="143"/>
      <c r="NC189" s="143"/>
      <c r="ND189" s="143"/>
      <c r="NE189" s="143"/>
      <c r="NF189" s="143"/>
      <c r="NG189" s="143"/>
      <c r="NH189" s="143"/>
      <c r="NI189" s="143"/>
      <c r="NJ189" s="143"/>
      <c r="NK189" s="143"/>
      <c r="NL189" s="143"/>
      <c r="NM189" s="143"/>
      <c r="NN189" s="143"/>
      <c r="NO189" s="143"/>
      <c r="NP189" s="143"/>
      <c r="NQ189" s="143"/>
      <c r="NR189" s="143"/>
      <c r="NS189" s="143"/>
      <c r="NT189" s="143"/>
      <c r="NU189" s="143"/>
      <c r="NV189" s="143"/>
      <c r="NW189" s="143"/>
      <c r="NX189" s="143"/>
      <c r="NY189" s="143"/>
      <c r="NZ189" s="143"/>
      <c r="OA189" s="143"/>
      <c r="OB189" s="143"/>
      <c r="OC189" s="143"/>
      <c r="OD189" s="143"/>
      <c r="OE189" s="143"/>
      <c r="OF189" s="143"/>
      <c r="OG189" s="143"/>
      <c r="OH189" s="143"/>
      <c r="OI189" s="143"/>
      <c r="OJ189" s="143"/>
      <c r="OK189" s="143"/>
      <c r="OL189" s="143"/>
      <c r="OM189" s="143"/>
      <c r="ON189" s="143"/>
      <c r="OO189" s="143"/>
      <c r="OP189" s="143"/>
      <c r="OQ189" s="143"/>
      <c r="OR189" s="143"/>
      <c r="OS189" s="143"/>
      <c r="OT189" s="143"/>
      <c r="OU189" s="143"/>
      <c r="OV189" s="143"/>
      <c r="OW189" s="143"/>
      <c r="OX189" s="143"/>
      <c r="OY189" s="143"/>
      <c r="OZ189" s="143"/>
      <c r="PA189" s="143"/>
      <c r="PB189" s="143"/>
      <c r="PC189" s="143"/>
      <c r="PD189" s="143"/>
      <c r="PE189" s="143"/>
      <c r="PF189" s="143"/>
      <c r="PG189" s="143"/>
      <c r="PH189" s="143"/>
      <c r="PI189" s="143"/>
      <c r="PJ189" s="143"/>
      <c r="PK189" s="143"/>
      <c r="PL189" s="143"/>
      <c r="PM189" s="143"/>
      <c r="PN189" s="143"/>
      <c r="PO189" s="143"/>
      <c r="PP189" s="143"/>
      <c r="PQ189" s="143"/>
      <c r="PR189" s="143"/>
      <c r="PS189" s="143"/>
      <c r="PT189" s="143"/>
      <c r="PU189" s="143"/>
      <c r="PV189" s="143"/>
      <c r="PW189" s="143"/>
      <c r="PX189" s="143"/>
      <c r="PY189" s="143"/>
      <c r="PZ189" s="143"/>
      <c r="QA189" s="143"/>
      <c r="QB189" s="143"/>
      <c r="QC189" s="143"/>
      <c r="QD189" s="143"/>
      <c r="QE189" s="143"/>
      <c r="QF189" s="143"/>
      <c r="QG189" s="143"/>
      <c r="QH189" s="143"/>
      <c r="QI189" s="143"/>
      <c r="QJ189" s="143"/>
      <c r="QK189" s="143"/>
      <c r="QL189" s="143"/>
      <c r="QM189" s="143"/>
      <c r="QN189" s="143"/>
      <c r="QO189" s="143"/>
      <c r="QP189" s="143"/>
      <c r="QQ189" s="143"/>
      <c r="QR189" s="143"/>
      <c r="QS189" s="143"/>
      <c r="QT189" s="143"/>
      <c r="QU189" s="143"/>
      <c r="QV189" s="143"/>
      <c r="QW189" s="143"/>
      <c r="QX189" s="143"/>
      <c r="QY189" s="143"/>
      <c r="QZ189" s="143"/>
      <c r="RA189" s="143"/>
      <c r="RB189" s="143"/>
      <c r="RC189" s="143"/>
      <c r="RD189" s="143"/>
      <c r="RE189" s="143"/>
      <c r="RF189" s="143"/>
      <c r="RG189" s="143"/>
      <c r="RH189" s="143"/>
      <c r="RI189" s="143"/>
      <c r="RJ189" s="143"/>
      <c r="RK189" s="143"/>
      <c r="RL189" s="143"/>
      <c r="RM189" s="143"/>
      <c r="RN189" s="143"/>
      <c r="RO189" s="143"/>
      <c r="RP189" s="143"/>
      <c r="RQ189" s="143"/>
      <c r="RR189" s="143"/>
      <c r="RS189" s="143"/>
      <c r="RT189" s="143"/>
      <c r="RU189" s="143"/>
      <c r="RV189" s="143"/>
      <c r="RW189" s="143"/>
      <c r="RX189" s="143"/>
      <c r="RY189" s="143"/>
      <c r="RZ189" s="143"/>
      <c r="SA189" s="143"/>
      <c r="SB189" s="143"/>
      <c r="SC189" s="143"/>
      <c r="SD189" s="143"/>
      <c r="SE189" s="143"/>
      <c r="SF189" s="143"/>
      <c r="SG189" s="143"/>
      <c r="SH189" s="143"/>
      <c r="SI189" s="143"/>
      <c r="SJ189" s="143"/>
      <c r="SK189" s="143"/>
      <c r="SL189" s="143"/>
      <c r="SM189" s="143"/>
      <c r="SN189" s="143"/>
      <c r="SO189" s="143"/>
      <c r="SP189" s="143"/>
      <c r="SQ189" s="143"/>
      <c r="SR189" s="143"/>
      <c r="SS189" s="143"/>
      <c r="ST189" s="143"/>
      <c r="SU189" s="143"/>
      <c r="SV189" s="143"/>
      <c r="SW189" s="143"/>
      <c r="SX189" s="143"/>
      <c r="SY189" s="143"/>
      <c r="SZ189" s="143"/>
      <c r="TA189" s="143"/>
      <c r="TB189" s="143"/>
      <c r="TC189" s="143"/>
      <c r="TD189" s="143"/>
      <c r="TE189" s="143"/>
      <c r="TF189" s="143"/>
      <c r="TG189" s="143"/>
      <c r="TH189" s="143"/>
      <c r="TI189" s="143"/>
      <c r="TJ189" s="143"/>
      <c r="TK189" s="143"/>
      <c r="TL189" s="143"/>
      <c r="TM189" s="143"/>
      <c r="TN189" s="143"/>
      <c r="TO189" s="143"/>
      <c r="TP189" s="143"/>
      <c r="TQ189" s="143"/>
      <c r="TR189" s="143"/>
      <c r="TS189" s="143"/>
      <c r="TT189" s="143"/>
      <c r="TU189" s="143"/>
      <c r="TV189" s="143"/>
      <c r="TW189" s="143"/>
      <c r="TX189" s="143"/>
      <c r="TY189" s="143"/>
      <c r="TZ189" s="143"/>
      <c r="UA189" s="143"/>
      <c r="UB189" s="143"/>
      <c r="UC189" s="143"/>
      <c r="UD189" s="143"/>
      <c r="UE189" s="143"/>
      <c r="UF189" s="143"/>
      <c r="UG189" s="143"/>
      <c r="UH189" s="143"/>
      <c r="UI189" s="143"/>
      <c r="UJ189" s="143"/>
      <c r="UK189" s="143"/>
      <c r="UL189" s="143"/>
      <c r="UM189" s="143"/>
      <c r="UN189" s="143"/>
      <c r="UO189" s="143"/>
      <c r="UP189" s="143"/>
      <c r="UQ189" s="143"/>
      <c r="UR189" s="143"/>
      <c r="US189" s="143"/>
      <c r="UT189" s="143"/>
      <c r="UU189" s="143"/>
      <c r="UV189" s="143"/>
      <c r="UW189" s="143"/>
      <c r="UX189" s="143"/>
      <c r="UY189" s="143"/>
      <c r="UZ189" s="143"/>
      <c r="VA189" s="143"/>
      <c r="VB189" s="143"/>
      <c r="VC189" s="143"/>
      <c r="VD189" s="143"/>
      <c r="VE189" s="143"/>
      <c r="VF189" s="143"/>
      <c r="VG189" s="143"/>
      <c r="VH189" s="143"/>
      <c r="VI189" s="143"/>
      <c r="VJ189" s="143"/>
      <c r="VK189" s="143"/>
      <c r="VL189" s="143"/>
      <c r="VM189" s="143"/>
      <c r="VN189" s="143"/>
      <c r="VO189" s="143"/>
      <c r="VP189" s="143"/>
      <c r="VQ189" s="143"/>
      <c r="VR189" s="143"/>
      <c r="VS189" s="143"/>
      <c r="VT189" s="143"/>
      <c r="VU189" s="143"/>
      <c r="VV189" s="143"/>
      <c r="VW189" s="143"/>
      <c r="VX189" s="143"/>
      <c r="VY189" s="143"/>
      <c r="VZ189" s="143"/>
      <c r="WA189" s="143"/>
      <c r="WB189" s="143"/>
      <c r="WC189" s="143"/>
      <c r="WD189" s="143"/>
      <c r="WE189" s="143"/>
      <c r="WF189" s="143"/>
      <c r="WG189" s="143"/>
      <c r="WH189" s="143"/>
      <c r="WI189" s="143"/>
      <c r="WJ189" s="143"/>
      <c r="WK189" s="143"/>
      <c r="WL189" s="143"/>
      <c r="WM189" s="143"/>
      <c r="WN189" s="143"/>
      <c r="WO189" s="143"/>
      <c r="WP189" s="143"/>
      <c r="WQ189" s="143"/>
      <c r="WR189" s="143"/>
      <c r="WS189" s="143"/>
      <c r="WT189" s="143"/>
      <c r="WU189" s="143"/>
      <c r="WV189" s="143"/>
      <c r="WW189" s="143"/>
      <c r="WX189" s="143"/>
      <c r="WY189" s="143"/>
      <c r="WZ189" s="143"/>
      <c r="XA189" s="143"/>
      <c r="XB189" s="143"/>
      <c r="XC189" s="143"/>
      <c r="XD189" s="143"/>
      <c r="XE189" s="143"/>
      <c r="XF189" s="143"/>
      <c r="XG189" s="143"/>
      <c r="XH189" s="143"/>
      <c r="XI189" s="143"/>
      <c r="XJ189" s="143"/>
      <c r="XK189" s="143"/>
      <c r="XL189" s="143"/>
      <c r="XM189" s="143"/>
      <c r="XN189" s="143"/>
      <c r="XO189" s="143"/>
      <c r="XP189" s="143"/>
      <c r="XQ189" s="143"/>
      <c r="XR189" s="143"/>
      <c r="XS189" s="143"/>
      <c r="XT189" s="143"/>
      <c r="XU189" s="143"/>
      <c r="XV189" s="143"/>
      <c r="XW189" s="143"/>
      <c r="XX189" s="143"/>
      <c r="XY189" s="143"/>
      <c r="XZ189" s="143"/>
      <c r="YA189" s="143"/>
      <c r="YB189" s="143"/>
      <c r="YC189" s="143"/>
      <c r="YD189" s="143"/>
      <c r="YE189" s="143"/>
      <c r="YF189" s="143"/>
      <c r="YG189" s="143"/>
      <c r="YH189" s="143"/>
      <c r="YI189" s="143"/>
      <c r="YJ189" s="143"/>
      <c r="YK189" s="143"/>
      <c r="YL189" s="143"/>
      <c r="YM189" s="143"/>
      <c r="YN189" s="143"/>
      <c r="YO189" s="143"/>
      <c r="YP189" s="143"/>
      <c r="YQ189" s="143"/>
      <c r="YR189" s="143"/>
      <c r="YS189" s="143"/>
      <c r="YT189" s="143"/>
      <c r="YU189" s="143"/>
      <c r="YV189" s="143"/>
      <c r="YW189" s="143"/>
      <c r="YX189" s="143"/>
      <c r="YY189" s="143"/>
      <c r="YZ189" s="143"/>
      <c r="ZA189" s="143"/>
      <c r="ZB189" s="143"/>
      <c r="ZC189" s="143"/>
      <c r="ZD189" s="143"/>
      <c r="ZE189" s="143"/>
      <c r="ZF189" s="143"/>
      <c r="ZG189" s="143"/>
      <c r="ZH189" s="143"/>
    </row>
    <row r="190" spans="1:684" s="106" customFormat="1" ht="13.55" customHeight="1">
      <c r="A190" s="400"/>
      <c r="B190" s="62" t="s">
        <v>241</v>
      </c>
      <c r="C190" s="166">
        <v>2642585</v>
      </c>
      <c r="D190" s="385">
        <f t="shared" si="39"/>
        <v>5.9026240162994625E-2</v>
      </c>
      <c r="E190" s="93">
        <v>1699</v>
      </c>
      <c r="F190" s="385">
        <f t="shared" si="29"/>
        <v>-0.22667273554847522</v>
      </c>
      <c r="G190" s="92">
        <v>333</v>
      </c>
      <c r="H190" s="385">
        <f t="shared" si="38"/>
        <v>-0.11671087533156499</v>
      </c>
      <c r="I190" s="92">
        <v>210</v>
      </c>
      <c r="J190" s="385">
        <f t="shared" si="40"/>
        <v>-7.8947368421052655E-2</v>
      </c>
      <c r="K190" s="373">
        <v>60</v>
      </c>
      <c r="L190" s="385">
        <f t="shared" si="36"/>
        <v>-0.33333333333333337</v>
      </c>
      <c r="M190" s="373">
        <v>1434</v>
      </c>
      <c r="N190" s="385">
        <f t="shared" si="36"/>
        <v>-0.63107795214818618</v>
      </c>
      <c r="O190" s="92"/>
      <c r="P190" s="385"/>
      <c r="Q190" s="93"/>
      <c r="R190" s="385"/>
      <c r="S190" s="143"/>
      <c r="T190" s="143"/>
      <c r="U190" s="143"/>
      <c r="V190" s="143"/>
      <c r="W190" s="143"/>
      <c r="X190" s="143"/>
      <c r="Y190" s="143"/>
      <c r="Z190" s="143"/>
      <c r="AA190" s="143"/>
      <c r="AB190" s="143"/>
      <c r="AC190" s="143"/>
      <c r="AD190" s="143"/>
      <c r="AE190" s="143"/>
      <c r="AF190" s="143"/>
      <c r="AG190" s="143"/>
      <c r="AH190" s="143"/>
      <c r="AI190" s="143"/>
      <c r="AJ190" s="143"/>
      <c r="AK190" s="143"/>
      <c r="AL190" s="143"/>
      <c r="AM190" s="143"/>
      <c r="AN190" s="143"/>
      <c r="AO190" s="143"/>
      <c r="AP190" s="143"/>
      <c r="AQ190" s="143"/>
      <c r="AR190" s="143"/>
      <c r="AS190" s="143"/>
      <c r="AT190" s="143"/>
      <c r="AU190" s="143"/>
      <c r="AV190" s="143"/>
      <c r="AW190" s="143"/>
      <c r="AX190" s="143"/>
      <c r="AY190" s="143"/>
      <c r="AZ190" s="143"/>
      <c r="BA190" s="143"/>
      <c r="BB190" s="143"/>
      <c r="BC190" s="143"/>
      <c r="BD190" s="143"/>
      <c r="BE190" s="143"/>
      <c r="BF190" s="143"/>
      <c r="BG190" s="143"/>
      <c r="BH190" s="143"/>
      <c r="BI190" s="143"/>
      <c r="BJ190" s="143"/>
      <c r="BK190" s="143"/>
      <c r="BL190" s="143"/>
      <c r="BM190" s="143"/>
      <c r="BN190" s="143"/>
      <c r="BO190" s="143"/>
      <c r="BP190" s="143"/>
      <c r="BQ190" s="143"/>
      <c r="BR190" s="143"/>
      <c r="BS190" s="143"/>
      <c r="BT190" s="143"/>
      <c r="BU190" s="143"/>
      <c r="BV190" s="143"/>
      <c r="BW190" s="143"/>
      <c r="BX190" s="143"/>
      <c r="BY190" s="143"/>
      <c r="BZ190" s="143"/>
      <c r="CA190" s="143"/>
      <c r="CB190" s="143"/>
      <c r="CC190" s="143"/>
      <c r="CD190" s="143"/>
      <c r="CE190" s="143"/>
      <c r="CF190" s="143"/>
      <c r="CG190" s="143"/>
      <c r="CH190" s="143"/>
      <c r="CI190" s="143"/>
      <c r="CJ190" s="143"/>
      <c r="CK190" s="143"/>
      <c r="CL190" s="143"/>
      <c r="CM190" s="143"/>
      <c r="CN190" s="143"/>
      <c r="CO190" s="143"/>
      <c r="CP190" s="143"/>
      <c r="CQ190" s="143"/>
      <c r="CR190" s="143"/>
      <c r="CS190" s="143"/>
      <c r="CT190" s="143"/>
      <c r="CU190" s="143"/>
      <c r="CV190" s="143"/>
      <c r="CW190" s="143"/>
      <c r="CX190" s="143"/>
      <c r="CY190" s="143"/>
      <c r="CZ190" s="143"/>
      <c r="DA190" s="143"/>
      <c r="DB190" s="143"/>
      <c r="DC190" s="143"/>
      <c r="DD190" s="143"/>
      <c r="DE190" s="143"/>
      <c r="DF190" s="143"/>
      <c r="DG190" s="143"/>
      <c r="DH190" s="143"/>
      <c r="DI190" s="143"/>
      <c r="DJ190" s="143"/>
      <c r="DK190" s="143"/>
      <c r="DL190" s="143"/>
      <c r="DM190" s="143"/>
      <c r="DN190" s="143"/>
      <c r="DO190" s="143"/>
      <c r="DP190" s="143"/>
      <c r="DQ190" s="143"/>
      <c r="DR190" s="143"/>
      <c r="DS190" s="143"/>
      <c r="DT190" s="143"/>
      <c r="DU190" s="143"/>
      <c r="DV190" s="143"/>
      <c r="DW190" s="143"/>
      <c r="DX190" s="143"/>
      <c r="DY190" s="143"/>
      <c r="DZ190" s="143"/>
      <c r="EA190" s="143"/>
      <c r="EB190" s="143"/>
      <c r="EC190" s="143"/>
      <c r="ED190" s="143"/>
      <c r="EE190" s="143"/>
      <c r="EF190" s="143"/>
      <c r="EG190" s="143"/>
      <c r="EH190" s="143"/>
      <c r="EI190" s="143"/>
      <c r="EJ190" s="143"/>
      <c r="EK190" s="143"/>
      <c r="EL190" s="143"/>
      <c r="EM190" s="143"/>
      <c r="EN190" s="143"/>
      <c r="EO190" s="143"/>
      <c r="EP190" s="143"/>
      <c r="EQ190" s="143"/>
      <c r="ER190" s="143"/>
      <c r="ES190" s="143"/>
      <c r="ET190" s="143"/>
      <c r="EU190" s="143"/>
      <c r="EV190" s="143"/>
      <c r="EW190" s="143"/>
      <c r="EX190" s="143"/>
      <c r="EY190" s="143"/>
      <c r="EZ190" s="143"/>
      <c r="FA190" s="143"/>
      <c r="FB190" s="143"/>
      <c r="FC190" s="143"/>
      <c r="FD190" s="143"/>
      <c r="FE190" s="143"/>
      <c r="FF190" s="143"/>
      <c r="FG190" s="143"/>
      <c r="FH190" s="143"/>
      <c r="FI190" s="143"/>
      <c r="FJ190" s="143"/>
      <c r="FK190" s="143"/>
      <c r="FL190" s="143"/>
      <c r="FM190" s="143"/>
      <c r="FN190" s="143"/>
      <c r="FO190" s="143"/>
      <c r="FP190" s="143"/>
      <c r="FQ190" s="143"/>
      <c r="FR190" s="143"/>
      <c r="FS190" s="143"/>
      <c r="FT190" s="143"/>
      <c r="FU190" s="143"/>
      <c r="FV190" s="143"/>
      <c r="FW190" s="143"/>
      <c r="FX190" s="143"/>
      <c r="FY190" s="143"/>
      <c r="FZ190" s="143"/>
      <c r="GA190" s="143"/>
      <c r="GB190" s="143"/>
      <c r="GC190" s="143"/>
      <c r="GD190" s="143"/>
      <c r="GE190" s="143"/>
      <c r="GF190" s="143"/>
      <c r="GG190" s="143"/>
      <c r="GH190" s="143"/>
      <c r="GI190" s="143"/>
      <c r="GJ190" s="143"/>
      <c r="GK190" s="143"/>
      <c r="GL190" s="143"/>
      <c r="GM190" s="143"/>
      <c r="GN190" s="143"/>
      <c r="GO190" s="143"/>
      <c r="GP190" s="143"/>
      <c r="GQ190" s="143"/>
      <c r="GR190" s="143"/>
      <c r="GS190" s="143"/>
      <c r="GT190" s="143"/>
      <c r="GU190" s="143"/>
      <c r="GV190" s="143"/>
      <c r="GW190" s="143"/>
      <c r="GX190" s="143"/>
      <c r="GY190" s="143"/>
      <c r="GZ190" s="143"/>
      <c r="HA190" s="143"/>
      <c r="HB190" s="143"/>
      <c r="HC190" s="143"/>
      <c r="HD190" s="143"/>
      <c r="HE190" s="143"/>
      <c r="HF190" s="143"/>
      <c r="HG190" s="143"/>
      <c r="HH190" s="143"/>
      <c r="HI190" s="143"/>
      <c r="HJ190" s="143"/>
      <c r="HK190" s="143"/>
      <c r="HL190" s="143"/>
      <c r="HM190" s="143"/>
      <c r="HN190" s="143"/>
      <c r="HO190" s="143"/>
      <c r="HP190" s="143"/>
      <c r="HQ190" s="143"/>
      <c r="HR190" s="143"/>
      <c r="HS190" s="143"/>
      <c r="HT190" s="143"/>
      <c r="HU190" s="143"/>
      <c r="HV190" s="143"/>
      <c r="HW190" s="143"/>
      <c r="HX190" s="143"/>
      <c r="HY190" s="143"/>
      <c r="HZ190" s="143"/>
      <c r="IA190" s="143"/>
      <c r="IB190" s="143"/>
      <c r="IC190" s="143"/>
      <c r="ID190" s="143"/>
      <c r="IE190" s="143"/>
      <c r="IF190" s="143"/>
      <c r="IG190" s="143"/>
      <c r="IH190" s="143"/>
      <c r="II190" s="143"/>
      <c r="IJ190" s="143"/>
      <c r="IK190" s="143"/>
      <c r="IL190" s="143"/>
      <c r="IM190" s="143"/>
      <c r="IN190" s="143"/>
      <c r="IO190" s="143"/>
      <c r="IP190" s="143"/>
      <c r="IQ190" s="143"/>
      <c r="IR190" s="143"/>
      <c r="IS190" s="143"/>
      <c r="IT190" s="143"/>
      <c r="IU190" s="143"/>
      <c r="IV190" s="143"/>
      <c r="IW190" s="143"/>
      <c r="IX190" s="143"/>
      <c r="IY190" s="143"/>
      <c r="IZ190" s="143"/>
      <c r="JA190" s="143"/>
      <c r="JB190" s="143"/>
      <c r="JC190" s="143"/>
      <c r="JD190" s="143"/>
      <c r="JE190" s="143"/>
      <c r="JF190" s="143"/>
      <c r="JG190" s="143"/>
      <c r="JH190" s="143"/>
      <c r="JI190" s="143"/>
      <c r="JJ190" s="143"/>
      <c r="JK190" s="143"/>
      <c r="JL190" s="143"/>
      <c r="JM190" s="143"/>
      <c r="JN190" s="143"/>
      <c r="JO190" s="143"/>
      <c r="JP190" s="143"/>
      <c r="JQ190" s="143"/>
      <c r="JR190" s="143"/>
      <c r="JS190" s="143"/>
      <c r="JT190" s="143"/>
      <c r="JU190" s="143"/>
      <c r="JV190" s="143"/>
      <c r="JW190" s="143"/>
      <c r="JX190" s="143"/>
      <c r="JY190" s="143"/>
      <c r="JZ190" s="143"/>
      <c r="KA190" s="143"/>
      <c r="KB190" s="143"/>
      <c r="KC190" s="143"/>
      <c r="KD190" s="143"/>
      <c r="KE190" s="143"/>
      <c r="KF190" s="143"/>
      <c r="KG190" s="143"/>
      <c r="KH190" s="143"/>
      <c r="KI190" s="143"/>
      <c r="KJ190" s="143"/>
      <c r="KK190" s="143"/>
      <c r="KL190" s="143"/>
      <c r="KM190" s="143"/>
      <c r="KN190" s="143"/>
      <c r="KO190" s="143"/>
      <c r="KP190" s="143"/>
      <c r="KQ190" s="143"/>
      <c r="KR190" s="143"/>
      <c r="KS190" s="143"/>
      <c r="KT190" s="143"/>
      <c r="KU190" s="143"/>
      <c r="KV190" s="143"/>
      <c r="KW190" s="143"/>
      <c r="KX190" s="143"/>
      <c r="KY190" s="143"/>
      <c r="KZ190" s="143"/>
      <c r="LA190" s="143"/>
      <c r="LB190" s="143"/>
      <c r="LC190" s="143"/>
      <c r="LD190" s="143"/>
      <c r="LE190" s="143"/>
      <c r="LF190" s="143"/>
      <c r="LG190" s="143"/>
      <c r="LH190" s="143"/>
      <c r="LI190" s="143"/>
      <c r="LJ190" s="143"/>
      <c r="LK190" s="143"/>
      <c r="LL190" s="143"/>
      <c r="LM190" s="143"/>
      <c r="LN190" s="143"/>
      <c r="LO190" s="143"/>
      <c r="LP190" s="143"/>
      <c r="LQ190" s="143"/>
      <c r="LR190" s="143"/>
      <c r="LS190" s="143"/>
      <c r="LT190" s="143"/>
      <c r="LU190" s="143"/>
      <c r="LV190" s="143"/>
      <c r="LW190" s="143"/>
      <c r="LX190" s="143"/>
      <c r="LY190" s="143"/>
      <c r="LZ190" s="143"/>
      <c r="MA190" s="143"/>
      <c r="MB190" s="143"/>
      <c r="MC190" s="143"/>
      <c r="MD190" s="143"/>
      <c r="ME190" s="143"/>
      <c r="MF190" s="143"/>
      <c r="MG190" s="143"/>
      <c r="MH190" s="143"/>
      <c r="MI190" s="143"/>
      <c r="MJ190" s="143"/>
      <c r="MK190" s="143"/>
      <c r="ML190" s="143"/>
      <c r="MM190" s="143"/>
      <c r="MN190" s="143"/>
      <c r="MO190" s="143"/>
      <c r="MP190" s="143"/>
      <c r="MQ190" s="143"/>
      <c r="MR190" s="143"/>
      <c r="MS190" s="143"/>
      <c r="MT190" s="143"/>
      <c r="MU190" s="143"/>
      <c r="MV190" s="143"/>
      <c r="MW190" s="143"/>
      <c r="MX190" s="143"/>
      <c r="MY190" s="143"/>
      <c r="MZ190" s="143"/>
      <c r="NA190" s="143"/>
      <c r="NB190" s="143"/>
      <c r="NC190" s="143"/>
      <c r="ND190" s="143"/>
      <c r="NE190" s="143"/>
      <c r="NF190" s="143"/>
      <c r="NG190" s="143"/>
      <c r="NH190" s="143"/>
      <c r="NI190" s="143"/>
      <c r="NJ190" s="143"/>
      <c r="NK190" s="143"/>
      <c r="NL190" s="143"/>
      <c r="NM190" s="143"/>
      <c r="NN190" s="143"/>
      <c r="NO190" s="143"/>
      <c r="NP190" s="143"/>
      <c r="NQ190" s="143"/>
      <c r="NR190" s="143"/>
      <c r="NS190" s="143"/>
      <c r="NT190" s="143"/>
      <c r="NU190" s="143"/>
      <c r="NV190" s="143"/>
      <c r="NW190" s="143"/>
      <c r="NX190" s="143"/>
      <c r="NY190" s="143"/>
      <c r="NZ190" s="143"/>
      <c r="OA190" s="143"/>
      <c r="OB190" s="143"/>
      <c r="OC190" s="143"/>
      <c r="OD190" s="143"/>
      <c r="OE190" s="143"/>
      <c r="OF190" s="143"/>
      <c r="OG190" s="143"/>
      <c r="OH190" s="143"/>
      <c r="OI190" s="143"/>
      <c r="OJ190" s="143"/>
      <c r="OK190" s="143"/>
      <c r="OL190" s="143"/>
      <c r="OM190" s="143"/>
      <c r="ON190" s="143"/>
      <c r="OO190" s="143"/>
      <c r="OP190" s="143"/>
      <c r="OQ190" s="143"/>
      <c r="OR190" s="143"/>
      <c r="OS190" s="143"/>
      <c r="OT190" s="143"/>
      <c r="OU190" s="143"/>
      <c r="OV190" s="143"/>
      <c r="OW190" s="143"/>
      <c r="OX190" s="143"/>
      <c r="OY190" s="143"/>
      <c r="OZ190" s="143"/>
      <c r="PA190" s="143"/>
      <c r="PB190" s="143"/>
      <c r="PC190" s="143"/>
      <c r="PD190" s="143"/>
      <c r="PE190" s="143"/>
      <c r="PF190" s="143"/>
      <c r="PG190" s="143"/>
      <c r="PH190" s="143"/>
      <c r="PI190" s="143"/>
      <c r="PJ190" s="143"/>
      <c r="PK190" s="143"/>
      <c r="PL190" s="143"/>
      <c r="PM190" s="143"/>
      <c r="PN190" s="143"/>
      <c r="PO190" s="143"/>
      <c r="PP190" s="143"/>
      <c r="PQ190" s="143"/>
      <c r="PR190" s="143"/>
      <c r="PS190" s="143"/>
      <c r="PT190" s="143"/>
      <c r="PU190" s="143"/>
      <c r="PV190" s="143"/>
      <c r="PW190" s="143"/>
      <c r="PX190" s="143"/>
      <c r="PY190" s="143"/>
      <c r="PZ190" s="143"/>
      <c r="QA190" s="143"/>
      <c r="QB190" s="143"/>
      <c r="QC190" s="143"/>
      <c r="QD190" s="143"/>
      <c r="QE190" s="143"/>
      <c r="QF190" s="143"/>
      <c r="QG190" s="143"/>
      <c r="QH190" s="143"/>
      <c r="QI190" s="143"/>
      <c r="QJ190" s="143"/>
      <c r="QK190" s="143"/>
      <c r="QL190" s="143"/>
      <c r="QM190" s="143"/>
      <c r="QN190" s="143"/>
      <c r="QO190" s="143"/>
      <c r="QP190" s="143"/>
      <c r="QQ190" s="143"/>
      <c r="QR190" s="143"/>
      <c r="QS190" s="143"/>
      <c r="QT190" s="143"/>
      <c r="QU190" s="143"/>
      <c r="QV190" s="143"/>
      <c r="QW190" s="143"/>
      <c r="QX190" s="143"/>
      <c r="QY190" s="143"/>
      <c r="QZ190" s="143"/>
      <c r="RA190" s="143"/>
      <c r="RB190" s="143"/>
      <c r="RC190" s="143"/>
      <c r="RD190" s="143"/>
      <c r="RE190" s="143"/>
      <c r="RF190" s="143"/>
      <c r="RG190" s="143"/>
      <c r="RH190" s="143"/>
      <c r="RI190" s="143"/>
      <c r="RJ190" s="143"/>
      <c r="RK190" s="143"/>
      <c r="RL190" s="143"/>
      <c r="RM190" s="143"/>
      <c r="RN190" s="143"/>
      <c r="RO190" s="143"/>
      <c r="RP190" s="143"/>
      <c r="RQ190" s="143"/>
      <c r="RR190" s="143"/>
      <c r="RS190" s="143"/>
      <c r="RT190" s="143"/>
      <c r="RU190" s="143"/>
      <c r="RV190" s="143"/>
      <c r="RW190" s="143"/>
      <c r="RX190" s="143"/>
      <c r="RY190" s="143"/>
      <c r="RZ190" s="143"/>
      <c r="SA190" s="143"/>
      <c r="SB190" s="143"/>
      <c r="SC190" s="143"/>
      <c r="SD190" s="143"/>
      <c r="SE190" s="143"/>
      <c r="SF190" s="143"/>
      <c r="SG190" s="143"/>
      <c r="SH190" s="143"/>
      <c r="SI190" s="143"/>
      <c r="SJ190" s="143"/>
      <c r="SK190" s="143"/>
      <c r="SL190" s="143"/>
      <c r="SM190" s="143"/>
      <c r="SN190" s="143"/>
      <c r="SO190" s="143"/>
      <c r="SP190" s="143"/>
      <c r="SQ190" s="143"/>
      <c r="SR190" s="143"/>
      <c r="SS190" s="143"/>
      <c r="ST190" s="143"/>
      <c r="SU190" s="143"/>
      <c r="SV190" s="143"/>
      <c r="SW190" s="143"/>
      <c r="SX190" s="143"/>
      <c r="SY190" s="143"/>
      <c r="SZ190" s="143"/>
      <c r="TA190" s="143"/>
      <c r="TB190" s="143"/>
      <c r="TC190" s="143"/>
      <c r="TD190" s="143"/>
      <c r="TE190" s="143"/>
      <c r="TF190" s="143"/>
      <c r="TG190" s="143"/>
      <c r="TH190" s="143"/>
      <c r="TI190" s="143"/>
      <c r="TJ190" s="143"/>
      <c r="TK190" s="143"/>
      <c r="TL190" s="143"/>
      <c r="TM190" s="143"/>
      <c r="TN190" s="143"/>
      <c r="TO190" s="143"/>
      <c r="TP190" s="143"/>
      <c r="TQ190" s="143"/>
      <c r="TR190" s="143"/>
      <c r="TS190" s="143"/>
      <c r="TT190" s="143"/>
      <c r="TU190" s="143"/>
      <c r="TV190" s="143"/>
      <c r="TW190" s="143"/>
      <c r="TX190" s="143"/>
      <c r="TY190" s="143"/>
      <c r="TZ190" s="143"/>
      <c r="UA190" s="143"/>
      <c r="UB190" s="143"/>
      <c r="UC190" s="143"/>
      <c r="UD190" s="143"/>
      <c r="UE190" s="143"/>
      <c r="UF190" s="143"/>
      <c r="UG190" s="143"/>
      <c r="UH190" s="143"/>
      <c r="UI190" s="143"/>
      <c r="UJ190" s="143"/>
      <c r="UK190" s="143"/>
      <c r="UL190" s="143"/>
      <c r="UM190" s="143"/>
      <c r="UN190" s="143"/>
      <c r="UO190" s="143"/>
      <c r="UP190" s="143"/>
      <c r="UQ190" s="143"/>
      <c r="UR190" s="143"/>
      <c r="US190" s="143"/>
      <c r="UT190" s="143"/>
      <c r="UU190" s="143"/>
      <c r="UV190" s="143"/>
      <c r="UW190" s="143"/>
      <c r="UX190" s="143"/>
      <c r="UY190" s="143"/>
      <c r="UZ190" s="143"/>
      <c r="VA190" s="143"/>
      <c r="VB190" s="143"/>
      <c r="VC190" s="143"/>
      <c r="VD190" s="143"/>
      <c r="VE190" s="143"/>
      <c r="VF190" s="143"/>
      <c r="VG190" s="143"/>
      <c r="VH190" s="143"/>
      <c r="VI190" s="143"/>
      <c r="VJ190" s="143"/>
      <c r="VK190" s="143"/>
      <c r="VL190" s="143"/>
      <c r="VM190" s="143"/>
      <c r="VN190" s="143"/>
      <c r="VO190" s="143"/>
      <c r="VP190" s="143"/>
      <c r="VQ190" s="143"/>
      <c r="VR190" s="143"/>
      <c r="VS190" s="143"/>
      <c r="VT190" s="143"/>
      <c r="VU190" s="143"/>
      <c r="VV190" s="143"/>
      <c r="VW190" s="143"/>
      <c r="VX190" s="143"/>
      <c r="VY190" s="143"/>
      <c r="VZ190" s="143"/>
      <c r="WA190" s="143"/>
      <c r="WB190" s="143"/>
      <c r="WC190" s="143"/>
      <c r="WD190" s="143"/>
      <c r="WE190" s="143"/>
      <c r="WF190" s="143"/>
      <c r="WG190" s="143"/>
      <c r="WH190" s="143"/>
      <c r="WI190" s="143"/>
      <c r="WJ190" s="143"/>
      <c r="WK190" s="143"/>
      <c r="WL190" s="143"/>
      <c r="WM190" s="143"/>
      <c r="WN190" s="143"/>
      <c r="WO190" s="143"/>
      <c r="WP190" s="143"/>
      <c r="WQ190" s="143"/>
      <c r="WR190" s="143"/>
      <c r="WS190" s="143"/>
      <c r="WT190" s="143"/>
      <c r="WU190" s="143"/>
      <c r="WV190" s="143"/>
      <c r="WW190" s="143"/>
      <c r="WX190" s="143"/>
      <c r="WY190" s="143"/>
      <c r="WZ190" s="143"/>
      <c r="XA190" s="143"/>
      <c r="XB190" s="143"/>
      <c r="XC190" s="143"/>
      <c r="XD190" s="143"/>
      <c r="XE190" s="143"/>
      <c r="XF190" s="143"/>
      <c r="XG190" s="143"/>
      <c r="XH190" s="143"/>
      <c r="XI190" s="143"/>
      <c r="XJ190" s="143"/>
      <c r="XK190" s="143"/>
      <c r="XL190" s="143"/>
      <c r="XM190" s="143"/>
      <c r="XN190" s="143"/>
      <c r="XO190" s="143"/>
      <c r="XP190" s="143"/>
      <c r="XQ190" s="143"/>
      <c r="XR190" s="143"/>
      <c r="XS190" s="143"/>
      <c r="XT190" s="143"/>
      <c r="XU190" s="143"/>
      <c r="XV190" s="143"/>
      <c r="XW190" s="143"/>
      <c r="XX190" s="143"/>
      <c r="XY190" s="143"/>
      <c r="XZ190" s="143"/>
      <c r="YA190" s="143"/>
      <c r="YB190" s="143"/>
      <c r="YC190" s="143"/>
      <c r="YD190" s="143"/>
      <c r="YE190" s="143"/>
      <c r="YF190" s="143"/>
      <c r="YG190" s="143"/>
      <c r="YH190" s="143"/>
      <c r="YI190" s="143"/>
      <c r="YJ190" s="143"/>
      <c r="YK190" s="143"/>
      <c r="YL190" s="143"/>
      <c r="YM190" s="143"/>
      <c r="YN190" s="143"/>
      <c r="YO190" s="143"/>
      <c r="YP190" s="143"/>
      <c r="YQ190" s="143"/>
      <c r="YR190" s="143"/>
      <c r="YS190" s="143"/>
      <c r="YT190" s="143"/>
      <c r="YU190" s="143"/>
      <c r="YV190" s="143"/>
      <c r="YW190" s="143"/>
      <c r="YX190" s="143"/>
      <c r="YY190" s="143"/>
      <c r="YZ190" s="143"/>
      <c r="ZA190" s="143"/>
      <c r="ZB190" s="143"/>
      <c r="ZC190" s="143"/>
      <c r="ZD190" s="143"/>
      <c r="ZE190" s="143"/>
      <c r="ZF190" s="143"/>
      <c r="ZG190" s="143"/>
      <c r="ZH190" s="143"/>
    </row>
    <row r="191" spans="1:684" s="106" customFormat="1" ht="13.55" customHeight="1">
      <c r="A191" s="400"/>
      <c r="B191" s="62" t="s">
        <v>242</v>
      </c>
      <c r="C191" s="166">
        <v>2427634</v>
      </c>
      <c r="D191" s="385">
        <f t="shared" si="39"/>
        <v>-3.659965236163909E-2</v>
      </c>
      <c r="E191" s="93">
        <v>1910</v>
      </c>
      <c r="F191" s="385">
        <f t="shared" si="29"/>
        <v>-5.5390702274975223E-2</v>
      </c>
      <c r="G191" s="92">
        <v>262</v>
      </c>
      <c r="H191" s="385">
        <f t="shared" si="38"/>
        <v>-0.22255192878338281</v>
      </c>
      <c r="I191" s="92">
        <v>186</v>
      </c>
      <c r="J191" s="385">
        <f t="shared" si="40"/>
        <v>-0.27906976744186052</v>
      </c>
      <c r="K191" s="373">
        <v>56</v>
      </c>
      <c r="L191" s="385">
        <f t="shared" si="36"/>
        <v>-0.55905511811023623</v>
      </c>
      <c r="M191" s="373">
        <v>1228</v>
      </c>
      <c r="N191" s="385">
        <f t="shared" si="36"/>
        <v>-0.64083065223749636</v>
      </c>
      <c r="O191" s="92"/>
      <c r="P191" s="385"/>
      <c r="Q191" s="93"/>
      <c r="R191" s="385"/>
      <c r="S191" s="143"/>
      <c r="T191" s="143"/>
      <c r="U191" s="143"/>
      <c r="V191" s="143"/>
      <c r="W191" s="143"/>
      <c r="X191" s="143"/>
      <c r="Y191" s="143"/>
      <c r="Z191" s="143"/>
      <c r="AA191" s="143"/>
      <c r="AB191" s="143"/>
      <c r="AC191" s="143"/>
      <c r="AD191" s="143"/>
      <c r="AE191" s="143"/>
      <c r="AF191" s="143"/>
      <c r="AG191" s="143"/>
      <c r="AH191" s="143"/>
      <c r="AI191" s="143"/>
      <c r="AJ191" s="143"/>
      <c r="AK191" s="143"/>
      <c r="AL191" s="143"/>
      <c r="AM191" s="143"/>
      <c r="AN191" s="143"/>
      <c r="AO191" s="143"/>
      <c r="AP191" s="143"/>
      <c r="AQ191" s="143"/>
      <c r="AR191" s="143"/>
      <c r="AS191" s="143"/>
      <c r="AT191" s="143"/>
      <c r="AU191" s="143"/>
      <c r="AV191" s="143"/>
      <c r="AW191" s="143"/>
      <c r="AX191" s="143"/>
      <c r="AY191" s="143"/>
      <c r="AZ191" s="143"/>
      <c r="BA191" s="143"/>
      <c r="BB191" s="143"/>
      <c r="BC191" s="143"/>
      <c r="BD191" s="143"/>
      <c r="BE191" s="143"/>
      <c r="BF191" s="143"/>
      <c r="BG191" s="143"/>
      <c r="BH191" s="143"/>
      <c r="BI191" s="143"/>
      <c r="BJ191" s="143"/>
      <c r="BK191" s="143"/>
      <c r="BL191" s="143"/>
      <c r="BM191" s="143"/>
      <c r="BN191" s="143"/>
      <c r="BO191" s="143"/>
      <c r="BP191" s="143"/>
      <c r="BQ191" s="143"/>
      <c r="BR191" s="143"/>
      <c r="BS191" s="143"/>
      <c r="BT191" s="143"/>
      <c r="BU191" s="143"/>
      <c r="BV191" s="143"/>
      <c r="BW191" s="143"/>
      <c r="BX191" s="143"/>
      <c r="BY191" s="143"/>
      <c r="BZ191" s="143"/>
      <c r="CA191" s="143"/>
      <c r="CB191" s="143"/>
      <c r="CC191" s="143"/>
      <c r="CD191" s="143"/>
      <c r="CE191" s="143"/>
      <c r="CF191" s="143"/>
      <c r="CG191" s="143"/>
      <c r="CH191" s="143"/>
      <c r="CI191" s="143"/>
      <c r="CJ191" s="143"/>
      <c r="CK191" s="143"/>
      <c r="CL191" s="143"/>
      <c r="CM191" s="143"/>
      <c r="CN191" s="143"/>
      <c r="CO191" s="143"/>
      <c r="CP191" s="143"/>
      <c r="CQ191" s="143"/>
      <c r="CR191" s="143"/>
      <c r="CS191" s="143"/>
      <c r="CT191" s="143"/>
      <c r="CU191" s="143"/>
      <c r="CV191" s="143"/>
      <c r="CW191" s="143"/>
      <c r="CX191" s="143"/>
      <c r="CY191" s="143"/>
      <c r="CZ191" s="143"/>
      <c r="DA191" s="143"/>
      <c r="DB191" s="143"/>
      <c r="DC191" s="143"/>
      <c r="DD191" s="143"/>
      <c r="DE191" s="143"/>
      <c r="DF191" s="143"/>
      <c r="DG191" s="143"/>
      <c r="DH191" s="143"/>
      <c r="DI191" s="143"/>
      <c r="DJ191" s="143"/>
      <c r="DK191" s="143"/>
      <c r="DL191" s="143"/>
      <c r="DM191" s="143"/>
      <c r="DN191" s="143"/>
      <c r="DO191" s="143"/>
      <c r="DP191" s="143"/>
      <c r="DQ191" s="143"/>
      <c r="DR191" s="143"/>
      <c r="DS191" s="143"/>
      <c r="DT191" s="143"/>
      <c r="DU191" s="143"/>
      <c r="DV191" s="143"/>
      <c r="DW191" s="143"/>
      <c r="DX191" s="143"/>
      <c r="DY191" s="143"/>
      <c r="DZ191" s="143"/>
      <c r="EA191" s="143"/>
      <c r="EB191" s="143"/>
      <c r="EC191" s="143"/>
      <c r="ED191" s="143"/>
      <c r="EE191" s="143"/>
      <c r="EF191" s="143"/>
      <c r="EG191" s="143"/>
      <c r="EH191" s="143"/>
      <c r="EI191" s="143"/>
      <c r="EJ191" s="143"/>
      <c r="EK191" s="143"/>
      <c r="EL191" s="143"/>
      <c r="EM191" s="143"/>
      <c r="EN191" s="143"/>
      <c r="EO191" s="143"/>
      <c r="EP191" s="143"/>
      <c r="EQ191" s="143"/>
      <c r="ER191" s="143"/>
      <c r="ES191" s="143"/>
      <c r="ET191" s="143"/>
      <c r="EU191" s="143"/>
      <c r="EV191" s="143"/>
      <c r="EW191" s="143"/>
      <c r="EX191" s="143"/>
      <c r="EY191" s="143"/>
      <c r="EZ191" s="143"/>
      <c r="FA191" s="143"/>
      <c r="FB191" s="143"/>
      <c r="FC191" s="143"/>
      <c r="FD191" s="143"/>
      <c r="FE191" s="143"/>
      <c r="FF191" s="143"/>
      <c r="FG191" s="143"/>
      <c r="FH191" s="143"/>
      <c r="FI191" s="143"/>
      <c r="FJ191" s="143"/>
      <c r="FK191" s="143"/>
      <c r="FL191" s="143"/>
      <c r="FM191" s="143"/>
      <c r="FN191" s="143"/>
      <c r="FO191" s="143"/>
      <c r="FP191" s="143"/>
      <c r="FQ191" s="143"/>
      <c r="FR191" s="143"/>
      <c r="FS191" s="143"/>
      <c r="FT191" s="143"/>
      <c r="FU191" s="143"/>
      <c r="FV191" s="143"/>
      <c r="FW191" s="143"/>
      <c r="FX191" s="143"/>
      <c r="FY191" s="143"/>
      <c r="FZ191" s="143"/>
      <c r="GA191" s="143"/>
      <c r="GB191" s="143"/>
      <c r="GC191" s="143"/>
      <c r="GD191" s="143"/>
      <c r="GE191" s="143"/>
      <c r="GF191" s="143"/>
      <c r="GG191" s="143"/>
      <c r="GH191" s="143"/>
      <c r="GI191" s="143"/>
      <c r="GJ191" s="143"/>
      <c r="GK191" s="143"/>
      <c r="GL191" s="143"/>
      <c r="GM191" s="143"/>
      <c r="GN191" s="143"/>
      <c r="GO191" s="143"/>
      <c r="GP191" s="143"/>
      <c r="GQ191" s="143"/>
      <c r="GR191" s="143"/>
      <c r="GS191" s="143"/>
      <c r="GT191" s="143"/>
      <c r="GU191" s="143"/>
      <c r="GV191" s="143"/>
      <c r="GW191" s="143"/>
      <c r="GX191" s="143"/>
      <c r="GY191" s="143"/>
      <c r="GZ191" s="143"/>
      <c r="HA191" s="143"/>
      <c r="HB191" s="143"/>
      <c r="HC191" s="143"/>
      <c r="HD191" s="143"/>
      <c r="HE191" s="143"/>
      <c r="HF191" s="143"/>
      <c r="HG191" s="143"/>
      <c r="HH191" s="143"/>
      <c r="HI191" s="143"/>
      <c r="HJ191" s="143"/>
      <c r="HK191" s="143"/>
      <c r="HL191" s="143"/>
      <c r="HM191" s="143"/>
      <c r="HN191" s="143"/>
      <c r="HO191" s="143"/>
      <c r="HP191" s="143"/>
      <c r="HQ191" s="143"/>
      <c r="HR191" s="143"/>
      <c r="HS191" s="143"/>
      <c r="HT191" s="143"/>
      <c r="HU191" s="143"/>
      <c r="HV191" s="143"/>
      <c r="HW191" s="143"/>
      <c r="HX191" s="143"/>
      <c r="HY191" s="143"/>
      <c r="HZ191" s="143"/>
      <c r="IA191" s="143"/>
      <c r="IB191" s="143"/>
      <c r="IC191" s="143"/>
      <c r="ID191" s="143"/>
      <c r="IE191" s="143"/>
      <c r="IF191" s="143"/>
      <c r="IG191" s="143"/>
      <c r="IH191" s="143"/>
      <c r="II191" s="143"/>
      <c r="IJ191" s="143"/>
      <c r="IK191" s="143"/>
      <c r="IL191" s="143"/>
      <c r="IM191" s="143"/>
      <c r="IN191" s="143"/>
      <c r="IO191" s="143"/>
      <c r="IP191" s="143"/>
      <c r="IQ191" s="143"/>
      <c r="IR191" s="143"/>
      <c r="IS191" s="143"/>
      <c r="IT191" s="143"/>
      <c r="IU191" s="143"/>
      <c r="IV191" s="143"/>
      <c r="IW191" s="143"/>
      <c r="IX191" s="143"/>
      <c r="IY191" s="143"/>
      <c r="IZ191" s="143"/>
      <c r="JA191" s="143"/>
      <c r="JB191" s="143"/>
      <c r="JC191" s="143"/>
      <c r="JD191" s="143"/>
      <c r="JE191" s="143"/>
      <c r="JF191" s="143"/>
      <c r="JG191" s="143"/>
      <c r="JH191" s="143"/>
      <c r="JI191" s="143"/>
      <c r="JJ191" s="143"/>
      <c r="JK191" s="143"/>
      <c r="JL191" s="143"/>
      <c r="JM191" s="143"/>
      <c r="JN191" s="143"/>
      <c r="JO191" s="143"/>
      <c r="JP191" s="143"/>
      <c r="JQ191" s="143"/>
      <c r="JR191" s="143"/>
      <c r="JS191" s="143"/>
      <c r="JT191" s="143"/>
      <c r="JU191" s="143"/>
      <c r="JV191" s="143"/>
      <c r="JW191" s="143"/>
      <c r="JX191" s="143"/>
      <c r="JY191" s="143"/>
      <c r="JZ191" s="143"/>
      <c r="KA191" s="143"/>
      <c r="KB191" s="143"/>
      <c r="KC191" s="143"/>
      <c r="KD191" s="143"/>
      <c r="KE191" s="143"/>
      <c r="KF191" s="143"/>
      <c r="KG191" s="143"/>
      <c r="KH191" s="143"/>
      <c r="KI191" s="143"/>
      <c r="KJ191" s="143"/>
      <c r="KK191" s="143"/>
      <c r="KL191" s="143"/>
      <c r="KM191" s="143"/>
      <c r="KN191" s="143"/>
      <c r="KO191" s="143"/>
      <c r="KP191" s="143"/>
      <c r="KQ191" s="143"/>
      <c r="KR191" s="143"/>
      <c r="KS191" s="143"/>
      <c r="KT191" s="143"/>
      <c r="KU191" s="143"/>
      <c r="KV191" s="143"/>
      <c r="KW191" s="143"/>
      <c r="KX191" s="143"/>
      <c r="KY191" s="143"/>
      <c r="KZ191" s="143"/>
      <c r="LA191" s="143"/>
      <c r="LB191" s="143"/>
      <c r="LC191" s="143"/>
      <c r="LD191" s="143"/>
      <c r="LE191" s="143"/>
      <c r="LF191" s="143"/>
      <c r="LG191" s="143"/>
      <c r="LH191" s="143"/>
      <c r="LI191" s="143"/>
      <c r="LJ191" s="143"/>
      <c r="LK191" s="143"/>
      <c r="LL191" s="143"/>
      <c r="LM191" s="143"/>
      <c r="LN191" s="143"/>
      <c r="LO191" s="143"/>
      <c r="LP191" s="143"/>
      <c r="LQ191" s="143"/>
      <c r="LR191" s="143"/>
      <c r="LS191" s="143"/>
      <c r="LT191" s="143"/>
      <c r="LU191" s="143"/>
      <c r="LV191" s="143"/>
      <c r="LW191" s="143"/>
      <c r="LX191" s="143"/>
      <c r="LY191" s="143"/>
      <c r="LZ191" s="143"/>
      <c r="MA191" s="143"/>
      <c r="MB191" s="143"/>
      <c r="MC191" s="143"/>
      <c r="MD191" s="143"/>
      <c r="ME191" s="143"/>
      <c r="MF191" s="143"/>
      <c r="MG191" s="143"/>
      <c r="MH191" s="143"/>
      <c r="MI191" s="143"/>
      <c r="MJ191" s="143"/>
      <c r="MK191" s="143"/>
      <c r="ML191" s="143"/>
      <c r="MM191" s="143"/>
      <c r="MN191" s="143"/>
      <c r="MO191" s="143"/>
      <c r="MP191" s="143"/>
      <c r="MQ191" s="143"/>
      <c r="MR191" s="143"/>
      <c r="MS191" s="143"/>
      <c r="MT191" s="143"/>
      <c r="MU191" s="143"/>
      <c r="MV191" s="143"/>
      <c r="MW191" s="143"/>
      <c r="MX191" s="143"/>
      <c r="MY191" s="143"/>
      <c r="MZ191" s="143"/>
      <c r="NA191" s="143"/>
      <c r="NB191" s="143"/>
      <c r="NC191" s="143"/>
      <c r="ND191" s="143"/>
      <c r="NE191" s="143"/>
      <c r="NF191" s="143"/>
      <c r="NG191" s="143"/>
      <c r="NH191" s="143"/>
      <c r="NI191" s="143"/>
      <c r="NJ191" s="143"/>
      <c r="NK191" s="143"/>
      <c r="NL191" s="143"/>
      <c r="NM191" s="143"/>
      <c r="NN191" s="143"/>
      <c r="NO191" s="143"/>
      <c r="NP191" s="143"/>
      <c r="NQ191" s="143"/>
      <c r="NR191" s="143"/>
      <c r="NS191" s="143"/>
      <c r="NT191" s="143"/>
      <c r="NU191" s="143"/>
      <c r="NV191" s="143"/>
      <c r="NW191" s="143"/>
      <c r="NX191" s="143"/>
      <c r="NY191" s="143"/>
      <c r="NZ191" s="143"/>
      <c r="OA191" s="143"/>
      <c r="OB191" s="143"/>
      <c r="OC191" s="143"/>
      <c r="OD191" s="143"/>
      <c r="OE191" s="143"/>
      <c r="OF191" s="143"/>
      <c r="OG191" s="143"/>
      <c r="OH191" s="143"/>
      <c r="OI191" s="143"/>
      <c r="OJ191" s="143"/>
      <c r="OK191" s="143"/>
      <c r="OL191" s="143"/>
      <c r="OM191" s="143"/>
      <c r="ON191" s="143"/>
      <c r="OO191" s="143"/>
      <c r="OP191" s="143"/>
      <c r="OQ191" s="143"/>
      <c r="OR191" s="143"/>
      <c r="OS191" s="143"/>
      <c r="OT191" s="143"/>
      <c r="OU191" s="143"/>
      <c r="OV191" s="143"/>
      <c r="OW191" s="143"/>
      <c r="OX191" s="143"/>
      <c r="OY191" s="143"/>
      <c r="OZ191" s="143"/>
      <c r="PA191" s="143"/>
      <c r="PB191" s="143"/>
      <c r="PC191" s="143"/>
      <c r="PD191" s="143"/>
      <c r="PE191" s="143"/>
      <c r="PF191" s="143"/>
      <c r="PG191" s="143"/>
      <c r="PH191" s="143"/>
      <c r="PI191" s="143"/>
      <c r="PJ191" s="143"/>
      <c r="PK191" s="143"/>
      <c r="PL191" s="143"/>
      <c r="PM191" s="143"/>
      <c r="PN191" s="143"/>
      <c r="PO191" s="143"/>
      <c r="PP191" s="143"/>
      <c r="PQ191" s="143"/>
      <c r="PR191" s="143"/>
      <c r="PS191" s="143"/>
      <c r="PT191" s="143"/>
      <c r="PU191" s="143"/>
      <c r="PV191" s="143"/>
      <c r="PW191" s="143"/>
      <c r="PX191" s="143"/>
      <c r="PY191" s="143"/>
      <c r="PZ191" s="143"/>
      <c r="QA191" s="143"/>
      <c r="QB191" s="143"/>
      <c r="QC191" s="143"/>
      <c r="QD191" s="143"/>
      <c r="QE191" s="143"/>
      <c r="QF191" s="143"/>
      <c r="QG191" s="143"/>
      <c r="QH191" s="143"/>
      <c r="QI191" s="143"/>
      <c r="QJ191" s="143"/>
      <c r="QK191" s="143"/>
      <c r="QL191" s="143"/>
      <c r="QM191" s="143"/>
      <c r="QN191" s="143"/>
      <c r="QO191" s="143"/>
      <c r="QP191" s="143"/>
      <c r="QQ191" s="143"/>
      <c r="QR191" s="143"/>
      <c r="QS191" s="143"/>
      <c r="QT191" s="143"/>
      <c r="QU191" s="143"/>
      <c r="QV191" s="143"/>
      <c r="QW191" s="143"/>
      <c r="QX191" s="143"/>
      <c r="QY191" s="143"/>
      <c r="QZ191" s="143"/>
      <c r="RA191" s="143"/>
      <c r="RB191" s="143"/>
      <c r="RC191" s="143"/>
      <c r="RD191" s="143"/>
      <c r="RE191" s="143"/>
      <c r="RF191" s="143"/>
      <c r="RG191" s="143"/>
      <c r="RH191" s="143"/>
      <c r="RI191" s="143"/>
      <c r="RJ191" s="143"/>
      <c r="RK191" s="143"/>
      <c r="RL191" s="143"/>
      <c r="RM191" s="143"/>
      <c r="RN191" s="143"/>
      <c r="RO191" s="143"/>
      <c r="RP191" s="143"/>
      <c r="RQ191" s="143"/>
      <c r="RR191" s="143"/>
      <c r="RS191" s="143"/>
      <c r="RT191" s="143"/>
      <c r="RU191" s="143"/>
      <c r="RV191" s="143"/>
      <c r="RW191" s="143"/>
      <c r="RX191" s="143"/>
      <c r="RY191" s="143"/>
      <c r="RZ191" s="143"/>
      <c r="SA191" s="143"/>
      <c r="SB191" s="143"/>
      <c r="SC191" s="143"/>
      <c r="SD191" s="143"/>
      <c r="SE191" s="143"/>
      <c r="SF191" s="143"/>
      <c r="SG191" s="143"/>
      <c r="SH191" s="143"/>
      <c r="SI191" s="143"/>
      <c r="SJ191" s="143"/>
      <c r="SK191" s="143"/>
      <c r="SL191" s="143"/>
      <c r="SM191" s="143"/>
      <c r="SN191" s="143"/>
      <c r="SO191" s="143"/>
      <c r="SP191" s="143"/>
      <c r="SQ191" s="143"/>
      <c r="SR191" s="143"/>
      <c r="SS191" s="143"/>
      <c r="ST191" s="143"/>
      <c r="SU191" s="143"/>
      <c r="SV191" s="143"/>
      <c r="SW191" s="143"/>
      <c r="SX191" s="143"/>
      <c r="SY191" s="143"/>
      <c r="SZ191" s="143"/>
      <c r="TA191" s="143"/>
      <c r="TB191" s="143"/>
      <c r="TC191" s="143"/>
      <c r="TD191" s="143"/>
      <c r="TE191" s="143"/>
      <c r="TF191" s="143"/>
      <c r="TG191" s="143"/>
      <c r="TH191" s="143"/>
      <c r="TI191" s="143"/>
      <c r="TJ191" s="143"/>
      <c r="TK191" s="143"/>
      <c r="TL191" s="143"/>
      <c r="TM191" s="143"/>
      <c r="TN191" s="143"/>
      <c r="TO191" s="143"/>
      <c r="TP191" s="143"/>
      <c r="TQ191" s="143"/>
      <c r="TR191" s="143"/>
      <c r="TS191" s="143"/>
      <c r="TT191" s="143"/>
      <c r="TU191" s="143"/>
      <c r="TV191" s="143"/>
      <c r="TW191" s="143"/>
      <c r="TX191" s="143"/>
      <c r="TY191" s="143"/>
      <c r="TZ191" s="143"/>
      <c r="UA191" s="143"/>
      <c r="UB191" s="143"/>
      <c r="UC191" s="143"/>
      <c r="UD191" s="143"/>
      <c r="UE191" s="143"/>
      <c r="UF191" s="143"/>
      <c r="UG191" s="143"/>
      <c r="UH191" s="143"/>
      <c r="UI191" s="143"/>
      <c r="UJ191" s="143"/>
      <c r="UK191" s="143"/>
      <c r="UL191" s="143"/>
      <c r="UM191" s="143"/>
      <c r="UN191" s="143"/>
      <c r="UO191" s="143"/>
      <c r="UP191" s="143"/>
      <c r="UQ191" s="143"/>
      <c r="UR191" s="143"/>
      <c r="US191" s="143"/>
      <c r="UT191" s="143"/>
      <c r="UU191" s="143"/>
      <c r="UV191" s="143"/>
      <c r="UW191" s="143"/>
      <c r="UX191" s="143"/>
      <c r="UY191" s="143"/>
      <c r="UZ191" s="143"/>
      <c r="VA191" s="143"/>
      <c r="VB191" s="143"/>
      <c r="VC191" s="143"/>
      <c r="VD191" s="143"/>
      <c r="VE191" s="143"/>
      <c r="VF191" s="143"/>
      <c r="VG191" s="143"/>
      <c r="VH191" s="143"/>
      <c r="VI191" s="143"/>
      <c r="VJ191" s="143"/>
      <c r="VK191" s="143"/>
      <c r="VL191" s="143"/>
      <c r="VM191" s="143"/>
      <c r="VN191" s="143"/>
      <c r="VO191" s="143"/>
      <c r="VP191" s="143"/>
      <c r="VQ191" s="143"/>
      <c r="VR191" s="143"/>
      <c r="VS191" s="143"/>
      <c r="VT191" s="143"/>
      <c r="VU191" s="143"/>
      <c r="VV191" s="143"/>
      <c r="VW191" s="143"/>
      <c r="VX191" s="143"/>
      <c r="VY191" s="143"/>
      <c r="VZ191" s="143"/>
      <c r="WA191" s="143"/>
      <c r="WB191" s="143"/>
      <c r="WC191" s="143"/>
      <c r="WD191" s="143"/>
      <c r="WE191" s="143"/>
      <c r="WF191" s="143"/>
      <c r="WG191" s="143"/>
      <c r="WH191" s="143"/>
      <c r="WI191" s="143"/>
      <c r="WJ191" s="143"/>
      <c r="WK191" s="143"/>
      <c r="WL191" s="143"/>
      <c r="WM191" s="143"/>
      <c r="WN191" s="143"/>
      <c r="WO191" s="143"/>
      <c r="WP191" s="143"/>
      <c r="WQ191" s="143"/>
      <c r="WR191" s="143"/>
      <c r="WS191" s="143"/>
      <c r="WT191" s="143"/>
      <c r="WU191" s="143"/>
      <c r="WV191" s="143"/>
      <c r="WW191" s="143"/>
      <c r="WX191" s="143"/>
      <c r="WY191" s="143"/>
      <c r="WZ191" s="143"/>
      <c r="XA191" s="143"/>
      <c r="XB191" s="143"/>
      <c r="XC191" s="143"/>
      <c r="XD191" s="143"/>
      <c r="XE191" s="143"/>
      <c r="XF191" s="143"/>
      <c r="XG191" s="143"/>
      <c r="XH191" s="143"/>
      <c r="XI191" s="143"/>
      <c r="XJ191" s="143"/>
      <c r="XK191" s="143"/>
      <c r="XL191" s="143"/>
      <c r="XM191" s="143"/>
      <c r="XN191" s="143"/>
      <c r="XO191" s="143"/>
      <c r="XP191" s="143"/>
      <c r="XQ191" s="143"/>
      <c r="XR191" s="143"/>
      <c r="XS191" s="143"/>
      <c r="XT191" s="143"/>
      <c r="XU191" s="143"/>
      <c r="XV191" s="143"/>
      <c r="XW191" s="143"/>
      <c r="XX191" s="143"/>
      <c r="XY191" s="143"/>
      <c r="XZ191" s="143"/>
      <c r="YA191" s="143"/>
      <c r="YB191" s="143"/>
      <c r="YC191" s="143"/>
      <c r="YD191" s="143"/>
      <c r="YE191" s="143"/>
      <c r="YF191" s="143"/>
      <c r="YG191" s="143"/>
      <c r="YH191" s="143"/>
      <c r="YI191" s="143"/>
      <c r="YJ191" s="143"/>
      <c r="YK191" s="143"/>
      <c r="YL191" s="143"/>
      <c r="YM191" s="143"/>
      <c r="YN191" s="143"/>
      <c r="YO191" s="143"/>
      <c r="YP191" s="143"/>
      <c r="YQ191" s="143"/>
      <c r="YR191" s="143"/>
      <c r="YS191" s="143"/>
      <c r="YT191" s="143"/>
      <c r="YU191" s="143"/>
      <c r="YV191" s="143"/>
      <c r="YW191" s="143"/>
      <c r="YX191" s="143"/>
      <c r="YY191" s="143"/>
      <c r="YZ191" s="143"/>
      <c r="ZA191" s="143"/>
      <c r="ZB191" s="143"/>
      <c r="ZC191" s="143"/>
      <c r="ZD191" s="143"/>
      <c r="ZE191" s="143"/>
      <c r="ZF191" s="143"/>
      <c r="ZG191" s="143"/>
      <c r="ZH191" s="143"/>
    </row>
    <row r="192" spans="1:684" s="106" customFormat="1" ht="13.55" customHeight="1">
      <c r="A192" s="400"/>
      <c r="B192" s="62" t="s">
        <v>321</v>
      </c>
      <c r="C192" s="166">
        <v>2049830</v>
      </c>
      <c r="D192" s="385">
        <f t="shared" si="39"/>
        <v>-7.9041008987508099E-2</v>
      </c>
      <c r="E192" s="93">
        <v>1495</v>
      </c>
      <c r="F192" s="385">
        <f t="shared" si="29"/>
        <v>-0.14814814814814814</v>
      </c>
      <c r="G192" s="92">
        <v>534</v>
      </c>
      <c r="H192" s="385">
        <f t="shared" si="38"/>
        <v>9.2024539877300526E-2</v>
      </c>
      <c r="I192" s="92">
        <v>158</v>
      </c>
      <c r="J192" s="385">
        <f t="shared" si="40"/>
        <v>-1.2499999999999956E-2</v>
      </c>
      <c r="K192" s="373">
        <v>112</v>
      </c>
      <c r="L192" s="385">
        <f t="shared" si="36"/>
        <v>-0.15151515151515149</v>
      </c>
      <c r="M192" s="373">
        <v>1343</v>
      </c>
      <c r="N192" s="385">
        <f t="shared" si="36"/>
        <v>-0.51846539978486916</v>
      </c>
      <c r="O192" s="92"/>
      <c r="P192" s="385"/>
      <c r="Q192" s="93"/>
      <c r="R192" s="385"/>
      <c r="S192" s="143"/>
      <c r="T192" s="143"/>
      <c r="U192" s="143"/>
      <c r="V192" s="143"/>
      <c r="W192" s="143"/>
      <c r="X192" s="143"/>
      <c r="Y192" s="143"/>
      <c r="Z192" s="143"/>
      <c r="AA192" s="143"/>
      <c r="AB192" s="143"/>
      <c r="AC192" s="143"/>
      <c r="AD192" s="143"/>
      <c r="AE192" s="143"/>
      <c r="AF192" s="143"/>
      <c r="AG192" s="143"/>
      <c r="AH192" s="143"/>
      <c r="AI192" s="143"/>
      <c r="AJ192" s="143"/>
      <c r="AK192" s="143"/>
      <c r="AL192" s="143"/>
      <c r="AM192" s="143"/>
      <c r="AN192" s="143"/>
      <c r="AO192" s="143"/>
      <c r="AP192" s="143"/>
      <c r="AQ192" s="143"/>
      <c r="AR192" s="143"/>
      <c r="AS192" s="143"/>
      <c r="AT192" s="143"/>
      <c r="AU192" s="143"/>
      <c r="AV192" s="143"/>
      <c r="AW192" s="143"/>
      <c r="AX192" s="143"/>
      <c r="AY192" s="143"/>
      <c r="AZ192" s="143"/>
      <c r="BA192" s="143"/>
      <c r="BB192" s="143"/>
      <c r="BC192" s="143"/>
      <c r="BD192" s="143"/>
      <c r="BE192" s="143"/>
      <c r="BF192" s="143"/>
      <c r="BG192" s="143"/>
      <c r="BH192" s="143"/>
      <c r="BI192" s="143"/>
      <c r="BJ192" s="143"/>
      <c r="BK192" s="143"/>
      <c r="BL192" s="143"/>
      <c r="BM192" s="143"/>
      <c r="BN192" s="143"/>
      <c r="BO192" s="143"/>
      <c r="BP192" s="143"/>
      <c r="BQ192" s="143"/>
      <c r="BR192" s="143"/>
      <c r="BS192" s="143"/>
      <c r="BT192" s="143"/>
      <c r="BU192" s="143"/>
      <c r="BV192" s="143"/>
      <c r="BW192" s="143"/>
      <c r="BX192" s="143"/>
      <c r="BY192" s="143"/>
      <c r="BZ192" s="143"/>
      <c r="CA192" s="143"/>
      <c r="CB192" s="143"/>
      <c r="CC192" s="143"/>
      <c r="CD192" s="143"/>
      <c r="CE192" s="143"/>
      <c r="CF192" s="143"/>
      <c r="CG192" s="143"/>
      <c r="CH192" s="143"/>
      <c r="CI192" s="143"/>
      <c r="CJ192" s="143"/>
      <c r="CK192" s="143"/>
      <c r="CL192" s="143"/>
      <c r="CM192" s="143"/>
      <c r="CN192" s="143"/>
      <c r="CO192" s="143"/>
      <c r="CP192" s="143"/>
      <c r="CQ192" s="143"/>
      <c r="CR192" s="143"/>
      <c r="CS192" s="143"/>
      <c r="CT192" s="143"/>
      <c r="CU192" s="143"/>
      <c r="CV192" s="143"/>
      <c r="CW192" s="143"/>
      <c r="CX192" s="143"/>
      <c r="CY192" s="143"/>
      <c r="CZ192" s="143"/>
      <c r="DA192" s="143"/>
      <c r="DB192" s="143"/>
      <c r="DC192" s="143"/>
      <c r="DD192" s="143"/>
      <c r="DE192" s="143"/>
      <c r="DF192" s="143"/>
      <c r="DG192" s="143"/>
      <c r="DH192" s="143"/>
      <c r="DI192" s="143"/>
      <c r="DJ192" s="143"/>
      <c r="DK192" s="143"/>
      <c r="DL192" s="143"/>
      <c r="DM192" s="143"/>
      <c r="DN192" s="143"/>
      <c r="DO192" s="143"/>
      <c r="DP192" s="143"/>
      <c r="DQ192" s="143"/>
      <c r="DR192" s="143"/>
      <c r="DS192" s="143"/>
      <c r="DT192" s="143"/>
      <c r="DU192" s="143"/>
      <c r="DV192" s="143"/>
      <c r="DW192" s="143"/>
      <c r="DX192" s="143"/>
      <c r="DY192" s="143"/>
      <c r="DZ192" s="143"/>
      <c r="EA192" s="143"/>
      <c r="EB192" s="143"/>
      <c r="EC192" s="143"/>
      <c r="ED192" s="143"/>
      <c r="EE192" s="143"/>
      <c r="EF192" s="143"/>
      <c r="EG192" s="143"/>
      <c r="EH192" s="143"/>
      <c r="EI192" s="143"/>
      <c r="EJ192" s="143"/>
      <c r="EK192" s="143"/>
      <c r="EL192" s="143"/>
      <c r="EM192" s="143"/>
      <c r="EN192" s="143"/>
      <c r="EO192" s="143"/>
      <c r="EP192" s="143"/>
      <c r="EQ192" s="143"/>
      <c r="ER192" s="143"/>
      <c r="ES192" s="143"/>
      <c r="ET192" s="143"/>
      <c r="EU192" s="143"/>
      <c r="EV192" s="143"/>
      <c r="EW192" s="143"/>
      <c r="EX192" s="143"/>
      <c r="EY192" s="143"/>
      <c r="EZ192" s="143"/>
      <c r="FA192" s="143"/>
      <c r="FB192" s="143"/>
      <c r="FC192" s="143"/>
      <c r="FD192" s="143"/>
      <c r="FE192" s="143"/>
      <c r="FF192" s="143"/>
      <c r="FG192" s="143"/>
      <c r="FH192" s="143"/>
      <c r="FI192" s="143"/>
      <c r="FJ192" s="143"/>
      <c r="FK192" s="143"/>
      <c r="FL192" s="143"/>
      <c r="FM192" s="143"/>
      <c r="FN192" s="143"/>
      <c r="FO192" s="143"/>
      <c r="FP192" s="143"/>
      <c r="FQ192" s="143"/>
      <c r="FR192" s="143"/>
      <c r="FS192" s="143"/>
      <c r="FT192" s="143"/>
      <c r="FU192" s="143"/>
      <c r="FV192" s="143"/>
      <c r="FW192" s="143"/>
      <c r="FX192" s="143"/>
      <c r="FY192" s="143"/>
      <c r="FZ192" s="143"/>
      <c r="GA192" s="143"/>
      <c r="GB192" s="143"/>
      <c r="GC192" s="143"/>
      <c r="GD192" s="143"/>
      <c r="GE192" s="143"/>
      <c r="GF192" s="143"/>
      <c r="GG192" s="143"/>
      <c r="GH192" s="143"/>
      <c r="GI192" s="143"/>
      <c r="GJ192" s="143"/>
      <c r="GK192" s="143"/>
      <c r="GL192" s="143"/>
      <c r="GM192" s="143"/>
      <c r="GN192" s="143"/>
      <c r="GO192" s="143"/>
      <c r="GP192" s="143"/>
      <c r="GQ192" s="143"/>
      <c r="GR192" s="143"/>
      <c r="GS192" s="143"/>
      <c r="GT192" s="143"/>
      <c r="GU192" s="143"/>
      <c r="GV192" s="143"/>
      <c r="GW192" s="143"/>
      <c r="GX192" s="143"/>
      <c r="GY192" s="143"/>
      <c r="GZ192" s="143"/>
      <c r="HA192" s="143"/>
      <c r="HB192" s="143"/>
      <c r="HC192" s="143"/>
      <c r="HD192" s="143"/>
      <c r="HE192" s="143"/>
      <c r="HF192" s="143"/>
      <c r="HG192" s="143"/>
      <c r="HH192" s="143"/>
      <c r="HI192" s="143"/>
      <c r="HJ192" s="143"/>
      <c r="HK192" s="143"/>
      <c r="HL192" s="143"/>
      <c r="HM192" s="143"/>
      <c r="HN192" s="143"/>
      <c r="HO192" s="143"/>
      <c r="HP192" s="143"/>
      <c r="HQ192" s="143"/>
      <c r="HR192" s="143"/>
      <c r="HS192" s="143"/>
      <c r="HT192" s="143"/>
      <c r="HU192" s="143"/>
      <c r="HV192" s="143"/>
      <c r="HW192" s="143"/>
      <c r="HX192" s="143"/>
      <c r="HY192" s="143"/>
      <c r="HZ192" s="143"/>
      <c r="IA192" s="143"/>
      <c r="IB192" s="143"/>
      <c r="IC192" s="143"/>
      <c r="ID192" s="143"/>
      <c r="IE192" s="143"/>
      <c r="IF192" s="143"/>
      <c r="IG192" s="143"/>
      <c r="IH192" s="143"/>
      <c r="II192" s="143"/>
      <c r="IJ192" s="143"/>
      <c r="IK192" s="143"/>
      <c r="IL192" s="143"/>
      <c r="IM192" s="143"/>
      <c r="IN192" s="143"/>
      <c r="IO192" s="143"/>
      <c r="IP192" s="143"/>
      <c r="IQ192" s="143"/>
      <c r="IR192" s="143"/>
      <c r="IS192" s="143"/>
      <c r="IT192" s="143"/>
      <c r="IU192" s="143"/>
      <c r="IV192" s="143"/>
      <c r="IW192" s="143"/>
      <c r="IX192" s="143"/>
      <c r="IY192" s="143"/>
      <c r="IZ192" s="143"/>
      <c r="JA192" s="143"/>
      <c r="JB192" s="143"/>
      <c r="JC192" s="143"/>
      <c r="JD192" s="143"/>
      <c r="JE192" s="143"/>
      <c r="JF192" s="143"/>
      <c r="JG192" s="143"/>
      <c r="JH192" s="143"/>
      <c r="JI192" s="143"/>
      <c r="JJ192" s="143"/>
      <c r="JK192" s="143"/>
      <c r="JL192" s="143"/>
      <c r="JM192" s="143"/>
      <c r="JN192" s="143"/>
      <c r="JO192" s="143"/>
      <c r="JP192" s="143"/>
      <c r="JQ192" s="143"/>
      <c r="JR192" s="143"/>
      <c r="JS192" s="143"/>
      <c r="JT192" s="143"/>
      <c r="JU192" s="143"/>
      <c r="JV192" s="143"/>
      <c r="JW192" s="143"/>
      <c r="JX192" s="143"/>
      <c r="JY192" s="143"/>
      <c r="JZ192" s="143"/>
      <c r="KA192" s="143"/>
      <c r="KB192" s="143"/>
      <c r="KC192" s="143"/>
      <c r="KD192" s="143"/>
      <c r="KE192" s="143"/>
      <c r="KF192" s="143"/>
      <c r="KG192" s="143"/>
      <c r="KH192" s="143"/>
      <c r="KI192" s="143"/>
      <c r="KJ192" s="143"/>
      <c r="KK192" s="143"/>
      <c r="KL192" s="143"/>
      <c r="KM192" s="143"/>
      <c r="KN192" s="143"/>
      <c r="KO192" s="143"/>
      <c r="KP192" s="143"/>
      <c r="KQ192" s="143"/>
      <c r="KR192" s="143"/>
      <c r="KS192" s="143"/>
      <c r="KT192" s="143"/>
      <c r="KU192" s="143"/>
      <c r="KV192" s="143"/>
      <c r="KW192" s="143"/>
      <c r="KX192" s="143"/>
      <c r="KY192" s="143"/>
      <c r="KZ192" s="143"/>
      <c r="LA192" s="143"/>
      <c r="LB192" s="143"/>
      <c r="LC192" s="143"/>
      <c r="LD192" s="143"/>
      <c r="LE192" s="143"/>
      <c r="LF192" s="143"/>
      <c r="LG192" s="143"/>
      <c r="LH192" s="143"/>
      <c r="LI192" s="143"/>
      <c r="LJ192" s="143"/>
      <c r="LK192" s="143"/>
      <c r="LL192" s="143"/>
      <c r="LM192" s="143"/>
      <c r="LN192" s="143"/>
      <c r="LO192" s="143"/>
      <c r="LP192" s="143"/>
      <c r="LQ192" s="143"/>
      <c r="LR192" s="143"/>
      <c r="LS192" s="143"/>
      <c r="LT192" s="143"/>
      <c r="LU192" s="143"/>
      <c r="LV192" s="143"/>
      <c r="LW192" s="143"/>
      <c r="LX192" s="143"/>
      <c r="LY192" s="143"/>
      <c r="LZ192" s="143"/>
      <c r="MA192" s="143"/>
      <c r="MB192" s="143"/>
      <c r="MC192" s="143"/>
      <c r="MD192" s="143"/>
      <c r="ME192" s="143"/>
      <c r="MF192" s="143"/>
      <c r="MG192" s="143"/>
      <c r="MH192" s="143"/>
      <c r="MI192" s="143"/>
      <c r="MJ192" s="143"/>
      <c r="MK192" s="143"/>
      <c r="ML192" s="143"/>
      <c r="MM192" s="143"/>
      <c r="MN192" s="143"/>
      <c r="MO192" s="143"/>
      <c r="MP192" s="143"/>
      <c r="MQ192" s="143"/>
      <c r="MR192" s="143"/>
      <c r="MS192" s="143"/>
      <c r="MT192" s="143"/>
      <c r="MU192" s="143"/>
      <c r="MV192" s="143"/>
      <c r="MW192" s="143"/>
      <c r="MX192" s="143"/>
      <c r="MY192" s="143"/>
      <c r="MZ192" s="143"/>
      <c r="NA192" s="143"/>
      <c r="NB192" s="143"/>
      <c r="NC192" s="143"/>
      <c r="ND192" s="143"/>
      <c r="NE192" s="143"/>
      <c r="NF192" s="143"/>
      <c r="NG192" s="143"/>
      <c r="NH192" s="143"/>
      <c r="NI192" s="143"/>
      <c r="NJ192" s="143"/>
      <c r="NK192" s="143"/>
      <c r="NL192" s="143"/>
      <c r="NM192" s="143"/>
      <c r="NN192" s="143"/>
      <c r="NO192" s="143"/>
      <c r="NP192" s="143"/>
      <c r="NQ192" s="143"/>
      <c r="NR192" s="143"/>
      <c r="NS192" s="143"/>
      <c r="NT192" s="143"/>
      <c r="NU192" s="143"/>
      <c r="NV192" s="143"/>
      <c r="NW192" s="143"/>
      <c r="NX192" s="143"/>
      <c r="NY192" s="143"/>
      <c r="NZ192" s="143"/>
      <c r="OA192" s="143"/>
      <c r="OB192" s="143"/>
      <c r="OC192" s="143"/>
      <c r="OD192" s="143"/>
      <c r="OE192" s="143"/>
      <c r="OF192" s="143"/>
      <c r="OG192" s="143"/>
      <c r="OH192" s="143"/>
      <c r="OI192" s="143"/>
      <c r="OJ192" s="143"/>
      <c r="OK192" s="143"/>
      <c r="OL192" s="143"/>
      <c r="OM192" s="143"/>
      <c r="ON192" s="143"/>
      <c r="OO192" s="143"/>
      <c r="OP192" s="143"/>
      <c r="OQ192" s="143"/>
      <c r="OR192" s="143"/>
      <c r="OS192" s="143"/>
      <c r="OT192" s="143"/>
      <c r="OU192" s="143"/>
      <c r="OV192" s="143"/>
      <c r="OW192" s="143"/>
      <c r="OX192" s="143"/>
      <c r="OY192" s="143"/>
      <c r="OZ192" s="143"/>
      <c r="PA192" s="143"/>
      <c r="PB192" s="143"/>
      <c r="PC192" s="143"/>
      <c r="PD192" s="143"/>
      <c r="PE192" s="143"/>
      <c r="PF192" s="143"/>
      <c r="PG192" s="143"/>
      <c r="PH192" s="143"/>
      <c r="PI192" s="143"/>
      <c r="PJ192" s="143"/>
      <c r="PK192" s="143"/>
      <c r="PL192" s="143"/>
      <c r="PM192" s="143"/>
      <c r="PN192" s="143"/>
      <c r="PO192" s="143"/>
      <c r="PP192" s="143"/>
      <c r="PQ192" s="143"/>
      <c r="PR192" s="143"/>
      <c r="PS192" s="143"/>
      <c r="PT192" s="143"/>
      <c r="PU192" s="143"/>
      <c r="PV192" s="143"/>
      <c r="PW192" s="143"/>
      <c r="PX192" s="143"/>
      <c r="PY192" s="143"/>
      <c r="PZ192" s="143"/>
      <c r="QA192" s="143"/>
      <c r="QB192" s="143"/>
      <c r="QC192" s="143"/>
      <c r="QD192" s="143"/>
      <c r="QE192" s="143"/>
      <c r="QF192" s="143"/>
      <c r="QG192" s="143"/>
      <c r="QH192" s="143"/>
      <c r="QI192" s="143"/>
      <c r="QJ192" s="143"/>
      <c r="QK192" s="143"/>
      <c r="QL192" s="143"/>
      <c r="QM192" s="143"/>
      <c r="QN192" s="143"/>
      <c r="QO192" s="143"/>
      <c r="QP192" s="143"/>
      <c r="QQ192" s="143"/>
      <c r="QR192" s="143"/>
      <c r="QS192" s="143"/>
      <c r="QT192" s="143"/>
      <c r="QU192" s="143"/>
      <c r="QV192" s="143"/>
      <c r="QW192" s="143"/>
      <c r="QX192" s="143"/>
      <c r="QY192" s="143"/>
      <c r="QZ192" s="143"/>
      <c r="RA192" s="143"/>
      <c r="RB192" s="143"/>
      <c r="RC192" s="143"/>
      <c r="RD192" s="143"/>
      <c r="RE192" s="143"/>
      <c r="RF192" s="143"/>
      <c r="RG192" s="143"/>
      <c r="RH192" s="143"/>
      <c r="RI192" s="143"/>
      <c r="RJ192" s="143"/>
      <c r="RK192" s="143"/>
      <c r="RL192" s="143"/>
      <c r="RM192" s="143"/>
      <c r="RN192" s="143"/>
      <c r="RO192" s="143"/>
      <c r="RP192" s="143"/>
      <c r="RQ192" s="143"/>
      <c r="RR192" s="143"/>
      <c r="RS192" s="143"/>
      <c r="RT192" s="143"/>
      <c r="RU192" s="143"/>
      <c r="RV192" s="143"/>
      <c r="RW192" s="143"/>
      <c r="RX192" s="143"/>
      <c r="RY192" s="143"/>
      <c r="RZ192" s="143"/>
      <c r="SA192" s="143"/>
      <c r="SB192" s="143"/>
      <c r="SC192" s="143"/>
      <c r="SD192" s="143"/>
      <c r="SE192" s="143"/>
      <c r="SF192" s="143"/>
      <c r="SG192" s="143"/>
      <c r="SH192" s="143"/>
      <c r="SI192" s="143"/>
      <c r="SJ192" s="143"/>
      <c r="SK192" s="143"/>
      <c r="SL192" s="143"/>
      <c r="SM192" s="143"/>
      <c r="SN192" s="143"/>
      <c r="SO192" s="143"/>
      <c r="SP192" s="143"/>
      <c r="SQ192" s="143"/>
      <c r="SR192" s="143"/>
      <c r="SS192" s="143"/>
      <c r="ST192" s="143"/>
      <c r="SU192" s="143"/>
      <c r="SV192" s="143"/>
      <c r="SW192" s="143"/>
      <c r="SX192" s="143"/>
      <c r="SY192" s="143"/>
      <c r="SZ192" s="143"/>
      <c r="TA192" s="143"/>
      <c r="TB192" s="143"/>
      <c r="TC192" s="143"/>
      <c r="TD192" s="143"/>
      <c r="TE192" s="143"/>
      <c r="TF192" s="143"/>
      <c r="TG192" s="143"/>
      <c r="TH192" s="143"/>
      <c r="TI192" s="143"/>
      <c r="TJ192" s="143"/>
      <c r="TK192" s="143"/>
      <c r="TL192" s="143"/>
      <c r="TM192" s="143"/>
      <c r="TN192" s="143"/>
      <c r="TO192" s="143"/>
      <c r="TP192" s="143"/>
      <c r="TQ192" s="143"/>
      <c r="TR192" s="143"/>
      <c r="TS192" s="143"/>
      <c r="TT192" s="143"/>
      <c r="TU192" s="143"/>
      <c r="TV192" s="143"/>
      <c r="TW192" s="143"/>
      <c r="TX192" s="143"/>
      <c r="TY192" s="143"/>
      <c r="TZ192" s="143"/>
      <c r="UA192" s="143"/>
      <c r="UB192" s="143"/>
      <c r="UC192" s="143"/>
      <c r="UD192" s="143"/>
      <c r="UE192" s="143"/>
      <c r="UF192" s="143"/>
      <c r="UG192" s="143"/>
      <c r="UH192" s="143"/>
      <c r="UI192" s="143"/>
      <c r="UJ192" s="143"/>
      <c r="UK192" s="143"/>
      <c r="UL192" s="143"/>
      <c r="UM192" s="143"/>
      <c r="UN192" s="143"/>
      <c r="UO192" s="143"/>
      <c r="UP192" s="143"/>
      <c r="UQ192" s="143"/>
      <c r="UR192" s="143"/>
      <c r="US192" s="143"/>
      <c r="UT192" s="143"/>
      <c r="UU192" s="143"/>
      <c r="UV192" s="143"/>
      <c r="UW192" s="143"/>
      <c r="UX192" s="143"/>
      <c r="UY192" s="143"/>
      <c r="UZ192" s="143"/>
      <c r="VA192" s="143"/>
      <c r="VB192" s="143"/>
      <c r="VC192" s="143"/>
      <c r="VD192" s="143"/>
      <c r="VE192" s="143"/>
      <c r="VF192" s="143"/>
      <c r="VG192" s="143"/>
      <c r="VH192" s="143"/>
      <c r="VI192" s="143"/>
      <c r="VJ192" s="143"/>
      <c r="VK192" s="143"/>
      <c r="VL192" s="143"/>
      <c r="VM192" s="143"/>
      <c r="VN192" s="143"/>
      <c r="VO192" s="143"/>
      <c r="VP192" s="143"/>
      <c r="VQ192" s="143"/>
      <c r="VR192" s="143"/>
      <c r="VS192" s="143"/>
      <c r="VT192" s="143"/>
      <c r="VU192" s="143"/>
      <c r="VV192" s="143"/>
      <c r="VW192" s="143"/>
      <c r="VX192" s="143"/>
      <c r="VY192" s="143"/>
      <c r="VZ192" s="143"/>
      <c r="WA192" s="143"/>
      <c r="WB192" s="143"/>
      <c r="WC192" s="143"/>
      <c r="WD192" s="143"/>
      <c r="WE192" s="143"/>
      <c r="WF192" s="143"/>
      <c r="WG192" s="143"/>
      <c r="WH192" s="143"/>
      <c r="WI192" s="143"/>
      <c r="WJ192" s="143"/>
      <c r="WK192" s="143"/>
      <c r="WL192" s="143"/>
      <c r="WM192" s="143"/>
      <c r="WN192" s="143"/>
      <c r="WO192" s="143"/>
      <c r="WP192" s="143"/>
      <c r="WQ192" s="143"/>
      <c r="WR192" s="143"/>
      <c r="WS192" s="143"/>
      <c r="WT192" s="143"/>
      <c r="WU192" s="143"/>
      <c r="WV192" s="143"/>
      <c r="WW192" s="143"/>
      <c r="WX192" s="143"/>
      <c r="WY192" s="143"/>
      <c r="WZ192" s="143"/>
      <c r="XA192" s="143"/>
      <c r="XB192" s="143"/>
      <c r="XC192" s="143"/>
      <c r="XD192" s="143"/>
      <c r="XE192" s="143"/>
      <c r="XF192" s="143"/>
      <c r="XG192" s="143"/>
      <c r="XH192" s="143"/>
      <c r="XI192" s="143"/>
      <c r="XJ192" s="143"/>
      <c r="XK192" s="143"/>
      <c r="XL192" s="143"/>
      <c r="XM192" s="143"/>
      <c r="XN192" s="143"/>
      <c r="XO192" s="143"/>
      <c r="XP192" s="143"/>
      <c r="XQ192" s="143"/>
      <c r="XR192" s="143"/>
      <c r="XS192" s="143"/>
      <c r="XT192" s="143"/>
      <c r="XU192" s="143"/>
      <c r="XV192" s="143"/>
      <c r="XW192" s="143"/>
      <c r="XX192" s="143"/>
      <c r="XY192" s="143"/>
      <c r="XZ192" s="143"/>
      <c r="YA192" s="143"/>
      <c r="YB192" s="143"/>
      <c r="YC192" s="143"/>
      <c r="YD192" s="143"/>
      <c r="YE192" s="143"/>
      <c r="YF192" s="143"/>
      <c r="YG192" s="143"/>
      <c r="YH192" s="143"/>
      <c r="YI192" s="143"/>
      <c r="YJ192" s="143"/>
      <c r="YK192" s="143"/>
      <c r="YL192" s="143"/>
      <c r="YM192" s="143"/>
      <c r="YN192" s="143"/>
      <c r="YO192" s="143"/>
      <c r="YP192" s="143"/>
      <c r="YQ192" s="143"/>
      <c r="YR192" s="143"/>
      <c r="YS192" s="143"/>
      <c r="YT192" s="143"/>
      <c r="YU192" s="143"/>
      <c r="YV192" s="143"/>
      <c r="YW192" s="143"/>
      <c r="YX192" s="143"/>
      <c r="YY192" s="143"/>
      <c r="YZ192" s="143"/>
      <c r="ZA192" s="143"/>
      <c r="ZB192" s="143"/>
      <c r="ZC192" s="143"/>
      <c r="ZD192" s="143"/>
      <c r="ZE192" s="143"/>
      <c r="ZF192" s="143"/>
      <c r="ZG192" s="143"/>
      <c r="ZH192" s="143"/>
    </row>
    <row r="193" spans="1:684" s="106" customFormat="1" ht="13.55" customHeight="1">
      <c r="A193" s="400"/>
      <c r="B193" s="62" t="s">
        <v>244</v>
      </c>
      <c r="C193" s="166">
        <v>2153847</v>
      </c>
      <c r="D193" s="385">
        <f t="shared" si="39"/>
        <v>-8.2640224611521207E-2</v>
      </c>
      <c r="E193" s="93">
        <v>1243</v>
      </c>
      <c r="F193" s="385">
        <f t="shared" si="29"/>
        <v>-0.18061964403427822</v>
      </c>
      <c r="G193" s="92">
        <v>952</v>
      </c>
      <c r="H193" s="385">
        <f t="shared" si="38"/>
        <v>-9.4196003805899098E-2</v>
      </c>
      <c r="I193" s="92">
        <v>143</v>
      </c>
      <c r="J193" s="385">
        <f t="shared" si="40"/>
        <v>7.5187969924812137E-2</v>
      </c>
      <c r="K193" s="373">
        <v>141</v>
      </c>
      <c r="L193" s="385">
        <f t="shared" si="36"/>
        <v>-0.28426395939086291</v>
      </c>
      <c r="M193" s="373">
        <v>840</v>
      </c>
      <c r="N193" s="385">
        <f t="shared" si="36"/>
        <v>-0.58944281524926678</v>
      </c>
      <c r="O193" s="92"/>
      <c r="P193" s="385"/>
      <c r="Q193" s="93"/>
      <c r="R193" s="385"/>
      <c r="S193" s="143"/>
      <c r="T193" s="143"/>
      <c r="U193" s="143"/>
      <c r="V193" s="143"/>
      <c r="W193" s="143"/>
      <c r="X193" s="143"/>
      <c r="Y193" s="143"/>
      <c r="Z193" s="143"/>
      <c r="AA193" s="143"/>
      <c r="AB193" s="143"/>
      <c r="AC193" s="143"/>
      <c r="AD193" s="143"/>
      <c r="AE193" s="143"/>
      <c r="AF193" s="143"/>
      <c r="AG193" s="143"/>
      <c r="AH193" s="143"/>
      <c r="AI193" s="143"/>
      <c r="AJ193" s="143"/>
      <c r="AK193" s="143"/>
      <c r="AL193" s="143"/>
      <c r="AM193" s="143"/>
      <c r="AN193" s="143"/>
      <c r="AO193" s="143"/>
      <c r="AP193" s="143"/>
      <c r="AQ193" s="143"/>
      <c r="AR193" s="143"/>
      <c r="AS193" s="143"/>
      <c r="AT193" s="143"/>
      <c r="AU193" s="143"/>
      <c r="AV193" s="143"/>
      <c r="AW193" s="143"/>
      <c r="AX193" s="143"/>
      <c r="AY193" s="143"/>
      <c r="AZ193" s="143"/>
      <c r="BA193" s="143"/>
      <c r="BB193" s="143"/>
      <c r="BC193" s="143"/>
      <c r="BD193" s="143"/>
      <c r="BE193" s="143"/>
      <c r="BF193" s="143"/>
      <c r="BG193" s="143"/>
      <c r="BH193" s="143"/>
      <c r="BI193" s="143"/>
      <c r="BJ193" s="143"/>
      <c r="BK193" s="143"/>
      <c r="BL193" s="143"/>
      <c r="BM193" s="143"/>
      <c r="BN193" s="143"/>
      <c r="BO193" s="143"/>
      <c r="BP193" s="143"/>
      <c r="BQ193" s="143"/>
      <c r="BR193" s="143"/>
      <c r="BS193" s="143"/>
      <c r="BT193" s="143"/>
      <c r="BU193" s="143"/>
      <c r="BV193" s="143"/>
      <c r="BW193" s="143"/>
      <c r="BX193" s="143"/>
      <c r="BY193" s="143"/>
      <c r="BZ193" s="143"/>
      <c r="CA193" s="143"/>
      <c r="CB193" s="143"/>
      <c r="CC193" s="143"/>
      <c r="CD193" s="143"/>
      <c r="CE193" s="143"/>
      <c r="CF193" s="143"/>
      <c r="CG193" s="143"/>
      <c r="CH193" s="143"/>
      <c r="CI193" s="143"/>
      <c r="CJ193" s="143"/>
      <c r="CK193" s="143"/>
      <c r="CL193" s="143"/>
      <c r="CM193" s="143"/>
      <c r="CN193" s="143"/>
      <c r="CO193" s="143"/>
      <c r="CP193" s="143"/>
      <c r="CQ193" s="143"/>
      <c r="CR193" s="143"/>
      <c r="CS193" s="143"/>
      <c r="CT193" s="143"/>
      <c r="CU193" s="143"/>
      <c r="CV193" s="143"/>
      <c r="CW193" s="143"/>
      <c r="CX193" s="143"/>
      <c r="CY193" s="143"/>
      <c r="CZ193" s="143"/>
      <c r="DA193" s="143"/>
      <c r="DB193" s="143"/>
      <c r="DC193" s="143"/>
      <c r="DD193" s="143"/>
      <c r="DE193" s="143"/>
      <c r="DF193" s="143"/>
      <c r="DG193" s="143"/>
      <c r="DH193" s="143"/>
      <c r="DI193" s="143"/>
      <c r="DJ193" s="143"/>
      <c r="DK193" s="143"/>
      <c r="DL193" s="143"/>
      <c r="DM193" s="143"/>
      <c r="DN193" s="143"/>
      <c r="DO193" s="143"/>
      <c r="DP193" s="143"/>
      <c r="DQ193" s="143"/>
      <c r="DR193" s="143"/>
      <c r="DS193" s="143"/>
      <c r="DT193" s="143"/>
      <c r="DU193" s="143"/>
      <c r="DV193" s="143"/>
      <c r="DW193" s="143"/>
      <c r="DX193" s="143"/>
      <c r="DY193" s="143"/>
      <c r="DZ193" s="143"/>
      <c r="EA193" s="143"/>
      <c r="EB193" s="143"/>
      <c r="EC193" s="143"/>
      <c r="ED193" s="143"/>
      <c r="EE193" s="143"/>
      <c r="EF193" s="143"/>
      <c r="EG193" s="143"/>
      <c r="EH193" s="143"/>
      <c r="EI193" s="143"/>
      <c r="EJ193" s="143"/>
      <c r="EK193" s="143"/>
      <c r="EL193" s="143"/>
      <c r="EM193" s="143"/>
      <c r="EN193" s="143"/>
      <c r="EO193" s="143"/>
      <c r="EP193" s="143"/>
      <c r="EQ193" s="143"/>
      <c r="ER193" s="143"/>
      <c r="ES193" s="143"/>
      <c r="ET193" s="143"/>
      <c r="EU193" s="143"/>
      <c r="EV193" s="143"/>
      <c r="EW193" s="143"/>
      <c r="EX193" s="143"/>
      <c r="EY193" s="143"/>
      <c r="EZ193" s="143"/>
      <c r="FA193" s="143"/>
      <c r="FB193" s="143"/>
      <c r="FC193" s="143"/>
      <c r="FD193" s="143"/>
      <c r="FE193" s="143"/>
      <c r="FF193" s="143"/>
      <c r="FG193" s="143"/>
      <c r="FH193" s="143"/>
      <c r="FI193" s="143"/>
      <c r="FJ193" s="143"/>
      <c r="FK193" s="143"/>
      <c r="FL193" s="143"/>
      <c r="FM193" s="143"/>
      <c r="FN193" s="143"/>
      <c r="FO193" s="143"/>
      <c r="FP193" s="143"/>
      <c r="FQ193" s="143"/>
      <c r="FR193" s="143"/>
      <c r="FS193" s="143"/>
      <c r="FT193" s="143"/>
      <c r="FU193" s="143"/>
      <c r="FV193" s="143"/>
      <c r="FW193" s="143"/>
      <c r="FX193" s="143"/>
      <c r="FY193" s="143"/>
      <c r="FZ193" s="143"/>
      <c r="GA193" s="143"/>
      <c r="GB193" s="143"/>
      <c r="GC193" s="143"/>
      <c r="GD193" s="143"/>
      <c r="GE193" s="143"/>
      <c r="GF193" s="143"/>
      <c r="GG193" s="143"/>
      <c r="GH193" s="143"/>
      <c r="GI193" s="143"/>
      <c r="GJ193" s="143"/>
      <c r="GK193" s="143"/>
      <c r="GL193" s="143"/>
      <c r="GM193" s="143"/>
      <c r="GN193" s="143"/>
      <c r="GO193" s="143"/>
      <c r="GP193" s="143"/>
      <c r="GQ193" s="143"/>
      <c r="GR193" s="143"/>
      <c r="GS193" s="143"/>
      <c r="GT193" s="143"/>
      <c r="GU193" s="143"/>
      <c r="GV193" s="143"/>
      <c r="GW193" s="143"/>
      <c r="GX193" s="143"/>
      <c r="GY193" s="143"/>
      <c r="GZ193" s="143"/>
      <c r="HA193" s="143"/>
      <c r="HB193" s="143"/>
      <c r="HC193" s="143"/>
      <c r="HD193" s="143"/>
      <c r="HE193" s="143"/>
      <c r="HF193" s="143"/>
      <c r="HG193" s="143"/>
      <c r="HH193" s="143"/>
      <c r="HI193" s="143"/>
      <c r="HJ193" s="143"/>
      <c r="HK193" s="143"/>
      <c r="HL193" s="143"/>
      <c r="HM193" s="143"/>
      <c r="HN193" s="143"/>
      <c r="HO193" s="143"/>
      <c r="HP193" s="143"/>
      <c r="HQ193" s="143"/>
      <c r="HR193" s="143"/>
      <c r="HS193" s="143"/>
      <c r="HT193" s="143"/>
      <c r="HU193" s="143"/>
      <c r="HV193" s="143"/>
      <c r="HW193" s="143"/>
      <c r="HX193" s="143"/>
      <c r="HY193" s="143"/>
      <c r="HZ193" s="143"/>
      <c r="IA193" s="143"/>
      <c r="IB193" s="143"/>
      <c r="IC193" s="143"/>
      <c r="ID193" s="143"/>
      <c r="IE193" s="143"/>
      <c r="IF193" s="143"/>
      <c r="IG193" s="143"/>
      <c r="IH193" s="143"/>
      <c r="II193" s="143"/>
      <c r="IJ193" s="143"/>
      <c r="IK193" s="143"/>
      <c r="IL193" s="143"/>
      <c r="IM193" s="143"/>
      <c r="IN193" s="143"/>
      <c r="IO193" s="143"/>
      <c r="IP193" s="143"/>
      <c r="IQ193" s="143"/>
      <c r="IR193" s="143"/>
      <c r="IS193" s="143"/>
      <c r="IT193" s="143"/>
      <c r="IU193" s="143"/>
      <c r="IV193" s="143"/>
      <c r="IW193" s="143"/>
      <c r="IX193" s="143"/>
      <c r="IY193" s="143"/>
      <c r="IZ193" s="143"/>
      <c r="JA193" s="143"/>
      <c r="JB193" s="143"/>
      <c r="JC193" s="143"/>
      <c r="JD193" s="143"/>
      <c r="JE193" s="143"/>
      <c r="JF193" s="143"/>
      <c r="JG193" s="143"/>
      <c r="JH193" s="143"/>
      <c r="JI193" s="143"/>
      <c r="JJ193" s="143"/>
      <c r="JK193" s="143"/>
      <c r="JL193" s="143"/>
      <c r="JM193" s="143"/>
      <c r="JN193" s="143"/>
      <c r="JO193" s="143"/>
      <c r="JP193" s="143"/>
      <c r="JQ193" s="143"/>
      <c r="JR193" s="143"/>
      <c r="JS193" s="143"/>
      <c r="JT193" s="143"/>
      <c r="JU193" s="143"/>
      <c r="JV193" s="143"/>
      <c r="JW193" s="143"/>
      <c r="JX193" s="143"/>
      <c r="JY193" s="143"/>
      <c r="JZ193" s="143"/>
      <c r="KA193" s="143"/>
      <c r="KB193" s="143"/>
      <c r="KC193" s="143"/>
      <c r="KD193" s="143"/>
      <c r="KE193" s="143"/>
      <c r="KF193" s="143"/>
      <c r="KG193" s="143"/>
      <c r="KH193" s="143"/>
      <c r="KI193" s="143"/>
      <c r="KJ193" s="143"/>
      <c r="KK193" s="143"/>
      <c r="KL193" s="143"/>
      <c r="KM193" s="143"/>
      <c r="KN193" s="143"/>
      <c r="KO193" s="143"/>
      <c r="KP193" s="143"/>
      <c r="KQ193" s="143"/>
      <c r="KR193" s="143"/>
      <c r="KS193" s="143"/>
      <c r="KT193" s="143"/>
      <c r="KU193" s="143"/>
      <c r="KV193" s="143"/>
      <c r="KW193" s="143"/>
      <c r="KX193" s="143"/>
      <c r="KY193" s="143"/>
      <c r="KZ193" s="143"/>
      <c r="LA193" s="143"/>
      <c r="LB193" s="143"/>
      <c r="LC193" s="143"/>
      <c r="LD193" s="143"/>
      <c r="LE193" s="143"/>
      <c r="LF193" s="143"/>
      <c r="LG193" s="143"/>
      <c r="LH193" s="143"/>
      <c r="LI193" s="143"/>
      <c r="LJ193" s="143"/>
      <c r="LK193" s="143"/>
      <c r="LL193" s="143"/>
      <c r="LM193" s="143"/>
      <c r="LN193" s="143"/>
      <c r="LO193" s="143"/>
      <c r="LP193" s="143"/>
      <c r="LQ193" s="143"/>
      <c r="LR193" s="143"/>
      <c r="LS193" s="143"/>
      <c r="LT193" s="143"/>
      <c r="LU193" s="143"/>
      <c r="LV193" s="143"/>
      <c r="LW193" s="143"/>
      <c r="LX193" s="143"/>
      <c r="LY193" s="143"/>
      <c r="LZ193" s="143"/>
      <c r="MA193" s="143"/>
      <c r="MB193" s="143"/>
      <c r="MC193" s="143"/>
      <c r="MD193" s="143"/>
      <c r="ME193" s="143"/>
      <c r="MF193" s="143"/>
      <c r="MG193" s="143"/>
      <c r="MH193" s="143"/>
      <c r="MI193" s="143"/>
      <c r="MJ193" s="143"/>
      <c r="MK193" s="143"/>
      <c r="ML193" s="143"/>
      <c r="MM193" s="143"/>
      <c r="MN193" s="143"/>
      <c r="MO193" s="143"/>
      <c r="MP193" s="143"/>
      <c r="MQ193" s="143"/>
      <c r="MR193" s="143"/>
      <c r="MS193" s="143"/>
      <c r="MT193" s="143"/>
      <c r="MU193" s="143"/>
      <c r="MV193" s="143"/>
      <c r="MW193" s="143"/>
      <c r="MX193" s="143"/>
      <c r="MY193" s="143"/>
      <c r="MZ193" s="143"/>
      <c r="NA193" s="143"/>
      <c r="NB193" s="143"/>
      <c r="NC193" s="143"/>
      <c r="ND193" s="143"/>
      <c r="NE193" s="143"/>
      <c r="NF193" s="143"/>
      <c r="NG193" s="143"/>
      <c r="NH193" s="143"/>
      <c r="NI193" s="143"/>
      <c r="NJ193" s="143"/>
      <c r="NK193" s="143"/>
      <c r="NL193" s="143"/>
      <c r="NM193" s="143"/>
      <c r="NN193" s="143"/>
      <c r="NO193" s="143"/>
      <c r="NP193" s="143"/>
      <c r="NQ193" s="143"/>
      <c r="NR193" s="143"/>
      <c r="NS193" s="143"/>
      <c r="NT193" s="143"/>
      <c r="NU193" s="143"/>
      <c r="NV193" s="143"/>
      <c r="NW193" s="143"/>
      <c r="NX193" s="143"/>
      <c r="NY193" s="143"/>
      <c r="NZ193" s="143"/>
      <c r="OA193" s="143"/>
      <c r="OB193" s="143"/>
      <c r="OC193" s="143"/>
      <c r="OD193" s="143"/>
      <c r="OE193" s="143"/>
      <c r="OF193" s="143"/>
      <c r="OG193" s="143"/>
      <c r="OH193" s="143"/>
      <c r="OI193" s="143"/>
      <c r="OJ193" s="143"/>
      <c r="OK193" s="143"/>
      <c r="OL193" s="143"/>
      <c r="OM193" s="143"/>
      <c r="ON193" s="143"/>
      <c r="OO193" s="143"/>
      <c r="OP193" s="143"/>
      <c r="OQ193" s="143"/>
      <c r="OR193" s="143"/>
      <c r="OS193" s="143"/>
      <c r="OT193" s="143"/>
      <c r="OU193" s="143"/>
      <c r="OV193" s="143"/>
      <c r="OW193" s="143"/>
      <c r="OX193" s="143"/>
      <c r="OY193" s="143"/>
      <c r="OZ193" s="143"/>
      <c r="PA193" s="143"/>
      <c r="PB193" s="143"/>
      <c r="PC193" s="143"/>
      <c r="PD193" s="143"/>
      <c r="PE193" s="143"/>
      <c r="PF193" s="143"/>
      <c r="PG193" s="143"/>
      <c r="PH193" s="143"/>
      <c r="PI193" s="143"/>
      <c r="PJ193" s="143"/>
      <c r="PK193" s="143"/>
      <c r="PL193" s="143"/>
      <c r="PM193" s="143"/>
      <c r="PN193" s="143"/>
      <c r="PO193" s="143"/>
      <c r="PP193" s="143"/>
      <c r="PQ193" s="143"/>
      <c r="PR193" s="143"/>
      <c r="PS193" s="143"/>
      <c r="PT193" s="143"/>
      <c r="PU193" s="143"/>
      <c r="PV193" s="143"/>
      <c r="PW193" s="143"/>
      <c r="PX193" s="143"/>
      <c r="PY193" s="143"/>
      <c r="PZ193" s="143"/>
      <c r="QA193" s="143"/>
      <c r="QB193" s="143"/>
      <c r="QC193" s="143"/>
      <c r="QD193" s="143"/>
      <c r="QE193" s="143"/>
      <c r="QF193" s="143"/>
      <c r="QG193" s="143"/>
      <c r="QH193" s="143"/>
      <c r="QI193" s="143"/>
      <c r="QJ193" s="143"/>
      <c r="QK193" s="143"/>
      <c r="QL193" s="143"/>
      <c r="QM193" s="143"/>
      <c r="QN193" s="143"/>
      <c r="QO193" s="143"/>
      <c r="QP193" s="143"/>
      <c r="QQ193" s="143"/>
      <c r="QR193" s="143"/>
      <c r="QS193" s="143"/>
      <c r="QT193" s="143"/>
      <c r="QU193" s="143"/>
      <c r="QV193" s="143"/>
      <c r="QW193" s="143"/>
      <c r="QX193" s="143"/>
      <c r="QY193" s="143"/>
      <c r="QZ193" s="143"/>
      <c r="RA193" s="143"/>
      <c r="RB193" s="143"/>
      <c r="RC193" s="143"/>
      <c r="RD193" s="143"/>
      <c r="RE193" s="143"/>
      <c r="RF193" s="143"/>
      <c r="RG193" s="143"/>
      <c r="RH193" s="143"/>
      <c r="RI193" s="143"/>
      <c r="RJ193" s="143"/>
      <c r="RK193" s="143"/>
      <c r="RL193" s="143"/>
      <c r="RM193" s="143"/>
      <c r="RN193" s="143"/>
      <c r="RO193" s="143"/>
      <c r="RP193" s="143"/>
      <c r="RQ193" s="143"/>
      <c r="RR193" s="143"/>
      <c r="RS193" s="143"/>
      <c r="RT193" s="143"/>
      <c r="RU193" s="143"/>
      <c r="RV193" s="143"/>
      <c r="RW193" s="143"/>
      <c r="RX193" s="143"/>
      <c r="RY193" s="143"/>
      <c r="RZ193" s="143"/>
      <c r="SA193" s="143"/>
      <c r="SB193" s="143"/>
      <c r="SC193" s="143"/>
      <c r="SD193" s="143"/>
      <c r="SE193" s="143"/>
      <c r="SF193" s="143"/>
      <c r="SG193" s="143"/>
      <c r="SH193" s="143"/>
      <c r="SI193" s="143"/>
      <c r="SJ193" s="143"/>
      <c r="SK193" s="143"/>
      <c r="SL193" s="143"/>
      <c r="SM193" s="143"/>
      <c r="SN193" s="143"/>
      <c r="SO193" s="143"/>
      <c r="SP193" s="143"/>
      <c r="SQ193" s="143"/>
      <c r="SR193" s="143"/>
      <c r="SS193" s="143"/>
      <c r="ST193" s="143"/>
      <c r="SU193" s="143"/>
      <c r="SV193" s="143"/>
      <c r="SW193" s="143"/>
      <c r="SX193" s="143"/>
      <c r="SY193" s="143"/>
      <c r="SZ193" s="143"/>
      <c r="TA193" s="143"/>
      <c r="TB193" s="143"/>
      <c r="TC193" s="143"/>
      <c r="TD193" s="143"/>
      <c r="TE193" s="143"/>
      <c r="TF193" s="143"/>
      <c r="TG193" s="143"/>
      <c r="TH193" s="143"/>
      <c r="TI193" s="143"/>
      <c r="TJ193" s="143"/>
      <c r="TK193" s="143"/>
      <c r="TL193" s="143"/>
      <c r="TM193" s="143"/>
      <c r="TN193" s="143"/>
      <c r="TO193" s="143"/>
      <c r="TP193" s="143"/>
      <c r="TQ193" s="143"/>
      <c r="TR193" s="143"/>
      <c r="TS193" s="143"/>
      <c r="TT193" s="143"/>
      <c r="TU193" s="143"/>
      <c r="TV193" s="143"/>
      <c r="TW193" s="143"/>
      <c r="TX193" s="143"/>
      <c r="TY193" s="143"/>
      <c r="TZ193" s="143"/>
      <c r="UA193" s="143"/>
      <c r="UB193" s="143"/>
      <c r="UC193" s="143"/>
      <c r="UD193" s="143"/>
      <c r="UE193" s="143"/>
      <c r="UF193" s="143"/>
      <c r="UG193" s="143"/>
      <c r="UH193" s="143"/>
      <c r="UI193" s="143"/>
      <c r="UJ193" s="143"/>
      <c r="UK193" s="143"/>
      <c r="UL193" s="143"/>
      <c r="UM193" s="143"/>
      <c r="UN193" s="143"/>
      <c r="UO193" s="143"/>
      <c r="UP193" s="143"/>
      <c r="UQ193" s="143"/>
      <c r="UR193" s="143"/>
      <c r="US193" s="143"/>
      <c r="UT193" s="143"/>
      <c r="UU193" s="143"/>
      <c r="UV193" s="143"/>
      <c r="UW193" s="143"/>
      <c r="UX193" s="143"/>
      <c r="UY193" s="143"/>
      <c r="UZ193" s="143"/>
      <c r="VA193" s="143"/>
      <c r="VB193" s="143"/>
      <c r="VC193" s="143"/>
      <c r="VD193" s="143"/>
      <c r="VE193" s="143"/>
      <c r="VF193" s="143"/>
      <c r="VG193" s="143"/>
      <c r="VH193" s="143"/>
      <c r="VI193" s="143"/>
      <c r="VJ193" s="143"/>
      <c r="VK193" s="143"/>
      <c r="VL193" s="143"/>
      <c r="VM193" s="143"/>
      <c r="VN193" s="143"/>
      <c r="VO193" s="143"/>
      <c r="VP193" s="143"/>
      <c r="VQ193" s="143"/>
      <c r="VR193" s="143"/>
      <c r="VS193" s="143"/>
      <c r="VT193" s="143"/>
      <c r="VU193" s="143"/>
      <c r="VV193" s="143"/>
      <c r="VW193" s="143"/>
      <c r="VX193" s="143"/>
      <c r="VY193" s="143"/>
      <c r="VZ193" s="143"/>
      <c r="WA193" s="143"/>
      <c r="WB193" s="143"/>
      <c r="WC193" s="143"/>
      <c r="WD193" s="143"/>
      <c r="WE193" s="143"/>
      <c r="WF193" s="143"/>
      <c r="WG193" s="143"/>
      <c r="WH193" s="143"/>
      <c r="WI193" s="143"/>
      <c r="WJ193" s="143"/>
      <c r="WK193" s="143"/>
      <c r="WL193" s="143"/>
      <c r="WM193" s="143"/>
      <c r="WN193" s="143"/>
      <c r="WO193" s="143"/>
      <c r="WP193" s="143"/>
      <c r="WQ193" s="143"/>
      <c r="WR193" s="143"/>
      <c r="WS193" s="143"/>
      <c r="WT193" s="143"/>
      <c r="WU193" s="143"/>
      <c r="WV193" s="143"/>
      <c r="WW193" s="143"/>
      <c r="WX193" s="143"/>
      <c r="WY193" s="143"/>
      <c r="WZ193" s="143"/>
      <c r="XA193" s="143"/>
      <c r="XB193" s="143"/>
      <c r="XC193" s="143"/>
      <c r="XD193" s="143"/>
      <c r="XE193" s="143"/>
      <c r="XF193" s="143"/>
      <c r="XG193" s="143"/>
      <c r="XH193" s="143"/>
      <c r="XI193" s="143"/>
      <c r="XJ193" s="143"/>
      <c r="XK193" s="143"/>
      <c r="XL193" s="143"/>
      <c r="XM193" s="143"/>
      <c r="XN193" s="143"/>
      <c r="XO193" s="143"/>
      <c r="XP193" s="143"/>
      <c r="XQ193" s="143"/>
      <c r="XR193" s="143"/>
      <c r="XS193" s="143"/>
      <c r="XT193" s="143"/>
      <c r="XU193" s="143"/>
      <c r="XV193" s="143"/>
      <c r="XW193" s="143"/>
      <c r="XX193" s="143"/>
      <c r="XY193" s="143"/>
      <c r="XZ193" s="143"/>
      <c r="YA193" s="143"/>
      <c r="YB193" s="143"/>
      <c r="YC193" s="143"/>
      <c r="YD193" s="143"/>
      <c r="YE193" s="143"/>
      <c r="YF193" s="143"/>
      <c r="YG193" s="143"/>
      <c r="YH193" s="143"/>
      <c r="YI193" s="143"/>
      <c r="YJ193" s="143"/>
      <c r="YK193" s="143"/>
      <c r="YL193" s="143"/>
      <c r="YM193" s="143"/>
      <c r="YN193" s="143"/>
      <c r="YO193" s="143"/>
      <c r="YP193" s="143"/>
      <c r="YQ193" s="143"/>
      <c r="YR193" s="143"/>
      <c r="YS193" s="143"/>
      <c r="YT193" s="143"/>
      <c r="YU193" s="143"/>
      <c r="YV193" s="143"/>
      <c r="YW193" s="143"/>
      <c r="YX193" s="143"/>
      <c r="YY193" s="143"/>
      <c r="YZ193" s="143"/>
      <c r="ZA193" s="143"/>
      <c r="ZB193" s="143"/>
      <c r="ZC193" s="143"/>
      <c r="ZD193" s="143"/>
      <c r="ZE193" s="143"/>
      <c r="ZF193" s="143"/>
      <c r="ZG193" s="143"/>
      <c r="ZH193" s="143"/>
    </row>
    <row r="194" spans="1:684" s="106" customFormat="1" ht="13.55" customHeight="1">
      <c r="A194" s="400"/>
      <c r="B194" s="62" t="s">
        <v>245</v>
      </c>
      <c r="C194" s="166">
        <v>2090192</v>
      </c>
      <c r="D194" s="385">
        <f t="shared" si="39"/>
        <v>-8.956228956228951E-2</v>
      </c>
      <c r="E194" s="93">
        <v>1314</v>
      </c>
      <c r="F194" s="385">
        <f t="shared" si="29"/>
        <v>-3.3112582781456901E-2</v>
      </c>
      <c r="G194" s="92">
        <v>919</v>
      </c>
      <c r="H194" s="385">
        <f t="shared" si="38"/>
        <v>-0.15221402214022139</v>
      </c>
      <c r="I194" s="92">
        <v>160</v>
      </c>
      <c r="J194" s="385">
        <f>I194/I182-1</f>
        <v>0.30081300813008127</v>
      </c>
      <c r="K194" s="373">
        <v>84</v>
      </c>
      <c r="L194" s="385">
        <f t="shared" si="36"/>
        <v>-0.23636363636363633</v>
      </c>
      <c r="M194" s="373">
        <v>600</v>
      </c>
      <c r="N194" s="385">
        <f t="shared" si="36"/>
        <v>-0.76133651551312653</v>
      </c>
      <c r="O194" s="92"/>
      <c r="P194" s="385"/>
      <c r="Q194" s="93"/>
      <c r="R194" s="385"/>
      <c r="S194" s="143"/>
      <c r="T194" s="143"/>
      <c r="U194" s="143"/>
      <c r="V194" s="143"/>
      <c r="W194" s="143"/>
      <c r="X194" s="143"/>
      <c r="Y194" s="143"/>
      <c r="Z194" s="143"/>
      <c r="AA194" s="143"/>
      <c r="AB194" s="143"/>
      <c r="AC194" s="143"/>
      <c r="AD194" s="143"/>
      <c r="AE194" s="143"/>
      <c r="AF194" s="143"/>
      <c r="AG194" s="143"/>
      <c r="AH194" s="143"/>
      <c r="AI194" s="143"/>
      <c r="AJ194" s="143"/>
      <c r="AK194" s="143"/>
      <c r="AL194" s="143"/>
      <c r="AM194" s="143"/>
      <c r="AN194" s="143"/>
      <c r="AO194" s="143"/>
      <c r="AP194" s="143"/>
      <c r="AQ194" s="143"/>
      <c r="AR194" s="143"/>
      <c r="AS194" s="143"/>
      <c r="AT194" s="143"/>
      <c r="AU194" s="143"/>
      <c r="AV194" s="143"/>
      <c r="AW194" s="143"/>
      <c r="AX194" s="143"/>
      <c r="AY194" s="143"/>
      <c r="AZ194" s="143"/>
      <c r="BA194" s="143"/>
      <c r="BB194" s="143"/>
      <c r="BC194" s="143"/>
      <c r="BD194" s="143"/>
      <c r="BE194" s="143"/>
      <c r="BF194" s="143"/>
      <c r="BG194" s="143"/>
      <c r="BH194" s="143"/>
      <c r="BI194" s="143"/>
      <c r="BJ194" s="143"/>
      <c r="BK194" s="143"/>
      <c r="BL194" s="143"/>
      <c r="BM194" s="143"/>
      <c r="BN194" s="143"/>
      <c r="BO194" s="143"/>
      <c r="BP194" s="143"/>
      <c r="BQ194" s="143"/>
      <c r="BR194" s="143"/>
      <c r="BS194" s="143"/>
      <c r="BT194" s="143"/>
      <c r="BU194" s="143"/>
      <c r="BV194" s="143"/>
      <c r="BW194" s="143"/>
      <c r="BX194" s="143"/>
      <c r="BY194" s="143"/>
      <c r="BZ194" s="143"/>
      <c r="CA194" s="143"/>
      <c r="CB194" s="143"/>
      <c r="CC194" s="143"/>
      <c r="CD194" s="143"/>
      <c r="CE194" s="143"/>
      <c r="CF194" s="143"/>
      <c r="CG194" s="143"/>
      <c r="CH194" s="143"/>
      <c r="CI194" s="143"/>
      <c r="CJ194" s="143"/>
      <c r="CK194" s="143"/>
      <c r="CL194" s="143"/>
      <c r="CM194" s="143"/>
      <c r="CN194" s="143"/>
      <c r="CO194" s="143"/>
      <c r="CP194" s="143"/>
      <c r="CQ194" s="143"/>
      <c r="CR194" s="143"/>
      <c r="CS194" s="143"/>
      <c r="CT194" s="143"/>
      <c r="CU194" s="143"/>
      <c r="CV194" s="143"/>
      <c r="CW194" s="143"/>
      <c r="CX194" s="143"/>
      <c r="CY194" s="143"/>
      <c r="CZ194" s="143"/>
      <c r="DA194" s="143"/>
      <c r="DB194" s="143"/>
      <c r="DC194" s="143"/>
      <c r="DD194" s="143"/>
      <c r="DE194" s="143"/>
      <c r="DF194" s="143"/>
      <c r="DG194" s="143"/>
      <c r="DH194" s="143"/>
      <c r="DI194" s="143"/>
      <c r="DJ194" s="143"/>
      <c r="DK194" s="143"/>
      <c r="DL194" s="143"/>
      <c r="DM194" s="143"/>
      <c r="DN194" s="143"/>
      <c r="DO194" s="143"/>
      <c r="DP194" s="143"/>
      <c r="DQ194" s="143"/>
      <c r="DR194" s="143"/>
      <c r="DS194" s="143"/>
      <c r="DT194" s="143"/>
      <c r="DU194" s="143"/>
      <c r="DV194" s="143"/>
      <c r="DW194" s="143"/>
      <c r="DX194" s="143"/>
      <c r="DY194" s="143"/>
      <c r="DZ194" s="143"/>
      <c r="EA194" s="143"/>
      <c r="EB194" s="143"/>
      <c r="EC194" s="143"/>
      <c r="ED194" s="143"/>
      <c r="EE194" s="143"/>
      <c r="EF194" s="143"/>
      <c r="EG194" s="143"/>
      <c r="EH194" s="143"/>
      <c r="EI194" s="143"/>
      <c r="EJ194" s="143"/>
      <c r="EK194" s="143"/>
      <c r="EL194" s="143"/>
      <c r="EM194" s="143"/>
      <c r="EN194" s="143"/>
      <c r="EO194" s="143"/>
      <c r="EP194" s="143"/>
      <c r="EQ194" s="143"/>
      <c r="ER194" s="143"/>
      <c r="ES194" s="143"/>
      <c r="ET194" s="143"/>
      <c r="EU194" s="143"/>
      <c r="EV194" s="143"/>
      <c r="EW194" s="143"/>
      <c r="EX194" s="143"/>
      <c r="EY194" s="143"/>
      <c r="EZ194" s="143"/>
      <c r="FA194" s="143"/>
      <c r="FB194" s="143"/>
      <c r="FC194" s="143"/>
      <c r="FD194" s="143"/>
      <c r="FE194" s="143"/>
      <c r="FF194" s="143"/>
      <c r="FG194" s="143"/>
      <c r="FH194" s="143"/>
      <c r="FI194" s="143"/>
      <c r="FJ194" s="143"/>
      <c r="FK194" s="143"/>
      <c r="FL194" s="143"/>
      <c r="FM194" s="143"/>
      <c r="FN194" s="143"/>
      <c r="FO194" s="143"/>
      <c r="FP194" s="143"/>
      <c r="FQ194" s="143"/>
      <c r="FR194" s="143"/>
      <c r="FS194" s="143"/>
      <c r="FT194" s="143"/>
      <c r="FU194" s="143"/>
      <c r="FV194" s="143"/>
      <c r="FW194" s="143"/>
      <c r="FX194" s="143"/>
      <c r="FY194" s="143"/>
      <c r="FZ194" s="143"/>
      <c r="GA194" s="143"/>
      <c r="GB194" s="143"/>
      <c r="GC194" s="143"/>
      <c r="GD194" s="143"/>
      <c r="GE194" s="143"/>
      <c r="GF194" s="143"/>
      <c r="GG194" s="143"/>
      <c r="GH194" s="143"/>
      <c r="GI194" s="143"/>
      <c r="GJ194" s="143"/>
      <c r="GK194" s="143"/>
      <c r="GL194" s="143"/>
      <c r="GM194" s="143"/>
      <c r="GN194" s="143"/>
      <c r="GO194" s="143"/>
      <c r="GP194" s="143"/>
      <c r="GQ194" s="143"/>
      <c r="GR194" s="143"/>
      <c r="GS194" s="143"/>
      <c r="GT194" s="143"/>
      <c r="GU194" s="143"/>
      <c r="GV194" s="143"/>
      <c r="GW194" s="143"/>
      <c r="GX194" s="143"/>
      <c r="GY194" s="143"/>
      <c r="GZ194" s="143"/>
      <c r="HA194" s="143"/>
      <c r="HB194" s="143"/>
      <c r="HC194" s="143"/>
      <c r="HD194" s="143"/>
      <c r="HE194" s="143"/>
      <c r="HF194" s="143"/>
      <c r="HG194" s="143"/>
      <c r="HH194" s="143"/>
      <c r="HI194" s="143"/>
      <c r="HJ194" s="143"/>
      <c r="HK194" s="143"/>
      <c r="HL194" s="143"/>
      <c r="HM194" s="143"/>
      <c r="HN194" s="143"/>
      <c r="HO194" s="143"/>
      <c r="HP194" s="143"/>
      <c r="HQ194" s="143"/>
      <c r="HR194" s="143"/>
      <c r="HS194" s="143"/>
      <c r="HT194" s="143"/>
      <c r="HU194" s="143"/>
      <c r="HV194" s="143"/>
      <c r="HW194" s="143"/>
      <c r="HX194" s="143"/>
      <c r="HY194" s="143"/>
      <c r="HZ194" s="143"/>
      <c r="IA194" s="143"/>
      <c r="IB194" s="143"/>
      <c r="IC194" s="143"/>
      <c r="ID194" s="143"/>
      <c r="IE194" s="143"/>
      <c r="IF194" s="143"/>
      <c r="IG194" s="143"/>
      <c r="IH194" s="143"/>
      <c r="II194" s="143"/>
      <c r="IJ194" s="143"/>
      <c r="IK194" s="143"/>
      <c r="IL194" s="143"/>
      <c r="IM194" s="143"/>
      <c r="IN194" s="143"/>
      <c r="IO194" s="143"/>
      <c r="IP194" s="143"/>
      <c r="IQ194" s="143"/>
      <c r="IR194" s="143"/>
      <c r="IS194" s="143"/>
      <c r="IT194" s="143"/>
      <c r="IU194" s="143"/>
      <c r="IV194" s="143"/>
      <c r="IW194" s="143"/>
      <c r="IX194" s="143"/>
      <c r="IY194" s="143"/>
      <c r="IZ194" s="143"/>
      <c r="JA194" s="143"/>
      <c r="JB194" s="143"/>
      <c r="JC194" s="143"/>
      <c r="JD194" s="143"/>
      <c r="JE194" s="143"/>
      <c r="JF194" s="143"/>
      <c r="JG194" s="143"/>
      <c r="JH194" s="143"/>
      <c r="JI194" s="143"/>
      <c r="JJ194" s="143"/>
      <c r="JK194" s="143"/>
      <c r="JL194" s="143"/>
      <c r="JM194" s="143"/>
      <c r="JN194" s="143"/>
      <c r="JO194" s="143"/>
      <c r="JP194" s="143"/>
      <c r="JQ194" s="143"/>
      <c r="JR194" s="143"/>
      <c r="JS194" s="143"/>
      <c r="JT194" s="143"/>
      <c r="JU194" s="143"/>
      <c r="JV194" s="143"/>
      <c r="JW194" s="143"/>
      <c r="JX194" s="143"/>
      <c r="JY194" s="143"/>
      <c r="JZ194" s="143"/>
      <c r="KA194" s="143"/>
      <c r="KB194" s="143"/>
      <c r="KC194" s="143"/>
      <c r="KD194" s="143"/>
      <c r="KE194" s="143"/>
      <c r="KF194" s="143"/>
      <c r="KG194" s="143"/>
      <c r="KH194" s="143"/>
      <c r="KI194" s="143"/>
      <c r="KJ194" s="143"/>
      <c r="KK194" s="143"/>
      <c r="KL194" s="143"/>
      <c r="KM194" s="143"/>
      <c r="KN194" s="143"/>
      <c r="KO194" s="143"/>
      <c r="KP194" s="143"/>
      <c r="KQ194" s="143"/>
      <c r="KR194" s="143"/>
      <c r="KS194" s="143"/>
      <c r="KT194" s="143"/>
      <c r="KU194" s="143"/>
      <c r="KV194" s="143"/>
      <c r="KW194" s="143"/>
      <c r="KX194" s="143"/>
      <c r="KY194" s="143"/>
      <c r="KZ194" s="143"/>
      <c r="LA194" s="143"/>
      <c r="LB194" s="143"/>
      <c r="LC194" s="143"/>
      <c r="LD194" s="143"/>
      <c r="LE194" s="143"/>
      <c r="LF194" s="143"/>
      <c r="LG194" s="143"/>
      <c r="LH194" s="143"/>
      <c r="LI194" s="143"/>
      <c r="LJ194" s="143"/>
      <c r="LK194" s="143"/>
      <c r="LL194" s="143"/>
      <c r="LM194" s="143"/>
      <c r="LN194" s="143"/>
      <c r="LO194" s="143"/>
      <c r="LP194" s="143"/>
      <c r="LQ194" s="143"/>
      <c r="LR194" s="143"/>
      <c r="LS194" s="143"/>
      <c r="LT194" s="143"/>
      <c r="LU194" s="143"/>
      <c r="LV194" s="143"/>
      <c r="LW194" s="143"/>
      <c r="LX194" s="143"/>
      <c r="LY194" s="143"/>
      <c r="LZ194" s="143"/>
      <c r="MA194" s="143"/>
      <c r="MB194" s="143"/>
      <c r="MC194" s="143"/>
      <c r="MD194" s="143"/>
      <c r="ME194" s="143"/>
      <c r="MF194" s="143"/>
      <c r="MG194" s="143"/>
      <c r="MH194" s="143"/>
      <c r="MI194" s="143"/>
      <c r="MJ194" s="143"/>
      <c r="MK194" s="143"/>
      <c r="ML194" s="143"/>
      <c r="MM194" s="143"/>
      <c r="MN194" s="143"/>
      <c r="MO194" s="143"/>
      <c r="MP194" s="143"/>
      <c r="MQ194" s="143"/>
      <c r="MR194" s="143"/>
      <c r="MS194" s="143"/>
      <c r="MT194" s="143"/>
      <c r="MU194" s="143"/>
      <c r="MV194" s="143"/>
      <c r="MW194" s="143"/>
      <c r="MX194" s="143"/>
      <c r="MY194" s="143"/>
      <c r="MZ194" s="143"/>
      <c r="NA194" s="143"/>
      <c r="NB194" s="143"/>
      <c r="NC194" s="143"/>
      <c r="ND194" s="143"/>
      <c r="NE194" s="143"/>
      <c r="NF194" s="143"/>
      <c r="NG194" s="143"/>
      <c r="NH194" s="143"/>
      <c r="NI194" s="143"/>
      <c r="NJ194" s="143"/>
      <c r="NK194" s="143"/>
      <c r="NL194" s="143"/>
      <c r="NM194" s="143"/>
      <c r="NN194" s="143"/>
      <c r="NO194" s="143"/>
      <c r="NP194" s="143"/>
      <c r="NQ194" s="143"/>
      <c r="NR194" s="143"/>
      <c r="NS194" s="143"/>
      <c r="NT194" s="143"/>
      <c r="NU194" s="143"/>
      <c r="NV194" s="143"/>
      <c r="NW194" s="143"/>
      <c r="NX194" s="143"/>
      <c r="NY194" s="143"/>
      <c r="NZ194" s="143"/>
      <c r="OA194" s="143"/>
      <c r="OB194" s="143"/>
      <c r="OC194" s="143"/>
      <c r="OD194" s="143"/>
      <c r="OE194" s="143"/>
      <c r="OF194" s="143"/>
      <c r="OG194" s="143"/>
      <c r="OH194" s="143"/>
      <c r="OI194" s="143"/>
      <c r="OJ194" s="143"/>
      <c r="OK194" s="143"/>
      <c r="OL194" s="143"/>
      <c r="OM194" s="143"/>
      <c r="ON194" s="143"/>
      <c r="OO194" s="143"/>
      <c r="OP194" s="143"/>
      <c r="OQ194" s="143"/>
      <c r="OR194" s="143"/>
      <c r="OS194" s="143"/>
      <c r="OT194" s="143"/>
      <c r="OU194" s="143"/>
      <c r="OV194" s="143"/>
      <c r="OW194" s="143"/>
      <c r="OX194" s="143"/>
      <c r="OY194" s="143"/>
      <c r="OZ194" s="143"/>
      <c r="PA194" s="143"/>
      <c r="PB194" s="143"/>
      <c r="PC194" s="143"/>
      <c r="PD194" s="143"/>
      <c r="PE194" s="143"/>
      <c r="PF194" s="143"/>
      <c r="PG194" s="143"/>
      <c r="PH194" s="143"/>
      <c r="PI194" s="143"/>
      <c r="PJ194" s="143"/>
      <c r="PK194" s="143"/>
      <c r="PL194" s="143"/>
      <c r="PM194" s="143"/>
      <c r="PN194" s="143"/>
      <c r="PO194" s="143"/>
      <c r="PP194" s="143"/>
      <c r="PQ194" s="143"/>
      <c r="PR194" s="143"/>
      <c r="PS194" s="143"/>
      <c r="PT194" s="143"/>
      <c r="PU194" s="143"/>
      <c r="PV194" s="143"/>
      <c r="PW194" s="143"/>
      <c r="PX194" s="143"/>
      <c r="PY194" s="143"/>
      <c r="PZ194" s="143"/>
      <c r="QA194" s="143"/>
      <c r="QB194" s="143"/>
      <c r="QC194" s="143"/>
      <c r="QD194" s="143"/>
      <c r="QE194" s="143"/>
      <c r="QF194" s="143"/>
      <c r="QG194" s="143"/>
      <c r="QH194" s="143"/>
      <c r="QI194" s="143"/>
      <c r="QJ194" s="143"/>
      <c r="QK194" s="143"/>
      <c r="QL194" s="143"/>
      <c r="QM194" s="143"/>
      <c r="QN194" s="143"/>
      <c r="QO194" s="143"/>
      <c r="QP194" s="143"/>
      <c r="QQ194" s="143"/>
      <c r="QR194" s="143"/>
      <c r="QS194" s="143"/>
      <c r="QT194" s="143"/>
      <c r="QU194" s="143"/>
      <c r="QV194" s="143"/>
      <c r="QW194" s="143"/>
      <c r="QX194" s="143"/>
      <c r="QY194" s="143"/>
      <c r="QZ194" s="143"/>
      <c r="RA194" s="143"/>
      <c r="RB194" s="143"/>
      <c r="RC194" s="143"/>
      <c r="RD194" s="143"/>
      <c r="RE194" s="143"/>
      <c r="RF194" s="143"/>
      <c r="RG194" s="143"/>
      <c r="RH194" s="143"/>
      <c r="RI194" s="143"/>
      <c r="RJ194" s="143"/>
      <c r="RK194" s="143"/>
      <c r="RL194" s="143"/>
      <c r="RM194" s="143"/>
      <c r="RN194" s="143"/>
      <c r="RO194" s="143"/>
      <c r="RP194" s="143"/>
      <c r="RQ194" s="143"/>
      <c r="RR194" s="143"/>
      <c r="RS194" s="143"/>
      <c r="RT194" s="143"/>
      <c r="RU194" s="143"/>
      <c r="RV194" s="143"/>
      <c r="RW194" s="143"/>
      <c r="RX194" s="143"/>
      <c r="RY194" s="143"/>
      <c r="RZ194" s="143"/>
      <c r="SA194" s="143"/>
      <c r="SB194" s="143"/>
      <c r="SC194" s="143"/>
      <c r="SD194" s="143"/>
      <c r="SE194" s="143"/>
      <c r="SF194" s="143"/>
      <c r="SG194" s="143"/>
      <c r="SH194" s="143"/>
      <c r="SI194" s="143"/>
      <c r="SJ194" s="143"/>
      <c r="SK194" s="143"/>
      <c r="SL194" s="143"/>
      <c r="SM194" s="143"/>
      <c r="SN194" s="143"/>
      <c r="SO194" s="143"/>
      <c r="SP194" s="143"/>
      <c r="SQ194" s="143"/>
      <c r="SR194" s="143"/>
      <c r="SS194" s="143"/>
      <c r="ST194" s="143"/>
      <c r="SU194" s="143"/>
      <c r="SV194" s="143"/>
      <c r="SW194" s="143"/>
      <c r="SX194" s="143"/>
      <c r="SY194" s="143"/>
      <c r="SZ194" s="143"/>
      <c r="TA194" s="143"/>
      <c r="TB194" s="143"/>
      <c r="TC194" s="143"/>
      <c r="TD194" s="143"/>
      <c r="TE194" s="143"/>
      <c r="TF194" s="143"/>
      <c r="TG194" s="143"/>
      <c r="TH194" s="143"/>
      <c r="TI194" s="143"/>
      <c r="TJ194" s="143"/>
      <c r="TK194" s="143"/>
      <c r="TL194" s="143"/>
      <c r="TM194" s="143"/>
      <c r="TN194" s="143"/>
      <c r="TO194" s="143"/>
      <c r="TP194" s="143"/>
      <c r="TQ194" s="143"/>
      <c r="TR194" s="143"/>
      <c r="TS194" s="143"/>
      <c r="TT194" s="143"/>
      <c r="TU194" s="143"/>
      <c r="TV194" s="143"/>
      <c r="TW194" s="143"/>
      <c r="TX194" s="143"/>
      <c r="TY194" s="143"/>
      <c r="TZ194" s="143"/>
      <c r="UA194" s="143"/>
      <c r="UB194" s="143"/>
      <c r="UC194" s="143"/>
      <c r="UD194" s="143"/>
      <c r="UE194" s="143"/>
      <c r="UF194" s="143"/>
      <c r="UG194" s="143"/>
      <c r="UH194" s="143"/>
      <c r="UI194" s="143"/>
      <c r="UJ194" s="143"/>
      <c r="UK194" s="143"/>
      <c r="UL194" s="143"/>
      <c r="UM194" s="143"/>
      <c r="UN194" s="143"/>
      <c r="UO194" s="143"/>
      <c r="UP194" s="143"/>
      <c r="UQ194" s="143"/>
      <c r="UR194" s="143"/>
      <c r="US194" s="143"/>
      <c r="UT194" s="143"/>
      <c r="UU194" s="143"/>
      <c r="UV194" s="143"/>
      <c r="UW194" s="143"/>
      <c r="UX194" s="143"/>
      <c r="UY194" s="143"/>
      <c r="UZ194" s="143"/>
      <c r="VA194" s="143"/>
      <c r="VB194" s="143"/>
      <c r="VC194" s="143"/>
      <c r="VD194" s="143"/>
      <c r="VE194" s="143"/>
      <c r="VF194" s="143"/>
      <c r="VG194" s="143"/>
      <c r="VH194" s="143"/>
      <c r="VI194" s="143"/>
      <c r="VJ194" s="143"/>
      <c r="VK194" s="143"/>
      <c r="VL194" s="143"/>
      <c r="VM194" s="143"/>
      <c r="VN194" s="143"/>
      <c r="VO194" s="143"/>
      <c r="VP194" s="143"/>
      <c r="VQ194" s="143"/>
      <c r="VR194" s="143"/>
      <c r="VS194" s="143"/>
      <c r="VT194" s="143"/>
      <c r="VU194" s="143"/>
      <c r="VV194" s="143"/>
      <c r="VW194" s="143"/>
      <c r="VX194" s="143"/>
      <c r="VY194" s="143"/>
      <c r="VZ194" s="143"/>
      <c r="WA194" s="143"/>
      <c r="WB194" s="143"/>
      <c r="WC194" s="143"/>
      <c r="WD194" s="143"/>
      <c r="WE194" s="143"/>
      <c r="WF194" s="143"/>
      <c r="WG194" s="143"/>
      <c r="WH194" s="143"/>
      <c r="WI194" s="143"/>
      <c r="WJ194" s="143"/>
      <c r="WK194" s="143"/>
      <c r="WL194" s="143"/>
      <c r="WM194" s="143"/>
      <c r="WN194" s="143"/>
      <c r="WO194" s="143"/>
      <c r="WP194" s="143"/>
      <c r="WQ194" s="143"/>
      <c r="WR194" s="143"/>
      <c r="WS194" s="143"/>
      <c r="WT194" s="143"/>
      <c r="WU194" s="143"/>
      <c r="WV194" s="143"/>
      <c r="WW194" s="143"/>
      <c r="WX194" s="143"/>
      <c r="WY194" s="143"/>
      <c r="WZ194" s="143"/>
      <c r="XA194" s="143"/>
      <c r="XB194" s="143"/>
      <c r="XC194" s="143"/>
      <c r="XD194" s="143"/>
      <c r="XE194" s="143"/>
      <c r="XF194" s="143"/>
      <c r="XG194" s="143"/>
      <c r="XH194" s="143"/>
      <c r="XI194" s="143"/>
      <c r="XJ194" s="143"/>
      <c r="XK194" s="143"/>
      <c r="XL194" s="143"/>
      <c r="XM194" s="143"/>
      <c r="XN194" s="143"/>
      <c r="XO194" s="143"/>
      <c r="XP194" s="143"/>
      <c r="XQ194" s="143"/>
      <c r="XR194" s="143"/>
      <c r="XS194" s="143"/>
      <c r="XT194" s="143"/>
      <c r="XU194" s="143"/>
      <c r="XV194" s="143"/>
      <c r="XW194" s="143"/>
      <c r="XX194" s="143"/>
      <c r="XY194" s="143"/>
      <c r="XZ194" s="143"/>
      <c r="YA194" s="143"/>
      <c r="YB194" s="143"/>
      <c r="YC194" s="143"/>
      <c r="YD194" s="143"/>
      <c r="YE194" s="143"/>
      <c r="YF194" s="143"/>
      <c r="YG194" s="143"/>
      <c r="YH194" s="143"/>
      <c r="YI194" s="143"/>
      <c r="YJ194" s="143"/>
      <c r="YK194" s="143"/>
      <c r="YL194" s="143"/>
      <c r="YM194" s="143"/>
      <c r="YN194" s="143"/>
      <c r="YO194" s="143"/>
      <c r="YP194" s="143"/>
      <c r="YQ194" s="143"/>
      <c r="YR194" s="143"/>
      <c r="YS194" s="143"/>
      <c r="YT194" s="143"/>
      <c r="YU194" s="143"/>
      <c r="YV194" s="143"/>
      <c r="YW194" s="143"/>
      <c r="YX194" s="143"/>
      <c r="YY194" s="143"/>
      <c r="YZ194" s="143"/>
      <c r="ZA194" s="143"/>
      <c r="ZB194" s="143"/>
      <c r="ZC194" s="143"/>
      <c r="ZD194" s="143"/>
      <c r="ZE194" s="143"/>
      <c r="ZF194" s="143"/>
      <c r="ZG194" s="143"/>
      <c r="ZH194" s="143"/>
    </row>
    <row r="195" spans="1:684" s="106" customFormat="1" ht="13.55" customHeight="1">
      <c r="A195" s="401"/>
      <c r="B195" s="156" t="s">
        <v>231</v>
      </c>
      <c r="C195" s="167">
        <v>2342310</v>
      </c>
      <c r="D195" s="389">
        <f t="shared" si="39"/>
        <v>-6.1303365274985255E-2</v>
      </c>
      <c r="E195" s="154">
        <v>1599</v>
      </c>
      <c r="F195" s="389">
        <f t="shared" si="29"/>
        <v>-6.7094515752625483E-2</v>
      </c>
      <c r="G195" s="153">
        <v>759</v>
      </c>
      <c r="H195" s="389">
        <f t="shared" si="38"/>
        <v>-3.802281368821292E-2</v>
      </c>
      <c r="I195" s="153">
        <v>185</v>
      </c>
      <c r="J195" s="389">
        <f>I195/I183-1</f>
        <v>0.25850340136054428</v>
      </c>
      <c r="K195" s="374">
        <v>80</v>
      </c>
      <c r="L195" s="389">
        <f>K195/K183-1</f>
        <v>-0.36</v>
      </c>
      <c r="M195" s="374">
        <v>820</v>
      </c>
      <c r="N195" s="389">
        <f t="shared" ref="N195" si="41">M195/M183-1</f>
        <v>-0.62333486449242081</v>
      </c>
      <c r="O195" s="153"/>
      <c r="P195" s="389"/>
      <c r="Q195" s="154"/>
      <c r="R195" s="389"/>
      <c r="S195" s="143"/>
      <c r="T195" s="143"/>
      <c r="U195" s="143"/>
      <c r="V195" s="143"/>
      <c r="W195" s="143"/>
      <c r="X195" s="143"/>
      <c r="Y195" s="143"/>
      <c r="Z195" s="143"/>
      <c r="AA195" s="143"/>
      <c r="AB195" s="143"/>
      <c r="AC195" s="143"/>
      <c r="AD195" s="143"/>
      <c r="AE195" s="143"/>
      <c r="AF195" s="143"/>
      <c r="AG195" s="143"/>
      <c r="AH195" s="143"/>
      <c r="AI195" s="143"/>
      <c r="AJ195" s="143"/>
      <c r="AK195" s="143"/>
      <c r="AL195" s="143"/>
      <c r="AM195" s="143"/>
      <c r="AN195" s="143"/>
      <c r="AO195" s="143"/>
      <c r="AP195" s="143"/>
      <c r="AQ195" s="143"/>
      <c r="AR195" s="143"/>
      <c r="AS195" s="143"/>
      <c r="AT195" s="143"/>
      <c r="AU195" s="143"/>
      <c r="AV195" s="143"/>
      <c r="AW195" s="143"/>
      <c r="AX195" s="143"/>
      <c r="AY195" s="143"/>
      <c r="AZ195" s="143"/>
      <c r="BA195" s="143"/>
      <c r="BB195" s="143"/>
      <c r="BC195" s="143"/>
      <c r="BD195" s="143"/>
      <c r="BE195" s="143"/>
      <c r="BF195" s="143"/>
      <c r="BG195" s="143"/>
      <c r="BH195" s="143"/>
      <c r="BI195" s="143"/>
      <c r="BJ195" s="143"/>
      <c r="BK195" s="143"/>
      <c r="BL195" s="143"/>
      <c r="BM195" s="143"/>
      <c r="BN195" s="143"/>
      <c r="BO195" s="143"/>
      <c r="BP195" s="143"/>
      <c r="BQ195" s="143"/>
      <c r="BR195" s="143"/>
      <c r="BS195" s="143"/>
      <c r="BT195" s="143"/>
      <c r="BU195" s="143"/>
      <c r="BV195" s="143"/>
      <c r="BW195" s="143"/>
      <c r="BX195" s="143"/>
      <c r="BY195" s="143"/>
      <c r="BZ195" s="143"/>
      <c r="CA195" s="143"/>
      <c r="CB195" s="143"/>
      <c r="CC195" s="143"/>
      <c r="CD195" s="143"/>
      <c r="CE195" s="143"/>
      <c r="CF195" s="143"/>
      <c r="CG195" s="143"/>
      <c r="CH195" s="143"/>
      <c r="CI195" s="143"/>
      <c r="CJ195" s="143"/>
      <c r="CK195" s="143"/>
      <c r="CL195" s="143"/>
      <c r="CM195" s="143"/>
      <c r="CN195" s="143"/>
      <c r="CO195" s="143"/>
      <c r="CP195" s="143"/>
      <c r="CQ195" s="143"/>
      <c r="CR195" s="143"/>
      <c r="CS195" s="143"/>
      <c r="CT195" s="143"/>
      <c r="CU195" s="143"/>
      <c r="CV195" s="143"/>
      <c r="CW195" s="143"/>
      <c r="CX195" s="143"/>
      <c r="CY195" s="143"/>
      <c r="CZ195" s="143"/>
      <c r="DA195" s="143"/>
      <c r="DB195" s="143"/>
      <c r="DC195" s="143"/>
      <c r="DD195" s="143"/>
      <c r="DE195" s="143"/>
      <c r="DF195" s="143"/>
      <c r="DG195" s="143"/>
      <c r="DH195" s="143"/>
      <c r="DI195" s="143"/>
      <c r="DJ195" s="143"/>
      <c r="DK195" s="143"/>
      <c r="DL195" s="143"/>
      <c r="DM195" s="143"/>
      <c r="DN195" s="143"/>
      <c r="DO195" s="143"/>
      <c r="DP195" s="143"/>
      <c r="DQ195" s="143"/>
      <c r="DR195" s="143"/>
      <c r="DS195" s="143"/>
      <c r="DT195" s="143"/>
      <c r="DU195" s="143"/>
      <c r="DV195" s="143"/>
      <c r="DW195" s="143"/>
      <c r="DX195" s="143"/>
      <c r="DY195" s="143"/>
      <c r="DZ195" s="143"/>
      <c r="EA195" s="143"/>
      <c r="EB195" s="143"/>
      <c r="EC195" s="143"/>
      <c r="ED195" s="143"/>
      <c r="EE195" s="143"/>
      <c r="EF195" s="143"/>
      <c r="EG195" s="143"/>
      <c r="EH195" s="143"/>
      <c r="EI195" s="143"/>
      <c r="EJ195" s="143"/>
      <c r="EK195" s="143"/>
      <c r="EL195" s="143"/>
      <c r="EM195" s="143"/>
      <c r="EN195" s="143"/>
      <c r="EO195" s="143"/>
      <c r="EP195" s="143"/>
      <c r="EQ195" s="143"/>
      <c r="ER195" s="143"/>
      <c r="ES195" s="143"/>
      <c r="ET195" s="143"/>
      <c r="EU195" s="143"/>
      <c r="EV195" s="143"/>
      <c r="EW195" s="143"/>
      <c r="EX195" s="143"/>
      <c r="EY195" s="143"/>
      <c r="EZ195" s="143"/>
      <c r="FA195" s="143"/>
      <c r="FB195" s="143"/>
      <c r="FC195" s="143"/>
      <c r="FD195" s="143"/>
      <c r="FE195" s="143"/>
      <c r="FF195" s="143"/>
      <c r="FG195" s="143"/>
      <c r="FH195" s="143"/>
      <c r="FI195" s="143"/>
      <c r="FJ195" s="143"/>
      <c r="FK195" s="143"/>
      <c r="FL195" s="143"/>
      <c r="FM195" s="143"/>
      <c r="FN195" s="143"/>
      <c r="FO195" s="143"/>
      <c r="FP195" s="143"/>
      <c r="FQ195" s="143"/>
      <c r="FR195" s="143"/>
      <c r="FS195" s="143"/>
      <c r="FT195" s="143"/>
      <c r="FU195" s="143"/>
      <c r="FV195" s="143"/>
      <c r="FW195" s="143"/>
      <c r="FX195" s="143"/>
      <c r="FY195" s="143"/>
      <c r="FZ195" s="143"/>
      <c r="GA195" s="143"/>
      <c r="GB195" s="143"/>
      <c r="GC195" s="143"/>
      <c r="GD195" s="143"/>
      <c r="GE195" s="143"/>
      <c r="GF195" s="143"/>
      <c r="GG195" s="143"/>
      <c r="GH195" s="143"/>
      <c r="GI195" s="143"/>
      <c r="GJ195" s="143"/>
      <c r="GK195" s="143"/>
      <c r="GL195" s="143"/>
      <c r="GM195" s="143"/>
      <c r="GN195" s="143"/>
      <c r="GO195" s="143"/>
      <c r="GP195" s="143"/>
      <c r="GQ195" s="143"/>
      <c r="GR195" s="143"/>
      <c r="GS195" s="143"/>
      <c r="GT195" s="143"/>
      <c r="GU195" s="143"/>
      <c r="GV195" s="143"/>
      <c r="GW195" s="143"/>
      <c r="GX195" s="143"/>
      <c r="GY195" s="143"/>
      <c r="GZ195" s="143"/>
      <c r="HA195" s="143"/>
      <c r="HB195" s="143"/>
      <c r="HC195" s="143"/>
      <c r="HD195" s="143"/>
      <c r="HE195" s="143"/>
      <c r="HF195" s="143"/>
      <c r="HG195" s="143"/>
      <c r="HH195" s="143"/>
      <c r="HI195" s="143"/>
      <c r="HJ195" s="143"/>
      <c r="HK195" s="143"/>
      <c r="HL195" s="143"/>
      <c r="HM195" s="143"/>
      <c r="HN195" s="143"/>
      <c r="HO195" s="143"/>
      <c r="HP195" s="143"/>
      <c r="HQ195" s="143"/>
      <c r="HR195" s="143"/>
      <c r="HS195" s="143"/>
      <c r="HT195" s="143"/>
      <c r="HU195" s="143"/>
      <c r="HV195" s="143"/>
      <c r="HW195" s="143"/>
      <c r="HX195" s="143"/>
      <c r="HY195" s="143"/>
      <c r="HZ195" s="143"/>
      <c r="IA195" s="143"/>
      <c r="IB195" s="143"/>
      <c r="IC195" s="143"/>
      <c r="ID195" s="143"/>
      <c r="IE195" s="143"/>
      <c r="IF195" s="143"/>
      <c r="IG195" s="143"/>
      <c r="IH195" s="143"/>
      <c r="II195" s="143"/>
      <c r="IJ195" s="143"/>
      <c r="IK195" s="143"/>
      <c r="IL195" s="143"/>
      <c r="IM195" s="143"/>
      <c r="IN195" s="143"/>
      <c r="IO195" s="143"/>
      <c r="IP195" s="143"/>
      <c r="IQ195" s="143"/>
      <c r="IR195" s="143"/>
      <c r="IS195" s="143"/>
      <c r="IT195" s="143"/>
      <c r="IU195" s="143"/>
      <c r="IV195" s="143"/>
      <c r="IW195" s="143"/>
      <c r="IX195" s="143"/>
      <c r="IY195" s="143"/>
      <c r="IZ195" s="143"/>
      <c r="JA195" s="143"/>
      <c r="JB195" s="143"/>
      <c r="JC195" s="143"/>
      <c r="JD195" s="143"/>
      <c r="JE195" s="143"/>
      <c r="JF195" s="143"/>
      <c r="JG195" s="143"/>
      <c r="JH195" s="143"/>
      <c r="JI195" s="143"/>
      <c r="JJ195" s="143"/>
      <c r="JK195" s="143"/>
      <c r="JL195" s="143"/>
      <c r="JM195" s="143"/>
      <c r="JN195" s="143"/>
      <c r="JO195" s="143"/>
      <c r="JP195" s="143"/>
      <c r="JQ195" s="143"/>
      <c r="JR195" s="143"/>
      <c r="JS195" s="143"/>
      <c r="JT195" s="143"/>
      <c r="JU195" s="143"/>
      <c r="JV195" s="143"/>
      <c r="JW195" s="143"/>
      <c r="JX195" s="143"/>
      <c r="JY195" s="143"/>
      <c r="JZ195" s="143"/>
      <c r="KA195" s="143"/>
      <c r="KB195" s="143"/>
      <c r="KC195" s="143"/>
      <c r="KD195" s="143"/>
      <c r="KE195" s="143"/>
      <c r="KF195" s="143"/>
      <c r="KG195" s="143"/>
      <c r="KH195" s="143"/>
      <c r="KI195" s="143"/>
      <c r="KJ195" s="143"/>
      <c r="KK195" s="143"/>
      <c r="KL195" s="143"/>
      <c r="KM195" s="143"/>
      <c r="KN195" s="143"/>
      <c r="KO195" s="143"/>
      <c r="KP195" s="143"/>
      <c r="KQ195" s="143"/>
      <c r="KR195" s="143"/>
      <c r="KS195" s="143"/>
      <c r="KT195" s="143"/>
      <c r="KU195" s="143"/>
      <c r="KV195" s="143"/>
      <c r="KW195" s="143"/>
      <c r="KX195" s="143"/>
      <c r="KY195" s="143"/>
      <c r="KZ195" s="143"/>
      <c r="LA195" s="143"/>
      <c r="LB195" s="143"/>
      <c r="LC195" s="143"/>
      <c r="LD195" s="143"/>
      <c r="LE195" s="143"/>
      <c r="LF195" s="143"/>
      <c r="LG195" s="143"/>
      <c r="LH195" s="143"/>
      <c r="LI195" s="143"/>
      <c r="LJ195" s="143"/>
      <c r="LK195" s="143"/>
      <c r="LL195" s="143"/>
      <c r="LM195" s="143"/>
      <c r="LN195" s="143"/>
      <c r="LO195" s="143"/>
      <c r="LP195" s="143"/>
      <c r="LQ195" s="143"/>
      <c r="LR195" s="143"/>
      <c r="LS195" s="143"/>
      <c r="LT195" s="143"/>
      <c r="LU195" s="143"/>
      <c r="LV195" s="143"/>
      <c r="LW195" s="143"/>
      <c r="LX195" s="143"/>
      <c r="LY195" s="143"/>
      <c r="LZ195" s="143"/>
      <c r="MA195" s="143"/>
      <c r="MB195" s="143"/>
      <c r="MC195" s="143"/>
      <c r="MD195" s="143"/>
      <c r="ME195" s="143"/>
      <c r="MF195" s="143"/>
      <c r="MG195" s="143"/>
      <c r="MH195" s="143"/>
      <c r="MI195" s="143"/>
      <c r="MJ195" s="143"/>
      <c r="MK195" s="143"/>
      <c r="ML195" s="143"/>
      <c r="MM195" s="143"/>
      <c r="MN195" s="143"/>
      <c r="MO195" s="143"/>
      <c r="MP195" s="143"/>
      <c r="MQ195" s="143"/>
      <c r="MR195" s="143"/>
      <c r="MS195" s="143"/>
      <c r="MT195" s="143"/>
      <c r="MU195" s="143"/>
      <c r="MV195" s="143"/>
      <c r="MW195" s="143"/>
      <c r="MX195" s="143"/>
      <c r="MY195" s="143"/>
      <c r="MZ195" s="143"/>
      <c r="NA195" s="143"/>
      <c r="NB195" s="143"/>
      <c r="NC195" s="143"/>
      <c r="ND195" s="143"/>
      <c r="NE195" s="143"/>
      <c r="NF195" s="143"/>
      <c r="NG195" s="143"/>
      <c r="NH195" s="143"/>
      <c r="NI195" s="143"/>
      <c r="NJ195" s="143"/>
      <c r="NK195" s="143"/>
      <c r="NL195" s="143"/>
      <c r="NM195" s="143"/>
      <c r="NN195" s="143"/>
      <c r="NO195" s="143"/>
      <c r="NP195" s="143"/>
      <c r="NQ195" s="143"/>
      <c r="NR195" s="143"/>
      <c r="NS195" s="143"/>
      <c r="NT195" s="143"/>
      <c r="NU195" s="143"/>
      <c r="NV195" s="143"/>
      <c r="NW195" s="143"/>
      <c r="NX195" s="143"/>
      <c r="NY195" s="143"/>
      <c r="NZ195" s="143"/>
      <c r="OA195" s="143"/>
      <c r="OB195" s="143"/>
      <c r="OC195" s="143"/>
      <c r="OD195" s="143"/>
      <c r="OE195" s="143"/>
      <c r="OF195" s="143"/>
      <c r="OG195" s="143"/>
      <c r="OH195" s="143"/>
      <c r="OI195" s="143"/>
      <c r="OJ195" s="143"/>
      <c r="OK195" s="143"/>
      <c r="OL195" s="143"/>
      <c r="OM195" s="143"/>
      <c r="ON195" s="143"/>
      <c r="OO195" s="143"/>
      <c r="OP195" s="143"/>
      <c r="OQ195" s="143"/>
      <c r="OR195" s="143"/>
      <c r="OS195" s="143"/>
      <c r="OT195" s="143"/>
      <c r="OU195" s="143"/>
      <c r="OV195" s="143"/>
      <c r="OW195" s="143"/>
      <c r="OX195" s="143"/>
      <c r="OY195" s="143"/>
      <c r="OZ195" s="143"/>
      <c r="PA195" s="143"/>
      <c r="PB195" s="143"/>
      <c r="PC195" s="143"/>
      <c r="PD195" s="143"/>
      <c r="PE195" s="143"/>
      <c r="PF195" s="143"/>
      <c r="PG195" s="143"/>
      <c r="PH195" s="143"/>
      <c r="PI195" s="143"/>
      <c r="PJ195" s="143"/>
      <c r="PK195" s="143"/>
      <c r="PL195" s="143"/>
      <c r="PM195" s="143"/>
      <c r="PN195" s="143"/>
      <c r="PO195" s="143"/>
      <c r="PP195" s="143"/>
      <c r="PQ195" s="143"/>
      <c r="PR195" s="143"/>
      <c r="PS195" s="143"/>
      <c r="PT195" s="143"/>
      <c r="PU195" s="143"/>
      <c r="PV195" s="143"/>
      <c r="PW195" s="143"/>
      <c r="PX195" s="143"/>
      <c r="PY195" s="143"/>
      <c r="PZ195" s="143"/>
      <c r="QA195" s="143"/>
      <c r="QB195" s="143"/>
      <c r="QC195" s="143"/>
      <c r="QD195" s="143"/>
      <c r="QE195" s="143"/>
      <c r="QF195" s="143"/>
      <c r="QG195" s="143"/>
      <c r="QH195" s="143"/>
      <c r="QI195" s="143"/>
      <c r="QJ195" s="143"/>
      <c r="QK195" s="143"/>
      <c r="QL195" s="143"/>
      <c r="QM195" s="143"/>
      <c r="QN195" s="143"/>
      <c r="QO195" s="143"/>
      <c r="QP195" s="143"/>
      <c r="QQ195" s="143"/>
      <c r="QR195" s="143"/>
      <c r="QS195" s="143"/>
      <c r="QT195" s="143"/>
      <c r="QU195" s="143"/>
      <c r="QV195" s="143"/>
      <c r="QW195" s="143"/>
      <c r="QX195" s="143"/>
      <c r="QY195" s="143"/>
      <c r="QZ195" s="143"/>
      <c r="RA195" s="143"/>
      <c r="RB195" s="143"/>
      <c r="RC195" s="143"/>
      <c r="RD195" s="143"/>
      <c r="RE195" s="143"/>
      <c r="RF195" s="143"/>
      <c r="RG195" s="143"/>
      <c r="RH195" s="143"/>
      <c r="RI195" s="143"/>
      <c r="RJ195" s="143"/>
      <c r="RK195" s="143"/>
      <c r="RL195" s="143"/>
      <c r="RM195" s="143"/>
      <c r="RN195" s="143"/>
      <c r="RO195" s="143"/>
      <c r="RP195" s="143"/>
      <c r="RQ195" s="143"/>
      <c r="RR195" s="143"/>
      <c r="RS195" s="143"/>
      <c r="RT195" s="143"/>
      <c r="RU195" s="143"/>
      <c r="RV195" s="143"/>
      <c r="RW195" s="143"/>
      <c r="RX195" s="143"/>
      <c r="RY195" s="143"/>
      <c r="RZ195" s="143"/>
      <c r="SA195" s="143"/>
      <c r="SB195" s="143"/>
      <c r="SC195" s="143"/>
      <c r="SD195" s="143"/>
      <c r="SE195" s="143"/>
      <c r="SF195" s="143"/>
      <c r="SG195" s="143"/>
      <c r="SH195" s="143"/>
      <c r="SI195" s="143"/>
      <c r="SJ195" s="143"/>
      <c r="SK195" s="143"/>
      <c r="SL195" s="143"/>
      <c r="SM195" s="143"/>
      <c r="SN195" s="143"/>
      <c r="SO195" s="143"/>
      <c r="SP195" s="143"/>
      <c r="SQ195" s="143"/>
      <c r="SR195" s="143"/>
      <c r="SS195" s="143"/>
      <c r="ST195" s="143"/>
      <c r="SU195" s="143"/>
      <c r="SV195" s="143"/>
      <c r="SW195" s="143"/>
      <c r="SX195" s="143"/>
      <c r="SY195" s="143"/>
      <c r="SZ195" s="143"/>
      <c r="TA195" s="143"/>
      <c r="TB195" s="143"/>
      <c r="TC195" s="143"/>
      <c r="TD195" s="143"/>
      <c r="TE195" s="143"/>
      <c r="TF195" s="143"/>
      <c r="TG195" s="143"/>
      <c r="TH195" s="143"/>
      <c r="TI195" s="143"/>
      <c r="TJ195" s="143"/>
      <c r="TK195" s="143"/>
      <c r="TL195" s="143"/>
      <c r="TM195" s="143"/>
      <c r="TN195" s="143"/>
      <c r="TO195" s="143"/>
      <c r="TP195" s="143"/>
      <c r="TQ195" s="143"/>
      <c r="TR195" s="143"/>
      <c r="TS195" s="143"/>
      <c r="TT195" s="143"/>
      <c r="TU195" s="143"/>
      <c r="TV195" s="143"/>
      <c r="TW195" s="143"/>
      <c r="TX195" s="143"/>
      <c r="TY195" s="143"/>
      <c r="TZ195" s="143"/>
      <c r="UA195" s="143"/>
      <c r="UB195" s="143"/>
      <c r="UC195" s="143"/>
      <c r="UD195" s="143"/>
      <c r="UE195" s="143"/>
      <c r="UF195" s="143"/>
      <c r="UG195" s="143"/>
      <c r="UH195" s="143"/>
      <c r="UI195" s="143"/>
      <c r="UJ195" s="143"/>
      <c r="UK195" s="143"/>
      <c r="UL195" s="143"/>
      <c r="UM195" s="143"/>
      <c r="UN195" s="143"/>
      <c r="UO195" s="143"/>
      <c r="UP195" s="143"/>
      <c r="UQ195" s="143"/>
      <c r="UR195" s="143"/>
      <c r="US195" s="143"/>
      <c r="UT195" s="143"/>
      <c r="UU195" s="143"/>
      <c r="UV195" s="143"/>
      <c r="UW195" s="143"/>
      <c r="UX195" s="143"/>
      <c r="UY195" s="143"/>
      <c r="UZ195" s="143"/>
      <c r="VA195" s="143"/>
      <c r="VB195" s="143"/>
      <c r="VC195" s="143"/>
      <c r="VD195" s="143"/>
      <c r="VE195" s="143"/>
      <c r="VF195" s="143"/>
      <c r="VG195" s="143"/>
      <c r="VH195" s="143"/>
      <c r="VI195" s="143"/>
      <c r="VJ195" s="143"/>
      <c r="VK195" s="143"/>
      <c r="VL195" s="143"/>
      <c r="VM195" s="143"/>
      <c r="VN195" s="143"/>
      <c r="VO195" s="143"/>
      <c r="VP195" s="143"/>
      <c r="VQ195" s="143"/>
      <c r="VR195" s="143"/>
      <c r="VS195" s="143"/>
      <c r="VT195" s="143"/>
      <c r="VU195" s="143"/>
      <c r="VV195" s="143"/>
      <c r="VW195" s="143"/>
      <c r="VX195" s="143"/>
      <c r="VY195" s="143"/>
      <c r="VZ195" s="143"/>
      <c r="WA195" s="143"/>
      <c r="WB195" s="143"/>
      <c r="WC195" s="143"/>
      <c r="WD195" s="143"/>
      <c r="WE195" s="143"/>
      <c r="WF195" s="143"/>
      <c r="WG195" s="143"/>
      <c r="WH195" s="143"/>
      <c r="WI195" s="143"/>
      <c r="WJ195" s="143"/>
      <c r="WK195" s="143"/>
      <c r="WL195" s="143"/>
      <c r="WM195" s="143"/>
      <c r="WN195" s="143"/>
      <c r="WO195" s="143"/>
      <c r="WP195" s="143"/>
      <c r="WQ195" s="143"/>
      <c r="WR195" s="143"/>
      <c r="WS195" s="143"/>
      <c r="WT195" s="143"/>
      <c r="WU195" s="143"/>
      <c r="WV195" s="143"/>
      <c r="WW195" s="143"/>
      <c r="WX195" s="143"/>
      <c r="WY195" s="143"/>
      <c r="WZ195" s="143"/>
      <c r="XA195" s="143"/>
      <c r="XB195" s="143"/>
      <c r="XC195" s="143"/>
      <c r="XD195" s="143"/>
      <c r="XE195" s="143"/>
      <c r="XF195" s="143"/>
      <c r="XG195" s="143"/>
      <c r="XH195" s="143"/>
      <c r="XI195" s="143"/>
      <c r="XJ195" s="143"/>
      <c r="XK195" s="143"/>
      <c r="XL195" s="143"/>
      <c r="XM195" s="143"/>
      <c r="XN195" s="143"/>
      <c r="XO195" s="143"/>
      <c r="XP195" s="143"/>
      <c r="XQ195" s="143"/>
      <c r="XR195" s="143"/>
      <c r="XS195" s="143"/>
      <c r="XT195" s="143"/>
      <c r="XU195" s="143"/>
      <c r="XV195" s="143"/>
      <c r="XW195" s="143"/>
      <c r="XX195" s="143"/>
      <c r="XY195" s="143"/>
      <c r="XZ195" s="143"/>
      <c r="YA195" s="143"/>
      <c r="YB195" s="143"/>
      <c r="YC195" s="143"/>
      <c r="YD195" s="143"/>
      <c r="YE195" s="143"/>
      <c r="YF195" s="143"/>
      <c r="YG195" s="143"/>
      <c r="YH195" s="143"/>
      <c r="YI195" s="143"/>
      <c r="YJ195" s="143"/>
      <c r="YK195" s="143"/>
      <c r="YL195" s="143"/>
      <c r="YM195" s="143"/>
      <c r="YN195" s="143"/>
      <c r="YO195" s="143"/>
      <c r="YP195" s="143"/>
      <c r="YQ195" s="143"/>
      <c r="YR195" s="143"/>
      <c r="YS195" s="143"/>
      <c r="YT195" s="143"/>
      <c r="YU195" s="143"/>
      <c r="YV195" s="143"/>
      <c r="YW195" s="143"/>
      <c r="YX195" s="143"/>
      <c r="YY195" s="143"/>
      <c r="YZ195" s="143"/>
      <c r="ZA195" s="143"/>
      <c r="ZB195" s="143"/>
      <c r="ZC195" s="143"/>
      <c r="ZD195" s="143"/>
      <c r="ZE195" s="143"/>
      <c r="ZF195" s="143"/>
      <c r="ZG195" s="143"/>
      <c r="ZH195" s="143"/>
    </row>
    <row r="196" spans="1:684" s="106" customFormat="1" ht="13.55" customHeight="1">
      <c r="A196" s="399" t="s">
        <v>364</v>
      </c>
      <c r="B196" s="101" t="s">
        <v>367</v>
      </c>
      <c r="C196" s="165">
        <f>Asia!C196</f>
        <v>2513030</v>
      </c>
      <c r="D196" s="386">
        <f>IFERROR(IF((C196/C184-1)=-100%,"",(C196/C184-1)),"")</f>
        <v>-0.13710701153131288</v>
      </c>
      <c r="E196" s="105">
        <v>2078</v>
      </c>
      <c r="F196" s="386">
        <f>IFERROR(IF((E196/E184-1)=-100%,"",(E196/E184-1)),"")</f>
        <v>-0.31779382797110967</v>
      </c>
      <c r="G196" s="100">
        <v>400</v>
      </c>
      <c r="H196" s="386">
        <f>IFERROR(IF((G196/G184-1)=-100%,"",(G196/G184-1)),"")</f>
        <v>-0.3127147766323024</v>
      </c>
      <c r="I196" s="100">
        <v>99</v>
      </c>
      <c r="J196" s="386">
        <f>IFERROR(IF((I196/I184-1)=-100%,"",(I196/I184-1)),"")</f>
        <v>-0.49230769230769234</v>
      </c>
      <c r="K196" s="372">
        <v>79</v>
      </c>
      <c r="L196" s="386">
        <f t="shared" ref="L196:L201" si="42">IFERROR(IF((K196/K184-1)=-100%,"",(K196/K184-1)),"")</f>
        <v>-0.28181818181818186</v>
      </c>
      <c r="M196" s="372">
        <v>691</v>
      </c>
      <c r="N196" s="386">
        <f t="shared" si="36"/>
        <v>-0.48123123123123124</v>
      </c>
      <c r="O196" s="92"/>
      <c r="P196" s="385" t="str">
        <f>IFERROR(IF((O196/O184-1)=-100%,"",(O196/O184-1)),"")</f>
        <v/>
      </c>
      <c r="Q196" s="93"/>
      <c r="R196" s="385" t="str">
        <f>IFERROR(IF((Q196/Q184-1)=-100%,"",(Q196/Q184-1)),"")</f>
        <v/>
      </c>
      <c r="S196" s="143"/>
      <c r="T196" s="143"/>
      <c r="U196" s="143"/>
      <c r="V196" s="143"/>
      <c r="W196" s="143"/>
      <c r="X196" s="143"/>
      <c r="Y196" s="143"/>
      <c r="Z196" s="143"/>
      <c r="AA196" s="143"/>
      <c r="AB196" s="143"/>
      <c r="AC196" s="143"/>
      <c r="AD196" s="143"/>
      <c r="AE196" s="143"/>
      <c r="AF196" s="143"/>
      <c r="AG196" s="143"/>
      <c r="AH196" s="143"/>
      <c r="AI196" s="143"/>
      <c r="AJ196" s="143"/>
      <c r="AK196" s="143"/>
      <c r="AL196" s="143"/>
      <c r="AM196" s="143"/>
      <c r="AN196" s="143"/>
      <c r="AO196" s="143"/>
      <c r="AP196" s="143"/>
      <c r="AQ196" s="143"/>
      <c r="AR196" s="143"/>
      <c r="AS196" s="143"/>
      <c r="AT196" s="143"/>
      <c r="AU196" s="143"/>
      <c r="AV196" s="143"/>
      <c r="AW196" s="143"/>
      <c r="AX196" s="143"/>
      <c r="AY196" s="143"/>
      <c r="AZ196" s="143"/>
      <c r="BA196" s="143"/>
      <c r="BB196" s="143"/>
      <c r="BC196" s="143"/>
      <c r="BD196" s="143"/>
      <c r="BE196" s="143"/>
      <c r="BF196" s="143"/>
      <c r="BG196" s="143"/>
      <c r="BH196" s="143"/>
      <c r="BI196" s="143"/>
      <c r="BJ196" s="143"/>
      <c r="BK196" s="143"/>
      <c r="BL196" s="143"/>
      <c r="BM196" s="143"/>
      <c r="BN196" s="143"/>
      <c r="BO196" s="143"/>
      <c r="BP196" s="143"/>
      <c r="BQ196" s="143"/>
      <c r="BR196" s="143"/>
      <c r="BS196" s="143"/>
      <c r="BT196" s="143"/>
      <c r="BU196" s="143"/>
      <c r="BV196" s="143"/>
      <c r="BW196" s="143"/>
      <c r="BX196" s="143"/>
      <c r="BY196" s="143"/>
      <c r="BZ196" s="143"/>
      <c r="CA196" s="143"/>
      <c r="CB196" s="143"/>
      <c r="CC196" s="143"/>
      <c r="CD196" s="143"/>
      <c r="CE196" s="143"/>
      <c r="CF196" s="143"/>
      <c r="CG196" s="143"/>
      <c r="CH196" s="143"/>
      <c r="CI196" s="143"/>
      <c r="CJ196" s="143"/>
      <c r="CK196" s="143"/>
      <c r="CL196" s="143"/>
      <c r="CM196" s="143"/>
      <c r="CN196" s="143"/>
      <c r="CO196" s="143"/>
      <c r="CP196" s="143"/>
      <c r="CQ196" s="143"/>
      <c r="CR196" s="143"/>
      <c r="CS196" s="143"/>
      <c r="CT196" s="143"/>
      <c r="CU196" s="143"/>
      <c r="CV196" s="143"/>
      <c r="CW196" s="143"/>
      <c r="CX196" s="143"/>
      <c r="CY196" s="143"/>
      <c r="CZ196" s="143"/>
      <c r="DA196" s="143"/>
      <c r="DB196" s="143"/>
      <c r="DC196" s="143"/>
      <c r="DD196" s="143"/>
      <c r="DE196" s="143"/>
      <c r="DF196" s="143"/>
      <c r="DG196" s="143"/>
      <c r="DH196" s="143"/>
      <c r="DI196" s="143"/>
      <c r="DJ196" s="143"/>
      <c r="DK196" s="143"/>
      <c r="DL196" s="143"/>
      <c r="DM196" s="143"/>
      <c r="DN196" s="143"/>
      <c r="DO196" s="143"/>
      <c r="DP196" s="143"/>
      <c r="DQ196" s="143"/>
      <c r="DR196" s="143"/>
      <c r="DS196" s="143"/>
      <c r="DT196" s="143"/>
      <c r="DU196" s="143"/>
      <c r="DV196" s="143"/>
      <c r="DW196" s="143"/>
      <c r="DX196" s="143"/>
      <c r="DY196" s="143"/>
      <c r="DZ196" s="143"/>
      <c r="EA196" s="143"/>
      <c r="EB196" s="143"/>
      <c r="EC196" s="143"/>
      <c r="ED196" s="143"/>
      <c r="EE196" s="143"/>
      <c r="EF196" s="143"/>
      <c r="EG196" s="143"/>
      <c r="EH196" s="143"/>
      <c r="EI196" s="143"/>
      <c r="EJ196" s="143"/>
      <c r="EK196" s="143"/>
      <c r="EL196" s="143"/>
      <c r="EM196" s="143"/>
      <c r="EN196" s="143"/>
      <c r="EO196" s="143"/>
      <c r="EP196" s="143"/>
      <c r="EQ196" s="143"/>
      <c r="ER196" s="143"/>
      <c r="ES196" s="143"/>
      <c r="ET196" s="143"/>
      <c r="EU196" s="143"/>
      <c r="EV196" s="143"/>
      <c r="EW196" s="143"/>
      <c r="EX196" s="143"/>
      <c r="EY196" s="143"/>
      <c r="EZ196" s="143"/>
      <c r="FA196" s="143"/>
      <c r="FB196" s="143"/>
      <c r="FC196" s="143"/>
      <c r="FD196" s="143"/>
      <c r="FE196" s="143"/>
      <c r="FF196" s="143"/>
      <c r="FG196" s="143"/>
      <c r="FH196" s="143"/>
      <c r="FI196" s="143"/>
      <c r="FJ196" s="143"/>
      <c r="FK196" s="143"/>
      <c r="FL196" s="143"/>
      <c r="FM196" s="143"/>
      <c r="FN196" s="143"/>
      <c r="FO196" s="143"/>
      <c r="FP196" s="143"/>
      <c r="FQ196" s="143"/>
      <c r="FR196" s="143"/>
      <c r="FS196" s="143"/>
      <c r="FT196" s="143"/>
      <c r="FU196" s="143"/>
      <c r="FV196" s="143"/>
      <c r="FW196" s="143"/>
      <c r="FX196" s="143"/>
      <c r="FY196" s="143"/>
      <c r="FZ196" s="143"/>
      <c r="GA196" s="143"/>
      <c r="GB196" s="143"/>
      <c r="GC196" s="143"/>
      <c r="GD196" s="143"/>
      <c r="GE196" s="143"/>
      <c r="GF196" s="143"/>
      <c r="GG196" s="143"/>
      <c r="GH196" s="143"/>
      <c r="GI196" s="143"/>
      <c r="GJ196" s="143"/>
      <c r="GK196" s="143"/>
      <c r="GL196" s="143"/>
      <c r="GM196" s="143"/>
      <c r="GN196" s="143"/>
      <c r="GO196" s="143"/>
      <c r="GP196" s="143"/>
      <c r="GQ196" s="143"/>
      <c r="GR196" s="143"/>
      <c r="GS196" s="143"/>
      <c r="GT196" s="143"/>
      <c r="GU196" s="143"/>
      <c r="GV196" s="143"/>
      <c r="GW196" s="143"/>
      <c r="GX196" s="143"/>
      <c r="GY196" s="143"/>
      <c r="GZ196" s="143"/>
      <c r="HA196" s="143"/>
      <c r="HB196" s="143"/>
      <c r="HC196" s="143"/>
      <c r="HD196" s="143"/>
      <c r="HE196" s="143"/>
      <c r="HF196" s="143"/>
      <c r="HG196" s="143"/>
      <c r="HH196" s="143"/>
      <c r="HI196" s="143"/>
      <c r="HJ196" s="143"/>
      <c r="HK196" s="143"/>
      <c r="HL196" s="143"/>
      <c r="HM196" s="143"/>
      <c r="HN196" s="143"/>
      <c r="HO196" s="143"/>
      <c r="HP196" s="143"/>
      <c r="HQ196" s="143"/>
      <c r="HR196" s="143"/>
      <c r="HS196" s="143"/>
      <c r="HT196" s="143"/>
      <c r="HU196" s="143"/>
      <c r="HV196" s="143"/>
      <c r="HW196" s="143"/>
      <c r="HX196" s="143"/>
      <c r="HY196" s="143"/>
      <c r="HZ196" s="143"/>
      <c r="IA196" s="143"/>
      <c r="IB196" s="143"/>
      <c r="IC196" s="143"/>
      <c r="ID196" s="143"/>
      <c r="IE196" s="143"/>
      <c r="IF196" s="143"/>
      <c r="IG196" s="143"/>
      <c r="IH196" s="143"/>
      <c r="II196" s="143"/>
      <c r="IJ196" s="143"/>
      <c r="IK196" s="143"/>
      <c r="IL196" s="143"/>
      <c r="IM196" s="143"/>
      <c r="IN196" s="143"/>
      <c r="IO196" s="143"/>
      <c r="IP196" s="143"/>
      <c r="IQ196" s="143"/>
      <c r="IR196" s="143"/>
      <c r="IS196" s="143"/>
      <c r="IT196" s="143"/>
      <c r="IU196" s="143"/>
      <c r="IV196" s="143"/>
      <c r="IW196" s="143"/>
      <c r="IX196" s="143"/>
      <c r="IY196" s="143"/>
      <c r="IZ196" s="143"/>
      <c r="JA196" s="143"/>
      <c r="JB196" s="143"/>
      <c r="JC196" s="143"/>
      <c r="JD196" s="143"/>
      <c r="JE196" s="143"/>
      <c r="JF196" s="143"/>
      <c r="JG196" s="143"/>
      <c r="JH196" s="143"/>
      <c r="JI196" s="143"/>
      <c r="JJ196" s="143"/>
      <c r="JK196" s="143"/>
      <c r="JL196" s="143"/>
      <c r="JM196" s="143"/>
      <c r="JN196" s="143"/>
      <c r="JO196" s="143"/>
      <c r="JP196" s="143"/>
      <c r="JQ196" s="143"/>
      <c r="JR196" s="143"/>
      <c r="JS196" s="143"/>
      <c r="JT196" s="143"/>
      <c r="JU196" s="143"/>
      <c r="JV196" s="143"/>
      <c r="JW196" s="143"/>
      <c r="JX196" s="143"/>
      <c r="JY196" s="143"/>
      <c r="JZ196" s="143"/>
      <c r="KA196" s="143"/>
      <c r="KB196" s="143"/>
      <c r="KC196" s="143"/>
      <c r="KD196" s="143"/>
      <c r="KE196" s="143"/>
      <c r="KF196" s="143"/>
      <c r="KG196" s="143"/>
      <c r="KH196" s="143"/>
      <c r="KI196" s="143"/>
      <c r="KJ196" s="143"/>
      <c r="KK196" s="143"/>
      <c r="KL196" s="143"/>
      <c r="KM196" s="143"/>
      <c r="KN196" s="143"/>
      <c r="KO196" s="143"/>
      <c r="KP196" s="143"/>
      <c r="KQ196" s="143"/>
      <c r="KR196" s="143"/>
      <c r="KS196" s="143"/>
      <c r="KT196" s="143"/>
      <c r="KU196" s="143"/>
      <c r="KV196" s="143"/>
      <c r="KW196" s="143"/>
      <c r="KX196" s="143"/>
      <c r="KY196" s="143"/>
      <c r="KZ196" s="143"/>
      <c r="LA196" s="143"/>
      <c r="LB196" s="143"/>
      <c r="LC196" s="143"/>
      <c r="LD196" s="143"/>
      <c r="LE196" s="143"/>
      <c r="LF196" s="143"/>
      <c r="LG196" s="143"/>
      <c r="LH196" s="143"/>
      <c r="LI196" s="143"/>
      <c r="LJ196" s="143"/>
      <c r="LK196" s="143"/>
      <c r="LL196" s="143"/>
      <c r="LM196" s="143"/>
      <c r="LN196" s="143"/>
      <c r="LO196" s="143"/>
      <c r="LP196" s="143"/>
      <c r="LQ196" s="143"/>
      <c r="LR196" s="143"/>
      <c r="LS196" s="143"/>
      <c r="LT196" s="143"/>
      <c r="LU196" s="143"/>
      <c r="LV196" s="143"/>
      <c r="LW196" s="143"/>
      <c r="LX196" s="143"/>
      <c r="LY196" s="143"/>
      <c r="LZ196" s="143"/>
      <c r="MA196" s="143"/>
      <c r="MB196" s="143"/>
      <c r="MC196" s="143"/>
      <c r="MD196" s="143"/>
      <c r="ME196" s="143"/>
      <c r="MF196" s="143"/>
      <c r="MG196" s="143"/>
      <c r="MH196" s="143"/>
      <c r="MI196" s="143"/>
      <c r="MJ196" s="143"/>
      <c r="MK196" s="143"/>
      <c r="ML196" s="143"/>
      <c r="MM196" s="143"/>
      <c r="MN196" s="143"/>
      <c r="MO196" s="143"/>
      <c r="MP196" s="143"/>
      <c r="MQ196" s="143"/>
      <c r="MR196" s="143"/>
      <c r="MS196" s="143"/>
      <c r="MT196" s="143"/>
      <c r="MU196" s="143"/>
      <c r="MV196" s="143"/>
      <c r="MW196" s="143"/>
      <c r="MX196" s="143"/>
      <c r="MY196" s="143"/>
      <c r="MZ196" s="143"/>
      <c r="NA196" s="143"/>
      <c r="NB196" s="143"/>
      <c r="NC196" s="143"/>
      <c r="ND196" s="143"/>
      <c r="NE196" s="143"/>
      <c r="NF196" s="143"/>
      <c r="NG196" s="143"/>
      <c r="NH196" s="143"/>
      <c r="NI196" s="143"/>
      <c r="NJ196" s="143"/>
      <c r="NK196" s="143"/>
      <c r="NL196" s="143"/>
      <c r="NM196" s="143"/>
      <c r="NN196" s="143"/>
      <c r="NO196" s="143"/>
      <c r="NP196" s="143"/>
      <c r="NQ196" s="143"/>
      <c r="NR196" s="143"/>
      <c r="NS196" s="143"/>
      <c r="NT196" s="143"/>
      <c r="NU196" s="143"/>
      <c r="NV196" s="143"/>
      <c r="NW196" s="143"/>
      <c r="NX196" s="143"/>
      <c r="NY196" s="143"/>
      <c r="NZ196" s="143"/>
      <c r="OA196" s="143"/>
      <c r="OB196" s="143"/>
      <c r="OC196" s="143"/>
      <c r="OD196" s="143"/>
      <c r="OE196" s="143"/>
      <c r="OF196" s="143"/>
      <c r="OG196" s="143"/>
      <c r="OH196" s="143"/>
      <c r="OI196" s="143"/>
      <c r="OJ196" s="143"/>
      <c r="OK196" s="143"/>
      <c r="OL196" s="143"/>
      <c r="OM196" s="143"/>
      <c r="ON196" s="143"/>
      <c r="OO196" s="143"/>
      <c r="OP196" s="143"/>
      <c r="OQ196" s="143"/>
      <c r="OR196" s="143"/>
      <c r="OS196" s="143"/>
      <c r="OT196" s="143"/>
      <c r="OU196" s="143"/>
      <c r="OV196" s="143"/>
      <c r="OW196" s="143"/>
      <c r="OX196" s="143"/>
      <c r="OY196" s="143"/>
      <c r="OZ196" s="143"/>
      <c r="PA196" s="143"/>
      <c r="PB196" s="143"/>
      <c r="PC196" s="143"/>
      <c r="PD196" s="143"/>
      <c r="PE196" s="143"/>
      <c r="PF196" s="143"/>
      <c r="PG196" s="143"/>
      <c r="PH196" s="143"/>
      <c r="PI196" s="143"/>
      <c r="PJ196" s="143"/>
      <c r="PK196" s="143"/>
      <c r="PL196" s="143"/>
      <c r="PM196" s="143"/>
      <c r="PN196" s="143"/>
      <c r="PO196" s="143"/>
      <c r="PP196" s="143"/>
      <c r="PQ196" s="143"/>
      <c r="PR196" s="143"/>
      <c r="PS196" s="143"/>
      <c r="PT196" s="143"/>
      <c r="PU196" s="143"/>
      <c r="PV196" s="143"/>
      <c r="PW196" s="143"/>
      <c r="PX196" s="143"/>
      <c r="PY196" s="143"/>
      <c r="PZ196" s="143"/>
      <c r="QA196" s="143"/>
      <c r="QB196" s="143"/>
      <c r="QC196" s="143"/>
      <c r="QD196" s="143"/>
      <c r="QE196" s="143"/>
      <c r="QF196" s="143"/>
      <c r="QG196" s="143"/>
      <c r="QH196" s="143"/>
      <c r="QI196" s="143"/>
      <c r="QJ196" s="143"/>
      <c r="QK196" s="143"/>
      <c r="QL196" s="143"/>
      <c r="QM196" s="143"/>
      <c r="QN196" s="143"/>
      <c r="QO196" s="143"/>
      <c r="QP196" s="143"/>
      <c r="QQ196" s="143"/>
      <c r="QR196" s="143"/>
      <c r="QS196" s="143"/>
      <c r="QT196" s="143"/>
      <c r="QU196" s="143"/>
      <c r="QV196" s="143"/>
      <c r="QW196" s="143"/>
      <c r="QX196" s="143"/>
      <c r="QY196" s="143"/>
      <c r="QZ196" s="143"/>
      <c r="RA196" s="143"/>
      <c r="RB196" s="143"/>
      <c r="RC196" s="143"/>
      <c r="RD196" s="143"/>
      <c r="RE196" s="143"/>
      <c r="RF196" s="143"/>
      <c r="RG196" s="143"/>
      <c r="RH196" s="143"/>
      <c r="RI196" s="143"/>
      <c r="RJ196" s="143"/>
      <c r="RK196" s="143"/>
      <c r="RL196" s="143"/>
      <c r="RM196" s="143"/>
      <c r="RN196" s="143"/>
      <c r="RO196" s="143"/>
      <c r="RP196" s="143"/>
      <c r="RQ196" s="143"/>
      <c r="RR196" s="143"/>
      <c r="RS196" s="143"/>
      <c r="RT196" s="143"/>
      <c r="RU196" s="143"/>
      <c r="RV196" s="143"/>
      <c r="RW196" s="143"/>
      <c r="RX196" s="143"/>
      <c r="RY196" s="143"/>
      <c r="RZ196" s="143"/>
      <c r="SA196" s="143"/>
      <c r="SB196" s="143"/>
      <c r="SC196" s="143"/>
      <c r="SD196" s="143"/>
      <c r="SE196" s="143"/>
      <c r="SF196" s="143"/>
      <c r="SG196" s="143"/>
      <c r="SH196" s="143"/>
      <c r="SI196" s="143"/>
      <c r="SJ196" s="143"/>
      <c r="SK196" s="143"/>
      <c r="SL196" s="143"/>
      <c r="SM196" s="143"/>
      <c r="SN196" s="143"/>
      <c r="SO196" s="143"/>
      <c r="SP196" s="143"/>
      <c r="SQ196" s="143"/>
      <c r="SR196" s="143"/>
      <c r="SS196" s="143"/>
      <c r="ST196" s="143"/>
      <c r="SU196" s="143"/>
      <c r="SV196" s="143"/>
      <c r="SW196" s="143"/>
      <c r="SX196" s="143"/>
      <c r="SY196" s="143"/>
      <c r="SZ196" s="143"/>
      <c r="TA196" s="143"/>
      <c r="TB196" s="143"/>
      <c r="TC196" s="143"/>
      <c r="TD196" s="143"/>
      <c r="TE196" s="143"/>
      <c r="TF196" s="143"/>
      <c r="TG196" s="143"/>
      <c r="TH196" s="143"/>
      <c r="TI196" s="143"/>
      <c r="TJ196" s="143"/>
      <c r="TK196" s="143"/>
      <c r="TL196" s="143"/>
      <c r="TM196" s="143"/>
      <c r="TN196" s="143"/>
      <c r="TO196" s="143"/>
      <c r="TP196" s="143"/>
      <c r="TQ196" s="143"/>
      <c r="TR196" s="143"/>
      <c r="TS196" s="143"/>
      <c r="TT196" s="143"/>
      <c r="TU196" s="143"/>
      <c r="TV196" s="143"/>
      <c r="TW196" s="143"/>
      <c r="TX196" s="143"/>
      <c r="TY196" s="143"/>
      <c r="TZ196" s="143"/>
      <c r="UA196" s="143"/>
      <c r="UB196" s="143"/>
      <c r="UC196" s="143"/>
      <c r="UD196" s="143"/>
      <c r="UE196" s="143"/>
      <c r="UF196" s="143"/>
      <c r="UG196" s="143"/>
      <c r="UH196" s="143"/>
      <c r="UI196" s="143"/>
      <c r="UJ196" s="143"/>
      <c r="UK196" s="143"/>
      <c r="UL196" s="143"/>
      <c r="UM196" s="143"/>
      <c r="UN196" s="143"/>
      <c r="UO196" s="143"/>
      <c r="UP196" s="143"/>
      <c r="UQ196" s="143"/>
      <c r="UR196" s="143"/>
      <c r="US196" s="143"/>
      <c r="UT196" s="143"/>
      <c r="UU196" s="143"/>
      <c r="UV196" s="143"/>
      <c r="UW196" s="143"/>
      <c r="UX196" s="143"/>
      <c r="UY196" s="143"/>
      <c r="UZ196" s="143"/>
      <c r="VA196" s="143"/>
      <c r="VB196" s="143"/>
      <c r="VC196" s="143"/>
      <c r="VD196" s="143"/>
      <c r="VE196" s="143"/>
      <c r="VF196" s="143"/>
      <c r="VG196" s="143"/>
      <c r="VH196" s="143"/>
      <c r="VI196" s="143"/>
      <c r="VJ196" s="143"/>
      <c r="VK196" s="143"/>
      <c r="VL196" s="143"/>
      <c r="VM196" s="143"/>
      <c r="VN196" s="143"/>
      <c r="VO196" s="143"/>
      <c r="VP196" s="143"/>
      <c r="VQ196" s="143"/>
      <c r="VR196" s="143"/>
      <c r="VS196" s="143"/>
      <c r="VT196" s="143"/>
      <c r="VU196" s="143"/>
      <c r="VV196" s="143"/>
      <c r="VW196" s="143"/>
      <c r="VX196" s="143"/>
      <c r="VY196" s="143"/>
      <c r="VZ196" s="143"/>
      <c r="WA196" s="143"/>
      <c r="WB196" s="143"/>
      <c r="WC196" s="143"/>
      <c r="WD196" s="143"/>
      <c r="WE196" s="143"/>
      <c r="WF196" s="143"/>
      <c r="WG196" s="143"/>
      <c r="WH196" s="143"/>
      <c r="WI196" s="143"/>
      <c r="WJ196" s="143"/>
      <c r="WK196" s="143"/>
      <c r="WL196" s="143"/>
      <c r="WM196" s="143"/>
      <c r="WN196" s="143"/>
      <c r="WO196" s="143"/>
      <c r="WP196" s="143"/>
      <c r="WQ196" s="143"/>
      <c r="WR196" s="143"/>
      <c r="WS196" s="143"/>
      <c r="WT196" s="143"/>
      <c r="WU196" s="143"/>
      <c r="WV196" s="143"/>
      <c r="WW196" s="143"/>
      <c r="WX196" s="143"/>
      <c r="WY196" s="143"/>
      <c r="WZ196" s="143"/>
      <c r="XA196" s="143"/>
      <c r="XB196" s="143"/>
      <c r="XC196" s="143"/>
      <c r="XD196" s="143"/>
      <c r="XE196" s="143"/>
      <c r="XF196" s="143"/>
      <c r="XG196" s="143"/>
      <c r="XH196" s="143"/>
      <c r="XI196" s="143"/>
      <c r="XJ196" s="143"/>
      <c r="XK196" s="143"/>
      <c r="XL196" s="143"/>
      <c r="XM196" s="143"/>
      <c r="XN196" s="143"/>
      <c r="XO196" s="143"/>
      <c r="XP196" s="143"/>
      <c r="XQ196" s="143"/>
      <c r="XR196" s="143"/>
      <c r="XS196" s="143"/>
      <c r="XT196" s="143"/>
      <c r="XU196" s="143"/>
      <c r="XV196" s="143"/>
      <c r="XW196" s="143"/>
      <c r="XX196" s="143"/>
      <c r="XY196" s="143"/>
      <c r="XZ196" s="143"/>
      <c r="YA196" s="143"/>
      <c r="YB196" s="143"/>
      <c r="YC196" s="143"/>
      <c r="YD196" s="143"/>
      <c r="YE196" s="143"/>
      <c r="YF196" s="143"/>
      <c r="YG196" s="143"/>
      <c r="YH196" s="143"/>
      <c r="YI196" s="143"/>
      <c r="YJ196" s="143"/>
      <c r="YK196" s="143"/>
      <c r="YL196" s="143"/>
      <c r="YM196" s="143"/>
      <c r="YN196" s="143"/>
      <c r="YO196" s="143"/>
      <c r="YP196" s="143"/>
      <c r="YQ196" s="143"/>
      <c r="YR196" s="143"/>
      <c r="YS196" s="143"/>
      <c r="YT196" s="143"/>
      <c r="YU196" s="143"/>
      <c r="YV196" s="143"/>
      <c r="YW196" s="143"/>
      <c r="YX196" s="143"/>
      <c r="YY196" s="143"/>
      <c r="YZ196" s="143"/>
      <c r="ZA196" s="143"/>
      <c r="ZB196" s="143"/>
      <c r="ZC196" s="143"/>
      <c r="ZD196" s="143"/>
      <c r="ZE196" s="143"/>
      <c r="ZF196" s="143"/>
      <c r="ZG196" s="143"/>
      <c r="ZH196" s="143"/>
    </row>
    <row r="197" spans="1:684" s="106" customFormat="1" ht="13.55" customHeight="1">
      <c r="A197" s="400"/>
      <c r="B197" s="62" t="s">
        <v>26</v>
      </c>
      <c r="C197" s="166">
        <f>Asia!C197</f>
        <v>1046779</v>
      </c>
      <c r="D197" s="385">
        <f>IFERROR(IF((C197/C185-1)=-100%,"",(C197/C185-1)),"")</f>
        <v>-0.6001525623523174</v>
      </c>
      <c r="E197" s="93">
        <v>1593</v>
      </c>
      <c r="F197" s="385">
        <f>IFERROR(IF((E197/E185-1)=-100%,"",(E197/E185-1)),"")</f>
        <v>-0.25837988826815639</v>
      </c>
      <c r="G197" s="92">
        <v>372</v>
      </c>
      <c r="H197" s="385">
        <f>IFERROR(IF((G197/G185-1)=-100%,"",(G197/G185-1)),"")</f>
        <v>-0.1696428571428571</v>
      </c>
      <c r="I197" s="92">
        <v>159</v>
      </c>
      <c r="J197" s="385">
        <f>IFERROR(IF((I197/I185-1)=-100%,"",(I197/I185-1)),"")</f>
        <v>-0.18461538461538463</v>
      </c>
      <c r="K197" s="373">
        <v>46</v>
      </c>
      <c r="L197" s="385">
        <f t="shared" si="42"/>
        <v>-0.4831460674157303</v>
      </c>
      <c r="M197" s="373">
        <v>1498</v>
      </c>
      <c r="N197" s="385">
        <f t="shared" ref="N197:N243" si="43">M197/M185-1</f>
        <v>-0.1677777777777778</v>
      </c>
      <c r="O197" s="92"/>
      <c r="P197" s="385"/>
      <c r="Q197" s="93"/>
      <c r="R197" s="385"/>
      <c r="S197" s="143"/>
      <c r="T197" s="143"/>
      <c r="U197" s="143"/>
      <c r="V197" s="143"/>
      <c r="W197" s="143"/>
      <c r="X197" s="143"/>
      <c r="Y197" s="143"/>
      <c r="Z197" s="143"/>
      <c r="AA197" s="143"/>
      <c r="AB197" s="143"/>
      <c r="AC197" s="143"/>
      <c r="AD197" s="143"/>
      <c r="AE197" s="143"/>
      <c r="AF197" s="143"/>
      <c r="AG197" s="143"/>
      <c r="AH197" s="143"/>
      <c r="AI197" s="143"/>
      <c r="AJ197" s="143"/>
      <c r="AK197" s="143"/>
      <c r="AL197" s="143"/>
      <c r="AM197" s="143"/>
      <c r="AN197" s="143"/>
      <c r="AO197" s="143"/>
      <c r="AP197" s="143"/>
      <c r="AQ197" s="143"/>
      <c r="AR197" s="143"/>
      <c r="AS197" s="143"/>
      <c r="AT197" s="143"/>
      <c r="AU197" s="143"/>
      <c r="AV197" s="143"/>
      <c r="AW197" s="143"/>
      <c r="AX197" s="143"/>
      <c r="AY197" s="143"/>
      <c r="AZ197" s="143"/>
      <c r="BA197" s="143"/>
      <c r="BB197" s="143"/>
      <c r="BC197" s="143"/>
      <c r="BD197" s="143"/>
      <c r="BE197" s="143"/>
      <c r="BF197" s="143"/>
      <c r="BG197" s="143"/>
      <c r="BH197" s="143"/>
      <c r="BI197" s="143"/>
      <c r="BJ197" s="143"/>
      <c r="BK197" s="143"/>
      <c r="BL197" s="143"/>
      <c r="BM197" s="143"/>
      <c r="BN197" s="143"/>
      <c r="BO197" s="143"/>
      <c r="BP197" s="143"/>
      <c r="BQ197" s="143"/>
      <c r="BR197" s="143"/>
      <c r="BS197" s="143"/>
      <c r="BT197" s="143"/>
      <c r="BU197" s="143"/>
      <c r="BV197" s="143"/>
      <c r="BW197" s="143"/>
      <c r="BX197" s="143"/>
      <c r="BY197" s="143"/>
      <c r="BZ197" s="143"/>
      <c r="CA197" s="143"/>
      <c r="CB197" s="143"/>
      <c r="CC197" s="143"/>
      <c r="CD197" s="143"/>
      <c r="CE197" s="143"/>
      <c r="CF197" s="143"/>
      <c r="CG197" s="143"/>
      <c r="CH197" s="143"/>
      <c r="CI197" s="143"/>
      <c r="CJ197" s="143"/>
      <c r="CK197" s="143"/>
      <c r="CL197" s="143"/>
      <c r="CM197" s="143"/>
      <c r="CN197" s="143"/>
      <c r="CO197" s="143"/>
      <c r="CP197" s="143"/>
      <c r="CQ197" s="143"/>
      <c r="CR197" s="143"/>
      <c r="CS197" s="143"/>
      <c r="CT197" s="143"/>
      <c r="CU197" s="143"/>
      <c r="CV197" s="143"/>
      <c r="CW197" s="143"/>
      <c r="CX197" s="143"/>
      <c r="CY197" s="143"/>
      <c r="CZ197" s="143"/>
      <c r="DA197" s="143"/>
      <c r="DB197" s="143"/>
      <c r="DC197" s="143"/>
      <c r="DD197" s="143"/>
      <c r="DE197" s="143"/>
      <c r="DF197" s="143"/>
      <c r="DG197" s="143"/>
      <c r="DH197" s="143"/>
      <c r="DI197" s="143"/>
      <c r="DJ197" s="143"/>
      <c r="DK197" s="143"/>
      <c r="DL197" s="143"/>
      <c r="DM197" s="143"/>
      <c r="DN197" s="143"/>
      <c r="DO197" s="143"/>
      <c r="DP197" s="143"/>
      <c r="DQ197" s="143"/>
      <c r="DR197" s="143"/>
      <c r="DS197" s="143"/>
      <c r="DT197" s="143"/>
      <c r="DU197" s="143"/>
      <c r="DV197" s="143"/>
      <c r="DW197" s="143"/>
      <c r="DX197" s="143"/>
      <c r="DY197" s="143"/>
      <c r="DZ197" s="143"/>
      <c r="EA197" s="143"/>
      <c r="EB197" s="143"/>
      <c r="EC197" s="143"/>
      <c r="ED197" s="143"/>
      <c r="EE197" s="143"/>
      <c r="EF197" s="143"/>
      <c r="EG197" s="143"/>
      <c r="EH197" s="143"/>
      <c r="EI197" s="143"/>
      <c r="EJ197" s="143"/>
      <c r="EK197" s="143"/>
      <c r="EL197" s="143"/>
      <c r="EM197" s="143"/>
      <c r="EN197" s="143"/>
      <c r="EO197" s="143"/>
      <c r="EP197" s="143"/>
      <c r="EQ197" s="143"/>
      <c r="ER197" s="143"/>
      <c r="ES197" s="143"/>
      <c r="ET197" s="143"/>
      <c r="EU197" s="143"/>
      <c r="EV197" s="143"/>
      <c r="EW197" s="143"/>
      <c r="EX197" s="143"/>
      <c r="EY197" s="143"/>
      <c r="EZ197" s="143"/>
      <c r="FA197" s="143"/>
      <c r="FB197" s="143"/>
      <c r="FC197" s="143"/>
      <c r="FD197" s="143"/>
      <c r="FE197" s="143"/>
      <c r="FF197" s="143"/>
      <c r="FG197" s="143"/>
      <c r="FH197" s="143"/>
      <c r="FI197" s="143"/>
      <c r="FJ197" s="143"/>
      <c r="FK197" s="143"/>
      <c r="FL197" s="143"/>
      <c r="FM197" s="143"/>
      <c r="FN197" s="143"/>
      <c r="FO197" s="143"/>
      <c r="FP197" s="143"/>
      <c r="FQ197" s="143"/>
      <c r="FR197" s="143"/>
      <c r="FS197" s="143"/>
      <c r="FT197" s="143"/>
      <c r="FU197" s="143"/>
      <c r="FV197" s="143"/>
      <c r="FW197" s="143"/>
      <c r="FX197" s="143"/>
      <c r="FY197" s="143"/>
      <c r="FZ197" s="143"/>
      <c r="GA197" s="143"/>
      <c r="GB197" s="143"/>
      <c r="GC197" s="143"/>
      <c r="GD197" s="143"/>
      <c r="GE197" s="143"/>
      <c r="GF197" s="143"/>
      <c r="GG197" s="143"/>
      <c r="GH197" s="143"/>
      <c r="GI197" s="143"/>
      <c r="GJ197" s="143"/>
      <c r="GK197" s="143"/>
      <c r="GL197" s="143"/>
      <c r="GM197" s="143"/>
      <c r="GN197" s="143"/>
      <c r="GO197" s="143"/>
      <c r="GP197" s="143"/>
      <c r="GQ197" s="143"/>
      <c r="GR197" s="143"/>
      <c r="GS197" s="143"/>
      <c r="GT197" s="143"/>
      <c r="GU197" s="143"/>
      <c r="GV197" s="143"/>
      <c r="GW197" s="143"/>
      <c r="GX197" s="143"/>
      <c r="GY197" s="143"/>
      <c r="GZ197" s="143"/>
      <c r="HA197" s="143"/>
      <c r="HB197" s="143"/>
      <c r="HC197" s="143"/>
      <c r="HD197" s="143"/>
      <c r="HE197" s="143"/>
      <c r="HF197" s="143"/>
      <c r="HG197" s="143"/>
      <c r="HH197" s="143"/>
      <c r="HI197" s="143"/>
      <c r="HJ197" s="143"/>
      <c r="HK197" s="143"/>
      <c r="HL197" s="143"/>
      <c r="HM197" s="143"/>
      <c r="HN197" s="143"/>
      <c r="HO197" s="143"/>
      <c r="HP197" s="143"/>
      <c r="HQ197" s="143"/>
      <c r="HR197" s="143"/>
      <c r="HS197" s="143"/>
      <c r="HT197" s="143"/>
      <c r="HU197" s="143"/>
      <c r="HV197" s="143"/>
      <c r="HW197" s="143"/>
      <c r="HX197" s="143"/>
      <c r="HY197" s="143"/>
      <c r="HZ197" s="143"/>
      <c r="IA197" s="143"/>
      <c r="IB197" s="143"/>
      <c r="IC197" s="143"/>
      <c r="ID197" s="143"/>
      <c r="IE197" s="143"/>
      <c r="IF197" s="143"/>
      <c r="IG197" s="143"/>
      <c r="IH197" s="143"/>
      <c r="II197" s="143"/>
      <c r="IJ197" s="143"/>
      <c r="IK197" s="143"/>
      <c r="IL197" s="143"/>
      <c r="IM197" s="143"/>
      <c r="IN197" s="143"/>
      <c r="IO197" s="143"/>
      <c r="IP197" s="143"/>
      <c r="IQ197" s="143"/>
      <c r="IR197" s="143"/>
      <c r="IS197" s="143"/>
      <c r="IT197" s="143"/>
      <c r="IU197" s="143"/>
      <c r="IV197" s="143"/>
      <c r="IW197" s="143"/>
      <c r="IX197" s="143"/>
      <c r="IY197" s="143"/>
      <c r="IZ197" s="143"/>
      <c r="JA197" s="143"/>
      <c r="JB197" s="143"/>
      <c r="JC197" s="143"/>
      <c r="JD197" s="143"/>
      <c r="JE197" s="143"/>
      <c r="JF197" s="143"/>
      <c r="JG197" s="143"/>
      <c r="JH197" s="143"/>
      <c r="JI197" s="143"/>
      <c r="JJ197" s="143"/>
      <c r="JK197" s="143"/>
      <c r="JL197" s="143"/>
      <c r="JM197" s="143"/>
      <c r="JN197" s="143"/>
      <c r="JO197" s="143"/>
      <c r="JP197" s="143"/>
      <c r="JQ197" s="143"/>
      <c r="JR197" s="143"/>
      <c r="JS197" s="143"/>
      <c r="JT197" s="143"/>
      <c r="JU197" s="143"/>
      <c r="JV197" s="143"/>
      <c r="JW197" s="143"/>
      <c r="JX197" s="143"/>
      <c r="JY197" s="143"/>
      <c r="JZ197" s="143"/>
      <c r="KA197" s="143"/>
      <c r="KB197" s="143"/>
      <c r="KC197" s="143"/>
      <c r="KD197" s="143"/>
      <c r="KE197" s="143"/>
      <c r="KF197" s="143"/>
      <c r="KG197" s="143"/>
      <c r="KH197" s="143"/>
      <c r="KI197" s="143"/>
      <c r="KJ197" s="143"/>
      <c r="KK197" s="143"/>
      <c r="KL197" s="143"/>
      <c r="KM197" s="143"/>
      <c r="KN197" s="143"/>
      <c r="KO197" s="143"/>
      <c r="KP197" s="143"/>
      <c r="KQ197" s="143"/>
      <c r="KR197" s="143"/>
      <c r="KS197" s="143"/>
      <c r="KT197" s="143"/>
      <c r="KU197" s="143"/>
      <c r="KV197" s="143"/>
      <c r="KW197" s="143"/>
      <c r="KX197" s="143"/>
      <c r="KY197" s="143"/>
      <c r="KZ197" s="143"/>
      <c r="LA197" s="143"/>
      <c r="LB197" s="143"/>
      <c r="LC197" s="143"/>
      <c r="LD197" s="143"/>
      <c r="LE197" s="143"/>
      <c r="LF197" s="143"/>
      <c r="LG197" s="143"/>
      <c r="LH197" s="143"/>
      <c r="LI197" s="143"/>
      <c r="LJ197" s="143"/>
      <c r="LK197" s="143"/>
      <c r="LL197" s="143"/>
      <c r="LM197" s="143"/>
      <c r="LN197" s="143"/>
      <c r="LO197" s="143"/>
      <c r="LP197" s="143"/>
      <c r="LQ197" s="143"/>
      <c r="LR197" s="143"/>
      <c r="LS197" s="143"/>
      <c r="LT197" s="143"/>
      <c r="LU197" s="143"/>
      <c r="LV197" s="143"/>
      <c r="LW197" s="143"/>
      <c r="LX197" s="143"/>
      <c r="LY197" s="143"/>
      <c r="LZ197" s="143"/>
      <c r="MA197" s="143"/>
      <c r="MB197" s="143"/>
      <c r="MC197" s="143"/>
      <c r="MD197" s="143"/>
      <c r="ME197" s="143"/>
      <c r="MF197" s="143"/>
      <c r="MG197" s="143"/>
      <c r="MH197" s="143"/>
      <c r="MI197" s="143"/>
      <c r="MJ197" s="143"/>
      <c r="MK197" s="143"/>
      <c r="ML197" s="143"/>
      <c r="MM197" s="143"/>
      <c r="MN197" s="143"/>
      <c r="MO197" s="143"/>
      <c r="MP197" s="143"/>
      <c r="MQ197" s="143"/>
      <c r="MR197" s="143"/>
      <c r="MS197" s="143"/>
      <c r="MT197" s="143"/>
      <c r="MU197" s="143"/>
      <c r="MV197" s="143"/>
      <c r="MW197" s="143"/>
      <c r="MX197" s="143"/>
      <c r="MY197" s="143"/>
      <c r="MZ197" s="143"/>
      <c r="NA197" s="143"/>
      <c r="NB197" s="143"/>
      <c r="NC197" s="143"/>
      <c r="ND197" s="143"/>
      <c r="NE197" s="143"/>
      <c r="NF197" s="143"/>
      <c r="NG197" s="143"/>
      <c r="NH197" s="143"/>
      <c r="NI197" s="143"/>
      <c r="NJ197" s="143"/>
      <c r="NK197" s="143"/>
      <c r="NL197" s="143"/>
      <c r="NM197" s="143"/>
      <c r="NN197" s="143"/>
      <c r="NO197" s="143"/>
      <c r="NP197" s="143"/>
      <c r="NQ197" s="143"/>
      <c r="NR197" s="143"/>
      <c r="NS197" s="143"/>
      <c r="NT197" s="143"/>
      <c r="NU197" s="143"/>
      <c r="NV197" s="143"/>
      <c r="NW197" s="143"/>
      <c r="NX197" s="143"/>
      <c r="NY197" s="143"/>
      <c r="NZ197" s="143"/>
      <c r="OA197" s="143"/>
      <c r="OB197" s="143"/>
      <c r="OC197" s="143"/>
      <c r="OD197" s="143"/>
      <c r="OE197" s="143"/>
      <c r="OF197" s="143"/>
      <c r="OG197" s="143"/>
      <c r="OH197" s="143"/>
      <c r="OI197" s="143"/>
      <c r="OJ197" s="143"/>
      <c r="OK197" s="143"/>
      <c r="OL197" s="143"/>
      <c r="OM197" s="143"/>
      <c r="ON197" s="143"/>
      <c r="OO197" s="143"/>
      <c r="OP197" s="143"/>
      <c r="OQ197" s="143"/>
      <c r="OR197" s="143"/>
      <c r="OS197" s="143"/>
      <c r="OT197" s="143"/>
      <c r="OU197" s="143"/>
      <c r="OV197" s="143"/>
      <c r="OW197" s="143"/>
      <c r="OX197" s="143"/>
      <c r="OY197" s="143"/>
      <c r="OZ197" s="143"/>
      <c r="PA197" s="143"/>
      <c r="PB197" s="143"/>
      <c r="PC197" s="143"/>
      <c r="PD197" s="143"/>
      <c r="PE197" s="143"/>
      <c r="PF197" s="143"/>
      <c r="PG197" s="143"/>
      <c r="PH197" s="143"/>
      <c r="PI197" s="143"/>
      <c r="PJ197" s="143"/>
      <c r="PK197" s="143"/>
      <c r="PL197" s="143"/>
      <c r="PM197" s="143"/>
      <c r="PN197" s="143"/>
      <c r="PO197" s="143"/>
      <c r="PP197" s="143"/>
      <c r="PQ197" s="143"/>
      <c r="PR197" s="143"/>
      <c r="PS197" s="143"/>
      <c r="PT197" s="143"/>
      <c r="PU197" s="143"/>
      <c r="PV197" s="143"/>
      <c r="PW197" s="143"/>
      <c r="PX197" s="143"/>
      <c r="PY197" s="143"/>
      <c r="PZ197" s="143"/>
      <c r="QA197" s="143"/>
      <c r="QB197" s="143"/>
      <c r="QC197" s="143"/>
      <c r="QD197" s="143"/>
      <c r="QE197" s="143"/>
      <c r="QF197" s="143"/>
      <c r="QG197" s="143"/>
      <c r="QH197" s="143"/>
      <c r="QI197" s="143"/>
      <c r="QJ197" s="143"/>
      <c r="QK197" s="143"/>
      <c r="QL197" s="143"/>
      <c r="QM197" s="143"/>
      <c r="QN197" s="143"/>
      <c r="QO197" s="143"/>
      <c r="QP197" s="143"/>
      <c r="QQ197" s="143"/>
      <c r="QR197" s="143"/>
      <c r="QS197" s="143"/>
      <c r="QT197" s="143"/>
      <c r="QU197" s="143"/>
      <c r="QV197" s="143"/>
      <c r="QW197" s="143"/>
      <c r="QX197" s="143"/>
      <c r="QY197" s="143"/>
      <c r="QZ197" s="143"/>
      <c r="RA197" s="143"/>
      <c r="RB197" s="143"/>
      <c r="RC197" s="143"/>
      <c r="RD197" s="143"/>
      <c r="RE197" s="143"/>
      <c r="RF197" s="143"/>
      <c r="RG197" s="143"/>
      <c r="RH197" s="143"/>
      <c r="RI197" s="143"/>
      <c r="RJ197" s="143"/>
      <c r="RK197" s="143"/>
      <c r="RL197" s="143"/>
      <c r="RM197" s="143"/>
      <c r="RN197" s="143"/>
      <c r="RO197" s="143"/>
      <c r="RP197" s="143"/>
      <c r="RQ197" s="143"/>
      <c r="RR197" s="143"/>
      <c r="RS197" s="143"/>
      <c r="RT197" s="143"/>
      <c r="RU197" s="143"/>
      <c r="RV197" s="143"/>
      <c r="RW197" s="143"/>
      <c r="RX197" s="143"/>
      <c r="RY197" s="143"/>
      <c r="RZ197" s="143"/>
      <c r="SA197" s="143"/>
      <c r="SB197" s="143"/>
      <c r="SC197" s="143"/>
      <c r="SD197" s="143"/>
      <c r="SE197" s="143"/>
      <c r="SF197" s="143"/>
      <c r="SG197" s="143"/>
      <c r="SH197" s="143"/>
      <c r="SI197" s="143"/>
      <c r="SJ197" s="143"/>
      <c r="SK197" s="143"/>
      <c r="SL197" s="143"/>
      <c r="SM197" s="143"/>
      <c r="SN197" s="143"/>
      <c r="SO197" s="143"/>
      <c r="SP197" s="143"/>
      <c r="SQ197" s="143"/>
      <c r="SR197" s="143"/>
      <c r="SS197" s="143"/>
      <c r="ST197" s="143"/>
      <c r="SU197" s="143"/>
      <c r="SV197" s="143"/>
      <c r="SW197" s="143"/>
      <c r="SX197" s="143"/>
      <c r="SY197" s="143"/>
      <c r="SZ197" s="143"/>
      <c r="TA197" s="143"/>
      <c r="TB197" s="143"/>
      <c r="TC197" s="143"/>
      <c r="TD197" s="143"/>
      <c r="TE197" s="143"/>
      <c r="TF197" s="143"/>
      <c r="TG197" s="143"/>
      <c r="TH197" s="143"/>
      <c r="TI197" s="143"/>
      <c r="TJ197" s="143"/>
      <c r="TK197" s="143"/>
      <c r="TL197" s="143"/>
      <c r="TM197" s="143"/>
      <c r="TN197" s="143"/>
      <c r="TO197" s="143"/>
      <c r="TP197" s="143"/>
      <c r="TQ197" s="143"/>
      <c r="TR197" s="143"/>
      <c r="TS197" s="143"/>
      <c r="TT197" s="143"/>
      <c r="TU197" s="143"/>
      <c r="TV197" s="143"/>
      <c r="TW197" s="143"/>
      <c r="TX197" s="143"/>
      <c r="TY197" s="143"/>
      <c r="TZ197" s="143"/>
      <c r="UA197" s="143"/>
      <c r="UB197" s="143"/>
      <c r="UC197" s="143"/>
      <c r="UD197" s="143"/>
      <c r="UE197" s="143"/>
      <c r="UF197" s="143"/>
      <c r="UG197" s="143"/>
      <c r="UH197" s="143"/>
      <c r="UI197" s="143"/>
      <c r="UJ197" s="143"/>
      <c r="UK197" s="143"/>
      <c r="UL197" s="143"/>
      <c r="UM197" s="143"/>
      <c r="UN197" s="143"/>
      <c r="UO197" s="143"/>
      <c r="UP197" s="143"/>
      <c r="UQ197" s="143"/>
      <c r="UR197" s="143"/>
      <c r="US197" s="143"/>
      <c r="UT197" s="143"/>
      <c r="UU197" s="143"/>
      <c r="UV197" s="143"/>
      <c r="UW197" s="143"/>
      <c r="UX197" s="143"/>
      <c r="UY197" s="143"/>
      <c r="UZ197" s="143"/>
      <c r="VA197" s="143"/>
      <c r="VB197" s="143"/>
      <c r="VC197" s="143"/>
      <c r="VD197" s="143"/>
      <c r="VE197" s="143"/>
      <c r="VF197" s="143"/>
      <c r="VG197" s="143"/>
      <c r="VH197" s="143"/>
      <c r="VI197" s="143"/>
      <c r="VJ197" s="143"/>
      <c r="VK197" s="143"/>
      <c r="VL197" s="143"/>
      <c r="VM197" s="143"/>
      <c r="VN197" s="143"/>
      <c r="VO197" s="143"/>
      <c r="VP197" s="143"/>
      <c r="VQ197" s="143"/>
      <c r="VR197" s="143"/>
      <c r="VS197" s="143"/>
      <c r="VT197" s="143"/>
      <c r="VU197" s="143"/>
      <c r="VV197" s="143"/>
      <c r="VW197" s="143"/>
      <c r="VX197" s="143"/>
      <c r="VY197" s="143"/>
      <c r="VZ197" s="143"/>
      <c r="WA197" s="143"/>
      <c r="WB197" s="143"/>
      <c r="WC197" s="143"/>
      <c r="WD197" s="143"/>
      <c r="WE197" s="143"/>
      <c r="WF197" s="143"/>
      <c r="WG197" s="143"/>
      <c r="WH197" s="143"/>
      <c r="WI197" s="143"/>
      <c r="WJ197" s="143"/>
      <c r="WK197" s="143"/>
      <c r="WL197" s="143"/>
      <c r="WM197" s="143"/>
      <c r="WN197" s="143"/>
      <c r="WO197" s="143"/>
      <c r="WP197" s="143"/>
      <c r="WQ197" s="143"/>
      <c r="WR197" s="143"/>
      <c r="WS197" s="143"/>
      <c r="WT197" s="143"/>
      <c r="WU197" s="143"/>
      <c r="WV197" s="143"/>
      <c r="WW197" s="143"/>
      <c r="WX197" s="143"/>
      <c r="WY197" s="143"/>
      <c r="WZ197" s="143"/>
      <c r="XA197" s="143"/>
      <c r="XB197" s="143"/>
      <c r="XC197" s="143"/>
      <c r="XD197" s="143"/>
      <c r="XE197" s="143"/>
      <c r="XF197" s="143"/>
      <c r="XG197" s="143"/>
      <c r="XH197" s="143"/>
      <c r="XI197" s="143"/>
      <c r="XJ197" s="143"/>
      <c r="XK197" s="143"/>
      <c r="XL197" s="143"/>
      <c r="XM197" s="143"/>
      <c r="XN197" s="143"/>
      <c r="XO197" s="143"/>
      <c r="XP197" s="143"/>
      <c r="XQ197" s="143"/>
      <c r="XR197" s="143"/>
      <c r="XS197" s="143"/>
      <c r="XT197" s="143"/>
      <c r="XU197" s="143"/>
      <c r="XV197" s="143"/>
      <c r="XW197" s="143"/>
      <c r="XX197" s="143"/>
      <c r="XY197" s="143"/>
      <c r="XZ197" s="143"/>
      <c r="YA197" s="143"/>
      <c r="YB197" s="143"/>
      <c r="YC197" s="143"/>
      <c r="YD197" s="143"/>
      <c r="YE197" s="143"/>
      <c r="YF197" s="143"/>
      <c r="YG197" s="143"/>
      <c r="YH197" s="143"/>
      <c r="YI197" s="143"/>
      <c r="YJ197" s="143"/>
      <c r="YK197" s="143"/>
      <c r="YL197" s="143"/>
      <c r="YM197" s="143"/>
      <c r="YN197" s="143"/>
      <c r="YO197" s="143"/>
      <c r="YP197" s="143"/>
      <c r="YQ197" s="143"/>
      <c r="YR197" s="143"/>
      <c r="YS197" s="143"/>
      <c r="YT197" s="143"/>
      <c r="YU197" s="143"/>
      <c r="YV197" s="143"/>
      <c r="YW197" s="143"/>
      <c r="YX197" s="143"/>
      <c r="YY197" s="143"/>
      <c r="YZ197" s="143"/>
      <c r="ZA197" s="143"/>
      <c r="ZB197" s="143"/>
      <c r="ZC197" s="143"/>
      <c r="ZD197" s="143"/>
      <c r="ZE197" s="143"/>
      <c r="ZF197" s="143"/>
      <c r="ZG197" s="143"/>
      <c r="ZH197" s="143"/>
    </row>
    <row r="198" spans="1:684" s="106" customFormat="1" ht="13.55" customHeight="1">
      <c r="A198" s="400"/>
      <c r="B198" s="62" t="s">
        <v>223</v>
      </c>
      <c r="C198" s="166">
        <f>Asia!C198</f>
        <v>143366</v>
      </c>
      <c r="D198" s="385">
        <f t="shared" ref="D198:D207" si="44">IFERROR(IF((C198/C186-1)=-100%,"",(C198/C186-1)),"")</f>
        <v>-0.93857900488956814</v>
      </c>
      <c r="E198" s="403">
        <v>276</v>
      </c>
      <c r="F198" s="406">
        <f>E198/SUM(E186:E192)-1</f>
        <v>-0.97395489289421533</v>
      </c>
      <c r="G198" s="92">
        <v>3</v>
      </c>
      <c r="H198" s="385">
        <f t="shared" ref="H198:H207" si="45">G198/G186-1</f>
        <v>-0.99401197604790414</v>
      </c>
      <c r="I198" s="92">
        <v>55</v>
      </c>
      <c r="J198" s="385">
        <f>IFERROR(IF((I198/I186-1)=-100%,"",(I198/I186-1)),"")</f>
        <v>-0.63815789473684204</v>
      </c>
      <c r="K198" s="373">
        <v>0.01</v>
      </c>
      <c r="L198" s="385">
        <f t="shared" si="42"/>
        <v>-0.99985294117647061</v>
      </c>
      <c r="M198" s="373">
        <v>517</v>
      </c>
      <c r="N198" s="385">
        <f t="shared" si="43"/>
        <v>-0.82336863682951833</v>
      </c>
      <c r="O198" s="92"/>
      <c r="P198" s="385"/>
      <c r="Q198" s="93"/>
      <c r="R198" s="385"/>
      <c r="S198" s="143"/>
      <c r="T198" s="143"/>
      <c r="U198" s="143"/>
      <c r="V198" s="143"/>
      <c r="W198" s="143"/>
      <c r="X198" s="143"/>
      <c r="Y198" s="143"/>
      <c r="Z198" s="143"/>
      <c r="AA198" s="143"/>
      <c r="AB198" s="143"/>
      <c r="AC198" s="143"/>
      <c r="AD198" s="143"/>
      <c r="AE198" s="143"/>
      <c r="AF198" s="143"/>
      <c r="AG198" s="143"/>
      <c r="AH198" s="143"/>
      <c r="AI198" s="143"/>
      <c r="AJ198" s="143"/>
      <c r="AK198" s="143"/>
      <c r="AL198" s="143"/>
      <c r="AM198" s="143"/>
      <c r="AN198" s="143"/>
      <c r="AO198" s="143"/>
      <c r="AP198" s="143"/>
      <c r="AQ198" s="143"/>
      <c r="AR198" s="143"/>
      <c r="AS198" s="143"/>
      <c r="AT198" s="143"/>
      <c r="AU198" s="143"/>
      <c r="AV198" s="143"/>
      <c r="AW198" s="143"/>
      <c r="AX198" s="143"/>
      <c r="AY198" s="143"/>
      <c r="AZ198" s="143"/>
      <c r="BA198" s="143"/>
      <c r="BB198" s="143"/>
      <c r="BC198" s="143"/>
      <c r="BD198" s="143"/>
      <c r="BE198" s="143"/>
      <c r="BF198" s="143"/>
      <c r="BG198" s="143"/>
      <c r="BH198" s="143"/>
      <c r="BI198" s="143"/>
      <c r="BJ198" s="143"/>
      <c r="BK198" s="143"/>
      <c r="BL198" s="143"/>
      <c r="BM198" s="143"/>
      <c r="BN198" s="143"/>
      <c r="BO198" s="143"/>
      <c r="BP198" s="143"/>
      <c r="BQ198" s="143"/>
      <c r="BR198" s="143"/>
      <c r="BS198" s="143"/>
      <c r="BT198" s="143"/>
      <c r="BU198" s="143"/>
      <c r="BV198" s="143"/>
      <c r="BW198" s="143"/>
      <c r="BX198" s="143"/>
      <c r="BY198" s="143"/>
      <c r="BZ198" s="143"/>
      <c r="CA198" s="143"/>
      <c r="CB198" s="143"/>
      <c r="CC198" s="143"/>
      <c r="CD198" s="143"/>
      <c r="CE198" s="143"/>
      <c r="CF198" s="143"/>
      <c r="CG198" s="143"/>
      <c r="CH198" s="143"/>
      <c r="CI198" s="143"/>
      <c r="CJ198" s="143"/>
      <c r="CK198" s="143"/>
      <c r="CL198" s="143"/>
      <c r="CM198" s="143"/>
      <c r="CN198" s="143"/>
      <c r="CO198" s="143"/>
      <c r="CP198" s="143"/>
      <c r="CQ198" s="143"/>
      <c r="CR198" s="143"/>
      <c r="CS198" s="143"/>
      <c r="CT198" s="143"/>
      <c r="CU198" s="143"/>
      <c r="CV198" s="143"/>
      <c r="CW198" s="143"/>
      <c r="CX198" s="143"/>
      <c r="CY198" s="143"/>
      <c r="CZ198" s="143"/>
      <c r="DA198" s="143"/>
      <c r="DB198" s="143"/>
      <c r="DC198" s="143"/>
      <c r="DD198" s="143"/>
      <c r="DE198" s="143"/>
      <c r="DF198" s="143"/>
      <c r="DG198" s="143"/>
      <c r="DH198" s="143"/>
      <c r="DI198" s="143"/>
      <c r="DJ198" s="143"/>
      <c r="DK198" s="143"/>
      <c r="DL198" s="143"/>
      <c r="DM198" s="143"/>
      <c r="DN198" s="143"/>
      <c r="DO198" s="143"/>
      <c r="DP198" s="143"/>
      <c r="DQ198" s="143"/>
      <c r="DR198" s="143"/>
      <c r="DS198" s="143"/>
      <c r="DT198" s="143"/>
      <c r="DU198" s="143"/>
      <c r="DV198" s="143"/>
      <c r="DW198" s="143"/>
      <c r="DX198" s="143"/>
      <c r="DY198" s="143"/>
      <c r="DZ198" s="143"/>
      <c r="EA198" s="143"/>
      <c r="EB198" s="143"/>
      <c r="EC198" s="143"/>
      <c r="ED198" s="143"/>
      <c r="EE198" s="143"/>
      <c r="EF198" s="143"/>
      <c r="EG198" s="143"/>
      <c r="EH198" s="143"/>
      <c r="EI198" s="143"/>
      <c r="EJ198" s="143"/>
      <c r="EK198" s="143"/>
      <c r="EL198" s="143"/>
      <c r="EM198" s="143"/>
      <c r="EN198" s="143"/>
      <c r="EO198" s="143"/>
      <c r="EP198" s="143"/>
      <c r="EQ198" s="143"/>
      <c r="ER198" s="143"/>
      <c r="ES198" s="143"/>
      <c r="ET198" s="143"/>
      <c r="EU198" s="143"/>
      <c r="EV198" s="143"/>
      <c r="EW198" s="143"/>
      <c r="EX198" s="143"/>
      <c r="EY198" s="143"/>
      <c r="EZ198" s="143"/>
      <c r="FA198" s="143"/>
      <c r="FB198" s="143"/>
      <c r="FC198" s="143"/>
      <c r="FD198" s="143"/>
      <c r="FE198" s="143"/>
      <c r="FF198" s="143"/>
      <c r="FG198" s="143"/>
      <c r="FH198" s="143"/>
      <c r="FI198" s="143"/>
      <c r="FJ198" s="143"/>
      <c r="FK198" s="143"/>
      <c r="FL198" s="143"/>
      <c r="FM198" s="143"/>
      <c r="FN198" s="143"/>
      <c r="FO198" s="143"/>
      <c r="FP198" s="143"/>
      <c r="FQ198" s="143"/>
      <c r="FR198" s="143"/>
      <c r="FS198" s="143"/>
      <c r="FT198" s="143"/>
      <c r="FU198" s="143"/>
      <c r="FV198" s="143"/>
      <c r="FW198" s="143"/>
      <c r="FX198" s="143"/>
      <c r="FY198" s="143"/>
      <c r="FZ198" s="143"/>
      <c r="GA198" s="143"/>
      <c r="GB198" s="143"/>
      <c r="GC198" s="143"/>
      <c r="GD198" s="143"/>
      <c r="GE198" s="143"/>
      <c r="GF198" s="143"/>
      <c r="GG198" s="143"/>
      <c r="GH198" s="143"/>
      <c r="GI198" s="143"/>
      <c r="GJ198" s="143"/>
      <c r="GK198" s="143"/>
      <c r="GL198" s="143"/>
      <c r="GM198" s="143"/>
      <c r="GN198" s="143"/>
      <c r="GO198" s="143"/>
      <c r="GP198" s="143"/>
      <c r="GQ198" s="143"/>
      <c r="GR198" s="143"/>
      <c r="GS198" s="143"/>
      <c r="GT198" s="143"/>
      <c r="GU198" s="143"/>
      <c r="GV198" s="143"/>
      <c r="GW198" s="143"/>
      <c r="GX198" s="143"/>
      <c r="GY198" s="143"/>
      <c r="GZ198" s="143"/>
      <c r="HA198" s="143"/>
      <c r="HB198" s="143"/>
      <c r="HC198" s="143"/>
      <c r="HD198" s="143"/>
      <c r="HE198" s="143"/>
      <c r="HF198" s="143"/>
      <c r="HG198" s="143"/>
      <c r="HH198" s="143"/>
      <c r="HI198" s="143"/>
      <c r="HJ198" s="143"/>
      <c r="HK198" s="143"/>
      <c r="HL198" s="143"/>
      <c r="HM198" s="143"/>
      <c r="HN198" s="143"/>
      <c r="HO198" s="143"/>
      <c r="HP198" s="143"/>
      <c r="HQ198" s="143"/>
      <c r="HR198" s="143"/>
      <c r="HS198" s="143"/>
      <c r="HT198" s="143"/>
      <c r="HU198" s="143"/>
      <c r="HV198" s="143"/>
      <c r="HW198" s="143"/>
      <c r="HX198" s="143"/>
      <c r="HY198" s="143"/>
      <c r="HZ198" s="143"/>
      <c r="IA198" s="143"/>
      <c r="IB198" s="143"/>
      <c r="IC198" s="143"/>
      <c r="ID198" s="143"/>
      <c r="IE198" s="143"/>
      <c r="IF198" s="143"/>
      <c r="IG198" s="143"/>
      <c r="IH198" s="143"/>
      <c r="II198" s="143"/>
      <c r="IJ198" s="143"/>
      <c r="IK198" s="143"/>
      <c r="IL198" s="143"/>
      <c r="IM198" s="143"/>
      <c r="IN198" s="143"/>
      <c r="IO198" s="143"/>
      <c r="IP198" s="143"/>
      <c r="IQ198" s="143"/>
      <c r="IR198" s="143"/>
      <c r="IS198" s="143"/>
      <c r="IT198" s="143"/>
      <c r="IU198" s="143"/>
      <c r="IV198" s="143"/>
      <c r="IW198" s="143"/>
      <c r="IX198" s="143"/>
      <c r="IY198" s="143"/>
      <c r="IZ198" s="143"/>
      <c r="JA198" s="143"/>
      <c r="JB198" s="143"/>
      <c r="JC198" s="143"/>
      <c r="JD198" s="143"/>
      <c r="JE198" s="143"/>
      <c r="JF198" s="143"/>
      <c r="JG198" s="143"/>
      <c r="JH198" s="143"/>
      <c r="JI198" s="143"/>
      <c r="JJ198" s="143"/>
      <c r="JK198" s="143"/>
      <c r="JL198" s="143"/>
      <c r="JM198" s="143"/>
      <c r="JN198" s="143"/>
      <c r="JO198" s="143"/>
      <c r="JP198" s="143"/>
      <c r="JQ198" s="143"/>
      <c r="JR198" s="143"/>
      <c r="JS198" s="143"/>
      <c r="JT198" s="143"/>
      <c r="JU198" s="143"/>
      <c r="JV198" s="143"/>
      <c r="JW198" s="143"/>
      <c r="JX198" s="143"/>
      <c r="JY198" s="143"/>
      <c r="JZ198" s="143"/>
      <c r="KA198" s="143"/>
      <c r="KB198" s="143"/>
      <c r="KC198" s="143"/>
      <c r="KD198" s="143"/>
      <c r="KE198" s="143"/>
      <c r="KF198" s="143"/>
      <c r="KG198" s="143"/>
      <c r="KH198" s="143"/>
      <c r="KI198" s="143"/>
      <c r="KJ198" s="143"/>
      <c r="KK198" s="143"/>
      <c r="KL198" s="143"/>
      <c r="KM198" s="143"/>
      <c r="KN198" s="143"/>
      <c r="KO198" s="143"/>
      <c r="KP198" s="143"/>
      <c r="KQ198" s="143"/>
      <c r="KR198" s="143"/>
      <c r="KS198" s="143"/>
      <c r="KT198" s="143"/>
      <c r="KU198" s="143"/>
      <c r="KV198" s="143"/>
      <c r="KW198" s="143"/>
      <c r="KX198" s="143"/>
      <c r="KY198" s="143"/>
      <c r="KZ198" s="143"/>
      <c r="LA198" s="143"/>
      <c r="LB198" s="143"/>
      <c r="LC198" s="143"/>
      <c r="LD198" s="143"/>
      <c r="LE198" s="143"/>
      <c r="LF198" s="143"/>
      <c r="LG198" s="143"/>
      <c r="LH198" s="143"/>
      <c r="LI198" s="143"/>
      <c r="LJ198" s="143"/>
      <c r="LK198" s="143"/>
      <c r="LL198" s="143"/>
      <c r="LM198" s="143"/>
      <c r="LN198" s="143"/>
      <c r="LO198" s="143"/>
      <c r="LP198" s="143"/>
      <c r="LQ198" s="143"/>
      <c r="LR198" s="143"/>
      <c r="LS198" s="143"/>
      <c r="LT198" s="143"/>
      <c r="LU198" s="143"/>
      <c r="LV198" s="143"/>
      <c r="LW198" s="143"/>
      <c r="LX198" s="143"/>
      <c r="LY198" s="143"/>
      <c r="LZ198" s="143"/>
      <c r="MA198" s="143"/>
      <c r="MB198" s="143"/>
      <c r="MC198" s="143"/>
      <c r="MD198" s="143"/>
      <c r="ME198" s="143"/>
      <c r="MF198" s="143"/>
      <c r="MG198" s="143"/>
      <c r="MH198" s="143"/>
      <c r="MI198" s="143"/>
      <c r="MJ198" s="143"/>
      <c r="MK198" s="143"/>
      <c r="ML198" s="143"/>
      <c r="MM198" s="143"/>
      <c r="MN198" s="143"/>
      <c r="MO198" s="143"/>
      <c r="MP198" s="143"/>
      <c r="MQ198" s="143"/>
      <c r="MR198" s="143"/>
      <c r="MS198" s="143"/>
      <c r="MT198" s="143"/>
      <c r="MU198" s="143"/>
      <c r="MV198" s="143"/>
      <c r="MW198" s="143"/>
      <c r="MX198" s="143"/>
      <c r="MY198" s="143"/>
      <c r="MZ198" s="143"/>
      <c r="NA198" s="143"/>
      <c r="NB198" s="143"/>
      <c r="NC198" s="143"/>
      <c r="ND198" s="143"/>
      <c r="NE198" s="143"/>
      <c r="NF198" s="143"/>
      <c r="NG198" s="143"/>
      <c r="NH198" s="143"/>
      <c r="NI198" s="143"/>
      <c r="NJ198" s="143"/>
      <c r="NK198" s="143"/>
      <c r="NL198" s="143"/>
      <c r="NM198" s="143"/>
      <c r="NN198" s="143"/>
      <c r="NO198" s="143"/>
      <c r="NP198" s="143"/>
      <c r="NQ198" s="143"/>
      <c r="NR198" s="143"/>
      <c r="NS198" s="143"/>
      <c r="NT198" s="143"/>
      <c r="NU198" s="143"/>
      <c r="NV198" s="143"/>
      <c r="NW198" s="143"/>
      <c r="NX198" s="143"/>
      <c r="NY198" s="143"/>
      <c r="NZ198" s="143"/>
      <c r="OA198" s="143"/>
      <c r="OB198" s="143"/>
      <c r="OC198" s="143"/>
      <c r="OD198" s="143"/>
      <c r="OE198" s="143"/>
      <c r="OF198" s="143"/>
      <c r="OG198" s="143"/>
      <c r="OH198" s="143"/>
      <c r="OI198" s="143"/>
      <c r="OJ198" s="143"/>
      <c r="OK198" s="143"/>
      <c r="OL198" s="143"/>
      <c r="OM198" s="143"/>
      <c r="ON198" s="143"/>
      <c r="OO198" s="143"/>
      <c r="OP198" s="143"/>
      <c r="OQ198" s="143"/>
      <c r="OR198" s="143"/>
      <c r="OS198" s="143"/>
      <c r="OT198" s="143"/>
      <c r="OU198" s="143"/>
      <c r="OV198" s="143"/>
      <c r="OW198" s="143"/>
      <c r="OX198" s="143"/>
      <c r="OY198" s="143"/>
      <c r="OZ198" s="143"/>
      <c r="PA198" s="143"/>
      <c r="PB198" s="143"/>
      <c r="PC198" s="143"/>
      <c r="PD198" s="143"/>
      <c r="PE198" s="143"/>
      <c r="PF198" s="143"/>
      <c r="PG198" s="143"/>
      <c r="PH198" s="143"/>
      <c r="PI198" s="143"/>
      <c r="PJ198" s="143"/>
      <c r="PK198" s="143"/>
      <c r="PL198" s="143"/>
      <c r="PM198" s="143"/>
      <c r="PN198" s="143"/>
      <c r="PO198" s="143"/>
      <c r="PP198" s="143"/>
      <c r="PQ198" s="143"/>
      <c r="PR198" s="143"/>
      <c r="PS198" s="143"/>
      <c r="PT198" s="143"/>
      <c r="PU198" s="143"/>
      <c r="PV198" s="143"/>
      <c r="PW198" s="143"/>
      <c r="PX198" s="143"/>
      <c r="PY198" s="143"/>
      <c r="PZ198" s="143"/>
      <c r="QA198" s="143"/>
      <c r="QB198" s="143"/>
      <c r="QC198" s="143"/>
      <c r="QD198" s="143"/>
      <c r="QE198" s="143"/>
      <c r="QF198" s="143"/>
      <c r="QG198" s="143"/>
      <c r="QH198" s="143"/>
      <c r="QI198" s="143"/>
      <c r="QJ198" s="143"/>
      <c r="QK198" s="143"/>
      <c r="QL198" s="143"/>
      <c r="QM198" s="143"/>
      <c r="QN198" s="143"/>
      <c r="QO198" s="143"/>
      <c r="QP198" s="143"/>
      <c r="QQ198" s="143"/>
      <c r="QR198" s="143"/>
      <c r="QS198" s="143"/>
      <c r="QT198" s="143"/>
      <c r="QU198" s="143"/>
      <c r="QV198" s="143"/>
      <c r="QW198" s="143"/>
      <c r="QX198" s="143"/>
      <c r="QY198" s="143"/>
      <c r="QZ198" s="143"/>
      <c r="RA198" s="143"/>
      <c r="RB198" s="143"/>
      <c r="RC198" s="143"/>
      <c r="RD198" s="143"/>
      <c r="RE198" s="143"/>
      <c r="RF198" s="143"/>
      <c r="RG198" s="143"/>
      <c r="RH198" s="143"/>
      <c r="RI198" s="143"/>
      <c r="RJ198" s="143"/>
      <c r="RK198" s="143"/>
      <c r="RL198" s="143"/>
      <c r="RM198" s="143"/>
      <c r="RN198" s="143"/>
      <c r="RO198" s="143"/>
      <c r="RP198" s="143"/>
      <c r="RQ198" s="143"/>
      <c r="RR198" s="143"/>
      <c r="RS198" s="143"/>
      <c r="RT198" s="143"/>
      <c r="RU198" s="143"/>
      <c r="RV198" s="143"/>
      <c r="RW198" s="143"/>
      <c r="RX198" s="143"/>
      <c r="RY198" s="143"/>
      <c r="RZ198" s="143"/>
      <c r="SA198" s="143"/>
      <c r="SB198" s="143"/>
      <c r="SC198" s="143"/>
      <c r="SD198" s="143"/>
      <c r="SE198" s="143"/>
      <c r="SF198" s="143"/>
      <c r="SG198" s="143"/>
      <c r="SH198" s="143"/>
      <c r="SI198" s="143"/>
      <c r="SJ198" s="143"/>
      <c r="SK198" s="143"/>
      <c r="SL198" s="143"/>
      <c r="SM198" s="143"/>
      <c r="SN198" s="143"/>
      <c r="SO198" s="143"/>
      <c r="SP198" s="143"/>
      <c r="SQ198" s="143"/>
      <c r="SR198" s="143"/>
      <c r="SS198" s="143"/>
      <c r="ST198" s="143"/>
      <c r="SU198" s="143"/>
      <c r="SV198" s="143"/>
      <c r="SW198" s="143"/>
      <c r="SX198" s="143"/>
      <c r="SY198" s="143"/>
      <c r="SZ198" s="143"/>
      <c r="TA198" s="143"/>
      <c r="TB198" s="143"/>
      <c r="TC198" s="143"/>
      <c r="TD198" s="143"/>
      <c r="TE198" s="143"/>
      <c r="TF198" s="143"/>
      <c r="TG198" s="143"/>
      <c r="TH198" s="143"/>
      <c r="TI198" s="143"/>
      <c r="TJ198" s="143"/>
      <c r="TK198" s="143"/>
      <c r="TL198" s="143"/>
      <c r="TM198" s="143"/>
      <c r="TN198" s="143"/>
      <c r="TO198" s="143"/>
      <c r="TP198" s="143"/>
      <c r="TQ198" s="143"/>
      <c r="TR198" s="143"/>
      <c r="TS198" s="143"/>
      <c r="TT198" s="143"/>
      <c r="TU198" s="143"/>
      <c r="TV198" s="143"/>
      <c r="TW198" s="143"/>
      <c r="TX198" s="143"/>
      <c r="TY198" s="143"/>
      <c r="TZ198" s="143"/>
      <c r="UA198" s="143"/>
      <c r="UB198" s="143"/>
      <c r="UC198" s="143"/>
      <c r="UD198" s="143"/>
      <c r="UE198" s="143"/>
      <c r="UF198" s="143"/>
      <c r="UG198" s="143"/>
      <c r="UH198" s="143"/>
      <c r="UI198" s="143"/>
      <c r="UJ198" s="143"/>
      <c r="UK198" s="143"/>
      <c r="UL198" s="143"/>
      <c r="UM198" s="143"/>
      <c r="UN198" s="143"/>
      <c r="UO198" s="143"/>
      <c r="UP198" s="143"/>
      <c r="UQ198" s="143"/>
      <c r="UR198" s="143"/>
      <c r="US198" s="143"/>
      <c r="UT198" s="143"/>
      <c r="UU198" s="143"/>
      <c r="UV198" s="143"/>
      <c r="UW198" s="143"/>
      <c r="UX198" s="143"/>
      <c r="UY198" s="143"/>
      <c r="UZ198" s="143"/>
      <c r="VA198" s="143"/>
      <c r="VB198" s="143"/>
      <c r="VC198" s="143"/>
      <c r="VD198" s="143"/>
      <c r="VE198" s="143"/>
      <c r="VF198" s="143"/>
      <c r="VG198" s="143"/>
      <c r="VH198" s="143"/>
      <c r="VI198" s="143"/>
      <c r="VJ198" s="143"/>
      <c r="VK198" s="143"/>
      <c r="VL198" s="143"/>
      <c r="VM198" s="143"/>
      <c r="VN198" s="143"/>
      <c r="VO198" s="143"/>
      <c r="VP198" s="143"/>
      <c r="VQ198" s="143"/>
      <c r="VR198" s="143"/>
      <c r="VS198" s="143"/>
      <c r="VT198" s="143"/>
      <c r="VU198" s="143"/>
      <c r="VV198" s="143"/>
      <c r="VW198" s="143"/>
      <c r="VX198" s="143"/>
      <c r="VY198" s="143"/>
      <c r="VZ198" s="143"/>
      <c r="WA198" s="143"/>
      <c r="WB198" s="143"/>
      <c r="WC198" s="143"/>
      <c r="WD198" s="143"/>
      <c r="WE198" s="143"/>
      <c r="WF198" s="143"/>
      <c r="WG198" s="143"/>
      <c r="WH198" s="143"/>
      <c r="WI198" s="143"/>
      <c r="WJ198" s="143"/>
      <c r="WK198" s="143"/>
      <c r="WL198" s="143"/>
      <c r="WM198" s="143"/>
      <c r="WN198" s="143"/>
      <c r="WO198" s="143"/>
      <c r="WP198" s="143"/>
      <c r="WQ198" s="143"/>
      <c r="WR198" s="143"/>
      <c r="WS198" s="143"/>
      <c r="WT198" s="143"/>
      <c r="WU198" s="143"/>
      <c r="WV198" s="143"/>
      <c r="WW198" s="143"/>
      <c r="WX198" s="143"/>
      <c r="WY198" s="143"/>
      <c r="WZ198" s="143"/>
      <c r="XA198" s="143"/>
      <c r="XB198" s="143"/>
      <c r="XC198" s="143"/>
      <c r="XD198" s="143"/>
      <c r="XE198" s="143"/>
      <c r="XF198" s="143"/>
      <c r="XG198" s="143"/>
      <c r="XH198" s="143"/>
      <c r="XI198" s="143"/>
      <c r="XJ198" s="143"/>
      <c r="XK198" s="143"/>
      <c r="XL198" s="143"/>
      <c r="XM198" s="143"/>
      <c r="XN198" s="143"/>
      <c r="XO198" s="143"/>
      <c r="XP198" s="143"/>
      <c r="XQ198" s="143"/>
      <c r="XR198" s="143"/>
      <c r="XS198" s="143"/>
      <c r="XT198" s="143"/>
      <c r="XU198" s="143"/>
      <c r="XV198" s="143"/>
      <c r="XW198" s="143"/>
      <c r="XX198" s="143"/>
      <c r="XY198" s="143"/>
      <c r="XZ198" s="143"/>
      <c r="YA198" s="143"/>
      <c r="YB198" s="143"/>
      <c r="YC198" s="143"/>
      <c r="YD198" s="143"/>
      <c r="YE198" s="143"/>
      <c r="YF198" s="143"/>
      <c r="YG198" s="143"/>
      <c r="YH198" s="143"/>
      <c r="YI198" s="143"/>
      <c r="YJ198" s="143"/>
      <c r="YK198" s="143"/>
      <c r="YL198" s="143"/>
      <c r="YM198" s="143"/>
      <c r="YN198" s="143"/>
      <c r="YO198" s="143"/>
      <c r="YP198" s="143"/>
      <c r="YQ198" s="143"/>
      <c r="YR198" s="143"/>
      <c r="YS198" s="143"/>
      <c r="YT198" s="143"/>
      <c r="YU198" s="143"/>
      <c r="YV198" s="143"/>
      <c r="YW198" s="143"/>
      <c r="YX198" s="143"/>
      <c r="YY198" s="143"/>
      <c r="YZ198" s="143"/>
      <c r="ZA198" s="143"/>
      <c r="ZB198" s="143"/>
      <c r="ZC198" s="143"/>
      <c r="ZD198" s="143"/>
      <c r="ZE198" s="143"/>
      <c r="ZF198" s="143"/>
      <c r="ZG198" s="143"/>
      <c r="ZH198" s="143"/>
    </row>
    <row r="199" spans="1:684" s="106" customFormat="1" ht="13.55" customHeight="1">
      <c r="A199" s="400"/>
      <c r="B199" s="62" t="s">
        <v>8</v>
      </c>
      <c r="C199" s="166">
        <f>Asia!C199</f>
        <v>31425</v>
      </c>
      <c r="D199" s="385">
        <f>IFERROR(IF((C199/C187-1)=-100%,"",(C199/C187-1)),"")</f>
        <v>-0.98601105671832079</v>
      </c>
      <c r="E199" s="403"/>
      <c r="F199" s="406"/>
      <c r="G199" s="92">
        <v>0.01</v>
      </c>
      <c r="H199" s="385">
        <f t="shared" si="45"/>
        <v>-0.99998514115898962</v>
      </c>
      <c r="I199" s="92">
        <v>0.01</v>
      </c>
      <c r="J199" s="385">
        <f>IFERROR(IF((I199/I187-1)=-100%,"",(I199/I187-1)),"")</f>
        <v>-0.99995327102803744</v>
      </c>
      <c r="K199" s="373">
        <v>0.01</v>
      </c>
      <c r="L199" s="385">
        <f t="shared" si="42"/>
        <v>-0.99984615384615383</v>
      </c>
      <c r="M199" s="373">
        <v>0</v>
      </c>
      <c r="N199" s="385">
        <f t="shared" si="43"/>
        <v>-1</v>
      </c>
      <c r="O199" s="92"/>
      <c r="P199" s="385"/>
      <c r="Q199" s="93"/>
      <c r="R199" s="385"/>
      <c r="S199" s="143"/>
      <c r="T199" s="143"/>
      <c r="U199" s="143"/>
      <c r="V199" s="143"/>
      <c r="W199" s="143"/>
      <c r="X199" s="143"/>
      <c r="Y199" s="143"/>
      <c r="Z199" s="143"/>
      <c r="AA199" s="143"/>
      <c r="AB199" s="143"/>
      <c r="AC199" s="143"/>
      <c r="AD199" s="143"/>
      <c r="AE199" s="143"/>
      <c r="AF199" s="143"/>
      <c r="AG199" s="143"/>
      <c r="AH199" s="143"/>
      <c r="AI199" s="143"/>
      <c r="AJ199" s="143"/>
      <c r="AK199" s="143"/>
      <c r="AL199" s="143"/>
      <c r="AM199" s="143"/>
      <c r="AN199" s="143"/>
      <c r="AO199" s="143"/>
      <c r="AP199" s="143"/>
      <c r="AQ199" s="143"/>
      <c r="AR199" s="143"/>
      <c r="AS199" s="143"/>
      <c r="AT199" s="143"/>
      <c r="AU199" s="143"/>
      <c r="AV199" s="143"/>
      <c r="AW199" s="143"/>
      <c r="AX199" s="143"/>
      <c r="AY199" s="143"/>
      <c r="AZ199" s="143"/>
      <c r="BA199" s="143"/>
      <c r="BB199" s="143"/>
      <c r="BC199" s="143"/>
      <c r="BD199" s="143"/>
      <c r="BE199" s="143"/>
      <c r="BF199" s="143"/>
      <c r="BG199" s="143"/>
      <c r="BH199" s="143"/>
      <c r="BI199" s="143"/>
      <c r="BJ199" s="143"/>
      <c r="BK199" s="143"/>
      <c r="BL199" s="143"/>
      <c r="BM199" s="143"/>
      <c r="BN199" s="143"/>
      <c r="BO199" s="143"/>
      <c r="BP199" s="143"/>
      <c r="BQ199" s="143"/>
      <c r="BR199" s="143"/>
      <c r="BS199" s="143"/>
      <c r="BT199" s="143"/>
      <c r="BU199" s="143"/>
      <c r="BV199" s="143"/>
      <c r="BW199" s="143"/>
      <c r="BX199" s="143"/>
      <c r="BY199" s="143"/>
      <c r="BZ199" s="143"/>
      <c r="CA199" s="143"/>
      <c r="CB199" s="143"/>
      <c r="CC199" s="143"/>
      <c r="CD199" s="143"/>
      <c r="CE199" s="143"/>
      <c r="CF199" s="143"/>
      <c r="CG199" s="143"/>
      <c r="CH199" s="143"/>
      <c r="CI199" s="143"/>
      <c r="CJ199" s="143"/>
      <c r="CK199" s="143"/>
      <c r="CL199" s="143"/>
      <c r="CM199" s="143"/>
      <c r="CN199" s="143"/>
      <c r="CO199" s="143"/>
      <c r="CP199" s="143"/>
      <c r="CQ199" s="143"/>
      <c r="CR199" s="143"/>
      <c r="CS199" s="143"/>
      <c r="CT199" s="143"/>
      <c r="CU199" s="143"/>
      <c r="CV199" s="143"/>
      <c r="CW199" s="143"/>
      <c r="CX199" s="143"/>
      <c r="CY199" s="143"/>
      <c r="CZ199" s="143"/>
      <c r="DA199" s="143"/>
      <c r="DB199" s="143"/>
      <c r="DC199" s="143"/>
      <c r="DD199" s="143"/>
      <c r="DE199" s="143"/>
      <c r="DF199" s="143"/>
      <c r="DG199" s="143"/>
      <c r="DH199" s="143"/>
      <c r="DI199" s="143"/>
      <c r="DJ199" s="143"/>
      <c r="DK199" s="143"/>
      <c r="DL199" s="143"/>
      <c r="DM199" s="143"/>
      <c r="DN199" s="143"/>
      <c r="DO199" s="143"/>
      <c r="DP199" s="143"/>
      <c r="DQ199" s="143"/>
      <c r="DR199" s="143"/>
      <c r="DS199" s="143"/>
      <c r="DT199" s="143"/>
      <c r="DU199" s="143"/>
      <c r="DV199" s="143"/>
      <c r="DW199" s="143"/>
      <c r="DX199" s="143"/>
      <c r="DY199" s="143"/>
      <c r="DZ199" s="143"/>
      <c r="EA199" s="143"/>
      <c r="EB199" s="143"/>
      <c r="EC199" s="143"/>
      <c r="ED199" s="143"/>
      <c r="EE199" s="143"/>
      <c r="EF199" s="143"/>
      <c r="EG199" s="143"/>
      <c r="EH199" s="143"/>
      <c r="EI199" s="143"/>
      <c r="EJ199" s="143"/>
      <c r="EK199" s="143"/>
      <c r="EL199" s="143"/>
      <c r="EM199" s="143"/>
      <c r="EN199" s="143"/>
      <c r="EO199" s="143"/>
      <c r="EP199" s="143"/>
      <c r="EQ199" s="143"/>
      <c r="ER199" s="143"/>
      <c r="ES199" s="143"/>
      <c r="ET199" s="143"/>
      <c r="EU199" s="143"/>
      <c r="EV199" s="143"/>
      <c r="EW199" s="143"/>
      <c r="EX199" s="143"/>
      <c r="EY199" s="143"/>
      <c r="EZ199" s="143"/>
      <c r="FA199" s="143"/>
      <c r="FB199" s="143"/>
      <c r="FC199" s="143"/>
      <c r="FD199" s="143"/>
      <c r="FE199" s="143"/>
      <c r="FF199" s="143"/>
      <c r="FG199" s="143"/>
      <c r="FH199" s="143"/>
      <c r="FI199" s="143"/>
      <c r="FJ199" s="143"/>
      <c r="FK199" s="143"/>
      <c r="FL199" s="143"/>
      <c r="FM199" s="143"/>
      <c r="FN199" s="143"/>
      <c r="FO199" s="143"/>
      <c r="FP199" s="143"/>
      <c r="FQ199" s="143"/>
      <c r="FR199" s="143"/>
      <c r="FS199" s="143"/>
      <c r="FT199" s="143"/>
      <c r="FU199" s="143"/>
      <c r="FV199" s="143"/>
      <c r="FW199" s="143"/>
      <c r="FX199" s="143"/>
      <c r="FY199" s="143"/>
      <c r="FZ199" s="143"/>
      <c r="GA199" s="143"/>
      <c r="GB199" s="143"/>
      <c r="GC199" s="143"/>
      <c r="GD199" s="143"/>
      <c r="GE199" s="143"/>
      <c r="GF199" s="143"/>
      <c r="GG199" s="143"/>
      <c r="GH199" s="143"/>
      <c r="GI199" s="143"/>
      <c r="GJ199" s="143"/>
      <c r="GK199" s="143"/>
      <c r="GL199" s="143"/>
      <c r="GM199" s="143"/>
      <c r="GN199" s="143"/>
      <c r="GO199" s="143"/>
      <c r="GP199" s="143"/>
      <c r="GQ199" s="143"/>
      <c r="GR199" s="143"/>
      <c r="GS199" s="143"/>
      <c r="GT199" s="143"/>
      <c r="GU199" s="143"/>
      <c r="GV199" s="143"/>
      <c r="GW199" s="143"/>
      <c r="GX199" s="143"/>
      <c r="GY199" s="143"/>
      <c r="GZ199" s="143"/>
      <c r="HA199" s="143"/>
      <c r="HB199" s="143"/>
      <c r="HC199" s="143"/>
      <c r="HD199" s="143"/>
      <c r="HE199" s="143"/>
      <c r="HF199" s="143"/>
      <c r="HG199" s="143"/>
      <c r="HH199" s="143"/>
      <c r="HI199" s="143"/>
      <c r="HJ199" s="143"/>
      <c r="HK199" s="143"/>
      <c r="HL199" s="143"/>
      <c r="HM199" s="143"/>
      <c r="HN199" s="143"/>
      <c r="HO199" s="143"/>
      <c r="HP199" s="143"/>
      <c r="HQ199" s="143"/>
      <c r="HR199" s="143"/>
      <c r="HS199" s="143"/>
      <c r="HT199" s="143"/>
      <c r="HU199" s="143"/>
      <c r="HV199" s="143"/>
      <c r="HW199" s="143"/>
      <c r="HX199" s="143"/>
      <c r="HY199" s="143"/>
      <c r="HZ199" s="143"/>
      <c r="IA199" s="143"/>
      <c r="IB199" s="143"/>
      <c r="IC199" s="143"/>
      <c r="ID199" s="143"/>
      <c r="IE199" s="143"/>
      <c r="IF199" s="143"/>
      <c r="IG199" s="143"/>
      <c r="IH199" s="143"/>
      <c r="II199" s="143"/>
      <c r="IJ199" s="143"/>
      <c r="IK199" s="143"/>
      <c r="IL199" s="143"/>
      <c r="IM199" s="143"/>
      <c r="IN199" s="143"/>
      <c r="IO199" s="143"/>
      <c r="IP199" s="143"/>
      <c r="IQ199" s="143"/>
      <c r="IR199" s="143"/>
      <c r="IS199" s="143"/>
      <c r="IT199" s="143"/>
      <c r="IU199" s="143"/>
      <c r="IV199" s="143"/>
      <c r="IW199" s="143"/>
      <c r="IX199" s="143"/>
      <c r="IY199" s="143"/>
      <c r="IZ199" s="143"/>
      <c r="JA199" s="143"/>
      <c r="JB199" s="143"/>
      <c r="JC199" s="143"/>
      <c r="JD199" s="143"/>
      <c r="JE199" s="143"/>
      <c r="JF199" s="143"/>
      <c r="JG199" s="143"/>
      <c r="JH199" s="143"/>
      <c r="JI199" s="143"/>
      <c r="JJ199" s="143"/>
      <c r="JK199" s="143"/>
      <c r="JL199" s="143"/>
      <c r="JM199" s="143"/>
      <c r="JN199" s="143"/>
      <c r="JO199" s="143"/>
      <c r="JP199" s="143"/>
      <c r="JQ199" s="143"/>
      <c r="JR199" s="143"/>
      <c r="JS199" s="143"/>
      <c r="JT199" s="143"/>
      <c r="JU199" s="143"/>
      <c r="JV199" s="143"/>
      <c r="JW199" s="143"/>
      <c r="JX199" s="143"/>
      <c r="JY199" s="143"/>
      <c r="JZ199" s="143"/>
      <c r="KA199" s="143"/>
      <c r="KB199" s="143"/>
      <c r="KC199" s="143"/>
      <c r="KD199" s="143"/>
      <c r="KE199" s="143"/>
      <c r="KF199" s="143"/>
      <c r="KG199" s="143"/>
      <c r="KH199" s="143"/>
      <c r="KI199" s="143"/>
      <c r="KJ199" s="143"/>
      <c r="KK199" s="143"/>
      <c r="KL199" s="143"/>
      <c r="KM199" s="143"/>
      <c r="KN199" s="143"/>
      <c r="KO199" s="143"/>
      <c r="KP199" s="143"/>
      <c r="KQ199" s="143"/>
      <c r="KR199" s="143"/>
      <c r="KS199" s="143"/>
      <c r="KT199" s="143"/>
      <c r="KU199" s="143"/>
      <c r="KV199" s="143"/>
      <c r="KW199" s="143"/>
      <c r="KX199" s="143"/>
      <c r="KY199" s="143"/>
      <c r="KZ199" s="143"/>
      <c r="LA199" s="143"/>
      <c r="LB199" s="143"/>
      <c r="LC199" s="143"/>
      <c r="LD199" s="143"/>
      <c r="LE199" s="143"/>
      <c r="LF199" s="143"/>
      <c r="LG199" s="143"/>
      <c r="LH199" s="143"/>
      <c r="LI199" s="143"/>
      <c r="LJ199" s="143"/>
      <c r="LK199" s="143"/>
      <c r="LL199" s="143"/>
      <c r="LM199" s="143"/>
      <c r="LN199" s="143"/>
      <c r="LO199" s="143"/>
      <c r="LP199" s="143"/>
      <c r="LQ199" s="143"/>
      <c r="LR199" s="143"/>
      <c r="LS199" s="143"/>
      <c r="LT199" s="143"/>
      <c r="LU199" s="143"/>
      <c r="LV199" s="143"/>
      <c r="LW199" s="143"/>
      <c r="LX199" s="143"/>
      <c r="LY199" s="143"/>
      <c r="LZ199" s="143"/>
      <c r="MA199" s="143"/>
      <c r="MB199" s="143"/>
      <c r="MC199" s="143"/>
      <c r="MD199" s="143"/>
      <c r="ME199" s="143"/>
      <c r="MF199" s="143"/>
      <c r="MG199" s="143"/>
      <c r="MH199" s="143"/>
      <c r="MI199" s="143"/>
      <c r="MJ199" s="143"/>
      <c r="MK199" s="143"/>
      <c r="ML199" s="143"/>
      <c r="MM199" s="143"/>
      <c r="MN199" s="143"/>
      <c r="MO199" s="143"/>
      <c r="MP199" s="143"/>
      <c r="MQ199" s="143"/>
      <c r="MR199" s="143"/>
      <c r="MS199" s="143"/>
      <c r="MT199" s="143"/>
      <c r="MU199" s="143"/>
      <c r="MV199" s="143"/>
      <c r="MW199" s="143"/>
      <c r="MX199" s="143"/>
      <c r="MY199" s="143"/>
      <c r="MZ199" s="143"/>
      <c r="NA199" s="143"/>
      <c r="NB199" s="143"/>
      <c r="NC199" s="143"/>
      <c r="ND199" s="143"/>
      <c r="NE199" s="143"/>
      <c r="NF199" s="143"/>
      <c r="NG199" s="143"/>
      <c r="NH199" s="143"/>
      <c r="NI199" s="143"/>
      <c r="NJ199" s="143"/>
      <c r="NK199" s="143"/>
      <c r="NL199" s="143"/>
      <c r="NM199" s="143"/>
      <c r="NN199" s="143"/>
      <c r="NO199" s="143"/>
      <c r="NP199" s="143"/>
      <c r="NQ199" s="143"/>
      <c r="NR199" s="143"/>
      <c r="NS199" s="143"/>
      <c r="NT199" s="143"/>
      <c r="NU199" s="143"/>
      <c r="NV199" s="143"/>
      <c r="NW199" s="143"/>
      <c r="NX199" s="143"/>
      <c r="NY199" s="143"/>
      <c r="NZ199" s="143"/>
      <c r="OA199" s="143"/>
      <c r="OB199" s="143"/>
      <c r="OC199" s="143"/>
      <c r="OD199" s="143"/>
      <c r="OE199" s="143"/>
      <c r="OF199" s="143"/>
      <c r="OG199" s="143"/>
      <c r="OH199" s="143"/>
      <c r="OI199" s="143"/>
      <c r="OJ199" s="143"/>
      <c r="OK199" s="143"/>
      <c r="OL199" s="143"/>
      <c r="OM199" s="143"/>
      <c r="ON199" s="143"/>
      <c r="OO199" s="143"/>
      <c r="OP199" s="143"/>
      <c r="OQ199" s="143"/>
      <c r="OR199" s="143"/>
      <c r="OS199" s="143"/>
      <c r="OT199" s="143"/>
      <c r="OU199" s="143"/>
      <c r="OV199" s="143"/>
      <c r="OW199" s="143"/>
      <c r="OX199" s="143"/>
      <c r="OY199" s="143"/>
      <c r="OZ199" s="143"/>
      <c r="PA199" s="143"/>
      <c r="PB199" s="143"/>
      <c r="PC199" s="143"/>
      <c r="PD199" s="143"/>
      <c r="PE199" s="143"/>
      <c r="PF199" s="143"/>
      <c r="PG199" s="143"/>
      <c r="PH199" s="143"/>
      <c r="PI199" s="143"/>
      <c r="PJ199" s="143"/>
      <c r="PK199" s="143"/>
      <c r="PL199" s="143"/>
      <c r="PM199" s="143"/>
      <c r="PN199" s="143"/>
      <c r="PO199" s="143"/>
      <c r="PP199" s="143"/>
      <c r="PQ199" s="143"/>
      <c r="PR199" s="143"/>
      <c r="PS199" s="143"/>
      <c r="PT199" s="143"/>
      <c r="PU199" s="143"/>
      <c r="PV199" s="143"/>
      <c r="PW199" s="143"/>
      <c r="PX199" s="143"/>
      <c r="PY199" s="143"/>
      <c r="PZ199" s="143"/>
      <c r="QA199" s="143"/>
      <c r="QB199" s="143"/>
      <c r="QC199" s="143"/>
      <c r="QD199" s="143"/>
      <c r="QE199" s="143"/>
      <c r="QF199" s="143"/>
      <c r="QG199" s="143"/>
      <c r="QH199" s="143"/>
      <c r="QI199" s="143"/>
      <c r="QJ199" s="143"/>
      <c r="QK199" s="143"/>
      <c r="QL199" s="143"/>
      <c r="QM199" s="143"/>
      <c r="QN199" s="143"/>
      <c r="QO199" s="143"/>
      <c r="QP199" s="143"/>
      <c r="QQ199" s="143"/>
      <c r="QR199" s="143"/>
      <c r="QS199" s="143"/>
      <c r="QT199" s="143"/>
      <c r="QU199" s="143"/>
      <c r="QV199" s="143"/>
      <c r="QW199" s="143"/>
      <c r="QX199" s="143"/>
      <c r="QY199" s="143"/>
      <c r="QZ199" s="143"/>
      <c r="RA199" s="143"/>
      <c r="RB199" s="143"/>
      <c r="RC199" s="143"/>
      <c r="RD199" s="143"/>
      <c r="RE199" s="143"/>
      <c r="RF199" s="143"/>
      <c r="RG199" s="143"/>
      <c r="RH199" s="143"/>
      <c r="RI199" s="143"/>
      <c r="RJ199" s="143"/>
      <c r="RK199" s="143"/>
      <c r="RL199" s="143"/>
      <c r="RM199" s="143"/>
      <c r="RN199" s="143"/>
      <c r="RO199" s="143"/>
      <c r="RP199" s="143"/>
      <c r="RQ199" s="143"/>
      <c r="RR199" s="143"/>
      <c r="RS199" s="143"/>
      <c r="RT199" s="143"/>
      <c r="RU199" s="143"/>
      <c r="RV199" s="143"/>
      <c r="RW199" s="143"/>
      <c r="RX199" s="143"/>
      <c r="RY199" s="143"/>
      <c r="RZ199" s="143"/>
      <c r="SA199" s="143"/>
      <c r="SB199" s="143"/>
      <c r="SC199" s="143"/>
      <c r="SD199" s="143"/>
      <c r="SE199" s="143"/>
      <c r="SF199" s="143"/>
      <c r="SG199" s="143"/>
      <c r="SH199" s="143"/>
      <c r="SI199" s="143"/>
      <c r="SJ199" s="143"/>
      <c r="SK199" s="143"/>
      <c r="SL199" s="143"/>
      <c r="SM199" s="143"/>
      <c r="SN199" s="143"/>
      <c r="SO199" s="143"/>
      <c r="SP199" s="143"/>
      <c r="SQ199" s="143"/>
      <c r="SR199" s="143"/>
      <c r="SS199" s="143"/>
      <c r="ST199" s="143"/>
      <c r="SU199" s="143"/>
      <c r="SV199" s="143"/>
      <c r="SW199" s="143"/>
      <c r="SX199" s="143"/>
      <c r="SY199" s="143"/>
      <c r="SZ199" s="143"/>
      <c r="TA199" s="143"/>
      <c r="TB199" s="143"/>
      <c r="TC199" s="143"/>
      <c r="TD199" s="143"/>
      <c r="TE199" s="143"/>
      <c r="TF199" s="143"/>
      <c r="TG199" s="143"/>
      <c r="TH199" s="143"/>
      <c r="TI199" s="143"/>
      <c r="TJ199" s="143"/>
      <c r="TK199" s="143"/>
      <c r="TL199" s="143"/>
      <c r="TM199" s="143"/>
      <c r="TN199" s="143"/>
      <c r="TO199" s="143"/>
      <c r="TP199" s="143"/>
      <c r="TQ199" s="143"/>
      <c r="TR199" s="143"/>
      <c r="TS199" s="143"/>
      <c r="TT199" s="143"/>
      <c r="TU199" s="143"/>
      <c r="TV199" s="143"/>
      <c r="TW199" s="143"/>
      <c r="TX199" s="143"/>
      <c r="TY199" s="143"/>
      <c r="TZ199" s="143"/>
      <c r="UA199" s="143"/>
      <c r="UB199" s="143"/>
      <c r="UC199" s="143"/>
      <c r="UD199" s="143"/>
      <c r="UE199" s="143"/>
      <c r="UF199" s="143"/>
      <c r="UG199" s="143"/>
      <c r="UH199" s="143"/>
      <c r="UI199" s="143"/>
      <c r="UJ199" s="143"/>
      <c r="UK199" s="143"/>
      <c r="UL199" s="143"/>
      <c r="UM199" s="143"/>
      <c r="UN199" s="143"/>
      <c r="UO199" s="143"/>
      <c r="UP199" s="143"/>
      <c r="UQ199" s="143"/>
      <c r="UR199" s="143"/>
      <c r="US199" s="143"/>
      <c r="UT199" s="143"/>
      <c r="UU199" s="143"/>
      <c r="UV199" s="143"/>
      <c r="UW199" s="143"/>
      <c r="UX199" s="143"/>
      <c r="UY199" s="143"/>
      <c r="UZ199" s="143"/>
      <c r="VA199" s="143"/>
      <c r="VB199" s="143"/>
      <c r="VC199" s="143"/>
      <c r="VD199" s="143"/>
      <c r="VE199" s="143"/>
      <c r="VF199" s="143"/>
      <c r="VG199" s="143"/>
      <c r="VH199" s="143"/>
      <c r="VI199" s="143"/>
      <c r="VJ199" s="143"/>
      <c r="VK199" s="143"/>
      <c r="VL199" s="143"/>
      <c r="VM199" s="143"/>
      <c r="VN199" s="143"/>
      <c r="VO199" s="143"/>
      <c r="VP199" s="143"/>
      <c r="VQ199" s="143"/>
      <c r="VR199" s="143"/>
      <c r="VS199" s="143"/>
      <c r="VT199" s="143"/>
      <c r="VU199" s="143"/>
      <c r="VV199" s="143"/>
      <c r="VW199" s="143"/>
      <c r="VX199" s="143"/>
      <c r="VY199" s="143"/>
      <c r="VZ199" s="143"/>
      <c r="WA199" s="143"/>
      <c r="WB199" s="143"/>
      <c r="WC199" s="143"/>
      <c r="WD199" s="143"/>
      <c r="WE199" s="143"/>
      <c r="WF199" s="143"/>
      <c r="WG199" s="143"/>
      <c r="WH199" s="143"/>
      <c r="WI199" s="143"/>
      <c r="WJ199" s="143"/>
      <c r="WK199" s="143"/>
      <c r="WL199" s="143"/>
      <c r="WM199" s="143"/>
      <c r="WN199" s="143"/>
      <c r="WO199" s="143"/>
      <c r="WP199" s="143"/>
      <c r="WQ199" s="143"/>
      <c r="WR199" s="143"/>
      <c r="WS199" s="143"/>
      <c r="WT199" s="143"/>
      <c r="WU199" s="143"/>
      <c r="WV199" s="143"/>
      <c r="WW199" s="143"/>
      <c r="WX199" s="143"/>
      <c r="WY199" s="143"/>
      <c r="WZ199" s="143"/>
      <c r="XA199" s="143"/>
      <c r="XB199" s="143"/>
      <c r="XC199" s="143"/>
      <c r="XD199" s="143"/>
      <c r="XE199" s="143"/>
      <c r="XF199" s="143"/>
      <c r="XG199" s="143"/>
      <c r="XH199" s="143"/>
      <c r="XI199" s="143"/>
      <c r="XJ199" s="143"/>
      <c r="XK199" s="143"/>
      <c r="XL199" s="143"/>
      <c r="XM199" s="143"/>
      <c r="XN199" s="143"/>
      <c r="XO199" s="143"/>
      <c r="XP199" s="143"/>
      <c r="XQ199" s="143"/>
      <c r="XR199" s="143"/>
      <c r="XS199" s="143"/>
      <c r="XT199" s="143"/>
      <c r="XU199" s="143"/>
      <c r="XV199" s="143"/>
      <c r="XW199" s="143"/>
      <c r="XX199" s="143"/>
      <c r="XY199" s="143"/>
      <c r="XZ199" s="143"/>
      <c r="YA199" s="143"/>
      <c r="YB199" s="143"/>
      <c r="YC199" s="143"/>
      <c r="YD199" s="143"/>
      <c r="YE199" s="143"/>
      <c r="YF199" s="143"/>
      <c r="YG199" s="143"/>
      <c r="YH199" s="143"/>
      <c r="YI199" s="143"/>
      <c r="YJ199" s="143"/>
      <c r="YK199" s="143"/>
      <c r="YL199" s="143"/>
      <c r="YM199" s="143"/>
      <c r="YN199" s="143"/>
      <c r="YO199" s="143"/>
      <c r="YP199" s="143"/>
      <c r="YQ199" s="143"/>
      <c r="YR199" s="143"/>
      <c r="YS199" s="143"/>
      <c r="YT199" s="143"/>
      <c r="YU199" s="143"/>
      <c r="YV199" s="143"/>
      <c r="YW199" s="143"/>
      <c r="YX199" s="143"/>
      <c r="YY199" s="143"/>
      <c r="YZ199" s="143"/>
      <c r="ZA199" s="143"/>
      <c r="ZB199" s="143"/>
      <c r="ZC199" s="143"/>
      <c r="ZD199" s="143"/>
      <c r="ZE199" s="143"/>
      <c r="ZF199" s="143"/>
      <c r="ZG199" s="143"/>
      <c r="ZH199" s="143"/>
    </row>
    <row r="200" spans="1:684" s="106" customFormat="1" ht="13.55" customHeight="1">
      <c r="A200" s="400"/>
      <c r="B200" s="62" t="s">
        <v>9</v>
      </c>
      <c r="C200" s="251">
        <f>Asia!C200</f>
        <v>37802</v>
      </c>
      <c r="D200" s="385">
        <f t="shared" si="44"/>
        <v>-0.98425706437270633</v>
      </c>
      <c r="E200" s="403"/>
      <c r="F200" s="406"/>
      <c r="G200" s="92">
        <v>0.01</v>
      </c>
      <c r="H200" s="385">
        <f t="shared" si="45"/>
        <v>-0.99998154981549814</v>
      </c>
      <c r="I200" s="92">
        <v>16</v>
      </c>
      <c r="J200" s="385">
        <f>IFERROR(IF((I200/I188-1)=-100%,"",(I200/I188-1)),"")</f>
        <v>-0.89473684210526316</v>
      </c>
      <c r="K200" s="373">
        <v>0.01</v>
      </c>
      <c r="L200" s="385">
        <f t="shared" si="42"/>
        <v>-0.99985507246376815</v>
      </c>
      <c r="M200" s="373">
        <v>0</v>
      </c>
      <c r="N200" s="385">
        <f t="shared" si="43"/>
        <v>-1</v>
      </c>
      <c r="O200" s="92"/>
      <c r="P200" s="385"/>
      <c r="Q200" s="93"/>
      <c r="R200" s="385"/>
      <c r="S200" s="143"/>
      <c r="T200" s="143"/>
      <c r="U200" s="143"/>
      <c r="V200" s="143"/>
      <c r="W200" s="143"/>
      <c r="X200" s="143"/>
      <c r="Y200" s="143"/>
      <c r="Z200" s="143"/>
      <c r="AA200" s="143"/>
      <c r="AB200" s="143"/>
      <c r="AC200" s="143"/>
      <c r="AD200" s="143"/>
      <c r="AE200" s="143"/>
      <c r="AF200" s="143"/>
      <c r="AG200" s="143"/>
      <c r="AH200" s="143"/>
      <c r="AI200" s="143"/>
      <c r="AJ200" s="143"/>
      <c r="AK200" s="143"/>
      <c r="AL200" s="143"/>
      <c r="AM200" s="143"/>
      <c r="AN200" s="143"/>
      <c r="AO200" s="143"/>
      <c r="AP200" s="143"/>
      <c r="AQ200" s="143"/>
      <c r="AR200" s="143"/>
      <c r="AS200" s="143"/>
      <c r="AT200" s="143"/>
      <c r="AU200" s="143"/>
      <c r="AV200" s="143"/>
      <c r="AW200" s="143"/>
      <c r="AX200" s="143"/>
      <c r="AY200" s="143"/>
      <c r="AZ200" s="143"/>
      <c r="BA200" s="143"/>
      <c r="BB200" s="143"/>
      <c r="BC200" s="143"/>
      <c r="BD200" s="143"/>
      <c r="BE200" s="143"/>
      <c r="BF200" s="143"/>
      <c r="BG200" s="143"/>
      <c r="BH200" s="143"/>
      <c r="BI200" s="143"/>
      <c r="BJ200" s="143"/>
      <c r="BK200" s="143"/>
      <c r="BL200" s="143"/>
      <c r="BM200" s="143"/>
      <c r="BN200" s="143"/>
      <c r="BO200" s="143"/>
      <c r="BP200" s="143"/>
      <c r="BQ200" s="143"/>
      <c r="BR200" s="143"/>
      <c r="BS200" s="143"/>
      <c r="BT200" s="143"/>
      <c r="BU200" s="143"/>
      <c r="BV200" s="143"/>
      <c r="BW200" s="143"/>
      <c r="BX200" s="143"/>
      <c r="BY200" s="143"/>
      <c r="BZ200" s="143"/>
      <c r="CA200" s="143"/>
      <c r="CB200" s="143"/>
      <c r="CC200" s="143"/>
      <c r="CD200" s="143"/>
      <c r="CE200" s="143"/>
      <c r="CF200" s="143"/>
      <c r="CG200" s="143"/>
      <c r="CH200" s="143"/>
      <c r="CI200" s="143"/>
      <c r="CJ200" s="143"/>
      <c r="CK200" s="143"/>
      <c r="CL200" s="143"/>
      <c r="CM200" s="143"/>
      <c r="CN200" s="143"/>
      <c r="CO200" s="143"/>
      <c r="CP200" s="143"/>
      <c r="CQ200" s="143"/>
      <c r="CR200" s="143"/>
      <c r="CS200" s="143"/>
      <c r="CT200" s="143"/>
      <c r="CU200" s="143"/>
      <c r="CV200" s="143"/>
      <c r="CW200" s="143"/>
      <c r="CX200" s="143"/>
      <c r="CY200" s="143"/>
      <c r="CZ200" s="143"/>
      <c r="DA200" s="143"/>
      <c r="DB200" s="143"/>
      <c r="DC200" s="143"/>
      <c r="DD200" s="143"/>
      <c r="DE200" s="143"/>
      <c r="DF200" s="143"/>
      <c r="DG200" s="143"/>
      <c r="DH200" s="143"/>
      <c r="DI200" s="143"/>
      <c r="DJ200" s="143"/>
      <c r="DK200" s="143"/>
      <c r="DL200" s="143"/>
      <c r="DM200" s="143"/>
      <c r="DN200" s="143"/>
      <c r="DO200" s="143"/>
      <c r="DP200" s="143"/>
      <c r="DQ200" s="143"/>
      <c r="DR200" s="143"/>
      <c r="DS200" s="143"/>
      <c r="DT200" s="143"/>
      <c r="DU200" s="143"/>
      <c r="DV200" s="143"/>
      <c r="DW200" s="143"/>
      <c r="DX200" s="143"/>
      <c r="DY200" s="143"/>
      <c r="DZ200" s="143"/>
      <c r="EA200" s="143"/>
      <c r="EB200" s="143"/>
      <c r="EC200" s="143"/>
      <c r="ED200" s="143"/>
      <c r="EE200" s="143"/>
      <c r="EF200" s="143"/>
      <c r="EG200" s="143"/>
      <c r="EH200" s="143"/>
      <c r="EI200" s="143"/>
      <c r="EJ200" s="143"/>
      <c r="EK200" s="143"/>
      <c r="EL200" s="143"/>
      <c r="EM200" s="143"/>
      <c r="EN200" s="143"/>
      <c r="EO200" s="143"/>
      <c r="EP200" s="143"/>
      <c r="EQ200" s="143"/>
      <c r="ER200" s="143"/>
      <c r="ES200" s="143"/>
      <c r="ET200" s="143"/>
      <c r="EU200" s="143"/>
      <c r="EV200" s="143"/>
      <c r="EW200" s="143"/>
      <c r="EX200" s="143"/>
      <c r="EY200" s="143"/>
      <c r="EZ200" s="143"/>
      <c r="FA200" s="143"/>
      <c r="FB200" s="143"/>
      <c r="FC200" s="143"/>
      <c r="FD200" s="143"/>
      <c r="FE200" s="143"/>
      <c r="FF200" s="143"/>
      <c r="FG200" s="143"/>
      <c r="FH200" s="143"/>
      <c r="FI200" s="143"/>
      <c r="FJ200" s="143"/>
      <c r="FK200" s="143"/>
      <c r="FL200" s="143"/>
      <c r="FM200" s="143"/>
      <c r="FN200" s="143"/>
      <c r="FO200" s="143"/>
      <c r="FP200" s="143"/>
      <c r="FQ200" s="143"/>
      <c r="FR200" s="143"/>
      <c r="FS200" s="143"/>
      <c r="FT200" s="143"/>
      <c r="FU200" s="143"/>
      <c r="FV200" s="143"/>
      <c r="FW200" s="143"/>
      <c r="FX200" s="143"/>
      <c r="FY200" s="143"/>
      <c r="FZ200" s="143"/>
      <c r="GA200" s="143"/>
      <c r="GB200" s="143"/>
      <c r="GC200" s="143"/>
      <c r="GD200" s="143"/>
      <c r="GE200" s="143"/>
      <c r="GF200" s="143"/>
      <c r="GG200" s="143"/>
      <c r="GH200" s="143"/>
      <c r="GI200" s="143"/>
      <c r="GJ200" s="143"/>
      <c r="GK200" s="143"/>
      <c r="GL200" s="143"/>
      <c r="GM200" s="143"/>
      <c r="GN200" s="143"/>
      <c r="GO200" s="143"/>
      <c r="GP200" s="143"/>
      <c r="GQ200" s="143"/>
      <c r="GR200" s="143"/>
      <c r="GS200" s="143"/>
      <c r="GT200" s="143"/>
      <c r="GU200" s="143"/>
      <c r="GV200" s="143"/>
      <c r="GW200" s="143"/>
      <c r="GX200" s="143"/>
      <c r="GY200" s="143"/>
      <c r="GZ200" s="143"/>
      <c r="HA200" s="143"/>
      <c r="HB200" s="143"/>
      <c r="HC200" s="143"/>
      <c r="HD200" s="143"/>
      <c r="HE200" s="143"/>
      <c r="HF200" s="143"/>
      <c r="HG200" s="143"/>
      <c r="HH200" s="143"/>
      <c r="HI200" s="143"/>
      <c r="HJ200" s="143"/>
      <c r="HK200" s="143"/>
      <c r="HL200" s="143"/>
      <c r="HM200" s="143"/>
      <c r="HN200" s="143"/>
      <c r="HO200" s="143"/>
      <c r="HP200" s="143"/>
      <c r="HQ200" s="143"/>
      <c r="HR200" s="143"/>
      <c r="HS200" s="143"/>
      <c r="HT200" s="143"/>
      <c r="HU200" s="143"/>
      <c r="HV200" s="143"/>
      <c r="HW200" s="143"/>
      <c r="HX200" s="143"/>
      <c r="HY200" s="143"/>
      <c r="HZ200" s="143"/>
      <c r="IA200" s="143"/>
      <c r="IB200" s="143"/>
      <c r="IC200" s="143"/>
      <c r="ID200" s="143"/>
      <c r="IE200" s="143"/>
      <c r="IF200" s="143"/>
      <c r="IG200" s="143"/>
      <c r="IH200" s="143"/>
      <c r="II200" s="143"/>
      <c r="IJ200" s="143"/>
      <c r="IK200" s="143"/>
      <c r="IL200" s="143"/>
      <c r="IM200" s="143"/>
      <c r="IN200" s="143"/>
      <c r="IO200" s="143"/>
      <c r="IP200" s="143"/>
      <c r="IQ200" s="143"/>
      <c r="IR200" s="143"/>
      <c r="IS200" s="143"/>
      <c r="IT200" s="143"/>
      <c r="IU200" s="143"/>
      <c r="IV200" s="143"/>
      <c r="IW200" s="143"/>
      <c r="IX200" s="143"/>
      <c r="IY200" s="143"/>
      <c r="IZ200" s="143"/>
      <c r="JA200" s="143"/>
      <c r="JB200" s="143"/>
      <c r="JC200" s="143"/>
      <c r="JD200" s="143"/>
      <c r="JE200" s="143"/>
      <c r="JF200" s="143"/>
      <c r="JG200" s="143"/>
      <c r="JH200" s="143"/>
      <c r="JI200" s="143"/>
      <c r="JJ200" s="143"/>
      <c r="JK200" s="143"/>
      <c r="JL200" s="143"/>
      <c r="JM200" s="143"/>
      <c r="JN200" s="143"/>
      <c r="JO200" s="143"/>
      <c r="JP200" s="143"/>
      <c r="JQ200" s="143"/>
      <c r="JR200" s="143"/>
      <c r="JS200" s="143"/>
      <c r="JT200" s="143"/>
      <c r="JU200" s="143"/>
      <c r="JV200" s="143"/>
      <c r="JW200" s="143"/>
      <c r="JX200" s="143"/>
      <c r="JY200" s="143"/>
      <c r="JZ200" s="143"/>
      <c r="KA200" s="143"/>
      <c r="KB200" s="143"/>
      <c r="KC200" s="143"/>
      <c r="KD200" s="143"/>
      <c r="KE200" s="143"/>
      <c r="KF200" s="143"/>
      <c r="KG200" s="143"/>
      <c r="KH200" s="143"/>
      <c r="KI200" s="143"/>
      <c r="KJ200" s="143"/>
      <c r="KK200" s="143"/>
      <c r="KL200" s="143"/>
      <c r="KM200" s="143"/>
      <c r="KN200" s="143"/>
      <c r="KO200" s="143"/>
      <c r="KP200" s="143"/>
      <c r="KQ200" s="143"/>
      <c r="KR200" s="143"/>
      <c r="KS200" s="143"/>
      <c r="KT200" s="143"/>
      <c r="KU200" s="143"/>
      <c r="KV200" s="143"/>
      <c r="KW200" s="143"/>
      <c r="KX200" s="143"/>
      <c r="KY200" s="143"/>
      <c r="KZ200" s="143"/>
      <c r="LA200" s="143"/>
      <c r="LB200" s="143"/>
      <c r="LC200" s="143"/>
      <c r="LD200" s="143"/>
      <c r="LE200" s="143"/>
      <c r="LF200" s="143"/>
      <c r="LG200" s="143"/>
      <c r="LH200" s="143"/>
      <c r="LI200" s="143"/>
      <c r="LJ200" s="143"/>
      <c r="LK200" s="143"/>
      <c r="LL200" s="143"/>
      <c r="LM200" s="143"/>
      <c r="LN200" s="143"/>
      <c r="LO200" s="143"/>
      <c r="LP200" s="143"/>
      <c r="LQ200" s="143"/>
      <c r="LR200" s="143"/>
      <c r="LS200" s="143"/>
      <c r="LT200" s="143"/>
      <c r="LU200" s="143"/>
      <c r="LV200" s="143"/>
      <c r="LW200" s="143"/>
      <c r="LX200" s="143"/>
      <c r="LY200" s="143"/>
      <c r="LZ200" s="143"/>
      <c r="MA200" s="143"/>
      <c r="MB200" s="143"/>
      <c r="MC200" s="143"/>
      <c r="MD200" s="143"/>
      <c r="ME200" s="143"/>
      <c r="MF200" s="143"/>
      <c r="MG200" s="143"/>
      <c r="MH200" s="143"/>
      <c r="MI200" s="143"/>
      <c r="MJ200" s="143"/>
      <c r="MK200" s="143"/>
      <c r="ML200" s="143"/>
      <c r="MM200" s="143"/>
      <c r="MN200" s="143"/>
      <c r="MO200" s="143"/>
      <c r="MP200" s="143"/>
      <c r="MQ200" s="143"/>
      <c r="MR200" s="143"/>
      <c r="MS200" s="143"/>
      <c r="MT200" s="143"/>
      <c r="MU200" s="143"/>
      <c r="MV200" s="143"/>
      <c r="MW200" s="143"/>
      <c r="MX200" s="143"/>
      <c r="MY200" s="143"/>
      <c r="MZ200" s="143"/>
      <c r="NA200" s="143"/>
      <c r="NB200" s="143"/>
      <c r="NC200" s="143"/>
      <c r="ND200" s="143"/>
      <c r="NE200" s="143"/>
      <c r="NF200" s="143"/>
      <c r="NG200" s="143"/>
      <c r="NH200" s="143"/>
      <c r="NI200" s="143"/>
      <c r="NJ200" s="143"/>
      <c r="NK200" s="143"/>
      <c r="NL200" s="143"/>
      <c r="NM200" s="143"/>
      <c r="NN200" s="143"/>
      <c r="NO200" s="143"/>
      <c r="NP200" s="143"/>
      <c r="NQ200" s="143"/>
      <c r="NR200" s="143"/>
      <c r="NS200" s="143"/>
      <c r="NT200" s="143"/>
      <c r="NU200" s="143"/>
      <c r="NV200" s="143"/>
      <c r="NW200" s="143"/>
      <c r="NX200" s="143"/>
      <c r="NY200" s="143"/>
      <c r="NZ200" s="143"/>
      <c r="OA200" s="143"/>
      <c r="OB200" s="143"/>
      <c r="OC200" s="143"/>
      <c r="OD200" s="143"/>
      <c r="OE200" s="143"/>
      <c r="OF200" s="143"/>
      <c r="OG200" s="143"/>
      <c r="OH200" s="143"/>
      <c r="OI200" s="143"/>
      <c r="OJ200" s="143"/>
      <c r="OK200" s="143"/>
      <c r="OL200" s="143"/>
      <c r="OM200" s="143"/>
      <c r="ON200" s="143"/>
      <c r="OO200" s="143"/>
      <c r="OP200" s="143"/>
      <c r="OQ200" s="143"/>
      <c r="OR200" s="143"/>
      <c r="OS200" s="143"/>
      <c r="OT200" s="143"/>
      <c r="OU200" s="143"/>
      <c r="OV200" s="143"/>
      <c r="OW200" s="143"/>
      <c r="OX200" s="143"/>
      <c r="OY200" s="143"/>
      <c r="OZ200" s="143"/>
      <c r="PA200" s="143"/>
      <c r="PB200" s="143"/>
      <c r="PC200" s="143"/>
      <c r="PD200" s="143"/>
      <c r="PE200" s="143"/>
      <c r="PF200" s="143"/>
      <c r="PG200" s="143"/>
      <c r="PH200" s="143"/>
      <c r="PI200" s="143"/>
      <c r="PJ200" s="143"/>
      <c r="PK200" s="143"/>
      <c r="PL200" s="143"/>
      <c r="PM200" s="143"/>
      <c r="PN200" s="143"/>
      <c r="PO200" s="143"/>
      <c r="PP200" s="143"/>
      <c r="PQ200" s="143"/>
      <c r="PR200" s="143"/>
      <c r="PS200" s="143"/>
      <c r="PT200" s="143"/>
      <c r="PU200" s="143"/>
      <c r="PV200" s="143"/>
      <c r="PW200" s="143"/>
      <c r="PX200" s="143"/>
      <c r="PY200" s="143"/>
      <c r="PZ200" s="143"/>
      <c r="QA200" s="143"/>
      <c r="QB200" s="143"/>
      <c r="QC200" s="143"/>
      <c r="QD200" s="143"/>
      <c r="QE200" s="143"/>
      <c r="QF200" s="143"/>
      <c r="QG200" s="143"/>
      <c r="QH200" s="143"/>
      <c r="QI200" s="143"/>
      <c r="QJ200" s="143"/>
      <c r="QK200" s="143"/>
      <c r="QL200" s="143"/>
      <c r="QM200" s="143"/>
      <c r="QN200" s="143"/>
      <c r="QO200" s="143"/>
      <c r="QP200" s="143"/>
      <c r="QQ200" s="143"/>
      <c r="QR200" s="143"/>
      <c r="QS200" s="143"/>
      <c r="QT200" s="143"/>
      <c r="QU200" s="143"/>
      <c r="QV200" s="143"/>
      <c r="QW200" s="143"/>
      <c r="QX200" s="143"/>
      <c r="QY200" s="143"/>
      <c r="QZ200" s="143"/>
      <c r="RA200" s="143"/>
      <c r="RB200" s="143"/>
      <c r="RC200" s="143"/>
      <c r="RD200" s="143"/>
      <c r="RE200" s="143"/>
      <c r="RF200" s="143"/>
      <c r="RG200" s="143"/>
      <c r="RH200" s="143"/>
      <c r="RI200" s="143"/>
      <c r="RJ200" s="143"/>
      <c r="RK200" s="143"/>
      <c r="RL200" s="143"/>
      <c r="RM200" s="143"/>
      <c r="RN200" s="143"/>
      <c r="RO200" s="143"/>
      <c r="RP200" s="143"/>
      <c r="RQ200" s="143"/>
      <c r="RR200" s="143"/>
      <c r="RS200" s="143"/>
      <c r="RT200" s="143"/>
      <c r="RU200" s="143"/>
      <c r="RV200" s="143"/>
      <c r="RW200" s="143"/>
      <c r="RX200" s="143"/>
      <c r="RY200" s="143"/>
      <c r="RZ200" s="143"/>
      <c r="SA200" s="143"/>
      <c r="SB200" s="143"/>
      <c r="SC200" s="143"/>
      <c r="SD200" s="143"/>
      <c r="SE200" s="143"/>
      <c r="SF200" s="143"/>
      <c r="SG200" s="143"/>
      <c r="SH200" s="143"/>
      <c r="SI200" s="143"/>
      <c r="SJ200" s="143"/>
      <c r="SK200" s="143"/>
      <c r="SL200" s="143"/>
      <c r="SM200" s="143"/>
      <c r="SN200" s="143"/>
      <c r="SO200" s="143"/>
      <c r="SP200" s="143"/>
      <c r="SQ200" s="143"/>
      <c r="SR200" s="143"/>
      <c r="SS200" s="143"/>
      <c r="ST200" s="143"/>
      <c r="SU200" s="143"/>
      <c r="SV200" s="143"/>
      <c r="SW200" s="143"/>
      <c r="SX200" s="143"/>
      <c r="SY200" s="143"/>
      <c r="SZ200" s="143"/>
      <c r="TA200" s="143"/>
      <c r="TB200" s="143"/>
      <c r="TC200" s="143"/>
      <c r="TD200" s="143"/>
      <c r="TE200" s="143"/>
      <c r="TF200" s="143"/>
      <c r="TG200" s="143"/>
      <c r="TH200" s="143"/>
      <c r="TI200" s="143"/>
      <c r="TJ200" s="143"/>
      <c r="TK200" s="143"/>
      <c r="TL200" s="143"/>
      <c r="TM200" s="143"/>
      <c r="TN200" s="143"/>
      <c r="TO200" s="143"/>
      <c r="TP200" s="143"/>
      <c r="TQ200" s="143"/>
      <c r="TR200" s="143"/>
      <c r="TS200" s="143"/>
      <c r="TT200" s="143"/>
      <c r="TU200" s="143"/>
      <c r="TV200" s="143"/>
      <c r="TW200" s="143"/>
      <c r="TX200" s="143"/>
      <c r="TY200" s="143"/>
      <c r="TZ200" s="143"/>
      <c r="UA200" s="143"/>
      <c r="UB200" s="143"/>
      <c r="UC200" s="143"/>
      <c r="UD200" s="143"/>
      <c r="UE200" s="143"/>
      <c r="UF200" s="143"/>
      <c r="UG200" s="143"/>
      <c r="UH200" s="143"/>
      <c r="UI200" s="143"/>
      <c r="UJ200" s="143"/>
      <c r="UK200" s="143"/>
      <c r="UL200" s="143"/>
      <c r="UM200" s="143"/>
      <c r="UN200" s="143"/>
      <c r="UO200" s="143"/>
      <c r="UP200" s="143"/>
      <c r="UQ200" s="143"/>
      <c r="UR200" s="143"/>
      <c r="US200" s="143"/>
      <c r="UT200" s="143"/>
      <c r="UU200" s="143"/>
      <c r="UV200" s="143"/>
      <c r="UW200" s="143"/>
      <c r="UX200" s="143"/>
      <c r="UY200" s="143"/>
      <c r="UZ200" s="143"/>
      <c r="VA200" s="143"/>
      <c r="VB200" s="143"/>
      <c r="VC200" s="143"/>
      <c r="VD200" s="143"/>
      <c r="VE200" s="143"/>
      <c r="VF200" s="143"/>
      <c r="VG200" s="143"/>
      <c r="VH200" s="143"/>
      <c r="VI200" s="143"/>
      <c r="VJ200" s="143"/>
      <c r="VK200" s="143"/>
      <c r="VL200" s="143"/>
      <c r="VM200" s="143"/>
      <c r="VN200" s="143"/>
      <c r="VO200" s="143"/>
      <c r="VP200" s="143"/>
      <c r="VQ200" s="143"/>
      <c r="VR200" s="143"/>
      <c r="VS200" s="143"/>
      <c r="VT200" s="143"/>
      <c r="VU200" s="143"/>
      <c r="VV200" s="143"/>
      <c r="VW200" s="143"/>
      <c r="VX200" s="143"/>
      <c r="VY200" s="143"/>
      <c r="VZ200" s="143"/>
      <c r="WA200" s="143"/>
      <c r="WB200" s="143"/>
      <c r="WC200" s="143"/>
      <c r="WD200" s="143"/>
      <c r="WE200" s="143"/>
      <c r="WF200" s="143"/>
      <c r="WG200" s="143"/>
      <c r="WH200" s="143"/>
      <c r="WI200" s="143"/>
      <c r="WJ200" s="143"/>
      <c r="WK200" s="143"/>
      <c r="WL200" s="143"/>
      <c r="WM200" s="143"/>
      <c r="WN200" s="143"/>
      <c r="WO200" s="143"/>
      <c r="WP200" s="143"/>
      <c r="WQ200" s="143"/>
      <c r="WR200" s="143"/>
      <c r="WS200" s="143"/>
      <c r="WT200" s="143"/>
      <c r="WU200" s="143"/>
      <c r="WV200" s="143"/>
      <c r="WW200" s="143"/>
      <c r="WX200" s="143"/>
      <c r="WY200" s="143"/>
      <c r="WZ200" s="143"/>
      <c r="XA200" s="143"/>
      <c r="XB200" s="143"/>
      <c r="XC200" s="143"/>
      <c r="XD200" s="143"/>
      <c r="XE200" s="143"/>
      <c r="XF200" s="143"/>
      <c r="XG200" s="143"/>
      <c r="XH200" s="143"/>
      <c r="XI200" s="143"/>
      <c r="XJ200" s="143"/>
      <c r="XK200" s="143"/>
      <c r="XL200" s="143"/>
      <c r="XM200" s="143"/>
      <c r="XN200" s="143"/>
      <c r="XO200" s="143"/>
      <c r="XP200" s="143"/>
      <c r="XQ200" s="143"/>
      <c r="XR200" s="143"/>
      <c r="XS200" s="143"/>
      <c r="XT200" s="143"/>
      <c r="XU200" s="143"/>
      <c r="XV200" s="143"/>
      <c r="XW200" s="143"/>
      <c r="XX200" s="143"/>
      <c r="XY200" s="143"/>
      <c r="XZ200" s="143"/>
      <c r="YA200" s="143"/>
      <c r="YB200" s="143"/>
      <c r="YC200" s="143"/>
      <c r="YD200" s="143"/>
      <c r="YE200" s="143"/>
      <c r="YF200" s="143"/>
      <c r="YG200" s="143"/>
      <c r="YH200" s="143"/>
      <c r="YI200" s="143"/>
      <c r="YJ200" s="143"/>
      <c r="YK200" s="143"/>
      <c r="YL200" s="143"/>
      <c r="YM200" s="143"/>
      <c r="YN200" s="143"/>
      <c r="YO200" s="143"/>
      <c r="YP200" s="143"/>
      <c r="YQ200" s="143"/>
      <c r="YR200" s="143"/>
      <c r="YS200" s="143"/>
      <c r="YT200" s="143"/>
      <c r="YU200" s="143"/>
      <c r="YV200" s="143"/>
      <c r="YW200" s="143"/>
      <c r="YX200" s="143"/>
      <c r="YY200" s="143"/>
      <c r="YZ200" s="143"/>
      <c r="ZA200" s="143"/>
      <c r="ZB200" s="143"/>
      <c r="ZC200" s="143"/>
      <c r="ZD200" s="143"/>
      <c r="ZE200" s="143"/>
      <c r="ZF200" s="143"/>
      <c r="ZG200" s="143"/>
      <c r="ZH200" s="143"/>
    </row>
    <row r="201" spans="1:684" s="106" customFormat="1" ht="13.55" customHeight="1">
      <c r="A201" s="400"/>
      <c r="B201" s="62" t="s">
        <v>226</v>
      </c>
      <c r="C201" s="166">
        <f>Asia!C201</f>
        <v>48353</v>
      </c>
      <c r="D201" s="385">
        <f t="shared" si="44"/>
        <v>-0.98062623657844106</v>
      </c>
      <c r="E201" s="403"/>
      <c r="F201" s="406"/>
      <c r="G201" s="92">
        <v>0.01</v>
      </c>
      <c r="H201" s="385">
        <f t="shared" si="45"/>
        <v>-0.99998236331569668</v>
      </c>
      <c r="I201" s="92">
        <v>1</v>
      </c>
      <c r="J201" s="385">
        <f t="shared" ref="J201:J207" si="46">I201/I189-1</f>
        <v>-0.99371069182389937</v>
      </c>
      <c r="K201" s="373">
        <v>0.01</v>
      </c>
      <c r="L201" s="385">
        <f t="shared" si="42"/>
        <v>-0.99986301369863018</v>
      </c>
      <c r="M201" s="373">
        <v>0</v>
      </c>
      <c r="N201" s="385">
        <f t="shared" si="43"/>
        <v>-1</v>
      </c>
      <c r="O201" s="92"/>
      <c r="P201" s="385"/>
      <c r="Q201" s="93"/>
      <c r="R201" s="385"/>
      <c r="S201" s="143"/>
      <c r="T201" s="143"/>
      <c r="U201" s="143"/>
      <c r="V201" s="143"/>
      <c r="W201" s="143"/>
      <c r="X201" s="143"/>
      <c r="Y201" s="143"/>
      <c r="Z201" s="143"/>
      <c r="AA201" s="143"/>
      <c r="AB201" s="143"/>
      <c r="AC201" s="143"/>
      <c r="AD201" s="143"/>
      <c r="AE201" s="143"/>
      <c r="AF201" s="143"/>
      <c r="AG201" s="143"/>
      <c r="AH201" s="143"/>
      <c r="AI201" s="143"/>
      <c r="AJ201" s="143"/>
      <c r="AK201" s="143"/>
      <c r="AL201" s="143"/>
      <c r="AM201" s="143"/>
      <c r="AN201" s="143"/>
      <c r="AO201" s="143"/>
      <c r="AP201" s="143"/>
      <c r="AQ201" s="143"/>
      <c r="AR201" s="143"/>
      <c r="AS201" s="143"/>
      <c r="AT201" s="143"/>
      <c r="AU201" s="143"/>
      <c r="AV201" s="143"/>
      <c r="AW201" s="143"/>
      <c r="AX201" s="143"/>
      <c r="AY201" s="143"/>
      <c r="AZ201" s="143"/>
      <c r="BA201" s="143"/>
      <c r="BB201" s="143"/>
      <c r="BC201" s="143"/>
      <c r="BD201" s="143"/>
      <c r="BE201" s="143"/>
      <c r="BF201" s="143"/>
      <c r="BG201" s="143"/>
      <c r="BH201" s="143"/>
      <c r="BI201" s="143"/>
      <c r="BJ201" s="143"/>
      <c r="BK201" s="143"/>
      <c r="BL201" s="143"/>
      <c r="BM201" s="143"/>
      <c r="BN201" s="143"/>
      <c r="BO201" s="143"/>
      <c r="BP201" s="143"/>
      <c r="BQ201" s="143"/>
      <c r="BR201" s="143"/>
      <c r="BS201" s="143"/>
      <c r="BT201" s="143"/>
      <c r="BU201" s="143"/>
      <c r="BV201" s="143"/>
      <c r="BW201" s="143"/>
      <c r="BX201" s="143"/>
      <c r="BY201" s="143"/>
      <c r="BZ201" s="143"/>
      <c r="CA201" s="143"/>
      <c r="CB201" s="143"/>
      <c r="CC201" s="143"/>
      <c r="CD201" s="143"/>
      <c r="CE201" s="143"/>
      <c r="CF201" s="143"/>
      <c r="CG201" s="143"/>
      <c r="CH201" s="143"/>
      <c r="CI201" s="143"/>
      <c r="CJ201" s="143"/>
      <c r="CK201" s="143"/>
      <c r="CL201" s="143"/>
      <c r="CM201" s="143"/>
      <c r="CN201" s="143"/>
      <c r="CO201" s="143"/>
      <c r="CP201" s="143"/>
      <c r="CQ201" s="143"/>
      <c r="CR201" s="143"/>
      <c r="CS201" s="143"/>
      <c r="CT201" s="143"/>
      <c r="CU201" s="143"/>
      <c r="CV201" s="143"/>
      <c r="CW201" s="143"/>
      <c r="CX201" s="143"/>
      <c r="CY201" s="143"/>
      <c r="CZ201" s="143"/>
      <c r="DA201" s="143"/>
      <c r="DB201" s="143"/>
      <c r="DC201" s="143"/>
      <c r="DD201" s="143"/>
      <c r="DE201" s="143"/>
      <c r="DF201" s="143"/>
      <c r="DG201" s="143"/>
      <c r="DH201" s="143"/>
      <c r="DI201" s="143"/>
      <c r="DJ201" s="143"/>
      <c r="DK201" s="143"/>
      <c r="DL201" s="143"/>
      <c r="DM201" s="143"/>
      <c r="DN201" s="143"/>
      <c r="DO201" s="143"/>
      <c r="DP201" s="143"/>
      <c r="DQ201" s="143"/>
      <c r="DR201" s="143"/>
      <c r="DS201" s="143"/>
      <c r="DT201" s="143"/>
      <c r="DU201" s="143"/>
      <c r="DV201" s="143"/>
      <c r="DW201" s="143"/>
      <c r="DX201" s="143"/>
      <c r="DY201" s="143"/>
      <c r="DZ201" s="143"/>
      <c r="EA201" s="143"/>
      <c r="EB201" s="143"/>
      <c r="EC201" s="143"/>
      <c r="ED201" s="143"/>
      <c r="EE201" s="143"/>
      <c r="EF201" s="143"/>
      <c r="EG201" s="143"/>
      <c r="EH201" s="143"/>
      <c r="EI201" s="143"/>
      <c r="EJ201" s="143"/>
      <c r="EK201" s="143"/>
      <c r="EL201" s="143"/>
      <c r="EM201" s="143"/>
      <c r="EN201" s="143"/>
      <c r="EO201" s="143"/>
      <c r="EP201" s="143"/>
      <c r="EQ201" s="143"/>
      <c r="ER201" s="143"/>
      <c r="ES201" s="143"/>
      <c r="ET201" s="143"/>
      <c r="EU201" s="143"/>
      <c r="EV201" s="143"/>
      <c r="EW201" s="143"/>
      <c r="EX201" s="143"/>
      <c r="EY201" s="143"/>
      <c r="EZ201" s="143"/>
      <c r="FA201" s="143"/>
      <c r="FB201" s="143"/>
      <c r="FC201" s="143"/>
      <c r="FD201" s="143"/>
      <c r="FE201" s="143"/>
      <c r="FF201" s="143"/>
      <c r="FG201" s="143"/>
      <c r="FH201" s="143"/>
      <c r="FI201" s="143"/>
      <c r="FJ201" s="143"/>
      <c r="FK201" s="143"/>
      <c r="FL201" s="143"/>
      <c r="FM201" s="143"/>
      <c r="FN201" s="143"/>
      <c r="FO201" s="143"/>
      <c r="FP201" s="143"/>
      <c r="FQ201" s="143"/>
      <c r="FR201" s="143"/>
      <c r="FS201" s="143"/>
      <c r="FT201" s="143"/>
      <c r="FU201" s="143"/>
      <c r="FV201" s="143"/>
      <c r="FW201" s="143"/>
      <c r="FX201" s="143"/>
      <c r="FY201" s="143"/>
      <c r="FZ201" s="143"/>
      <c r="GA201" s="143"/>
      <c r="GB201" s="143"/>
      <c r="GC201" s="143"/>
      <c r="GD201" s="143"/>
      <c r="GE201" s="143"/>
      <c r="GF201" s="143"/>
      <c r="GG201" s="143"/>
      <c r="GH201" s="143"/>
      <c r="GI201" s="143"/>
      <c r="GJ201" s="143"/>
      <c r="GK201" s="143"/>
      <c r="GL201" s="143"/>
      <c r="GM201" s="143"/>
      <c r="GN201" s="143"/>
      <c r="GO201" s="143"/>
      <c r="GP201" s="143"/>
      <c r="GQ201" s="143"/>
      <c r="GR201" s="143"/>
      <c r="GS201" s="143"/>
      <c r="GT201" s="143"/>
      <c r="GU201" s="143"/>
      <c r="GV201" s="143"/>
      <c r="GW201" s="143"/>
      <c r="GX201" s="143"/>
      <c r="GY201" s="143"/>
      <c r="GZ201" s="143"/>
      <c r="HA201" s="143"/>
      <c r="HB201" s="143"/>
      <c r="HC201" s="143"/>
      <c r="HD201" s="143"/>
      <c r="HE201" s="143"/>
      <c r="HF201" s="143"/>
      <c r="HG201" s="143"/>
      <c r="HH201" s="143"/>
      <c r="HI201" s="143"/>
      <c r="HJ201" s="143"/>
      <c r="HK201" s="143"/>
      <c r="HL201" s="143"/>
      <c r="HM201" s="143"/>
      <c r="HN201" s="143"/>
      <c r="HO201" s="143"/>
      <c r="HP201" s="143"/>
      <c r="HQ201" s="143"/>
      <c r="HR201" s="143"/>
      <c r="HS201" s="143"/>
      <c r="HT201" s="143"/>
      <c r="HU201" s="143"/>
      <c r="HV201" s="143"/>
      <c r="HW201" s="143"/>
      <c r="HX201" s="143"/>
      <c r="HY201" s="143"/>
      <c r="HZ201" s="143"/>
      <c r="IA201" s="143"/>
      <c r="IB201" s="143"/>
      <c r="IC201" s="143"/>
      <c r="ID201" s="143"/>
      <c r="IE201" s="143"/>
      <c r="IF201" s="143"/>
      <c r="IG201" s="143"/>
      <c r="IH201" s="143"/>
      <c r="II201" s="143"/>
      <c r="IJ201" s="143"/>
      <c r="IK201" s="143"/>
      <c r="IL201" s="143"/>
      <c r="IM201" s="143"/>
      <c r="IN201" s="143"/>
      <c r="IO201" s="143"/>
      <c r="IP201" s="143"/>
      <c r="IQ201" s="143"/>
      <c r="IR201" s="143"/>
      <c r="IS201" s="143"/>
      <c r="IT201" s="143"/>
      <c r="IU201" s="143"/>
      <c r="IV201" s="143"/>
      <c r="IW201" s="143"/>
      <c r="IX201" s="143"/>
      <c r="IY201" s="143"/>
      <c r="IZ201" s="143"/>
      <c r="JA201" s="143"/>
      <c r="JB201" s="143"/>
      <c r="JC201" s="143"/>
      <c r="JD201" s="143"/>
      <c r="JE201" s="143"/>
      <c r="JF201" s="143"/>
      <c r="JG201" s="143"/>
      <c r="JH201" s="143"/>
      <c r="JI201" s="143"/>
      <c r="JJ201" s="143"/>
      <c r="JK201" s="143"/>
      <c r="JL201" s="143"/>
      <c r="JM201" s="143"/>
      <c r="JN201" s="143"/>
      <c r="JO201" s="143"/>
      <c r="JP201" s="143"/>
      <c r="JQ201" s="143"/>
      <c r="JR201" s="143"/>
      <c r="JS201" s="143"/>
      <c r="JT201" s="143"/>
      <c r="JU201" s="143"/>
      <c r="JV201" s="143"/>
      <c r="JW201" s="143"/>
      <c r="JX201" s="143"/>
      <c r="JY201" s="143"/>
      <c r="JZ201" s="143"/>
      <c r="KA201" s="143"/>
      <c r="KB201" s="143"/>
      <c r="KC201" s="143"/>
      <c r="KD201" s="143"/>
      <c r="KE201" s="143"/>
      <c r="KF201" s="143"/>
      <c r="KG201" s="143"/>
      <c r="KH201" s="143"/>
      <c r="KI201" s="143"/>
      <c r="KJ201" s="143"/>
      <c r="KK201" s="143"/>
      <c r="KL201" s="143"/>
      <c r="KM201" s="143"/>
      <c r="KN201" s="143"/>
      <c r="KO201" s="143"/>
      <c r="KP201" s="143"/>
      <c r="KQ201" s="143"/>
      <c r="KR201" s="143"/>
      <c r="KS201" s="143"/>
      <c r="KT201" s="143"/>
      <c r="KU201" s="143"/>
      <c r="KV201" s="143"/>
      <c r="KW201" s="143"/>
      <c r="KX201" s="143"/>
      <c r="KY201" s="143"/>
      <c r="KZ201" s="143"/>
      <c r="LA201" s="143"/>
      <c r="LB201" s="143"/>
      <c r="LC201" s="143"/>
      <c r="LD201" s="143"/>
      <c r="LE201" s="143"/>
      <c r="LF201" s="143"/>
      <c r="LG201" s="143"/>
      <c r="LH201" s="143"/>
      <c r="LI201" s="143"/>
      <c r="LJ201" s="143"/>
      <c r="LK201" s="143"/>
      <c r="LL201" s="143"/>
      <c r="LM201" s="143"/>
      <c r="LN201" s="143"/>
      <c r="LO201" s="143"/>
      <c r="LP201" s="143"/>
      <c r="LQ201" s="143"/>
      <c r="LR201" s="143"/>
      <c r="LS201" s="143"/>
      <c r="LT201" s="143"/>
      <c r="LU201" s="143"/>
      <c r="LV201" s="143"/>
      <c r="LW201" s="143"/>
      <c r="LX201" s="143"/>
      <c r="LY201" s="143"/>
      <c r="LZ201" s="143"/>
      <c r="MA201" s="143"/>
      <c r="MB201" s="143"/>
      <c r="MC201" s="143"/>
      <c r="MD201" s="143"/>
      <c r="ME201" s="143"/>
      <c r="MF201" s="143"/>
      <c r="MG201" s="143"/>
      <c r="MH201" s="143"/>
      <c r="MI201" s="143"/>
      <c r="MJ201" s="143"/>
      <c r="MK201" s="143"/>
      <c r="ML201" s="143"/>
      <c r="MM201" s="143"/>
      <c r="MN201" s="143"/>
      <c r="MO201" s="143"/>
      <c r="MP201" s="143"/>
      <c r="MQ201" s="143"/>
      <c r="MR201" s="143"/>
      <c r="MS201" s="143"/>
      <c r="MT201" s="143"/>
      <c r="MU201" s="143"/>
      <c r="MV201" s="143"/>
      <c r="MW201" s="143"/>
      <c r="MX201" s="143"/>
      <c r="MY201" s="143"/>
      <c r="MZ201" s="143"/>
      <c r="NA201" s="143"/>
      <c r="NB201" s="143"/>
      <c r="NC201" s="143"/>
      <c r="ND201" s="143"/>
      <c r="NE201" s="143"/>
      <c r="NF201" s="143"/>
      <c r="NG201" s="143"/>
      <c r="NH201" s="143"/>
      <c r="NI201" s="143"/>
      <c r="NJ201" s="143"/>
      <c r="NK201" s="143"/>
      <c r="NL201" s="143"/>
      <c r="NM201" s="143"/>
      <c r="NN201" s="143"/>
      <c r="NO201" s="143"/>
      <c r="NP201" s="143"/>
      <c r="NQ201" s="143"/>
      <c r="NR201" s="143"/>
      <c r="NS201" s="143"/>
      <c r="NT201" s="143"/>
      <c r="NU201" s="143"/>
      <c r="NV201" s="143"/>
      <c r="NW201" s="143"/>
      <c r="NX201" s="143"/>
      <c r="NY201" s="143"/>
      <c r="NZ201" s="143"/>
      <c r="OA201" s="143"/>
      <c r="OB201" s="143"/>
      <c r="OC201" s="143"/>
      <c r="OD201" s="143"/>
      <c r="OE201" s="143"/>
      <c r="OF201" s="143"/>
      <c r="OG201" s="143"/>
      <c r="OH201" s="143"/>
      <c r="OI201" s="143"/>
      <c r="OJ201" s="143"/>
      <c r="OK201" s="143"/>
      <c r="OL201" s="143"/>
      <c r="OM201" s="143"/>
      <c r="ON201" s="143"/>
      <c r="OO201" s="143"/>
      <c r="OP201" s="143"/>
      <c r="OQ201" s="143"/>
      <c r="OR201" s="143"/>
      <c r="OS201" s="143"/>
      <c r="OT201" s="143"/>
      <c r="OU201" s="143"/>
      <c r="OV201" s="143"/>
      <c r="OW201" s="143"/>
      <c r="OX201" s="143"/>
      <c r="OY201" s="143"/>
      <c r="OZ201" s="143"/>
      <c r="PA201" s="143"/>
      <c r="PB201" s="143"/>
      <c r="PC201" s="143"/>
      <c r="PD201" s="143"/>
      <c r="PE201" s="143"/>
      <c r="PF201" s="143"/>
      <c r="PG201" s="143"/>
      <c r="PH201" s="143"/>
      <c r="PI201" s="143"/>
      <c r="PJ201" s="143"/>
      <c r="PK201" s="143"/>
      <c r="PL201" s="143"/>
      <c r="PM201" s="143"/>
      <c r="PN201" s="143"/>
      <c r="PO201" s="143"/>
      <c r="PP201" s="143"/>
      <c r="PQ201" s="143"/>
      <c r="PR201" s="143"/>
      <c r="PS201" s="143"/>
      <c r="PT201" s="143"/>
      <c r="PU201" s="143"/>
      <c r="PV201" s="143"/>
      <c r="PW201" s="143"/>
      <c r="PX201" s="143"/>
      <c r="PY201" s="143"/>
      <c r="PZ201" s="143"/>
      <c r="QA201" s="143"/>
      <c r="QB201" s="143"/>
      <c r="QC201" s="143"/>
      <c r="QD201" s="143"/>
      <c r="QE201" s="143"/>
      <c r="QF201" s="143"/>
      <c r="QG201" s="143"/>
      <c r="QH201" s="143"/>
      <c r="QI201" s="143"/>
      <c r="QJ201" s="143"/>
      <c r="QK201" s="143"/>
      <c r="QL201" s="143"/>
      <c r="QM201" s="143"/>
      <c r="QN201" s="143"/>
      <c r="QO201" s="143"/>
      <c r="QP201" s="143"/>
      <c r="QQ201" s="143"/>
      <c r="QR201" s="143"/>
      <c r="QS201" s="143"/>
      <c r="QT201" s="143"/>
      <c r="QU201" s="143"/>
      <c r="QV201" s="143"/>
      <c r="QW201" s="143"/>
      <c r="QX201" s="143"/>
      <c r="QY201" s="143"/>
      <c r="QZ201" s="143"/>
      <c r="RA201" s="143"/>
      <c r="RB201" s="143"/>
      <c r="RC201" s="143"/>
      <c r="RD201" s="143"/>
      <c r="RE201" s="143"/>
      <c r="RF201" s="143"/>
      <c r="RG201" s="143"/>
      <c r="RH201" s="143"/>
      <c r="RI201" s="143"/>
      <c r="RJ201" s="143"/>
      <c r="RK201" s="143"/>
      <c r="RL201" s="143"/>
      <c r="RM201" s="143"/>
      <c r="RN201" s="143"/>
      <c r="RO201" s="143"/>
      <c r="RP201" s="143"/>
      <c r="RQ201" s="143"/>
      <c r="RR201" s="143"/>
      <c r="RS201" s="143"/>
      <c r="RT201" s="143"/>
      <c r="RU201" s="143"/>
      <c r="RV201" s="143"/>
      <c r="RW201" s="143"/>
      <c r="RX201" s="143"/>
      <c r="RY201" s="143"/>
      <c r="RZ201" s="143"/>
      <c r="SA201" s="143"/>
      <c r="SB201" s="143"/>
      <c r="SC201" s="143"/>
      <c r="SD201" s="143"/>
      <c r="SE201" s="143"/>
      <c r="SF201" s="143"/>
      <c r="SG201" s="143"/>
      <c r="SH201" s="143"/>
      <c r="SI201" s="143"/>
      <c r="SJ201" s="143"/>
      <c r="SK201" s="143"/>
      <c r="SL201" s="143"/>
      <c r="SM201" s="143"/>
      <c r="SN201" s="143"/>
      <c r="SO201" s="143"/>
      <c r="SP201" s="143"/>
      <c r="SQ201" s="143"/>
      <c r="SR201" s="143"/>
      <c r="SS201" s="143"/>
      <c r="ST201" s="143"/>
      <c r="SU201" s="143"/>
      <c r="SV201" s="143"/>
      <c r="SW201" s="143"/>
      <c r="SX201" s="143"/>
      <c r="SY201" s="143"/>
      <c r="SZ201" s="143"/>
      <c r="TA201" s="143"/>
      <c r="TB201" s="143"/>
      <c r="TC201" s="143"/>
      <c r="TD201" s="143"/>
      <c r="TE201" s="143"/>
      <c r="TF201" s="143"/>
      <c r="TG201" s="143"/>
      <c r="TH201" s="143"/>
      <c r="TI201" s="143"/>
      <c r="TJ201" s="143"/>
      <c r="TK201" s="143"/>
      <c r="TL201" s="143"/>
      <c r="TM201" s="143"/>
      <c r="TN201" s="143"/>
      <c r="TO201" s="143"/>
      <c r="TP201" s="143"/>
      <c r="TQ201" s="143"/>
      <c r="TR201" s="143"/>
      <c r="TS201" s="143"/>
      <c r="TT201" s="143"/>
      <c r="TU201" s="143"/>
      <c r="TV201" s="143"/>
      <c r="TW201" s="143"/>
      <c r="TX201" s="143"/>
      <c r="TY201" s="143"/>
      <c r="TZ201" s="143"/>
      <c r="UA201" s="143"/>
      <c r="UB201" s="143"/>
      <c r="UC201" s="143"/>
      <c r="UD201" s="143"/>
      <c r="UE201" s="143"/>
      <c r="UF201" s="143"/>
      <c r="UG201" s="143"/>
      <c r="UH201" s="143"/>
      <c r="UI201" s="143"/>
      <c r="UJ201" s="143"/>
      <c r="UK201" s="143"/>
      <c r="UL201" s="143"/>
      <c r="UM201" s="143"/>
      <c r="UN201" s="143"/>
      <c r="UO201" s="143"/>
      <c r="UP201" s="143"/>
      <c r="UQ201" s="143"/>
      <c r="UR201" s="143"/>
      <c r="US201" s="143"/>
      <c r="UT201" s="143"/>
      <c r="UU201" s="143"/>
      <c r="UV201" s="143"/>
      <c r="UW201" s="143"/>
      <c r="UX201" s="143"/>
      <c r="UY201" s="143"/>
      <c r="UZ201" s="143"/>
      <c r="VA201" s="143"/>
      <c r="VB201" s="143"/>
      <c r="VC201" s="143"/>
      <c r="VD201" s="143"/>
      <c r="VE201" s="143"/>
      <c r="VF201" s="143"/>
      <c r="VG201" s="143"/>
      <c r="VH201" s="143"/>
      <c r="VI201" s="143"/>
      <c r="VJ201" s="143"/>
      <c r="VK201" s="143"/>
      <c r="VL201" s="143"/>
      <c r="VM201" s="143"/>
      <c r="VN201" s="143"/>
      <c r="VO201" s="143"/>
      <c r="VP201" s="143"/>
      <c r="VQ201" s="143"/>
      <c r="VR201" s="143"/>
      <c r="VS201" s="143"/>
      <c r="VT201" s="143"/>
      <c r="VU201" s="143"/>
      <c r="VV201" s="143"/>
      <c r="VW201" s="143"/>
      <c r="VX201" s="143"/>
      <c r="VY201" s="143"/>
      <c r="VZ201" s="143"/>
      <c r="WA201" s="143"/>
      <c r="WB201" s="143"/>
      <c r="WC201" s="143"/>
      <c r="WD201" s="143"/>
      <c r="WE201" s="143"/>
      <c r="WF201" s="143"/>
      <c r="WG201" s="143"/>
      <c r="WH201" s="143"/>
      <c r="WI201" s="143"/>
      <c r="WJ201" s="143"/>
      <c r="WK201" s="143"/>
      <c r="WL201" s="143"/>
      <c r="WM201" s="143"/>
      <c r="WN201" s="143"/>
      <c r="WO201" s="143"/>
      <c r="WP201" s="143"/>
      <c r="WQ201" s="143"/>
      <c r="WR201" s="143"/>
      <c r="WS201" s="143"/>
      <c r="WT201" s="143"/>
      <c r="WU201" s="143"/>
      <c r="WV201" s="143"/>
      <c r="WW201" s="143"/>
      <c r="WX201" s="143"/>
      <c r="WY201" s="143"/>
      <c r="WZ201" s="143"/>
      <c r="XA201" s="143"/>
      <c r="XB201" s="143"/>
      <c r="XC201" s="143"/>
      <c r="XD201" s="143"/>
      <c r="XE201" s="143"/>
      <c r="XF201" s="143"/>
      <c r="XG201" s="143"/>
      <c r="XH201" s="143"/>
      <c r="XI201" s="143"/>
      <c r="XJ201" s="143"/>
      <c r="XK201" s="143"/>
      <c r="XL201" s="143"/>
      <c r="XM201" s="143"/>
      <c r="XN201" s="143"/>
      <c r="XO201" s="143"/>
      <c r="XP201" s="143"/>
      <c r="XQ201" s="143"/>
      <c r="XR201" s="143"/>
      <c r="XS201" s="143"/>
      <c r="XT201" s="143"/>
      <c r="XU201" s="143"/>
      <c r="XV201" s="143"/>
      <c r="XW201" s="143"/>
      <c r="XX201" s="143"/>
      <c r="XY201" s="143"/>
      <c r="XZ201" s="143"/>
      <c r="YA201" s="143"/>
      <c r="YB201" s="143"/>
      <c r="YC201" s="143"/>
      <c r="YD201" s="143"/>
      <c r="YE201" s="143"/>
      <c r="YF201" s="143"/>
      <c r="YG201" s="143"/>
      <c r="YH201" s="143"/>
      <c r="YI201" s="143"/>
      <c r="YJ201" s="143"/>
      <c r="YK201" s="143"/>
      <c r="YL201" s="143"/>
      <c r="YM201" s="143"/>
      <c r="YN201" s="143"/>
      <c r="YO201" s="143"/>
      <c r="YP201" s="143"/>
      <c r="YQ201" s="143"/>
      <c r="YR201" s="143"/>
      <c r="YS201" s="143"/>
      <c r="YT201" s="143"/>
      <c r="YU201" s="143"/>
      <c r="YV201" s="143"/>
      <c r="YW201" s="143"/>
      <c r="YX201" s="143"/>
      <c r="YY201" s="143"/>
      <c r="YZ201" s="143"/>
      <c r="ZA201" s="143"/>
      <c r="ZB201" s="143"/>
      <c r="ZC201" s="143"/>
      <c r="ZD201" s="143"/>
      <c r="ZE201" s="143"/>
      <c r="ZF201" s="143"/>
      <c r="ZG201" s="143"/>
      <c r="ZH201" s="143"/>
    </row>
    <row r="202" spans="1:684" s="106" customFormat="1" ht="12.1" customHeight="1">
      <c r="A202" s="400"/>
      <c r="B202" s="62" t="s">
        <v>227</v>
      </c>
      <c r="C202" s="251">
        <f>Asia!C202</f>
        <v>65936</v>
      </c>
      <c r="D202" s="385">
        <f t="shared" si="44"/>
        <v>-0.97504867393101835</v>
      </c>
      <c r="E202" s="403"/>
      <c r="F202" s="406"/>
      <c r="G202" s="92">
        <v>0</v>
      </c>
      <c r="H202" s="385">
        <f t="shared" si="45"/>
        <v>-1</v>
      </c>
      <c r="I202" s="92">
        <v>8</v>
      </c>
      <c r="J202" s="385">
        <f t="shared" si="46"/>
        <v>-0.96190476190476193</v>
      </c>
      <c r="K202" s="373">
        <v>0</v>
      </c>
      <c r="L202" s="385">
        <f t="shared" ref="L202:L207" si="47">K202/K190-1</f>
        <v>-1</v>
      </c>
      <c r="M202" s="373">
        <v>0</v>
      </c>
      <c r="N202" s="385">
        <f t="shared" si="43"/>
        <v>-1</v>
      </c>
      <c r="O202" s="92"/>
      <c r="P202" s="385"/>
      <c r="Q202" s="93"/>
      <c r="R202" s="385"/>
      <c r="S202" s="143"/>
      <c r="T202" s="143"/>
      <c r="U202" s="143"/>
      <c r="V202" s="143"/>
      <c r="W202" s="143"/>
      <c r="X202" s="143"/>
      <c r="Y202" s="143"/>
      <c r="Z202" s="143"/>
      <c r="AA202" s="143"/>
      <c r="AB202" s="143"/>
      <c r="AC202" s="143"/>
      <c r="AD202" s="143"/>
      <c r="AE202" s="143"/>
      <c r="AF202" s="143"/>
      <c r="AG202" s="143"/>
      <c r="AH202" s="143"/>
      <c r="AI202" s="143"/>
      <c r="AJ202" s="143"/>
      <c r="AK202" s="143"/>
      <c r="AL202" s="143"/>
      <c r="AM202" s="143"/>
      <c r="AN202" s="143"/>
      <c r="AO202" s="143"/>
      <c r="AP202" s="143"/>
      <c r="AQ202" s="143"/>
      <c r="AR202" s="143"/>
      <c r="AS202" s="143"/>
      <c r="AT202" s="143"/>
      <c r="AU202" s="143"/>
      <c r="AV202" s="143"/>
      <c r="AW202" s="143"/>
      <c r="AX202" s="143"/>
      <c r="AY202" s="143"/>
      <c r="AZ202" s="143"/>
      <c r="BA202" s="143"/>
      <c r="BB202" s="143"/>
      <c r="BC202" s="143"/>
      <c r="BD202" s="143"/>
      <c r="BE202" s="143"/>
      <c r="BF202" s="143"/>
      <c r="BG202" s="143"/>
      <c r="BH202" s="143"/>
      <c r="BI202" s="143"/>
      <c r="BJ202" s="143"/>
      <c r="BK202" s="143"/>
      <c r="BL202" s="143"/>
      <c r="BM202" s="143"/>
      <c r="BN202" s="143"/>
      <c r="BO202" s="143"/>
      <c r="BP202" s="143"/>
      <c r="BQ202" s="143"/>
      <c r="BR202" s="143"/>
      <c r="BS202" s="143"/>
      <c r="BT202" s="143"/>
      <c r="BU202" s="143"/>
      <c r="BV202" s="143"/>
      <c r="BW202" s="143"/>
      <c r="BX202" s="143"/>
      <c r="BY202" s="143"/>
      <c r="BZ202" s="143"/>
      <c r="CA202" s="143"/>
      <c r="CB202" s="143"/>
      <c r="CC202" s="143"/>
      <c r="CD202" s="143"/>
      <c r="CE202" s="143"/>
      <c r="CF202" s="143"/>
      <c r="CG202" s="143"/>
      <c r="CH202" s="143"/>
      <c r="CI202" s="143"/>
      <c r="CJ202" s="143"/>
      <c r="CK202" s="143"/>
      <c r="CL202" s="143"/>
      <c r="CM202" s="143"/>
      <c r="CN202" s="143"/>
      <c r="CO202" s="143"/>
      <c r="CP202" s="143"/>
      <c r="CQ202" s="143"/>
      <c r="CR202" s="143"/>
      <c r="CS202" s="143"/>
      <c r="CT202" s="143"/>
      <c r="CU202" s="143"/>
      <c r="CV202" s="143"/>
      <c r="CW202" s="143"/>
      <c r="CX202" s="143"/>
      <c r="CY202" s="143"/>
      <c r="CZ202" s="143"/>
      <c r="DA202" s="143"/>
      <c r="DB202" s="143"/>
      <c r="DC202" s="143"/>
      <c r="DD202" s="143"/>
      <c r="DE202" s="143"/>
      <c r="DF202" s="143"/>
      <c r="DG202" s="143"/>
      <c r="DH202" s="143"/>
      <c r="DI202" s="143"/>
      <c r="DJ202" s="143"/>
      <c r="DK202" s="143"/>
      <c r="DL202" s="143"/>
      <c r="DM202" s="143"/>
      <c r="DN202" s="143"/>
      <c r="DO202" s="143"/>
      <c r="DP202" s="143"/>
      <c r="DQ202" s="143"/>
      <c r="DR202" s="143"/>
      <c r="DS202" s="143"/>
      <c r="DT202" s="143"/>
      <c r="DU202" s="143"/>
      <c r="DV202" s="143"/>
      <c r="DW202" s="143"/>
      <c r="DX202" s="143"/>
      <c r="DY202" s="143"/>
      <c r="DZ202" s="143"/>
      <c r="EA202" s="143"/>
      <c r="EB202" s="143"/>
      <c r="EC202" s="143"/>
      <c r="ED202" s="143"/>
      <c r="EE202" s="143"/>
      <c r="EF202" s="143"/>
      <c r="EG202" s="143"/>
      <c r="EH202" s="143"/>
      <c r="EI202" s="143"/>
      <c r="EJ202" s="143"/>
      <c r="EK202" s="143"/>
      <c r="EL202" s="143"/>
      <c r="EM202" s="143"/>
      <c r="EN202" s="143"/>
      <c r="EO202" s="143"/>
      <c r="EP202" s="143"/>
      <c r="EQ202" s="143"/>
      <c r="ER202" s="143"/>
      <c r="ES202" s="143"/>
      <c r="ET202" s="143"/>
      <c r="EU202" s="143"/>
      <c r="EV202" s="143"/>
      <c r="EW202" s="143"/>
      <c r="EX202" s="143"/>
      <c r="EY202" s="143"/>
      <c r="EZ202" s="143"/>
      <c r="FA202" s="143"/>
      <c r="FB202" s="143"/>
      <c r="FC202" s="143"/>
      <c r="FD202" s="143"/>
      <c r="FE202" s="143"/>
      <c r="FF202" s="143"/>
      <c r="FG202" s="143"/>
      <c r="FH202" s="143"/>
      <c r="FI202" s="143"/>
      <c r="FJ202" s="143"/>
      <c r="FK202" s="143"/>
      <c r="FL202" s="143"/>
      <c r="FM202" s="143"/>
      <c r="FN202" s="143"/>
      <c r="FO202" s="143"/>
      <c r="FP202" s="143"/>
      <c r="FQ202" s="143"/>
      <c r="FR202" s="143"/>
      <c r="FS202" s="143"/>
      <c r="FT202" s="143"/>
      <c r="FU202" s="143"/>
      <c r="FV202" s="143"/>
      <c r="FW202" s="143"/>
      <c r="FX202" s="143"/>
      <c r="FY202" s="143"/>
      <c r="FZ202" s="143"/>
      <c r="GA202" s="143"/>
      <c r="GB202" s="143"/>
      <c r="GC202" s="143"/>
      <c r="GD202" s="143"/>
      <c r="GE202" s="143"/>
      <c r="GF202" s="143"/>
      <c r="GG202" s="143"/>
      <c r="GH202" s="143"/>
      <c r="GI202" s="143"/>
      <c r="GJ202" s="143"/>
      <c r="GK202" s="143"/>
      <c r="GL202" s="143"/>
      <c r="GM202" s="143"/>
      <c r="GN202" s="143"/>
      <c r="GO202" s="143"/>
      <c r="GP202" s="143"/>
      <c r="GQ202" s="143"/>
      <c r="GR202" s="143"/>
      <c r="GS202" s="143"/>
      <c r="GT202" s="143"/>
      <c r="GU202" s="143"/>
      <c r="GV202" s="143"/>
      <c r="GW202" s="143"/>
      <c r="GX202" s="143"/>
      <c r="GY202" s="143"/>
      <c r="GZ202" s="143"/>
      <c r="HA202" s="143"/>
      <c r="HB202" s="143"/>
      <c r="HC202" s="143"/>
      <c r="HD202" s="143"/>
      <c r="HE202" s="143"/>
      <c r="HF202" s="143"/>
      <c r="HG202" s="143"/>
      <c r="HH202" s="143"/>
      <c r="HI202" s="143"/>
      <c r="HJ202" s="143"/>
      <c r="HK202" s="143"/>
      <c r="HL202" s="143"/>
      <c r="HM202" s="143"/>
      <c r="HN202" s="143"/>
      <c r="HO202" s="143"/>
      <c r="HP202" s="143"/>
      <c r="HQ202" s="143"/>
      <c r="HR202" s="143"/>
      <c r="HS202" s="143"/>
      <c r="HT202" s="143"/>
      <c r="HU202" s="143"/>
      <c r="HV202" s="143"/>
      <c r="HW202" s="143"/>
      <c r="HX202" s="143"/>
      <c r="HY202" s="143"/>
      <c r="HZ202" s="143"/>
      <c r="IA202" s="143"/>
      <c r="IB202" s="143"/>
      <c r="IC202" s="143"/>
      <c r="ID202" s="143"/>
      <c r="IE202" s="143"/>
      <c r="IF202" s="143"/>
      <c r="IG202" s="143"/>
      <c r="IH202" s="143"/>
      <c r="II202" s="143"/>
      <c r="IJ202" s="143"/>
      <c r="IK202" s="143"/>
      <c r="IL202" s="143"/>
      <c r="IM202" s="143"/>
      <c r="IN202" s="143"/>
      <c r="IO202" s="143"/>
      <c r="IP202" s="143"/>
      <c r="IQ202" s="143"/>
      <c r="IR202" s="143"/>
      <c r="IS202" s="143"/>
      <c r="IT202" s="143"/>
      <c r="IU202" s="143"/>
      <c r="IV202" s="143"/>
      <c r="IW202" s="143"/>
      <c r="IX202" s="143"/>
      <c r="IY202" s="143"/>
      <c r="IZ202" s="143"/>
      <c r="JA202" s="143"/>
      <c r="JB202" s="143"/>
      <c r="JC202" s="143"/>
      <c r="JD202" s="143"/>
      <c r="JE202" s="143"/>
      <c r="JF202" s="143"/>
      <c r="JG202" s="143"/>
      <c r="JH202" s="143"/>
      <c r="JI202" s="143"/>
      <c r="JJ202" s="143"/>
      <c r="JK202" s="143"/>
      <c r="JL202" s="143"/>
      <c r="JM202" s="143"/>
      <c r="JN202" s="143"/>
      <c r="JO202" s="143"/>
      <c r="JP202" s="143"/>
      <c r="JQ202" s="143"/>
      <c r="JR202" s="143"/>
      <c r="JS202" s="143"/>
      <c r="JT202" s="143"/>
      <c r="JU202" s="143"/>
      <c r="JV202" s="143"/>
      <c r="JW202" s="143"/>
      <c r="JX202" s="143"/>
      <c r="JY202" s="143"/>
      <c r="JZ202" s="143"/>
      <c r="KA202" s="143"/>
      <c r="KB202" s="143"/>
      <c r="KC202" s="143"/>
      <c r="KD202" s="143"/>
      <c r="KE202" s="143"/>
      <c r="KF202" s="143"/>
      <c r="KG202" s="143"/>
      <c r="KH202" s="143"/>
      <c r="KI202" s="143"/>
      <c r="KJ202" s="143"/>
      <c r="KK202" s="143"/>
      <c r="KL202" s="143"/>
      <c r="KM202" s="143"/>
      <c r="KN202" s="143"/>
      <c r="KO202" s="143"/>
      <c r="KP202" s="143"/>
      <c r="KQ202" s="143"/>
      <c r="KR202" s="143"/>
      <c r="KS202" s="143"/>
      <c r="KT202" s="143"/>
      <c r="KU202" s="143"/>
      <c r="KV202" s="143"/>
      <c r="KW202" s="143"/>
      <c r="KX202" s="143"/>
      <c r="KY202" s="143"/>
      <c r="KZ202" s="143"/>
      <c r="LA202" s="143"/>
      <c r="LB202" s="143"/>
      <c r="LC202" s="143"/>
      <c r="LD202" s="143"/>
      <c r="LE202" s="143"/>
      <c r="LF202" s="143"/>
      <c r="LG202" s="143"/>
      <c r="LH202" s="143"/>
      <c r="LI202" s="143"/>
      <c r="LJ202" s="143"/>
      <c r="LK202" s="143"/>
      <c r="LL202" s="143"/>
      <c r="LM202" s="143"/>
      <c r="LN202" s="143"/>
      <c r="LO202" s="143"/>
      <c r="LP202" s="143"/>
      <c r="LQ202" s="143"/>
      <c r="LR202" s="143"/>
      <c r="LS202" s="143"/>
      <c r="LT202" s="143"/>
      <c r="LU202" s="143"/>
      <c r="LV202" s="143"/>
      <c r="LW202" s="143"/>
      <c r="LX202" s="143"/>
      <c r="LY202" s="143"/>
      <c r="LZ202" s="143"/>
      <c r="MA202" s="143"/>
      <c r="MB202" s="143"/>
      <c r="MC202" s="143"/>
      <c r="MD202" s="143"/>
      <c r="ME202" s="143"/>
      <c r="MF202" s="143"/>
      <c r="MG202" s="143"/>
      <c r="MH202" s="143"/>
      <c r="MI202" s="143"/>
      <c r="MJ202" s="143"/>
      <c r="MK202" s="143"/>
      <c r="ML202" s="143"/>
      <c r="MM202" s="143"/>
      <c r="MN202" s="143"/>
      <c r="MO202" s="143"/>
      <c r="MP202" s="143"/>
      <c r="MQ202" s="143"/>
      <c r="MR202" s="143"/>
      <c r="MS202" s="143"/>
      <c r="MT202" s="143"/>
      <c r="MU202" s="143"/>
      <c r="MV202" s="143"/>
      <c r="MW202" s="143"/>
      <c r="MX202" s="143"/>
      <c r="MY202" s="143"/>
      <c r="MZ202" s="143"/>
      <c r="NA202" s="143"/>
      <c r="NB202" s="143"/>
      <c r="NC202" s="143"/>
      <c r="ND202" s="143"/>
      <c r="NE202" s="143"/>
      <c r="NF202" s="143"/>
      <c r="NG202" s="143"/>
      <c r="NH202" s="143"/>
      <c r="NI202" s="143"/>
      <c r="NJ202" s="143"/>
      <c r="NK202" s="143"/>
      <c r="NL202" s="143"/>
      <c r="NM202" s="143"/>
      <c r="NN202" s="143"/>
      <c r="NO202" s="143"/>
      <c r="NP202" s="143"/>
      <c r="NQ202" s="143"/>
      <c r="NR202" s="143"/>
      <c r="NS202" s="143"/>
      <c r="NT202" s="143"/>
      <c r="NU202" s="143"/>
      <c r="NV202" s="143"/>
      <c r="NW202" s="143"/>
      <c r="NX202" s="143"/>
      <c r="NY202" s="143"/>
      <c r="NZ202" s="143"/>
      <c r="OA202" s="143"/>
      <c r="OB202" s="143"/>
      <c r="OC202" s="143"/>
      <c r="OD202" s="143"/>
      <c r="OE202" s="143"/>
      <c r="OF202" s="143"/>
      <c r="OG202" s="143"/>
      <c r="OH202" s="143"/>
      <c r="OI202" s="143"/>
      <c r="OJ202" s="143"/>
      <c r="OK202" s="143"/>
      <c r="OL202" s="143"/>
      <c r="OM202" s="143"/>
      <c r="ON202" s="143"/>
      <c r="OO202" s="143"/>
      <c r="OP202" s="143"/>
      <c r="OQ202" s="143"/>
      <c r="OR202" s="143"/>
      <c r="OS202" s="143"/>
      <c r="OT202" s="143"/>
      <c r="OU202" s="143"/>
      <c r="OV202" s="143"/>
      <c r="OW202" s="143"/>
      <c r="OX202" s="143"/>
      <c r="OY202" s="143"/>
      <c r="OZ202" s="143"/>
      <c r="PA202" s="143"/>
      <c r="PB202" s="143"/>
      <c r="PC202" s="143"/>
      <c r="PD202" s="143"/>
      <c r="PE202" s="143"/>
      <c r="PF202" s="143"/>
      <c r="PG202" s="143"/>
      <c r="PH202" s="143"/>
      <c r="PI202" s="143"/>
      <c r="PJ202" s="143"/>
      <c r="PK202" s="143"/>
      <c r="PL202" s="143"/>
      <c r="PM202" s="143"/>
      <c r="PN202" s="143"/>
      <c r="PO202" s="143"/>
      <c r="PP202" s="143"/>
      <c r="PQ202" s="143"/>
      <c r="PR202" s="143"/>
      <c r="PS202" s="143"/>
      <c r="PT202" s="143"/>
      <c r="PU202" s="143"/>
      <c r="PV202" s="143"/>
      <c r="PW202" s="143"/>
      <c r="PX202" s="143"/>
      <c r="PY202" s="143"/>
      <c r="PZ202" s="143"/>
      <c r="QA202" s="143"/>
      <c r="QB202" s="143"/>
      <c r="QC202" s="143"/>
      <c r="QD202" s="143"/>
      <c r="QE202" s="143"/>
      <c r="QF202" s="143"/>
      <c r="QG202" s="143"/>
      <c r="QH202" s="143"/>
      <c r="QI202" s="143"/>
      <c r="QJ202" s="143"/>
      <c r="QK202" s="143"/>
      <c r="QL202" s="143"/>
      <c r="QM202" s="143"/>
      <c r="QN202" s="143"/>
      <c r="QO202" s="143"/>
      <c r="QP202" s="143"/>
      <c r="QQ202" s="143"/>
      <c r="QR202" s="143"/>
      <c r="QS202" s="143"/>
      <c r="QT202" s="143"/>
      <c r="QU202" s="143"/>
      <c r="QV202" s="143"/>
      <c r="QW202" s="143"/>
      <c r="QX202" s="143"/>
      <c r="QY202" s="143"/>
      <c r="QZ202" s="143"/>
      <c r="RA202" s="143"/>
      <c r="RB202" s="143"/>
      <c r="RC202" s="143"/>
      <c r="RD202" s="143"/>
      <c r="RE202" s="143"/>
      <c r="RF202" s="143"/>
      <c r="RG202" s="143"/>
      <c r="RH202" s="143"/>
      <c r="RI202" s="143"/>
      <c r="RJ202" s="143"/>
      <c r="RK202" s="143"/>
      <c r="RL202" s="143"/>
      <c r="RM202" s="143"/>
      <c r="RN202" s="143"/>
      <c r="RO202" s="143"/>
      <c r="RP202" s="143"/>
      <c r="RQ202" s="143"/>
      <c r="RR202" s="143"/>
      <c r="RS202" s="143"/>
      <c r="RT202" s="143"/>
      <c r="RU202" s="143"/>
      <c r="RV202" s="143"/>
      <c r="RW202" s="143"/>
      <c r="RX202" s="143"/>
      <c r="RY202" s="143"/>
      <c r="RZ202" s="143"/>
      <c r="SA202" s="143"/>
      <c r="SB202" s="143"/>
      <c r="SC202" s="143"/>
      <c r="SD202" s="143"/>
      <c r="SE202" s="143"/>
      <c r="SF202" s="143"/>
      <c r="SG202" s="143"/>
      <c r="SH202" s="143"/>
      <c r="SI202" s="143"/>
      <c r="SJ202" s="143"/>
      <c r="SK202" s="143"/>
      <c r="SL202" s="143"/>
      <c r="SM202" s="143"/>
      <c r="SN202" s="143"/>
      <c r="SO202" s="143"/>
      <c r="SP202" s="143"/>
      <c r="SQ202" s="143"/>
      <c r="SR202" s="143"/>
      <c r="SS202" s="143"/>
      <c r="ST202" s="143"/>
      <c r="SU202" s="143"/>
      <c r="SV202" s="143"/>
      <c r="SW202" s="143"/>
      <c r="SX202" s="143"/>
      <c r="SY202" s="143"/>
      <c r="SZ202" s="143"/>
      <c r="TA202" s="143"/>
      <c r="TB202" s="143"/>
      <c r="TC202" s="143"/>
      <c r="TD202" s="143"/>
      <c r="TE202" s="143"/>
      <c r="TF202" s="143"/>
      <c r="TG202" s="143"/>
      <c r="TH202" s="143"/>
      <c r="TI202" s="143"/>
      <c r="TJ202" s="143"/>
      <c r="TK202" s="143"/>
      <c r="TL202" s="143"/>
      <c r="TM202" s="143"/>
      <c r="TN202" s="143"/>
      <c r="TO202" s="143"/>
      <c r="TP202" s="143"/>
      <c r="TQ202" s="143"/>
      <c r="TR202" s="143"/>
      <c r="TS202" s="143"/>
      <c r="TT202" s="143"/>
      <c r="TU202" s="143"/>
      <c r="TV202" s="143"/>
      <c r="TW202" s="143"/>
      <c r="TX202" s="143"/>
      <c r="TY202" s="143"/>
      <c r="TZ202" s="143"/>
      <c r="UA202" s="143"/>
      <c r="UB202" s="143"/>
      <c r="UC202" s="143"/>
      <c r="UD202" s="143"/>
      <c r="UE202" s="143"/>
      <c r="UF202" s="143"/>
      <c r="UG202" s="143"/>
      <c r="UH202" s="143"/>
      <c r="UI202" s="143"/>
      <c r="UJ202" s="143"/>
      <c r="UK202" s="143"/>
      <c r="UL202" s="143"/>
      <c r="UM202" s="143"/>
      <c r="UN202" s="143"/>
      <c r="UO202" s="143"/>
      <c r="UP202" s="143"/>
      <c r="UQ202" s="143"/>
      <c r="UR202" s="143"/>
      <c r="US202" s="143"/>
      <c r="UT202" s="143"/>
      <c r="UU202" s="143"/>
      <c r="UV202" s="143"/>
      <c r="UW202" s="143"/>
      <c r="UX202" s="143"/>
      <c r="UY202" s="143"/>
      <c r="UZ202" s="143"/>
      <c r="VA202" s="143"/>
      <c r="VB202" s="143"/>
      <c r="VC202" s="143"/>
      <c r="VD202" s="143"/>
      <c r="VE202" s="143"/>
      <c r="VF202" s="143"/>
      <c r="VG202" s="143"/>
      <c r="VH202" s="143"/>
      <c r="VI202" s="143"/>
      <c r="VJ202" s="143"/>
      <c r="VK202" s="143"/>
      <c r="VL202" s="143"/>
      <c r="VM202" s="143"/>
      <c r="VN202" s="143"/>
      <c r="VO202" s="143"/>
      <c r="VP202" s="143"/>
      <c r="VQ202" s="143"/>
      <c r="VR202" s="143"/>
      <c r="VS202" s="143"/>
      <c r="VT202" s="143"/>
      <c r="VU202" s="143"/>
      <c r="VV202" s="143"/>
      <c r="VW202" s="143"/>
      <c r="VX202" s="143"/>
      <c r="VY202" s="143"/>
      <c r="VZ202" s="143"/>
      <c r="WA202" s="143"/>
      <c r="WB202" s="143"/>
      <c r="WC202" s="143"/>
      <c r="WD202" s="143"/>
      <c r="WE202" s="143"/>
      <c r="WF202" s="143"/>
      <c r="WG202" s="143"/>
      <c r="WH202" s="143"/>
      <c r="WI202" s="143"/>
      <c r="WJ202" s="143"/>
      <c r="WK202" s="143"/>
      <c r="WL202" s="143"/>
      <c r="WM202" s="143"/>
      <c r="WN202" s="143"/>
      <c r="WO202" s="143"/>
      <c r="WP202" s="143"/>
      <c r="WQ202" s="143"/>
      <c r="WR202" s="143"/>
      <c r="WS202" s="143"/>
      <c r="WT202" s="143"/>
      <c r="WU202" s="143"/>
      <c r="WV202" s="143"/>
      <c r="WW202" s="143"/>
      <c r="WX202" s="143"/>
      <c r="WY202" s="143"/>
      <c r="WZ202" s="143"/>
      <c r="XA202" s="143"/>
      <c r="XB202" s="143"/>
      <c r="XC202" s="143"/>
      <c r="XD202" s="143"/>
      <c r="XE202" s="143"/>
      <c r="XF202" s="143"/>
      <c r="XG202" s="143"/>
      <c r="XH202" s="143"/>
      <c r="XI202" s="143"/>
      <c r="XJ202" s="143"/>
      <c r="XK202" s="143"/>
      <c r="XL202" s="143"/>
      <c r="XM202" s="143"/>
      <c r="XN202" s="143"/>
      <c r="XO202" s="143"/>
      <c r="XP202" s="143"/>
      <c r="XQ202" s="143"/>
      <c r="XR202" s="143"/>
      <c r="XS202" s="143"/>
      <c r="XT202" s="143"/>
      <c r="XU202" s="143"/>
      <c r="XV202" s="143"/>
      <c r="XW202" s="143"/>
      <c r="XX202" s="143"/>
      <c r="XY202" s="143"/>
      <c r="XZ202" s="143"/>
      <c r="YA202" s="143"/>
      <c r="YB202" s="143"/>
      <c r="YC202" s="143"/>
      <c r="YD202" s="143"/>
      <c r="YE202" s="143"/>
      <c r="YF202" s="143"/>
      <c r="YG202" s="143"/>
      <c r="YH202" s="143"/>
      <c r="YI202" s="143"/>
      <c r="YJ202" s="143"/>
      <c r="YK202" s="143"/>
      <c r="YL202" s="143"/>
      <c r="YM202" s="143"/>
      <c r="YN202" s="143"/>
      <c r="YO202" s="143"/>
      <c r="YP202" s="143"/>
      <c r="YQ202" s="143"/>
      <c r="YR202" s="143"/>
      <c r="YS202" s="143"/>
      <c r="YT202" s="143"/>
      <c r="YU202" s="143"/>
      <c r="YV202" s="143"/>
      <c r="YW202" s="143"/>
      <c r="YX202" s="143"/>
      <c r="YY202" s="143"/>
      <c r="YZ202" s="143"/>
      <c r="ZA202" s="143"/>
      <c r="ZB202" s="143"/>
      <c r="ZC202" s="143"/>
      <c r="ZD202" s="143"/>
      <c r="ZE202" s="143"/>
      <c r="ZF202" s="143"/>
      <c r="ZG202" s="143"/>
      <c r="ZH202" s="143"/>
    </row>
    <row r="203" spans="1:684" s="106" customFormat="1" ht="13.55" customHeight="1">
      <c r="A203" s="400"/>
      <c r="B203" s="62" t="s">
        <v>228</v>
      </c>
      <c r="C203" s="166">
        <f>Asia!C203</f>
        <v>88888</v>
      </c>
      <c r="D203" s="385">
        <f>IFERROR(IF((C203/C191-1)=-100%,"",(C203/C191-1)),"")</f>
        <v>-0.96338492540473564</v>
      </c>
      <c r="E203" s="403"/>
      <c r="F203" s="406"/>
      <c r="G203" s="92">
        <v>0</v>
      </c>
      <c r="H203" s="385">
        <f t="shared" si="45"/>
        <v>-1</v>
      </c>
      <c r="I203" s="92">
        <v>6</v>
      </c>
      <c r="J203" s="385">
        <f t="shared" si="46"/>
        <v>-0.967741935483871</v>
      </c>
      <c r="K203" s="373">
        <v>0</v>
      </c>
      <c r="L203" s="385">
        <f t="shared" si="47"/>
        <v>-1</v>
      </c>
      <c r="M203" s="373">
        <v>0</v>
      </c>
      <c r="N203" s="385">
        <f t="shared" si="43"/>
        <v>-1</v>
      </c>
      <c r="O203" s="92"/>
      <c r="P203" s="385"/>
      <c r="Q203" s="93"/>
      <c r="R203" s="385"/>
      <c r="S203" s="143"/>
      <c r="T203" s="143"/>
      <c r="U203" s="143"/>
      <c r="V203" s="143"/>
      <c r="W203" s="143"/>
      <c r="X203" s="143"/>
      <c r="Y203" s="143"/>
      <c r="Z203" s="143"/>
      <c r="AA203" s="143"/>
      <c r="AB203" s="143"/>
      <c r="AC203" s="143"/>
      <c r="AD203" s="143"/>
      <c r="AE203" s="143"/>
      <c r="AF203" s="143"/>
      <c r="AG203" s="143"/>
      <c r="AH203" s="143"/>
      <c r="AI203" s="143"/>
      <c r="AJ203" s="143"/>
      <c r="AK203" s="143"/>
      <c r="AL203" s="143"/>
      <c r="AM203" s="143"/>
      <c r="AN203" s="143"/>
      <c r="AO203" s="143"/>
      <c r="AP203" s="143"/>
      <c r="AQ203" s="143"/>
      <c r="AR203" s="143"/>
      <c r="AS203" s="143"/>
      <c r="AT203" s="143"/>
      <c r="AU203" s="143"/>
      <c r="AV203" s="143"/>
      <c r="AW203" s="143"/>
      <c r="AX203" s="143"/>
      <c r="AY203" s="143"/>
      <c r="AZ203" s="143"/>
      <c r="BA203" s="143"/>
      <c r="BB203" s="143"/>
      <c r="BC203" s="143"/>
      <c r="BD203" s="143"/>
      <c r="BE203" s="143"/>
      <c r="BF203" s="143"/>
      <c r="BG203" s="143"/>
      <c r="BH203" s="143"/>
      <c r="BI203" s="143"/>
      <c r="BJ203" s="143"/>
      <c r="BK203" s="143"/>
      <c r="BL203" s="143"/>
      <c r="BM203" s="143"/>
      <c r="BN203" s="143"/>
      <c r="BO203" s="143"/>
      <c r="BP203" s="143"/>
      <c r="BQ203" s="143"/>
      <c r="BR203" s="143"/>
      <c r="BS203" s="143"/>
      <c r="BT203" s="143"/>
      <c r="BU203" s="143"/>
      <c r="BV203" s="143"/>
      <c r="BW203" s="143"/>
      <c r="BX203" s="143"/>
      <c r="BY203" s="143"/>
      <c r="BZ203" s="143"/>
      <c r="CA203" s="143"/>
      <c r="CB203" s="143"/>
      <c r="CC203" s="143"/>
      <c r="CD203" s="143"/>
      <c r="CE203" s="143"/>
      <c r="CF203" s="143"/>
      <c r="CG203" s="143"/>
      <c r="CH203" s="143"/>
      <c r="CI203" s="143"/>
      <c r="CJ203" s="143"/>
      <c r="CK203" s="143"/>
      <c r="CL203" s="143"/>
      <c r="CM203" s="143"/>
      <c r="CN203" s="143"/>
      <c r="CO203" s="143"/>
      <c r="CP203" s="143"/>
      <c r="CQ203" s="143"/>
      <c r="CR203" s="143"/>
      <c r="CS203" s="143"/>
      <c r="CT203" s="143"/>
      <c r="CU203" s="143"/>
      <c r="CV203" s="143"/>
      <c r="CW203" s="143"/>
      <c r="CX203" s="143"/>
      <c r="CY203" s="143"/>
      <c r="CZ203" s="143"/>
      <c r="DA203" s="143"/>
      <c r="DB203" s="143"/>
      <c r="DC203" s="143"/>
      <c r="DD203" s="143"/>
      <c r="DE203" s="143"/>
      <c r="DF203" s="143"/>
      <c r="DG203" s="143"/>
      <c r="DH203" s="143"/>
      <c r="DI203" s="143"/>
      <c r="DJ203" s="143"/>
      <c r="DK203" s="143"/>
      <c r="DL203" s="143"/>
      <c r="DM203" s="143"/>
      <c r="DN203" s="143"/>
      <c r="DO203" s="143"/>
      <c r="DP203" s="143"/>
      <c r="DQ203" s="143"/>
      <c r="DR203" s="143"/>
      <c r="DS203" s="143"/>
      <c r="DT203" s="143"/>
      <c r="DU203" s="143"/>
      <c r="DV203" s="143"/>
      <c r="DW203" s="143"/>
      <c r="DX203" s="143"/>
      <c r="DY203" s="143"/>
      <c r="DZ203" s="143"/>
      <c r="EA203" s="143"/>
      <c r="EB203" s="143"/>
      <c r="EC203" s="143"/>
      <c r="ED203" s="143"/>
      <c r="EE203" s="143"/>
      <c r="EF203" s="143"/>
      <c r="EG203" s="143"/>
      <c r="EH203" s="143"/>
      <c r="EI203" s="143"/>
      <c r="EJ203" s="143"/>
      <c r="EK203" s="143"/>
      <c r="EL203" s="143"/>
      <c r="EM203" s="143"/>
      <c r="EN203" s="143"/>
      <c r="EO203" s="143"/>
      <c r="EP203" s="143"/>
      <c r="EQ203" s="143"/>
      <c r="ER203" s="143"/>
      <c r="ES203" s="143"/>
      <c r="ET203" s="143"/>
      <c r="EU203" s="143"/>
      <c r="EV203" s="143"/>
      <c r="EW203" s="143"/>
      <c r="EX203" s="143"/>
      <c r="EY203" s="143"/>
      <c r="EZ203" s="143"/>
      <c r="FA203" s="143"/>
      <c r="FB203" s="143"/>
      <c r="FC203" s="143"/>
      <c r="FD203" s="143"/>
      <c r="FE203" s="143"/>
      <c r="FF203" s="143"/>
      <c r="FG203" s="143"/>
      <c r="FH203" s="143"/>
      <c r="FI203" s="143"/>
      <c r="FJ203" s="143"/>
      <c r="FK203" s="143"/>
      <c r="FL203" s="143"/>
      <c r="FM203" s="143"/>
      <c r="FN203" s="143"/>
      <c r="FO203" s="143"/>
      <c r="FP203" s="143"/>
      <c r="FQ203" s="143"/>
      <c r="FR203" s="143"/>
      <c r="FS203" s="143"/>
      <c r="FT203" s="143"/>
      <c r="FU203" s="143"/>
      <c r="FV203" s="143"/>
      <c r="FW203" s="143"/>
      <c r="FX203" s="143"/>
      <c r="FY203" s="143"/>
      <c r="FZ203" s="143"/>
      <c r="GA203" s="143"/>
      <c r="GB203" s="143"/>
      <c r="GC203" s="143"/>
      <c r="GD203" s="143"/>
      <c r="GE203" s="143"/>
      <c r="GF203" s="143"/>
      <c r="GG203" s="143"/>
      <c r="GH203" s="143"/>
      <c r="GI203" s="143"/>
      <c r="GJ203" s="143"/>
      <c r="GK203" s="143"/>
      <c r="GL203" s="143"/>
      <c r="GM203" s="143"/>
      <c r="GN203" s="143"/>
      <c r="GO203" s="143"/>
      <c r="GP203" s="143"/>
      <c r="GQ203" s="143"/>
      <c r="GR203" s="143"/>
      <c r="GS203" s="143"/>
      <c r="GT203" s="143"/>
      <c r="GU203" s="143"/>
      <c r="GV203" s="143"/>
      <c r="GW203" s="143"/>
      <c r="GX203" s="143"/>
      <c r="GY203" s="143"/>
      <c r="GZ203" s="143"/>
      <c r="HA203" s="143"/>
      <c r="HB203" s="143"/>
      <c r="HC203" s="143"/>
      <c r="HD203" s="143"/>
      <c r="HE203" s="143"/>
      <c r="HF203" s="143"/>
      <c r="HG203" s="143"/>
      <c r="HH203" s="143"/>
      <c r="HI203" s="143"/>
      <c r="HJ203" s="143"/>
      <c r="HK203" s="143"/>
      <c r="HL203" s="143"/>
      <c r="HM203" s="143"/>
      <c r="HN203" s="143"/>
      <c r="HO203" s="143"/>
      <c r="HP203" s="143"/>
      <c r="HQ203" s="143"/>
      <c r="HR203" s="143"/>
      <c r="HS203" s="143"/>
      <c r="HT203" s="143"/>
      <c r="HU203" s="143"/>
      <c r="HV203" s="143"/>
      <c r="HW203" s="143"/>
      <c r="HX203" s="143"/>
      <c r="HY203" s="143"/>
      <c r="HZ203" s="143"/>
      <c r="IA203" s="143"/>
      <c r="IB203" s="143"/>
      <c r="IC203" s="143"/>
      <c r="ID203" s="143"/>
      <c r="IE203" s="143"/>
      <c r="IF203" s="143"/>
      <c r="IG203" s="143"/>
      <c r="IH203" s="143"/>
      <c r="II203" s="143"/>
      <c r="IJ203" s="143"/>
      <c r="IK203" s="143"/>
      <c r="IL203" s="143"/>
      <c r="IM203" s="143"/>
      <c r="IN203" s="143"/>
      <c r="IO203" s="143"/>
      <c r="IP203" s="143"/>
      <c r="IQ203" s="143"/>
      <c r="IR203" s="143"/>
      <c r="IS203" s="143"/>
      <c r="IT203" s="143"/>
      <c r="IU203" s="143"/>
      <c r="IV203" s="143"/>
      <c r="IW203" s="143"/>
      <c r="IX203" s="143"/>
      <c r="IY203" s="143"/>
      <c r="IZ203" s="143"/>
      <c r="JA203" s="143"/>
      <c r="JB203" s="143"/>
      <c r="JC203" s="143"/>
      <c r="JD203" s="143"/>
      <c r="JE203" s="143"/>
      <c r="JF203" s="143"/>
      <c r="JG203" s="143"/>
      <c r="JH203" s="143"/>
      <c r="JI203" s="143"/>
      <c r="JJ203" s="143"/>
      <c r="JK203" s="143"/>
      <c r="JL203" s="143"/>
      <c r="JM203" s="143"/>
      <c r="JN203" s="143"/>
      <c r="JO203" s="143"/>
      <c r="JP203" s="143"/>
      <c r="JQ203" s="143"/>
      <c r="JR203" s="143"/>
      <c r="JS203" s="143"/>
      <c r="JT203" s="143"/>
      <c r="JU203" s="143"/>
      <c r="JV203" s="143"/>
      <c r="JW203" s="143"/>
      <c r="JX203" s="143"/>
      <c r="JY203" s="143"/>
      <c r="JZ203" s="143"/>
      <c r="KA203" s="143"/>
      <c r="KB203" s="143"/>
      <c r="KC203" s="143"/>
      <c r="KD203" s="143"/>
      <c r="KE203" s="143"/>
      <c r="KF203" s="143"/>
      <c r="KG203" s="143"/>
      <c r="KH203" s="143"/>
      <c r="KI203" s="143"/>
      <c r="KJ203" s="143"/>
      <c r="KK203" s="143"/>
      <c r="KL203" s="143"/>
      <c r="KM203" s="143"/>
      <c r="KN203" s="143"/>
      <c r="KO203" s="143"/>
      <c r="KP203" s="143"/>
      <c r="KQ203" s="143"/>
      <c r="KR203" s="143"/>
      <c r="KS203" s="143"/>
      <c r="KT203" s="143"/>
      <c r="KU203" s="143"/>
      <c r="KV203" s="143"/>
      <c r="KW203" s="143"/>
      <c r="KX203" s="143"/>
      <c r="KY203" s="143"/>
      <c r="KZ203" s="143"/>
      <c r="LA203" s="143"/>
      <c r="LB203" s="143"/>
      <c r="LC203" s="143"/>
      <c r="LD203" s="143"/>
      <c r="LE203" s="143"/>
      <c r="LF203" s="143"/>
      <c r="LG203" s="143"/>
      <c r="LH203" s="143"/>
      <c r="LI203" s="143"/>
      <c r="LJ203" s="143"/>
      <c r="LK203" s="143"/>
      <c r="LL203" s="143"/>
      <c r="LM203" s="143"/>
      <c r="LN203" s="143"/>
      <c r="LO203" s="143"/>
      <c r="LP203" s="143"/>
      <c r="LQ203" s="143"/>
      <c r="LR203" s="143"/>
      <c r="LS203" s="143"/>
      <c r="LT203" s="143"/>
      <c r="LU203" s="143"/>
      <c r="LV203" s="143"/>
      <c r="LW203" s="143"/>
      <c r="LX203" s="143"/>
      <c r="LY203" s="143"/>
      <c r="LZ203" s="143"/>
      <c r="MA203" s="143"/>
      <c r="MB203" s="143"/>
      <c r="MC203" s="143"/>
      <c r="MD203" s="143"/>
      <c r="ME203" s="143"/>
      <c r="MF203" s="143"/>
      <c r="MG203" s="143"/>
      <c r="MH203" s="143"/>
      <c r="MI203" s="143"/>
      <c r="MJ203" s="143"/>
      <c r="MK203" s="143"/>
      <c r="ML203" s="143"/>
      <c r="MM203" s="143"/>
      <c r="MN203" s="143"/>
      <c r="MO203" s="143"/>
      <c r="MP203" s="143"/>
      <c r="MQ203" s="143"/>
      <c r="MR203" s="143"/>
      <c r="MS203" s="143"/>
      <c r="MT203" s="143"/>
      <c r="MU203" s="143"/>
      <c r="MV203" s="143"/>
      <c r="MW203" s="143"/>
      <c r="MX203" s="143"/>
      <c r="MY203" s="143"/>
      <c r="MZ203" s="143"/>
      <c r="NA203" s="143"/>
      <c r="NB203" s="143"/>
      <c r="NC203" s="143"/>
      <c r="ND203" s="143"/>
      <c r="NE203" s="143"/>
      <c r="NF203" s="143"/>
      <c r="NG203" s="143"/>
      <c r="NH203" s="143"/>
      <c r="NI203" s="143"/>
      <c r="NJ203" s="143"/>
      <c r="NK203" s="143"/>
      <c r="NL203" s="143"/>
      <c r="NM203" s="143"/>
      <c r="NN203" s="143"/>
      <c r="NO203" s="143"/>
      <c r="NP203" s="143"/>
      <c r="NQ203" s="143"/>
      <c r="NR203" s="143"/>
      <c r="NS203" s="143"/>
      <c r="NT203" s="143"/>
      <c r="NU203" s="143"/>
      <c r="NV203" s="143"/>
      <c r="NW203" s="143"/>
      <c r="NX203" s="143"/>
      <c r="NY203" s="143"/>
      <c r="NZ203" s="143"/>
      <c r="OA203" s="143"/>
      <c r="OB203" s="143"/>
      <c r="OC203" s="143"/>
      <c r="OD203" s="143"/>
      <c r="OE203" s="143"/>
      <c r="OF203" s="143"/>
      <c r="OG203" s="143"/>
      <c r="OH203" s="143"/>
      <c r="OI203" s="143"/>
      <c r="OJ203" s="143"/>
      <c r="OK203" s="143"/>
      <c r="OL203" s="143"/>
      <c r="OM203" s="143"/>
      <c r="ON203" s="143"/>
      <c r="OO203" s="143"/>
      <c r="OP203" s="143"/>
      <c r="OQ203" s="143"/>
      <c r="OR203" s="143"/>
      <c r="OS203" s="143"/>
      <c r="OT203" s="143"/>
      <c r="OU203" s="143"/>
      <c r="OV203" s="143"/>
      <c r="OW203" s="143"/>
      <c r="OX203" s="143"/>
      <c r="OY203" s="143"/>
      <c r="OZ203" s="143"/>
      <c r="PA203" s="143"/>
      <c r="PB203" s="143"/>
      <c r="PC203" s="143"/>
      <c r="PD203" s="143"/>
      <c r="PE203" s="143"/>
      <c r="PF203" s="143"/>
      <c r="PG203" s="143"/>
      <c r="PH203" s="143"/>
      <c r="PI203" s="143"/>
      <c r="PJ203" s="143"/>
      <c r="PK203" s="143"/>
      <c r="PL203" s="143"/>
      <c r="PM203" s="143"/>
      <c r="PN203" s="143"/>
      <c r="PO203" s="143"/>
      <c r="PP203" s="143"/>
      <c r="PQ203" s="143"/>
      <c r="PR203" s="143"/>
      <c r="PS203" s="143"/>
      <c r="PT203" s="143"/>
      <c r="PU203" s="143"/>
      <c r="PV203" s="143"/>
      <c r="PW203" s="143"/>
      <c r="PX203" s="143"/>
      <c r="PY203" s="143"/>
      <c r="PZ203" s="143"/>
      <c r="QA203" s="143"/>
      <c r="QB203" s="143"/>
      <c r="QC203" s="143"/>
      <c r="QD203" s="143"/>
      <c r="QE203" s="143"/>
      <c r="QF203" s="143"/>
      <c r="QG203" s="143"/>
      <c r="QH203" s="143"/>
      <c r="QI203" s="143"/>
      <c r="QJ203" s="143"/>
      <c r="QK203" s="143"/>
      <c r="QL203" s="143"/>
      <c r="QM203" s="143"/>
      <c r="QN203" s="143"/>
      <c r="QO203" s="143"/>
      <c r="QP203" s="143"/>
      <c r="QQ203" s="143"/>
      <c r="QR203" s="143"/>
      <c r="QS203" s="143"/>
      <c r="QT203" s="143"/>
      <c r="QU203" s="143"/>
      <c r="QV203" s="143"/>
      <c r="QW203" s="143"/>
      <c r="QX203" s="143"/>
      <c r="QY203" s="143"/>
      <c r="QZ203" s="143"/>
      <c r="RA203" s="143"/>
      <c r="RB203" s="143"/>
      <c r="RC203" s="143"/>
      <c r="RD203" s="143"/>
      <c r="RE203" s="143"/>
      <c r="RF203" s="143"/>
      <c r="RG203" s="143"/>
      <c r="RH203" s="143"/>
      <c r="RI203" s="143"/>
      <c r="RJ203" s="143"/>
      <c r="RK203" s="143"/>
      <c r="RL203" s="143"/>
      <c r="RM203" s="143"/>
      <c r="RN203" s="143"/>
      <c r="RO203" s="143"/>
      <c r="RP203" s="143"/>
      <c r="RQ203" s="143"/>
      <c r="RR203" s="143"/>
      <c r="RS203" s="143"/>
      <c r="RT203" s="143"/>
      <c r="RU203" s="143"/>
      <c r="RV203" s="143"/>
      <c r="RW203" s="143"/>
      <c r="RX203" s="143"/>
      <c r="RY203" s="143"/>
      <c r="RZ203" s="143"/>
      <c r="SA203" s="143"/>
      <c r="SB203" s="143"/>
      <c r="SC203" s="143"/>
      <c r="SD203" s="143"/>
      <c r="SE203" s="143"/>
      <c r="SF203" s="143"/>
      <c r="SG203" s="143"/>
      <c r="SH203" s="143"/>
      <c r="SI203" s="143"/>
      <c r="SJ203" s="143"/>
      <c r="SK203" s="143"/>
      <c r="SL203" s="143"/>
      <c r="SM203" s="143"/>
      <c r="SN203" s="143"/>
      <c r="SO203" s="143"/>
      <c r="SP203" s="143"/>
      <c r="SQ203" s="143"/>
      <c r="SR203" s="143"/>
      <c r="SS203" s="143"/>
      <c r="ST203" s="143"/>
      <c r="SU203" s="143"/>
      <c r="SV203" s="143"/>
      <c r="SW203" s="143"/>
      <c r="SX203" s="143"/>
      <c r="SY203" s="143"/>
      <c r="SZ203" s="143"/>
      <c r="TA203" s="143"/>
      <c r="TB203" s="143"/>
      <c r="TC203" s="143"/>
      <c r="TD203" s="143"/>
      <c r="TE203" s="143"/>
      <c r="TF203" s="143"/>
      <c r="TG203" s="143"/>
      <c r="TH203" s="143"/>
      <c r="TI203" s="143"/>
      <c r="TJ203" s="143"/>
      <c r="TK203" s="143"/>
      <c r="TL203" s="143"/>
      <c r="TM203" s="143"/>
      <c r="TN203" s="143"/>
      <c r="TO203" s="143"/>
      <c r="TP203" s="143"/>
      <c r="TQ203" s="143"/>
      <c r="TR203" s="143"/>
      <c r="TS203" s="143"/>
      <c r="TT203" s="143"/>
      <c r="TU203" s="143"/>
      <c r="TV203" s="143"/>
      <c r="TW203" s="143"/>
      <c r="TX203" s="143"/>
      <c r="TY203" s="143"/>
      <c r="TZ203" s="143"/>
      <c r="UA203" s="143"/>
      <c r="UB203" s="143"/>
      <c r="UC203" s="143"/>
      <c r="UD203" s="143"/>
      <c r="UE203" s="143"/>
      <c r="UF203" s="143"/>
      <c r="UG203" s="143"/>
      <c r="UH203" s="143"/>
      <c r="UI203" s="143"/>
      <c r="UJ203" s="143"/>
      <c r="UK203" s="143"/>
      <c r="UL203" s="143"/>
      <c r="UM203" s="143"/>
      <c r="UN203" s="143"/>
      <c r="UO203" s="143"/>
      <c r="UP203" s="143"/>
      <c r="UQ203" s="143"/>
      <c r="UR203" s="143"/>
      <c r="US203" s="143"/>
      <c r="UT203" s="143"/>
      <c r="UU203" s="143"/>
      <c r="UV203" s="143"/>
      <c r="UW203" s="143"/>
      <c r="UX203" s="143"/>
      <c r="UY203" s="143"/>
      <c r="UZ203" s="143"/>
      <c r="VA203" s="143"/>
      <c r="VB203" s="143"/>
      <c r="VC203" s="143"/>
      <c r="VD203" s="143"/>
      <c r="VE203" s="143"/>
      <c r="VF203" s="143"/>
      <c r="VG203" s="143"/>
      <c r="VH203" s="143"/>
      <c r="VI203" s="143"/>
      <c r="VJ203" s="143"/>
      <c r="VK203" s="143"/>
      <c r="VL203" s="143"/>
      <c r="VM203" s="143"/>
      <c r="VN203" s="143"/>
      <c r="VO203" s="143"/>
      <c r="VP203" s="143"/>
      <c r="VQ203" s="143"/>
      <c r="VR203" s="143"/>
      <c r="VS203" s="143"/>
      <c r="VT203" s="143"/>
      <c r="VU203" s="143"/>
      <c r="VV203" s="143"/>
      <c r="VW203" s="143"/>
      <c r="VX203" s="143"/>
      <c r="VY203" s="143"/>
      <c r="VZ203" s="143"/>
      <c r="WA203" s="143"/>
      <c r="WB203" s="143"/>
      <c r="WC203" s="143"/>
      <c r="WD203" s="143"/>
      <c r="WE203" s="143"/>
      <c r="WF203" s="143"/>
      <c r="WG203" s="143"/>
      <c r="WH203" s="143"/>
      <c r="WI203" s="143"/>
      <c r="WJ203" s="143"/>
      <c r="WK203" s="143"/>
      <c r="WL203" s="143"/>
      <c r="WM203" s="143"/>
      <c r="WN203" s="143"/>
      <c r="WO203" s="143"/>
      <c r="WP203" s="143"/>
      <c r="WQ203" s="143"/>
      <c r="WR203" s="143"/>
      <c r="WS203" s="143"/>
      <c r="WT203" s="143"/>
      <c r="WU203" s="143"/>
      <c r="WV203" s="143"/>
      <c r="WW203" s="143"/>
      <c r="WX203" s="143"/>
      <c r="WY203" s="143"/>
      <c r="WZ203" s="143"/>
      <c r="XA203" s="143"/>
      <c r="XB203" s="143"/>
      <c r="XC203" s="143"/>
      <c r="XD203" s="143"/>
      <c r="XE203" s="143"/>
      <c r="XF203" s="143"/>
      <c r="XG203" s="143"/>
      <c r="XH203" s="143"/>
      <c r="XI203" s="143"/>
      <c r="XJ203" s="143"/>
      <c r="XK203" s="143"/>
      <c r="XL203" s="143"/>
      <c r="XM203" s="143"/>
      <c r="XN203" s="143"/>
      <c r="XO203" s="143"/>
      <c r="XP203" s="143"/>
      <c r="XQ203" s="143"/>
      <c r="XR203" s="143"/>
      <c r="XS203" s="143"/>
      <c r="XT203" s="143"/>
      <c r="XU203" s="143"/>
      <c r="XV203" s="143"/>
      <c r="XW203" s="143"/>
      <c r="XX203" s="143"/>
      <c r="XY203" s="143"/>
      <c r="XZ203" s="143"/>
      <c r="YA203" s="143"/>
      <c r="YB203" s="143"/>
      <c r="YC203" s="143"/>
      <c r="YD203" s="143"/>
      <c r="YE203" s="143"/>
      <c r="YF203" s="143"/>
      <c r="YG203" s="143"/>
      <c r="YH203" s="143"/>
      <c r="YI203" s="143"/>
      <c r="YJ203" s="143"/>
      <c r="YK203" s="143"/>
      <c r="YL203" s="143"/>
      <c r="YM203" s="143"/>
      <c r="YN203" s="143"/>
      <c r="YO203" s="143"/>
      <c r="YP203" s="143"/>
      <c r="YQ203" s="143"/>
      <c r="YR203" s="143"/>
      <c r="YS203" s="143"/>
      <c r="YT203" s="143"/>
      <c r="YU203" s="143"/>
      <c r="YV203" s="143"/>
      <c r="YW203" s="143"/>
      <c r="YX203" s="143"/>
      <c r="YY203" s="143"/>
      <c r="YZ203" s="143"/>
      <c r="ZA203" s="143"/>
      <c r="ZB203" s="143"/>
      <c r="ZC203" s="143"/>
      <c r="ZD203" s="143"/>
      <c r="ZE203" s="143"/>
      <c r="ZF203" s="143"/>
      <c r="ZG203" s="143"/>
      <c r="ZH203" s="143"/>
    </row>
    <row r="204" spans="1:684" s="106" customFormat="1" ht="13.55" customHeight="1">
      <c r="A204" s="400"/>
      <c r="B204" s="62" t="s">
        <v>229</v>
      </c>
      <c r="C204" s="166">
        <f>Asia!C204</f>
        <v>76798</v>
      </c>
      <c r="D204" s="385">
        <f t="shared" si="44"/>
        <v>-0.96253445407667948</v>
      </c>
      <c r="E204" s="403"/>
      <c r="F204" s="406"/>
      <c r="G204" s="92">
        <v>0</v>
      </c>
      <c r="H204" s="385">
        <f t="shared" si="45"/>
        <v>-1</v>
      </c>
      <c r="I204" s="92">
        <v>7</v>
      </c>
      <c r="J204" s="385">
        <f t="shared" si="46"/>
        <v>-0.95569620253164556</v>
      </c>
      <c r="K204" s="373">
        <v>0</v>
      </c>
      <c r="L204" s="385">
        <f t="shared" si="47"/>
        <v>-1</v>
      </c>
      <c r="M204" s="373">
        <v>0</v>
      </c>
      <c r="N204" s="385">
        <f t="shared" si="43"/>
        <v>-1</v>
      </c>
      <c r="O204" s="92"/>
      <c r="P204" s="385"/>
      <c r="Q204" s="93"/>
      <c r="R204" s="385"/>
      <c r="S204" s="143"/>
      <c r="T204" s="143"/>
      <c r="U204" s="143"/>
      <c r="V204" s="143"/>
      <c r="W204" s="143"/>
      <c r="X204" s="143"/>
      <c r="Y204" s="143"/>
      <c r="Z204" s="143"/>
      <c r="AA204" s="143"/>
      <c r="AB204" s="143"/>
      <c r="AC204" s="143"/>
      <c r="AD204" s="143"/>
      <c r="AE204" s="143"/>
      <c r="AF204" s="143"/>
      <c r="AG204" s="143"/>
      <c r="AH204" s="143"/>
      <c r="AI204" s="143"/>
      <c r="AJ204" s="143"/>
      <c r="AK204" s="143"/>
      <c r="AL204" s="143"/>
      <c r="AM204" s="143"/>
      <c r="AN204" s="143"/>
      <c r="AO204" s="143"/>
      <c r="AP204" s="143"/>
      <c r="AQ204" s="143"/>
      <c r="AR204" s="143"/>
      <c r="AS204" s="143"/>
      <c r="AT204" s="143"/>
      <c r="AU204" s="143"/>
      <c r="AV204" s="143"/>
      <c r="AW204" s="143"/>
      <c r="AX204" s="143"/>
      <c r="AY204" s="143"/>
      <c r="AZ204" s="143"/>
      <c r="BA204" s="143"/>
      <c r="BB204" s="143"/>
      <c r="BC204" s="143"/>
      <c r="BD204" s="143"/>
      <c r="BE204" s="143"/>
      <c r="BF204" s="143"/>
      <c r="BG204" s="143"/>
      <c r="BH204" s="143"/>
      <c r="BI204" s="143"/>
      <c r="BJ204" s="143"/>
      <c r="BK204" s="143"/>
      <c r="BL204" s="143"/>
      <c r="BM204" s="143"/>
      <c r="BN204" s="143"/>
      <c r="BO204" s="143"/>
      <c r="BP204" s="143"/>
      <c r="BQ204" s="143"/>
      <c r="BR204" s="143"/>
      <c r="BS204" s="143"/>
      <c r="BT204" s="143"/>
      <c r="BU204" s="143"/>
      <c r="BV204" s="143"/>
      <c r="BW204" s="143"/>
      <c r="BX204" s="143"/>
      <c r="BY204" s="143"/>
      <c r="BZ204" s="143"/>
      <c r="CA204" s="143"/>
      <c r="CB204" s="143"/>
      <c r="CC204" s="143"/>
      <c r="CD204" s="143"/>
      <c r="CE204" s="143"/>
      <c r="CF204" s="143"/>
      <c r="CG204" s="143"/>
      <c r="CH204" s="143"/>
      <c r="CI204" s="143"/>
      <c r="CJ204" s="143"/>
      <c r="CK204" s="143"/>
      <c r="CL204" s="143"/>
      <c r="CM204" s="143"/>
      <c r="CN204" s="143"/>
      <c r="CO204" s="143"/>
      <c r="CP204" s="143"/>
      <c r="CQ204" s="143"/>
      <c r="CR204" s="143"/>
      <c r="CS204" s="143"/>
      <c r="CT204" s="143"/>
      <c r="CU204" s="143"/>
      <c r="CV204" s="143"/>
      <c r="CW204" s="143"/>
      <c r="CX204" s="143"/>
      <c r="CY204" s="143"/>
      <c r="CZ204" s="143"/>
      <c r="DA204" s="143"/>
      <c r="DB204" s="143"/>
      <c r="DC204" s="143"/>
      <c r="DD204" s="143"/>
      <c r="DE204" s="143"/>
      <c r="DF204" s="143"/>
      <c r="DG204" s="143"/>
      <c r="DH204" s="143"/>
      <c r="DI204" s="143"/>
      <c r="DJ204" s="143"/>
      <c r="DK204" s="143"/>
      <c r="DL204" s="143"/>
      <c r="DM204" s="143"/>
      <c r="DN204" s="143"/>
      <c r="DO204" s="143"/>
      <c r="DP204" s="143"/>
      <c r="DQ204" s="143"/>
      <c r="DR204" s="143"/>
      <c r="DS204" s="143"/>
      <c r="DT204" s="143"/>
      <c r="DU204" s="143"/>
      <c r="DV204" s="143"/>
      <c r="DW204" s="143"/>
      <c r="DX204" s="143"/>
      <c r="DY204" s="143"/>
      <c r="DZ204" s="143"/>
      <c r="EA204" s="143"/>
      <c r="EB204" s="143"/>
      <c r="EC204" s="143"/>
      <c r="ED204" s="143"/>
      <c r="EE204" s="143"/>
      <c r="EF204" s="143"/>
      <c r="EG204" s="143"/>
      <c r="EH204" s="143"/>
      <c r="EI204" s="143"/>
      <c r="EJ204" s="143"/>
      <c r="EK204" s="143"/>
      <c r="EL204" s="143"/>
      <c r="EM204" s="143"/>
      <c r="EN204" s="143"/>
      <c r="EO204" s="143"/>
      <c r="EP204" s="143"/>
      <c r="EQ204" s="143"/>
      <c r="ER204" s="143"/>
      <c r="ES204" s="143"/>
      <c r="ET204" s="143"/>
      <c r="EU204" s="143"/>
      <c r="EV204" s="143"/>
      <c r="EW204" s="143"/>
      <c r="EX204" s="143"/>
      <c r="EY204" s="143"/>
      <c r="EZ204" s="143"/>
      <c r="FA204" s="143"/>
      <c r="FB204" s="143"/>
      <c r="FC204" s="143"/>
      <c r="FD204" s="143"/>
      <c r="FE204" s="143"/>
      <c r="FF204" s="143"/>
      <c r="FG204" s="143"/>
      <c r="FH204" s="143"/>
      <c r="FI204" s="143"/>
      <c r="FJ204" s="143"/>
      <c r="FK204" s="143"/>
      <c r="FL204" s="143"/>
      <c r="FM204" s="143"/>
      <c r="FN204" s="143"/>
      <c r="FO204" s="143"/>
      <c r="FP204" s="143"/>
      <c r="FQ204" s="143"/>
      <c r="FR204" s="143"/>
      <c r="FS204" s="143"/>
      <c r="FT204" s="143"/>
      <c r="FU204" s="143"/>
      <c r="FV204" s="143"/>
      <c r="FW204" s="143"/>
      <c r="FX204" s="143"/>
      <c r="FY204" s="143"/>
      <c r="FZ204" s="143"/>
      <c r="GA204" s="143"/>
      <c r="GB204" s="143"/>
      <c r="GC204" s="143"/>
      <c r="GD204" s="143"/>
      <c r="GE204" s="143"/>
      <c r="GF204" s="143"/>
      <c r="GG204" s="143"/>
      <c r="GH204" s="143"/>
      <c r="GI204" s="143"/>
      <c r="GJ204" s="143"/>
      <c r="GK204" s="143"/>
      <c r="GL204" s="143"/>
      <c r="GM204" s="143"/>
      <c r="GN204" s="143"/>
      <c r="GO204" s="143"/>
      <c r="GP204" s="143"/>
      <c r="GQ204" s="143"/>
      <c r="GR204" s="143"/>
      <c r="GS204" s="143"/>
      <c r="GT204" s="143"/>
      <c r="GU204" s="143"/>
      <c r="GV204" s="143"/>
      <c r="GW204" s="143"/>
      <c r="GX204" s="143"/>
      <c r="GY204" s="143"/>
      <c r="GZ204" s="143"/>
      <c r="HA204" s="143"/>
      <c r="HB204" s="143"/>
      <c r="HC204" s="143"/>
      <c r="HD204" s="143"/>
      <c r="HE204" s="143"/>
      <c r="HF204" s="143"/>
      <c r="HG204" s="143"/>
      <c r="HH204" s="143"/>
      <c r="HI204" s="143"/>
      <c r="HJ204" s="143"/>
      <c r="HK204" s="143"/>
      <c r="HL204" s="143"/>
      <c r="HM204" s="143"/>
      <c r="HN204" s="143"/>
      <c r="HO204" s="143"/>
      <c r="HP204" s="143"/>
      <c r="HQ204" s="143"/>
      <c r="HR204" s="143"/>
      <c r="HS204" s="143"/>
      <c r="HT204" s="143"/>
      <c r="HU204" s="143"/>
      <c r="HV204" s="143"/>
      <c r="HW204" s="143"/>
      <c r="HX204" s="143"/>
      <c r="HY204" s="143"/>
      <c r="HZ204" s="143"/>
      <c r="IA204" s="143"/>
      <c r="IB204" s="143"/>
      <c r="IC204" s="143"/>
      <c r="ID204" s="143"/>
      <c r="IE204" s="143"/>
      <c r="IF204" s="143"/>
      <c r="IG204" s="143"/>
      <c r="IH204" s="143"/>
      <c r="II204" s="143"/>
      <c r="IJ204" s="143"/>
      <c r="IK204" s="143"/>
      <c r="IL204" s="143"/>
      <c r="IM204" s="143"/>
      <c r="IN204" s="143"/>
      <c r="IO204" s="143"/>
      <c r="IP204" s="143"/>
      <c r="IQ204" s="143"/>
      <c r="IR204" s="143"/>
      <c r="IS204" s="143"/>
      <c r="IT204" s="143"/>
      <c r="IU204" s="143"/>
      <c r="IV204" s="143"/>
      <c r="IW204" s="143"/>
      <c r="IX204" s="143"/>
      <c r="IY204" s="143"/>
      <c r="IZ204" s="143"/>
      <c r="JA204" s="143"/>
      <c r="JB204" s="143"/>
      <c r="JC204" s="143"/>
      <c r="JD204" s="143"/>
      <c r="JE204" s="143"/>
      <c r="JF204" s="143"/>
      <c r="JG204" s="143"/>
      <c r="JH204" s="143"/>
      <c r="JI204" s="143"/>
      <c r="JJ204" s="143"/>
      <c r="JK204" s="143"/>
      <c r="JL204" s="143"/>
      <c r="JM204" s="143"/>
      <c r="JN204" s="143"/>
      <c r="JO204" s="143"/>
      <c r="JP204" s="143"/>
      <c r="JQ204" s="143"/>
      <c r="JR204" s="143"/>
      <c r="JS204" s="143"/>
      <c r="JT204" s="143"/>
      <c r="JU204" s="143"/>
      <c r="JV204" s="143"/>
      <c r="JW204" s="143"/>
      <c r="JX204" s="143"/>
      <c r="JY204" s="143"/>
      <c r="JZ204" s="143"/>
      <c r="KA204" s="143"/>
      <c r="KB204" s="143"/>
      <c r="KC204" s="143"/>
      <c r="KD204" s="143"/>
      <c r="KE204" s="143"/>
      <c r="KF204" s="143"/>
      <c r="KG204" s="143"/>
      <c r="KH204" s="143"/>
      <c r="KI204" s="143"/>
      <c r="KJ204" s="143"/>
      <c r="KK204" s="143"/>
      <c r="KL204" s="143"/>
      <c r="KM204" s="143"/>
      <c r="KN204" s="143"/>
      <c r="KO204" s="143"/>
      <c r="KP204" s="143"/>
      <c r="KQ204" s="143"/>
      <c r="KR204" s="143"/>
      <c r="KS204" s="143"/>
      <c r="KT204" s="143"/>
      <c r="KU204" s="143"/>
      <c r="KV204" s="143"/>
      <c r="KW204" s="143"/>
      <c r="KX204" s="143"/>
      <c r="KY204" s="143"/>
      <c r="KZ204" s="143"/>
      <c r="LA204" s="143"/>
      <c r="LB204" s="143"/>
      <c r="LC204" s="143"/>
      <c r="LD204" s="143"/>
      <c r="LE204" s="143"/>
      <c r="LF204" s="143"/>
      <c r="LG204" s="143"/>
      <c r="LH204" s="143"/>
      <c r="LI204" s="143"/>
      <c r="LJ204" s="143"/>
      <c r="LK204" s="143"/>
      <c r="LL204" s="143"/>
      <c r="LM204" s="143"/>
      <c r="LN204" s="143"/>
      <c r="LO204" s="143"/>
      <c r="LP204" s="143"/>
      <c r="LQ204" s="143"/>
      <c r="LR204" s="143"/>
      <c r="LS204" s="143"/>
      <c r="LT204" s="143"/>
      <c r="LU204" s="143"/>
      <c r="LV204" s="143"/>
      <c r="LW204" s="143"/>
      <c r="LX204" s="143"/>
      <c r="LY204" s="143"/>
      <c r="LZ204" s="143"/>
      <c r="MA204" s="143"/>
      <c r="MB204" s="143"/>
      <c r="MC204" s="143"/>
      <c r="MD204" s="143"/>
      <c r="ME204" s="143"/>
      <c r="MF204" s="143"/>
      <c r="MG204" s="143"/>
      <c r="MH204" s="143"/>
      <c r="MI204" s="143"/>
      <c r="MJ204" s="143"/>
      <c r="MK204" s="143"/>
      <c r="ML204" s="143"/>
      <c r="MM204" s="143"/>
      <c r="MN204" s="143"/>
      <c r="MO204" s="143"/>
      <c r="MP204" s="143"/>
      <c r="MQ204" s="143"/>
      <c r="MR204" s="143"/>
      <c r="MS204" s="143"/>
      <c r="MT204" s="143"/>
      <c r="MU204" s="143"/>
      <c r="MV204" s="143"/>
      <c r="MW204" s="143"/>
      <c r="MX204" s="143"/>
      <c r="MY204" s="143"/>
      <c r="MZ204" s="143"/>
      <c r="NA204" s="143"/>
      <c r="NB204" s="143"/>
      <c r="NC204" s="143"/>
      <c r="ND204" s="143"/>
      <c r="NE204" s="143"/>
      <c r="NF204" s="143"/>
      <c r="NG204" s="143"/>
      <c r="NH204" s="143"/>
      <c r="NI204" s="143"/>
      <c r="NJ204" s="143"/>
      <c r="NK204" s="143"/>
      <c r="NL204" s="143"/>
      <c r="NM204" s="143"/>
      <c r="NN204" s="143"/>
      <c r="NO204" s="143"/>
      <c r="NP204" s="143"/>
      <c r="NQ204" s="143"/>
      <c r="NR204" s="143"/>
      <c r="NS204" s="143"/>
      <c r="NT204" s="143"/>
      <c r="NU204" s="143"/>
      <c r="NV204" s="143"/>
      <c r="NW204" s="143"/>
      <c r="NX204" s="143"/>
      <c r="NY204" s="143"/>
      <c r="NZ204" s="143"/>
      <c r="OA204" s="143"/>
      <c r="OB204" s="143"/>
      <c r="OC204" s="143"/>
      <c r="OD204" s="143"/>
      <c r="OE204" s="143"/>
      <c r="OF204" s="143"/>
      <c r="OG204" s="143"/>
      <c r="OH204" s="143"/>
      <c r="OI204" s="143"/>
      <c r="OJ204" s="143"/>
      <c r="OK204" s="143"/>
      <c r="OL204" s="143"/>
      <c r="OM204" s="143"/>
      <c r="ON204" s="143"/>
      <c r="OO204" s="143"/>
      <c r="OP204" s="143"/>
      <c r="OQ204" s="143"/>
      <c r="OR204" s="143"/>
      <c r="OS204" s="143"/>
      <c r="OT204" s="143"/>
      <c r="OU204" s="143"/>
      <c r="OV204" s="143"/>
      <c r="OW204" s="143"/>
      <c r="OX204" s="143"/>
      <c r="OY204" s="143"/>
      <c r="OZ204" s="143"/>
      <c r="PA204" s="143"/>
      <c r="PB204" s="143"/>
      <c r="PC204" s="143"/>
      <c r="PD204" s="143"/>
      <c r="PE204" s="143"/>
      <c r="PF204" s="143"/>
      <c r="PG204" s="143"/>
      <c r="PH204" s="143"/>
      <c r="PI204" s="143"/>
      <c r="PJ204" s="143"/>
      <c r="PK204" s="143"/>
      <c r="PL204" s="143"/>
      <c r="PM204" s="143"/>
      <c r="PN204" s="143"/>
      <c r="PO204" s="143"/>
      <c r="PP204" s="143"/>
      <c r="PQ204" s="143"/>
      <c r="PR204" s="143"/>
      <c r="PS204" s="143"/>
      <c r="PT204" s="143"/>
      <c r="PU204" s="143"/>
      <c r="PV204" s="143"/>
      <c r="PW204" s="143"/>
      <c r="PX204" s="143"/>
      <c r="PY204" s="143"/>
      <c r="PZ204" s="143"/>
      <c r="QA204" s="143"/>
      <c r="QB204" s="143"/>
      <c r="QC204" s="143"/>
      <c r="QD204" s="143"/>
      <c r="QE204" s="143"/>
      <c r="QF204" s="143"/>
      <c r="QG204" s="143"/>
      <c r="QH204" s="143"/>
      <c r="QI204" s="143"/>
      <c r="QJ204" s="143"/>
      <c r="QK204" s="143"/>
      <c r="QL204" s="143"/>
      <c r="QM204" s="143"/>
      <c r="QN204" s="143"/>
      <c r="QO204" s="143"/>
      <c r="QP204" s="143"/>
      <c r="QQ204" s="143"/>
      <c r="QR204" s="143"/>
      <c r="QS204" s="143"/>
      <c r="QT204" s="143"/>
      <c r="QU204" s="143"/>
      <c r="QV204" s="143"/>
      <c r="QW204" s="143"/>
      <c r="QX204" s="143"/>
      <c r="QY204" s="143"/>
      <c r="QZ204" s="143"/>
      <c r="RA204" s="143"/>
      <c r="RB204" s="143"/>
      <c r="RC204" s="143"/>
      <c r="RD204" s="143"/>
      <c r="RE204" s="143"/>
      <c r="RF204" s="143"/>
      <c r="RG204" s="143"/>
      <c r="RH204" s="143"/>
      <c r="RI204" s="143"/>
      <c r="RJ204" s="143"/>
      <c r="RK204" s="143"/>
      <c r="RL204" s="143"/>
      <c r="RM204" s="143"/>
      <c r="RN204" s="143"/>
      <c r="RO204" s="143"/>
      <c r="RP204" s="143"/>
      <c r="RQ204" s="143"/>
      <c r="RR204" s="143"/>
      <c r="RS204" s="143"/>
      <c r="RT204" s="143"/>
      <c r="RU204" s="143"/>
      <c r="RV204" s="143"/>
      <c r="RW204" s="143"/>
      <c r="RX204" s="143"/>
      <c r="RY204" s="143"/>
      <c r="RZ204" s="143"/>
      <c r="SA204" s="143"/>
      <c r="SB204" s="143"/>
      <c r="SC204" s="143"/>
      <c r="SD204" s="143"/>
      <c r="SE204" s="143"/>
      <c r="SF204" s="143"/>
      <c r="SG204" s="143"/>
      <c r="SH204" s="143"/>
      <c r="SI204" s="143"/>
      <c r="SJ204" s="143"/>
      <c r="SK204" s="143"/>
      <c r="SL204" s="143"/>
      <c r="SM204" s="143"/>
      <c r="SN204" s="143"/>
      <c r="SO204" s="143"/>
      <c r="SP204" s="143"/>
      <c r="SQ204" s="143"/>
      <c r="SR204" s="143"/>
      <c r="SS204" s="143"/>
      <c r="ST204" s="143"/>
      <c r="SU204" s="143"/>
      <c r="SV204" s="143"/>
      <c r="SW204" s="143"/>
      <c r="SX204" s="143"/>
      <c r="SY204" s="143"/>
      <c r="SZ204" s="143"/>
      <c r="TA204" s="143"/>
      <c r="TB204" s="143"/>
      <c r="TC204" s="143"/>
      <c r="TD204" s="143"/>
      <c r="TE204" s="143"/>
      <c r="TF204" s="143"/>
      <c r="TG204" s="143"/>
      <c r="TH204" s="143"/>
      <c r="TI204" s="143"/>
      <c r="TJ204" s="143"/>
      <c r="TK204" s="143"/>
      <c r="TL204" s="143"/>
      <c r="TM204" s="143"/>
      <c r="TN204" s="143"/>
      <c r="TO204" s="143"/>
      <c r="TP204" s="143"/>
      <c r="TQ204" s="143"/>
      <c r="TR204" s="143"/>
      <c r="TS204" s="143"/>
      <c r="TT204" s="143"/>
      <c r="TU204" s="143"/>
      <c r="TV204" s="143"/>
      <c r="TW204" s="143"/>
      <c r="TX204" s="143"/>
      <c r="TY204" s="143"/>
      <c r="TZ204" s="143"/>
      <c r="UA204" s="143"/>
      <c r="UB204" s="143"/>
      <c r="UC204" s="143"/>
      <c r="UD204" s="143"/>
      <c r="UE204" s="143"/>
      <c r="UF204" s="143"/>
      <c r="UG204" s="143"/>
      <c r="UH204" s="143"/>
      <c r="UI204" s="143"/>
      <c r="UJ204" s="143"/>
      <c r="UK204" s="143"/>
      <c r="UL204" s="143"/>
      <c r="UM204" s="143"/>
      <c r="UN204" s="143"/>
      <c r="UO204" s="143"/>
      <c r="UP204" s="143"/>
      <c r="UQ204" s="143"/>
      <c r="UR204" s="143"/>
      <c r="US204" s="143"/>
      <c r="UT204" s="143"/>
      <c r="UU204" s="143"/>
      <c r="UV204" s="143"/>
      <c r="UW204" s="143"/>
      <c r="UX204" s="143"/>
      <c r="UY204" s="143"/>
      <c r="UZ204" s="143"/>
      <c r="VA204" s="143"/>
      <c r="VB204" s="143"/>
      <c r="VC204" s="143"/>
      <c r="VD204" s="143"/>
      <c r="VE204" s="143"/>
      <c r="VF204" s="143"/>
      <c r="VG204" s="143"/>
      <c r="VH204" s="143"/>
      <c r="VI204" s="143"/>
      <c r="VJ204" s="143"/>
      <c r="VK204" s="143"/>
      <c r="VL204" s="143"/>
      <c r="VM204" s="143"/>
      <c r="VN204" s="143"/>
      <c r="VO204" s="143"/>
      <c r="VP204" s="143"/>
      <c r="VQ204" s="143"/>
      <c r="VR204" s="143"/>
      <c r="VS204" s="143"/>
      <c r="VT204" s="143"/>
      <c r="VU204" s="143"/>
      <c r="VV204" s="143"/>
      <c r="VW204" s="143"/>
      <c r="VX204" s="143"/>
      <c r="VY204" s="143"/>
      <c r="VZ204" s="143"/>
      <c r="WA204" s="143"/>
      <c r="WB204" s="143"/>
      <c r="WC204" s="143"/>
      <c r="WD204" s="143"/>
      <c r="WE204" s="143"/>
      <c r="WF204" s="143"/>
      <c r="WG204" s="143"/>
      <c r="WH204" s="143"/>
      <c r="WI204" s="143"/>
      <c r="WJ204" s="143"/>
      <c r="WK204" s="143"/>
      <c r="WL204" s="143"/>
      <c r="WM204" s="143"/>
      <c r="WN204" s="143"/>
      <c r="WO204" s="143"/>
      <c r="WP204" s="143"/>
      <c r="WQ204" s="143"/>
      <c r="WR204" s="143"/>
      <c r="WS204" s="143"/>
      <c r="WT204" s="143"/>
      <c r="WU204" s="143"/>
      <c r="WV204" s="143"/>
      <c r="WW204" s="143"/>
      <c r="WX204" s="143"/>
      <c r="WY204" s="143"/>
      <c r="WZ204" s="143"/>
      <c r="XA204" s="143"/>
      <c r="XB204" s="143"/>
      <c r="XC204" s="143"/>
      <c r="XD204" s="143"/>
      <c r="XE204" s="143"/>
      <c r="XF204" s="143"/>
      <c r="XG204" s="143"/>
      <c r="XH204" s="143"/>
      <c r="XI204" s="143"/>
      <c r="XJ204" s="143"/>
      <c r="XK204" s="143"/>
      <c r="XL204" s="143"/>
      <c r="XM204" s="143"/>
      <c r="XN204" s="143"/>
      <c r="XO204" s="143"/>
      <c r="XP204" s="143"/>
      <c r="XQ204" s="143"/>
      <c r="XR204" s="143"/>
      <c r="XS204" s="143"/>
      <c r="XT204" s="143"/>
      <c r="XU204" s="143"/>
      <c r="XV204" s="143"/>
      <c r="XW204" s="143"/>
      <c r="XX204" s="143"/>
      <c r="XY204" s="143"/>
      <c r="XZ204" s="143"/>
      <c r="YA204" s="143"/>
      <c r="YB204" s="143"/>
      <c r="YC204" s="143"/>
      <c r="YD204" s="143"/>
      <c r="YE204" s="143"/>
      <c r="YF204" s="143"/>
      <c r="YG204" s="143"/>
      <c r="YH204" s="143"/>
      <c r="YI204" s="143"/>
      <c r="YJ204" s="143"/>
      <c r="YK204" s="143"/>
      <c r="YL204" s="143"/>
      <c r="YM204" s="143"/>
      <c r="YN204" s="143"/>
      <c r="YO204" s="143"/>
      <c r="YP204" s="143"/>
      <c r="YQ204" s="143"/>
      <c r="YR204" s="143"/>
      <c r="YS204" s="143"/>
      <c r="YT204" s="143"/>
      <c r="YU204" s="143"/>
      <c r="YV204" s="143"/>
      <c r="YW204" s="143"/>
      <c r="YX204" s="143"/>
      <c r="YY204" s="143"/>
      <c r="YZ204" s="143"/>
      <c r="ZA204" s="143"/>
      <c r="ZB204" s="143"/>
      <c r="ZC204" s="143"/>
      <c r="ZD204" s="143"/>
      <c r="ZE204" s="143"/>
      <c r="ZF204" s="143"/>
      <c r="ZG204" s="143"/>
      <c r="ZH204" s="143"/>
    </row>
    <row r="205" spans="1:684" s="106" customFormat="1" ht="13.55" customHeight="1">
      <c r="A205" s="400"/>
      <c r="B205" s="62" t="s">
        <v>21</v>
      </c>
      <c r="C205" s="166">
        <f>Asia!C205</f>
        <v>71970</v>
      </c>
      <c r="D205" s="385">
        <f t="shared" si="44"/>
        <v>-0.96658537027003311</v>
      </c>
      <c r="E205" s="93">
        <v>88</v>
      </c>
      <c r="F205" s="385">
        <f>IFERROR(IF((E205/E193-1)=-100%,"",(E205/E193-1)),"")</f>
        <v>-0.92920353982300885</v>
      </c>
      <c r="G205" s="92">
        <v>1</v>
      </c>
      <c r="H205" s="385">
        <f t="shared" si="45"/>
        <v>-0.99894957983193278</v>
      </c>
      <c r="I205" s="92">
        <v>10</v>
      </c>
      <c r="J205" s="385">
        <f t="shared" si="46"/>
        <v>-0.93006993006993011</v>
      </c>
      <c r="K205" s="373">
        <v>2</v>
      </c>
      <c r="L205" s="385">
        <f t="shared" si="47"/>
        <v>-0.98581560283687941</v>
      </c>
      <c r="M205" s="373">
        <v>0</v>
      </c>
      <c r="N205" s="385">
        <f t="shared" si="43"/>
        <v>-1</v>
      </c>
      <c r="O205" s="92"/>
      <c r="P205" s="385"/>
      <c r="Q205" s="93"/>
      <c r="R205" s="385"/>
      <c r="S205" s="143"/>
      <c r="T205" s="143"/>
      <c r="U205" s="143"/>
      <c r="V205" s="143"/>
      <c r="W205" s="143"/>
      <c r="X205" s="143"/>
      <c r="Y205" s="143"/>
      <c r="Z205" s="143"/>
      <c r="AA205" s="143"/>
      <c r="AB205" s="143"/>
      <c r="AC205" s="143"/>
      <c r="AD205" s="143"/>
      <c r="AE205" s="143"/>
      <c r="AF205" s="143"/>
      <c r="AG205" s="143"/>
      <c r="AH205" s="143"/>
      <c r="AI205" s="143"/>
      <c r="AJ205" s="143"/>
      <c r="AK205" s="143"/>
      <c r="AL205" s="143"/>
      <c r="AM205" s="143"/>
      <c r="AN205" s="143"/>
      <c r="AO205" s="143"/>
      <c r="AP205" s="143"/>
      <c r="AQ205" s="143"/>
      <c r="AR205" s="143"/>
      <c r="AS205" s="143"/>
      <c r="AT205" s="143"/>
      <c r="AU205" s="143"/>
      <c r="AV205" s="143"/>
      <c r="AW205" s="143"/>
      <c r="AX205" s="143"/>
      <c r="AY205" s="143"/>
      <c r="AZ205" s="143"/>
      <c r="BA205" s="143"/>
      <c r="BB205" s="143"/>
      <c r="BC205" s="143"/>
      <c r="BD205" s="143"/>
      <c r="BE205" s="143"/>
      <c r="BF205" s="143"/>
      <c r="BG205" s="143"/>
      <c r="BH205" s="143"/>
      <c r="BI205" s="143"/>
      <c r="BJ205" s="143"/>
      <c r="BK205" s="143"/>
      <c r="BL205" s="143"/>
      <c r="BM205" s="143"/>
      <c r="BN205" s="143"/>
      <c r="BO205" s="143"/>
      <c r="BP205" s="143"/>
      <c r="BQ205" s="143"/>
      <c r="BR205" s="143"/>
      <c r="BS205" s="143"/>
      <c r="BT205" s="143"/>
      <c r="BU205" s="143"/>
      <c r="BV205" s="143"/>
      <c r="BW205" s="143"/>
      <c r="BX205" s="143"/>
      <c r="BY205" s="143"/>
      <c r="BZ205" s="143"/>
      <c r="CA205" s="143"/>
      <c r="CB205" s="143"/>
      <c r="CC205" s="143"/>
      <c r="CD205" s="143"/>
      <c r="CE205" s="143"/>
      <c r="CF205" s="143"/>
      <c r="CG205" s="143"/>
      <c r="CH205" s="143"/>
      <c r="CI205" s="143"/>
      <c r="CJ205" s="143"/>
      <c r="CK205" s="143"/>
      <c r="CL205" s="143"/>
      <c r="CM205" s="143"/>
      <c r="CN205" s="143"/>
      <c r="CO205" s="143"/>
      <c r="CP205" s="143"/>
      <c r="CQ205" s="143"/>
      <c r="CR205" s="143"/>
      <c r="CS205" s="143"/>
      <c r="CT205" s="143"/>
      <c r="CU205" s="143"/>
      <c r="CV205" s="143"/>
      <c r="CW205" s="143"/>
      <c r="CX205" s="143"/>
      <c r="CY205" s="143"/>
      <c r="CZ205" s="143"/>
      <c r="DA205" s="143"/>
      <c r="DB205" s="143"/>
      <c r="DC205" s="143"/>
      <c r="DD205" s="143"/>
      <c r="DE205" s="143"/>
      <c r="DF205" s="143"/>
      <c r="DG205" s="143"/>
      <c r="DH205" s="143"/>
      <c r="DI205" s="143"/>
      <c r="DJ205" s="143"/>
      <c r="DK205" s="143"/>
      <c r="DL205" s="143"/>
      <c r="DM205" s="143"/>
      <c r="DN205" s="143"/>
      <c r="DO205" s="143"/>
      <c r="DP205" s="143"/>
      <c r="DQ205" s="143"/>
      <c r="DR205" s="143"/>
      <c r="DS205" s="143"/>
      <c r="DT205" s="143"/>
      <c r="DU205" s="143"/>
      <c r="DV205" s="143"/>
      <c r="DW205" s="143"/>
      <c r="DX205" s="143"/>
      <c r="DY205" s="143"/>
      <c r="DZ205" s="143"/>
      <c r="EA205" s="143"/>
      <c r="EB205" s="143"/>
      <c r="EC205" s="143"/>
      <c r="ED205" s="143"/>
      <c r="EE205" s="143"/>
      <c r="EF205" s="143"/>
      <c r="EG205" s="143"/>
      <c r="EH205" s="143"/>
      <c r="EI205" s="143"/>
      <c r="EJ205" s="143"/>
      <c r="EK205" s="143"/>
      <c r="EL205" s="143"/>
      <c r="EM205" s="143"/>
      <c r="EN205" s="143"/>
      <c r="EO205" s="143"/>
      <c r="EP205" s="143"/>
      <c r="EQ205" s="143"/>
      <c r="ER205" s="143"/>
      <c r="ES205" s="143"/>
      <c r="ET205" s="143"/>
      <c r="EU205" s="143"/>
      <c r="EV205" s="143"/>
      <c r="EW205" s="143"/>
      <c r="EX205" s="143"/>
      <c r="EY205" s="143"/>
      <c r="EZ205" s="143"/>
      <c r="FA205" s="143"/>
      <c r="FB205" s="143"/>
      <c r="FC205" s="143"/>
      <c r="FD205" s="143"/>
      <c r="FE205" s="143"/>
      <c r="FF205" s="143"/>
      <c r="FG205" s="143"/>
      <c r="FH205" s="143"/>
      <c r="FI205" s="143"/>
      <c r="FJ205" s="143"/>
      <c r="FK205" s="143"/>
      <c r="FL205" s="143"/>
      <c r="FM205" s="143"/>
      <c r="FN205" s="143"/>
      <c r="FO205" s="143"/>
      <c r="FP205" s="143"/>
      <c r="FQ205" s="143"/>
      <c r="FR205" s="143"/>
      <c r="FS205" s="143"/>
      <c r="FT205" s="143"/>
      <c r="FU205" s="143"/>
      <c r="FV205" s="143"/>
      <c r="FW205" s="143"/>
      <c r="FX205" s="143"/>
      <c r="FY205" s="143"/>
      <c r="FZ205" s="143"/>
      <c r="GA205" s="143"/>
      <c r="GB205" s="143"/>
      <c r="GC205" s="143"/>
      <c r="GD205" s="143"/>
      <c r="GE205" s="143"/>
      <c r="GF205" s="143"/>
      <c r="GG205" s="143"/>
      <c r="GH205" s="143"/>
      <c r="GI205" s="143"/>
      <c r="GJ205" s="143"/>
      <c r="GK205" s="143"/>
      <c r="GL205" s="143"/>
      <c r="GM205" s="143"/>
      <c r="GN205" s="143"/>
      <c r="GO205" s="143"/>
      <c r="GP205" s="143"/>
      <c r="GQ205" s="143"/>
      <c r="GR205" s="143"/>
      <c r="GS205" s="143"/>
      <c r="GT205" s="143"/>
      <c r="GU205" s="143"/>
      <c r="GV205" s="143"/>
      <c r="GW205" s="143"/>
      <c r="GX205" s="143"/>
      <c r="GY205" s="143"/>
      <c r="GZ205" s="143"/>
      <c r="HA205" s="143"/>
      <c r="HB205" s="143"/>
      <c r="HC205" s="143"/>
      <c r="HD205" s="143"/>
      <c r="HE205" s="143"/>
      <c r="HF205" s="143"/>
      <c r="HG205" s="143"/>
      <c r="HH205" s="143"/>
      <c r="HI205" s="143"/>
      <c r="HJ205" s="143"/>
      <c r="HK205" s="143"/>
      <c r="HL205" s="143"/>
      <c r="HM205" s="143"/>
      <c r="HN205" s="143"/>
      <c r="HO205" s="143"/>
      <c r="HP205" s="143"/>
      <c r="HQ205" s="143"/>
      <c r="HR205" s="143"/>
      <c r="HS205" s="143"/>
      <c r="HT205" s="143"/>
      <c r="HU205" s="143"/>
      <c r="HV205" s="143"/>
      <c r="HW205" s="143"/>
      <c r="HX205" s="143"/>
      <c r="HY205" s="143"/>
      <c r="HZ205" s="143"/>
      <c r="IA205" s="143"/>
      <c r="IB205" s="143"/>
      <c r="IC205" s="143"/>
      <c r="ID205" s="143"/>
      <c r="IE205" s="143"/>
      <c r="IF205" s="143"/>
      <c r="IG205" s="143"/>
      <c r="IH205" s="143"/>
      <c r="II205" s="143"/>
      <c r="IJ205" s="143"/>
      <c r="IK205" s="143"/>
      <c r="IL205" s="143"/>
      <c r="IM205" s="143"/>
      <c r="IN205" s="143"/>
      <c r="IO205" s="143"/>
      <c r="IP205" s="143"/>
      <c r="IQ205" s="143"/>
      <c r="IR205" s="143"/>
      <c r="IS205" s="143"/>
      <c r="IT205" s="143"/>
      <c r="IU205" s="143"/>
      <c r="IV205" s="143"/>
      <c r="IW205" s="143"/>
      <c r="IX205" s="143"/>
      <c r="IY205" s="143"/>
      <c r="IZ205" s="143"/>
      <c r="JA205" s="143"/>
      <c r="JB205" s="143"/>
      <c r="JC205" s="143"/>
      <c r="JD205" s="143"/>
      <c r="JE205" s="143"/>
      <c r="JF205" s="143"/>
      <c r="JG205" s="143"/>
      <c r="JH205" s="143"/>
      <c r="JI205" s="143"/>
      <c r="JJ205" s="143"/>
      <c r="JK205" s="143"/>
      <c r="JL205" s="143"/>
      <c r="JM205" s="143"/>
      <c r="JN205" s="143"/>
      <c r="JO205" s="143"/>
      <c r="JP205" s="143"/>
      <c r="JQ205" s="143"/>
      <c r="JR205" s="143"/>
      <c r="JS205" s="143"/>
      <c r="JT205" s="143"/>
      <c r="JU205" s="143"/>
      <c r="JV205" s="143"/>
      <c r="JW205" s="143"/>
      <c r="JX205" s="143"/>
      <c r="JY205" s="143"/>
      <c r="JZ205" s="143"/>
      <c r="KA205" s="143"/>
      <c r="KB205" s="143"/>
      <c r="KC205" s="143"/>
      <c r="KD205" s="143"/>
      <c r="KE205" s="143"/>
      <c r="KF205" s="143"/>
      <c r="KG205" s="143"/>
      <c r="KH205" s="143"/>
      <c r="KI205" s="143"/>
      <c r="KJ205" s="143"/>
      <c r="KK205" s="143"/>
      <c r="KL205" s="143"/>
      <c r="KM205" s="143"/>
      <c r="KN205" s="143"/>
      <c r="KO205" s="143"/>
      <c r="KP205" s="143"/>
      <c r="KQ205" s="143"/>
      <c r="KR205" s="143"/>
      <c r="KS205" s="143"/>
      <c r="KT205" s="143"/>
      <c r="KU205" s="143"/>
      <c r="KV205" s="143"/>
      <c r="KW205" s="143"/>
      <c r="KX205" s="143"/>
      <c r="KY205" s="143"/>
      <c r="KZ205" s="143"/>
      <c r="LA205" s="143"/>
      <c r="LB205" s="143"/>
      <c r="LC205" s="143"/>
      <c r="LD205" s="143"/>
      <c r="LE205" s="143"/>
      <c r="LF205" s="143"/>
      <c r="LG205" s="143"/>
      <c r="LH205" s="143"/>
      <c r="LI205" s="143"/>
      <c r="LJ205" s="143"/>
      <c r="LK205" s="143"/>
      <c r="LL205" s="143"/>
      <c r="LM205" s="143"/>
      <c r="LN205" s="143"/>
      <c r="LO205" s="143"/>
      <c r="LP205" s="143"/>
      <c r="LQ205" s="143"/>
      <c r="LR205" s="143"/>
      <c r="LS205" s="143"/>
      <c r="LT205" s="143"/>
      <c r="LU205" s="143"/>
      <c r="LV205" s="143"/>
      <c r="LW205" s="143"/>
      <c r="LX205" s="143"/>
      <c r="LY205" s="143"/>
      <c r="LZ205" s="143"/>
      <c r="MA205" s="143"/>
      <c r="MB205" s="143"/>
      <c r="MC205" s="143"/>
      <c r="MD205" s="143"/>
      <c r="ME205" s="143"/>
      <c r="MF205" s="143"/>
      <c r="MG205" s="143"/>
      <c r="MH205" s="143"/>
      <c r="MI205" s="143"/>
      <c r="MJ205" s="143"/>
      <c r="MK205" s="143"/>
      <c r="ML205" s="143"/>
      <c r="MM205" s="143"/>
      <c r="MN205" s="143"/>
      <c r="MO205" s="143"/>
      <c r="MP205" s="143"/>
      <c r="MQ205" s="143"/>
      <c r="MR205" s="143"/>
      <c r="MS205" s="143"/>
      <c r="MT205" s="143"/>
      <c r="MU205" s="143"/>
      <c r="MV205" s="143"/>
      <c r="MW205" s="143"/>
      <c r="MX205" s="143"/>
      <c r="MY205" s="143"/>
      <c r="MZ205" s="143"/>
      <c r="NA205" s="143"/>
      <c r="NB205" s="143"/>
      <c r="NC205" s="143"/>
      <c r="ND205" s="143"/>
      <c r="NE205" s="143"/>
      <c r="NF205" s="143"/>
      <c r="NG205" s="143"/>
      <c r="NH205" s="143"/>
      <c r="NI205" s="143"/>
      <c r="NJ205" s="143"/>
      <c r="NK205" s="143"/>
      <c r="NL205" s="143"/>
      <c r="NM205" s="143"/>
      <c r="NN205" s="143"/>
      <c r="NO205" s="143"/>
      <c r="NP205" s="143"/>
      <c r="NQ205" s="143"/>
      <c r="NR205" s="143"/>
      <c r="NS205" s="143"/>
      <c r="NT205" s="143"/>
      <c r="NU205" s="143"/>
      <c r="NV205" s="143"/>
      <c r="NW205" s="143"/>
      <c r="NX205" s="143"/>
      <c r="NY205" s="143"/>
      <c r="NZ205" s="143"/>
      <c r="OA205" s="143"/>
      <c r="OB205" s="143"/>
      <c r="OC205" s="143"/>
      <c r="OD205" s="143"/>
      <c r="OE205" s="143"/>
      <c r="OF205" s="143"/>
      <c r="OG205" s="143"/>
      <c r="OH205" s="143"/>
      <c r="OI205" s="143"/>
      <c r="OJ205" s="143"/>
      <c r="OK205" s="143"/>
      <c r="OL205" s="143"/>
      <c r="OM205" s="143"/>
      <c r="ON205" s="143"/>
      <c r="OO205" s="143"/>
      <c r="OP205" s="143"/>
      <c r="OQ205" s="143"/>
      <c r="OR205" s="143"/>
      <c r="OS205" s="143"/>
      <c r="OT205" s="143"/>
      <c r="OU205" s="143"/>
      <c r="OV205" s="143"/>
      <c r="OW205" s="143"/>
      <c r="OX205" s="143"/>
      <c r="OY205" s="143"/>
      <c r="OZ205" s="143"/>
      <c r="PA205" s="143"/>
      <c r="PB205" s="143"/>
      <c r="PC205" s="143"/>
      <c r="PD205" s="143"/>
      <c r="PE205" s="143"/>
      <c r="PF205" s="143"/>
      <c r="PG205" s="143"/>
      <c r="PH205" s="143"/>
      <c r="PI205" s="143"/>
      <c r="PJ205" s="143"/>
      <c r="PK205" s="143"/>
      <c r="PL205" s="143"/>
      <c r="PM205" s="143"/>
      <c r="PN205" s="143"/>
      <c r="PO205" s="143"/>
      <c r="PP205" s="143"/>
      <c r="PQ205" s="143"/>
      <c r="PR205" s="143"/>
      <c r="PS205" s="143"/>
      <c r="PT205" s="143"/>
      <c r="PU205" s="143"/>
      <c r="PV205" s="143"/>
      <c r="PW205" s="143"/>
      <c r="PX205" s="143"/>
      <c r="PY205" s="143"/>
      <c r="PZ205" s="143"/>
      <c r="QA205" s="143"/>
      <c r="QB205" s="143"/>
      <c r="QC205" s="143"/>
      <c r="QD205" s="143"/>
      <c r="QE205" s="143"/>
      <c r="QF205" s="143"/>
      <c r="QG205" s="143"/>
      <c r="QH205" s="143"/>
      <c r="QI205" s="143"/>
      <c r="QJ205" s="143"/>
      <c r="QK205" s="143"/>
      <c r="QL205" s="143"/>
      <c r="QM205" s="143"/>
      <c r="QN205" s="143"/>
      <c r="QO205" s="143"/>
      <c r="QP205" s="143"/>
      <c r="QQ205" s="143"/>
      <c r="QR205" s="143"/>
      <c r="QS205" s="143"/>
      <c r="QT205" s="143"/>
      <c r="QU205" s="143"/>
      <c r="QV205" s="143"/>
      <c r="QW205" s="143"/>
      <c r="QX205" s="143"/>
      <c r="QY205" s="143"/>
      <c r="QZ205" s="143"/>
      <c r="RA205" s="143"/>
      <c r="RB205" s="143"/>
      <c r="RC205" s="143"/>
      <c r="RD205" s="143"/>
      <c r="RE205" s="143"/>
      <c r="RF205" s="143"/>
      <c r="RG205" s="143"/>
      <c r="RH205" s="143"/>
      <c r="RI205" s="143"/>
      <c r="RJ205" s="143"/>
      <c r="RK205" s="143"/>
      <c r="RL205" s="143"/>
      <c r="RM205" s="143"/>
      <c r="RN205" s="143"/>
      <c r="RO205" s="143"/>
      <c r="RP205" s="143"/>
      <c r="RQ205" s="143"/>
      <c r="RR205" s="143"/>
      <c r="RS205" s="143"/>
      <c r="RT205" s="143"/>
      <c r="RU205" s="143"/>
      <c r="RV205" s="143"/>
      <c r="RW205" s="143"/>
      <c r="RX205" s="143"/>
      <c r="RY205" s="143"/>
      <c r="RZ205" s="143"/>
      <c r="SA205" s="143"/>
      <c r="SB205" s="143"/>
      <c r="SC205" s="143"/>
      <c r="SD205" s="143"/>
      <c r="SE205" s="143"/>
      <c r="SF205" s="143"/>
      <c r="SG205" s="143"/>
      <c r="SH205" s="143"/>
      <c r="SI205" s="143"/>
      <c r="SJ205" s="143"/>
      <c r="SK205" s="143"/>
      <c r="SL205" s="143"/>
      <c r="SM205" s="143"/>
      <c r="SN205" s="143"/>
      <c r="SO205" s="143"/>
      <c r="SP205" s="143"/>
      <c r="SQ205" s="143"/>
      <c r="SR205" s="143"/>
      <c r="SS205" s="143"/>
      <c r="ST205" s="143"/>
      <c r="SU205" s="143"/>
      <c r="SV205" s="143"/>
      <c r="SW205" s="143"/>
      <c r="SX205" s="143"/>
      <c r="SY205" s="143"/>
      <c r="SZ205" s="143"/>
      <c r="TA205" s="143"/>
      <c r="TB205" s="143"/>
      <c r="TC205" s="143"/>
      <c r="TD205" s="143"/>
      <c r="TE205" s="143"/>
      <c r="TF205" s="143"/>
      <c r="TG205" s="143"/>
      <c r="TH205" s="143"/>
      <c r="TI205" s="143"/>
      <c r="TJ205" s="143"/>
      <c r="TK205" s="143"/>
      <c r="TL205" s="143"/>
      <c r="TM205" s="143"/>
      <c r="TN205" s="143"/>
      <c r="TO205" s="143"/>
      <c r="TP205" s="143"/>
      <c r="TQ205" s="143"/>
      <c r="TR205" s="143"/>
      <c r="TS205" s="143"/>
      <c r="TT205" s="143"/>
      <c r="TU205" s="143"/>
      <c r="TV205" s="143"/>
      <c r="TW205" s="143"/>
      <c r="TX205" s="143"/>
      <c r="TY205" s="143"/>
      <c r="TZ205" s="143"/>
      <c r="UA205" s="143"/>
      <c r="UB205" s="143"/>
      <c r="UC205" s="143"/>
      <c r="UD205" s="143"/>
      <c r="UE205" s="143"/>
      <c r="UF205" s="143"/>
      <c r="UG205" s="143"/>
      <c r="UH205" s="143"/>
      <c r="UI205" s="143"/>
      <c r="UJ205" s="143"/>
      <c r="UK205" s="143"/>
      <c r="UL205" s="143"/>
      <c r="UM205" s="143"/>
      <c r="UN205" s="143"/>
      <c r="UO205" s="143"/>
      <c r="UP205" s="143"/>
      <c r="UQ205" s="143"/>
      <c r="UR205" s="143"/>
      <c r="US205" s="143"/>
      <c r="UT205" s="143"/>
      <c r="UU205" s="143"/>
      <c r="UV205" s="143"/>
      <c r="UW205" s="143"/>
      <c r="UX205" s="143"/>
      <c r="UY205" s="143"/>
      <c r="UZ205" s="143"/>
      <c r="VA205" s="143"/>
      <c r="VB205" s="143"/>
      <c r="VC205" s="143"/>
      <c r="VD205" s="143"/>
      <c r="VE205" s="143"/>
      <c r="VF205" s="143"/>
      <c r="VG205" s="143"/>
      <c r="VH205" s="143"/>
      <c r="VI205" s="143"/>
      <c r="VJ205" s="143"/>
      <c r="VK205" s="143"/>
      <c r="VL205" s="143"/>
      <c r="VM205" s="143"/>
      <c r="VN205" s="143"/>
      <c r="VO205" s="143"/>
      <c r="VP205" s="143"/>
      <c r="VQ205" s="143"/>
      <c r="VR205" s="143"/>
      <c r="VS205" s="143"/>
      <c r="VT205" s="143"/>
      <c r="VU205" s="143"/>
      <c r="VV205" s="143"/>
      <c r="VW205" s="143"/>
      <c r="VX205" s="143"/>
      <c r="VY205" s="143"/>
      <c r="VZ205" s="143"/>
      <c r="WA205" s="143"/>
      <c r="WB205" s="143"/>
      <c r="WC205" s="143"/>
      <c r="WD205" s="143"/>
      <c r="WE205" s="143"/>
      <c r="WF205" s="143"/>
      <c r="WG205" s="143"/>
      <c r="WH205" s="143"/>
      <c r="WI205" s="143"/>
      <c r="WJ205" s="143"/>
      <c r="WK205" s="143"/>
      <c r="WL205" s="143"/>
      <c r="WM205" s="143"/>
      <c r="WN205" s="143"/>
      <c r="WO205" s="143"/>
      <c r="WP205" s="143"/>
      <c r="WQ205" s="143"/>
      <c r="WR205" s="143"/>
      <c r="WS205" s="143"/>
      <c r="WT205" s="143"/>
      <c r="WU205" s="143"/>
      <c r="WV205" s="143"/>
      <c r="WW205" s="143"/>
      <c r="WX205" s="143"/>
      <c r="WY205" s="143"/>
      <c r="WZ205" s="143"/>
      <c r="XA205" s="143"/>
      <c r="XB205" s="143"/>
      <c r="XC205" s="143"/>
      <c r="XD205" s="143"/>
      <c r="XE205" s="143"/>
      <c r="XF205" s="143"/>
      <c r="XG205" s="143"/>
      <c r="XH205" s="143"/>
      <c r="XI205" s="143"/>
      <c r="XJ205" s="143"/>
      <c r="XK205" s="143"/>
      <c r="XL205" s="143"/>
      <c r="XM205" s="143"/>
      <c r="XN205" s="143"/>
      <c r="XO205" s="143"/>
      <c r="XP205" s="143"/>
      <c r="XQ205" s="143"/>
      <c r="XR205" s="143"/>
      <c r="XS205" s="143"/>
      <c r="XT205" s="143"/>
      <c r="XU205" s="143"/>
      <c r="XV205" s="143"/>
      <c r="XW205" s="143"/>
      <c r="XX205" s="143"/>
      <c r="XY205" s="143"/>
      <c r="XZ205" s="143"/>
      <c r="YA205" s="143"/>
      <c r="YB205" s="143"/>
      <c r="YC205" s="143"/>
      <c r="YD205" s="143"/>
      <c r="YE205" s="143"/>
      <c r="YF205" s="143"/>
      <c r="YG205" s="143"/>
      <c r="YH205" s="143"/>
      <c r="YI205" s="143"/>
      <c r="YJ205" s="143"/>
      <c r="YK205" s="143"/>
      <c r="YL205" s="143"/>
      <c r="YM205" s="143"/>
      <c r="YN205" s="143"/>
      <c r="YO205" s="143"/>
      <c r="YP205" s="143"/>
      <c r="YQ205" s="143"/>
      <c r="YR205" s="143"/>
      <c r="YS205" s="143"/>
      <c r="YT205" s="143"/>
      <c r="YU205" s="143"/>
      <c r="YV205" s="143"/>
      <c r="YW205" s="143"/>
      <c r="YX205" s="143"/>
      <c r="YY205" s="143"/>
      <c r="YZ205" s="143"/>
      <c r="ZA205" s="143"/>
      <c r="ZB205" s="143"/>
      <c r="ZC205" s="143"/>
      <c r="ZD205" s="143"/>
      <c r="ZE205" s="143"/>
      <c r="ZF205" s="143"/>
      <c r="ZG205" s="143"/>
      <c r="ZH205" s="143"/>
    </row>
    <row r="206" spans="1:684" s="106" customFormat="1" ht="13.55" customHeight="1">
      <c r="A206" s="400"/>
      <c r="B206" s="62" t="s">
        <v>34</v>
      </c>
      <c r="C206" s="166">
        <f>Asia!C206</f>
        <v>70686</v>
      </c>
      <c r="D206" s="385">
        <f>IFERROR(IF((C206/C194-1)=-100%,"",(C206/C194-1)),"")</f>
        <v>-0.96618205408881097</v>
      </c>
      <c r="E206" s="93">
        <v>69</v>
      </c>
      <c r="F206" s="385">
        <f>IFERROR(IF((E206/E194-1)=-100%,"",(E206/E194-1)),"")</f>
        <v>-0.94748858447488582</v>
      </c>
      <c r="G206" s="92">
        <v>0</v>
      </c>
      <c r="H206" s="385">
        <f t="shared" si="45"/>
        <v>-1</v>
      </c>
      <c r="I206" s="92">
        <v>13</v>
      </c>
      <c r="J206" s="385">
        <f t="shared" si="46"/>
        <v>-0.91874999999999996</v>
      </c>
      <c r="K206" s="373">
        <v>0</v>
      </c>
      <c r="L206" s="385">
        <f t="shared" si="47"/>
        <v>-1</v>
      </c>
      <c r="M206" s="373">
        <v>29</v>
      </c>
      <c r="N206" s="385">
        <f t="shared" si="43"/>
        <v>-0.95166666666666666</v>
      </c>
      <c r="O206" s="92"/>
      <c r="P206" s="385"/>
      <c r="Q206" s="93"/>
      <c r="R206" s="385"/>
      <c r="S206" s="143"/>
      <c r="T206" s="143"/>
      <c r="U206" s="143"/>
      <c r="V206" s="143"/>
      <c r="W206" s="143"/>
      <c r="X206" s="143"/>
      <c r="Y206" s="143"/>
      <c r="Z206" s="143"/>
      <c r="AA206" s="143"/>
      <c r="AB206" s="143"/>
      <c r="AC206" s="143"/>
      <c r="AD206" s="143"/>
      <c r="AE206" s="143"/>
      <c r="AF206" s="143"/>
      <c r="AG206" s="143"/>
      <c r="AH206" s="143"/>
      <c r="AI206" s="143"/>
      <c r="AJ206" s="143"/>
      <c r="AK206" s="143"/>
      <c r="AL206" s="143"/>
      <c r="AM206" s="143"/>
      <c r="AN206" s="143"/>
      <c r="AO206" s="143"/>
      <c r="AP206" s="143"/>
      <c r="AQ206" s="143"/>
      <c r="AR206" s="143"/>
      <c r="AS206" s="143"/>
      <c r="AT206" s="143"/>
      <c r="AU206" s="143"/>
      <c r="AV206" s="143"/>
      <c r="AW206" s="143"/>
      <c r="AX206" s="143"/>
      <c r="AY206" s="143"/>
      <c r="AZ206" s="143"/>
      <c r="BA206" s="143"/>
      <c r="BB206" s="143"/>
      <c r="BC206" s="143"/>
      <c r="BD206" s="143"/>
      <c r="BE206" s="143"/>
      <c r="BF206" s="143"/>
      <c r="BG206" s="143"/>
      <c r="BH206" s="143"/>
      <c r="BI206" s="143"/>
      <c r="BJ206" s="143"/>
      <c r="BK206" s="143"/>
      <c r="BL206" s="143"/>
      <c r="BM206" s="143"/>
      <c r="BN206" s="143"/>
      <c r="BO206" s="143"/>
      <c r="BP206" s="143"/>
      <c r="BQ206" s="143"/>
      <c r="BR206" s="143"/>
      <c r="BS206" s="143"/>
      <c r="BT206" s="143"/>
      <c r="BU206" s="143"/>
      <c r="BV206" s="143"/>
      <c r="BW206" s="143"/>
      <c r="BX206" s="143"/>
      <c r="BY206" s="143"/>
      <c r="BZ206" s="143"/>
      <c r="CA206" s="143"/>
      <c r="CB206" s="143"/>
      <c r="CC206" s="143"/>
      <c r="CD206" s="143"/>
      <c r="CE206" s="143"/>
      <c r="CF206" s="143"/>
      <c r="CG206" s="143"/>
      <c r="CH206" s="143"/>
      <c r="CI206" s="143"/>
      <c r="CJ206" s="143"/>
      <c r="CK206" s="143"/>
      <c r="CL206" s="143"/>
      <c r="CM206" s="143"/>
      <c r="CN206" s="143"/>
      <c r="CO206" s="143"/>
      <c r="CP206" s="143"/>
      <c r="CQ206" s="143"/>
      <c r="CR206" s="143"/>
      <c r="CS206" s="143"/>
      <c r="CT206" s="143"/>
      <c r="CU206" s="143"/>
      <c r="CV206" s="143"/>
      <c r="CW206" s="143"/>
      <c r="CX206" s="143"/>
      <c r="CY206" s="143"/>
      <c r="CZ206" s="143"/>
      <c r="DA206" s="143"/>
      <c r="DB206" s="143"/>
      <c r="DC206" s="143"/>
      <c r="DD206" s="143"/>
      <c r="DE206" s="143"/>
      <c r="DF206" s="143"/>
      <c r="DG206" s="143"/>
      <c r="DH206" s="143"/>
      <c r="DI206" s="143"/>
      <c r="DJ206" s="143"/>
      <c r="DK206" s="143"/>
      <c r="DL206" s="143"/>
      <c r="DM206" s="143"/>
      <c r="DN206" s="143"/>
      <c r="DO206" s="143"/>
      <c r="DP206" s="143"/>
      <c r="DQ206" s="143"/>
      <c r="DR206" s="143"/>
      <c r="DS206" s="143"/>
      <c r="DT206" s="143"/>
      <c r="DU206" s="143"/>
      <c r="DV206" s="143"/>
      <c r="DW206" s="143"/>
      <c r="DX206" s="143"/>
      <c r="DY206" s="143"/>
      <c r="DZ206" s="143"/>
      <c r="EA206" s="143"/>
      <c r="EB206" s="143"/>
      <c r="EC206" s="143"/>
      <c r="ED206" s="143"/>
      <c r="EE206" s="143"/>
      <c r="EF206" s="143"/>
      <c r="EG206" s="143"/>
      <c r="EH206" s="143"/>
      <c r="EI206" s="143"/>
      <c r="EJ206" s="143"/>
      <c r="EK206" s="143"/>
      <c r="EL206" s="143"/>
      <c r="EM206" s="143"/>
      <c r="EN206" s="143"/>
      <c r="EO206" s="143"/>
      <c r="EP206" s="143"/>
      <c r="EQ206" s="143"/>
      <c r="ER206" s="143"/>
      <c r="ES206" s="143"/>
      <c r="ET206" s="143"/>
      <c r="EU206" s="143"/>
      <c r="EV206" s="143"/>
      <c r="EW206" s="143"/>
      <c r="EX206" s="143"/>
      <c r="EY206" s="143"/>
      <c r="EZ206" s="143"/>
      <c r="FA206" s="143"/>
      <c r="FB206" s="143"/>
      <c r="FC206" s="143"/>
      <c r="FD206" s="143"/>
      <c r="FE206" s="143"/>
      <c r="FF206" s="143"/>
      <c r="FG206" s="143"/>
      <c r="FH206" s="143"/>
      <c r="FI206" s="143"/>
      <c r="FJ206" s="143"/>
      <c r="FK206" s="143"/>
      <c r="FL206" s="143"/>
      <c r="FM206" s="143"/>
      <c r="FN206" s="143"/>
      <c r="FO206" s="143"/>
      <c r="FP206" s="143"/>
      <c r="FQ206" s="143"/>
      <c r="FR206" s="143"/>
      <c r="FS206" s="143"/>
      <c r="FT206" s="143"/>
      <c r="FU206" s="143"/>
      <c r="FV206" s="143"/>
      <c r="FW206" s="143"/>
      <c r="FX206" s="143"/>
      <c r="FY206" s="143"/>
      <c r="FZ206" s="143"/>
      <c r="GA206" s="143"/>
      <c r="GB206" s="143"/>
      <c r="GC206" s="143"/>
      <c r="GD206" s="143"/>
      <c r="GE206" s="143"/>
      <c r="GF206" s="143"/>
      <c r="GG206" s="143"/>
      <c r="GH206" s="143"/>
      <c r="GI206" s="143"/>
      <c r="GJ206" s="143"/>
      <c r="GK206" s="143"/>
      <c r="GL206" s="143"/>
      <c r="GM206" s="143"/>
      <c r="GN206" s="143"/>
      <c r="GO206" s="143"/>
      <c r="GP206" s="143"/>
      <c r="GQ206" s="143"/>
      <c r="GR206" s="143"/>
      <c r="GS206" s="143"/>
      <c r="GT206" s="143"/>
      <c r="GU206" s="143"/>
      <c r="GV206" s="143"/>
      <c r="GW206" s="143"/>
      <c r="GX206" s="143"/>
      <c r="GY206" s="143"/>
      <c r="GZ206" s="143"/>
      <c r="HA206" s="143"/>
      <c r="HB206" s="143"/>
      <c r="HC206" s="143"/>
      <c r="HD206" s="143"/>
      <c r="HE206" s="143"/>
      <c r="HF206" s="143"/>
      <c r="HG206" s="143"/>
      <c r="HH206" s="143"/>
      <c r="HI206" s="143"/>
      <c r="HJ206" s="143"/>
      <c r="HK206" s="143"/>
      <c r="HL206" s="143"/>
      <c r="HM206" s="143"/>
      <c r="HN206" s="143"/>
      <c r="HO206" s="143"/>
      <c r="HP206" s="143"/>
      <c r="HQ206" s="143"/>
      <c r="HR206" s="143"/>
      <c r="HS206" s="143"/>
      <c r="HT206" s="143"/>
      <c r="HU206" s="143"/>
      <c r="HV206" s="143"/>
      <c r="HW206" s="143"/>
      <c r="HX206" s="143"/>
      <c r="HY206" s="143"/>
      <c r="HZ206" s="143"/>
      <c r="IA206" s="143"/>
      <c r="IB206" s="143"/>
      <c r="IC206" s="143"/>
      <c r="ID206" s="143"/>
      <c r="IE206" s="143"/>
      <c r="IF206" s="143"/>
      <c r="IG206" s="143"/>
      <c r="IH206" s="143"/>
      <c r="II206" s="143"/>
      <c r="IJ206" s="143"/>
      <c r="IK206" s="143"/>
      <c r="IL206" s="143"/>
      <c r="IM206" s="143"/>
      <c r="IN206" s="143"/>
      <c r="IO206" s="143"/>
      <c r="IP206" s="143"/>
      <c r="IQ206" s="143"/>
      <c r="IR206" s="143"/>
      <c r="IS206" s="143"/>
      <c r="IT206" s="143"/>
      <c r="IU206" s="143"/>
      <c r="IV206" s="143"/>
      <c r="IW206" s="143"/>
      <c r="IX206" s="143"/>
      <c r="IY206" s="143"/>
      <c r="IZ206" s="143"/>
      <c r="JA206" s="143"/>
      <c r="JB206" s="143"/>
      <c r="JC206" s="143"/>
      <c r="JD206" s="143"/>
      <c r="JE206" s="143"/>
      <c r="JF206" s="143"/>
      <c r="JG206" s="143"/>
      <c r="JH206" s="143"/>
      <c r="JI206" s="143"/>
      <c r="JJ206" s="143"/>
      <c r="JK206" s="143"/>
      <c r="JL206" s="143"/>
      <c r="JM206" s="143"/>
      <c r="JN206" s="143"/>
      <c r="JO206" s="143"/>
      <c r="JP206" s="143"/>
      <c r="JQ206" s="143"/>
      <c r="JR206" s="143"/>
      <c r="JS206" s="143"/>
      <c r="JT206" s="143"/>
      <c r="JU206" s="143"/>
      <c r="JV206" s="143"/>
      <c r="JW206" s="143"/>
      <c r="JX206" s="143"/>
      <c r="JY206" s="143"/>
      <c r="JZ206" s="143"/>
      <c r="KA206" s="143"/>
      <c r="KB206" s="143"/>
      <c r="KC206" s="143"/>
      <c r="KD206" s="143"/>
      <c r="KE206" s="143"/>
      <c r="KF206" s="143"/>
      <c r="KG206" s="143"/>
      <c r="KH206" s="143"/>
      <c r="KI206" s="143"/>
      <c r="KJ206" s="143"/>
      <c r="KK206" s="143"/>
      <c r="KL206" s="143"/>
      <c r="KM206" s="143"/>
      <c r="KN206" s="143"/>
      <c r="KO206" s="143"/>
      <c r="KP206" s="143"/>
      <c r="KQ206" s="143"/>
      <c r="KR206" s="143"/>
      <c r="KS206" s="143"/>
      <c r="KT206" s="143"/>
      <c r="KU206" s="143"/>
      <c r="KV206" s="143"/>
      <c r="KW206" s="143"/>
      <c r="KX206" s="143"/>
      <c r="KY206" s="143"/>
      <c r="KZ206" s="143"/>
      <c r="LA206" s="143"/>
      <c r="LB206" s="143"/>
      <c r="LC206" s="143"/>
      <c r="LD206" s="143"/>
      <c r="LE206" s="143"/>
      <c r="LF206" s="143"/>
      <c r="LG206" s="143"/>
      <c r="LH206" s="143"/>
      <c r="LI206" s="143"/>
      <c r="LJ206" s="143"/>
      <c r="LK206" s="143"/>
      <c r="LL206" s="143"/>
      <c r="LM206" s="143"/>
      <c r="LN206" s="143"/>
      <c r="LO206" s="143"/>
      <c r="LP206" s="143"/>
      <c r="LQ206" s="143"/>
      <c r="LR206" s="143"/>
      <c r="LS206" s="143"/>
      <c r="LT206" s="143"/>
      <c r="LU206" s="143"/>
      <c r="LV206" s="143"/>
      <c r="LW206" s="143"/>
      <c r="LX206" s="143"/>
      <c r="LY206" s="143"/>
      <c r="LZ206" s="143"/>
      <c r="MA206" s="143"/>
      <c r="MB206" s="143"/>
      <c r="MC206" s="143"/>
      <c r="MD206" s="143"/>
      <c r="ME206" s="143"/>
      <c r="MF206" s="143"/>
      <c r="MG206" s="143"/>
      <c r="MH206" s="143"/>
      <c r="MI206" s="143"/>
      <c r="MJ206" s="143"/>
      <c r="MK206" s="143"/>
      <c r="ML206" s="143"/>
      <c r="MM206" s="143"/>
      <c r="MN206" s="143"/>
      <c r="MO206" s="143"/>
      <c r="MP206" s="143"/>
      <c r="MQ206" s="143"/>
      <c r="MR206" s="143"/>
      <c r="MS206" s="143"/>
      <c r="MT206" s="143"/>
      <c r="MU206" s="143"/>
      <c r="MV206" s="143"/>
      <c r="MW206" s="143"/>
      <c r="MX206" s="143"/>
      <c r="MY206" s="143"/>
      <c r="MZ206" s="143"/>
      <c r="NA206" s="143"/>
      <c r="NB206" s="143"/>
      <c r="NC206" s="143"/>
      <c r="ND206" s="143"/>
      <c r="NE206" s="143"/>
      <c r="NF206" s="143"/>
      <c r="NG206" s="143"/>
      <c r="NH206" s="143"/>
      <c r="NI206" s="143"/>
      <c r="NJ206" s="143"/>
      <c r="NK206" s="143"/>
      <c r="NL206" s="143"/>
      <c r="NM206" s="143"/>
      <c r="NN206" s="143"/>
      <c r="NO206" s="143"/>
      <c r="NP206" s="143"/>
      <c r="NQ206" s="143"/>
      <c r="NR206" s="143"/>
      <c r="NS206" s="143"/>
      <c r="NT206" s="143"/>
      <c r="NU206" s="143"/>
      <c r="NV206" s="143"/>
      <c r="NW206" s="143"/>
      <c r="NX206" s="143"/>
      <c r="NY206" s="143"/>
      <c r="NZ206" s="143"/>
      <c r="OA206" s="143"/>
      <c r="OB206" s="143"/>
      <c r="OC206" s="143"/>
      <c r="OD206" s="143"/>
      <c r="OE206" s="143"/>
      <c r="OF206" s="143"/>
      <c r="OG206" s="143"/>
      <c r="OH206" s="143"/>
      <c r="OI206" s="143"/>
      <c r="OJ206" s="143"/>
      <c r="OK206" s="143"/>
      <c r="OL206" s="143"/>
      <c r="OM206" s="143"/>
      <c r="ON206" s="143"/>
      <c r="OO206" s="143"/>
      <c r="OP206" s="143"/>
      <c r="OQ206" s="143"/>
      <c r="OR206" s="143"/>
      <c r="OS206" s="143"/>
      <c r="OT206" s="143"/>
      <c r="OU206" s="143"/>
      <c r="OV206" s="143"/>
      <c r="OW206" s="143"/>
      <c r="OX206" s="143"/>
      <c r="OY206" s="143"/>
      <c r="OZ206" s="143"/>
      <c r="PA206" s="143"/>
      <c r="PB206" s="143"/>
      <c r="PC206" s="143"/>
      <c r="PD206" s="143"/>
      <c r="PE206" s="143"/>
      <c r="PF206" s="143"/>
      <c r="PG206" s="143"/>
      <c r="PH206" s="143"/>
      <c r="PI206" s="143"/>
      <c r="PJ206" s="143"/>
      <c r="PK206" s="143"/>
      <c r="PL206" s="143"/>
      <c r="PM206" s="143"/>
      <c r="PN206" s="143"/>
      <c r="PO206" s="143"/>
      <c r="PP206" s="143"/>
      <c r="PQ206" s="143"/>
      <c r="PR206" s="143"/>
      <c r="PS206" s="143"/>
      <c r="PT206" s="143"/>
      <c r="PU206" s="143"/>
      <c r="PV206" s="143"/>
      <c r="PW206" s="143"/>
      <c r="PX206" s="143"/>
      <c r="PY206" s="143"/>
      <c r="PZ206" s="143"/>
      <c r="QA206" s="143"/>
      <c r="QB206" s="143"/>
      <c r="QC206" s="143"/>
      <c r="QD206" s="143"/>
      <c r="QE206" s="143"/>
      <c r="QF206" s="143"/>
      <c r="QG206" s="143"/>
      <c r="QH206" s="143"/>
      <c r="QI206" s="143"/>
      <c r="QJ206" s="143"/>
      <c r="QK206" s="143"/>
      <c r="QL206" s="143"/>
      <c r="QM206" s="143"/>
      <c r="QN206" s="143"/>
      <c r="QO206" s="143"/>
      <c r="QP206" s="143"/>
      <c r="QQ206" s="143"/>
      <c r="QR206" s="143"/>
      <c r="QS206" s="143"/>
      <c r="QT206" s="143"/>
      <c r="QU206" s="143"/>
      <c r="QV206" s="143"/>
      <c r="QW206" s="143"/>
      <c r="QX206" s="143"/>
      <c r="QY206" s="143"/>
      <c r="QZ206" s="143"/>
      <c r="RA206" s="143"/>
      <c r="RB206" s="143"/>
      <c r="RC206" s="143"/>
      <c r="RD206" s="143"/>
      <c r="RE206" s="143"/>
      <c r="RF206" s="143"/>
      <c r="RG206" s="143"/>
      <c r="RH206" s="143"/>
      <c r="RI206" s="143"/>
      <c r="RJ206" s="143"/>
      <c r="RK206" s="143"/>
      <c r="RL206" s="143"/>
      <c r="RM206" s="143"/>
      <c r="RN206" s="143"/>
      <c r="RO206" s="143"/>
      <c r="RP206" s="143"/>
      <c r="RQ206" s="143"/>
      <c r="RR206" s="143"/>
      <c r="RS206" s="143"/>
      <c r="RT206" s="143"/>
      <c r="RU206" s="143"/>
      <c r="RV206" s="143"/>
      <c r="RW206" s="143"/>
      <c r="RX206" s="143"/>
      <c r="RY206" s="143"/>
      <c r="RZ206" s="143"/>
      <c r="SA206" s="143"/>
      <c r="SB206" s="143"/>
      <c r="SC206" s="143"/>
      <c r="SD206" s="143"/>
      <c r="SE206" s="143"/>
      <c r="SF206" s="143"/>
      <c r="SG206" s="143"/>
      <c r="SH206" s="143"/>
      <c r="SI206" s="143"/>
      <c r="SJ206" s="143"/>
      <c r="SK206" s="143"/>
      <c r="SL206" s="143"/>
      <c r="SM206" s="143"/>
      <c r="SN206" s="143"/>
      <c r="SO206" s="143"/>
      <c r="SP206" s="143"/>
      <c r="SQ206" s="143"/>
      <c r="SR206" s="143"/>
      <c r="SS206" s="143"/>
      <c r="ST206" s="143"/>
      <c r="SU206" s="143"/>
      <c r="SV206" s="143"/>
      <c r="SW206" s="143"/>
      <c r="SX206" s="143"/>
      <c r="SY206" s="143"/>
      <c r="SZ206" s="143"/>
      <c r="TA206" s="143"/>
      <c r="TB206" s="143"/>
      <c r="TC206" s="143"/>
      <c r="TD206" s="143"/>
      <c r="TE206" s="143"/>
      <c r="TF206" s="143"/>
      <c r="TG206" s="143"/>
      <c r="TH206" s="143"/>
      <c r="TI206" s="143"/>
      <c r="TJ206" s="143"/>
      <c r="TK206" s="143"/>
      <c r="TL206" s="143"/>
      <c r="TM206" s="143"/>
      <c r="TN206" s="143"/>
      <c r="TO206" s="143"/>
      <c r="TP206" s="143"/>
      <c r="TQ206" s="143"/>
      <c r="TR206" s="143"/>
      <c r="TS206" s="143"/>
      <c r="TT206" s="143"/>
      <c r="TU206" s="143"/>
      <c r="TV206" s="143"/>
      <c r="TW206" s="143"/>
      <c r="TX206" s="143"/>
      <c r="TY206" s="143"/>
      <c r="TZ206" s="143"/>
      <c r="UA206" s="143"/>
      <c r="UB206" s="143"/>
      <c r="UC206" s="143"/>
      <c r="UD206" s="143"/>
      <c r="UE206" s="143"/>
      <c r="UF206" s="143"/>
      <c r="UG206" s="143"/>
      <c r="UH206" s="143"/>
      <c r="UI206" s="143"/>
      <c r="UJ206" s="143"/>
      <c r="UK206" s="143"/>
      <c r="UL206" s="143"/>
      <c r="UM206" s="143"/>
      <c r="UN206" s="143"/>
      <c r="UO206" s="143"/>
      <c r="UP206" s="143"/>
      <c r="UQ206" s="143"/>
      <c r="UR206" s="143"/>
      <c r="US206" s="143"/>
      <c r="UT206" s="143"/>
      <c r="UU206" s="143"/>
      <c r="UV206" s="143"/>
      <c r="UW206" s="143"/>
      <c r="UX206" s="143"/>
      <c r="UY206" s="143"/>
      <c r="UZ206" s="143"/>
      <c r="VA206" s="143"/>
      <c r="VB206" s="143"/>
      <c r="VC206" s="143"/>
      <c r="VD206" s="143"/>
      <c r="VE206" s="143"/>
      <c r="VF206" s="143"/>
      <c r="VG206" s="143"/>
      <c r="VH206" s="143"/>
      <c r="VI206" s="143"/>
      <c r="VJ206" s="143"/>
      <c r="VK206" s="143"/>
      <c r="VL206" s="143"/>
      <c r="VM206" s="143"/>
      <c r="VN206" s="143"/>
      <c r="VO206" s="143"/>
      <c r="VP206" s="143"/>
      <c r="VQ206" s="143"/>
      <c r="VR206" s="143"/>
      <c r="VS206" s="143"/>
      <c r="VT206" s="143"/>
      <c r="VU206" s="143"/>
      <c r="VV206" s="143"/>
      <c r="VW206" s="143"/>
      <c r="VX206" s="143"/>
      <c r="VY206" s="143"/>
      <c r="VZ206" s="143"/>
      <c r="WA206" s="143"/>
      <c r="WB206" s="143"/>
      <c r="WC206" s="143"/>
      <c r="WD206" s="143"/>
      <c r="WE206" s="143"/>
      <c r="WF206" s="143"/>
      <c r="WG206" s="143"/>
      <c r="WH206" s="143"/>
      <c r="WI206" s="143"/>
      <c r="WJ206" s="143"/>
      <c r="WK206" s="143"/>
      <c r="WL206" s="143"/>
      <c r="WM206" s="143"/>
      <c r="WN206" s="143"/>
      <c r="WO206" s="143"/>
      <c r="WP206" s="143"/>
      <c r="WQ206" s="143"/>
      <c r="WR206" s="143"/>
      <c r="WS206" s="143"/>
      <c r="WT206" s="143"/>
      <c r="WU206" s="143"/>
      <c r="WV206" s="143"/>
      <c r="WW206" s="143"/>
      <c r="WX206" s="143"/>
      <c r="WY206" s="143"/>
      <c r="WZ206" s="143"/>
      <c r="XA206" s="143"/>
      <c r="XB206" s="143"/>
      <c r="XC206" s="143"/>
      <c r="XD206" s="143"/>
      <c r="XE206" s="143"/>
      <c r="XF206" s="143"/>
      <c r="XG206" s="143"/>
      <c r="XH206" s="143"/>
      <c r="XI206" s="143"/>
      <c r="XJ206" s="143"/>
      <c r="XK206" s="143"/>
      <c r="XL206" s="143"/>
      <c r="XM206" s="143"/>
      <c r="XN206" s="143"/>
      <c r="XO206" s="143"/>
      <c r="XP206" s="143"/>
      <c r="XQ206" s="143"/>
      <c r="XR206" s="143"/>
      <c r="XS206" s="143"/>
      <c r="XT206" s="143"/>
      <c r="XU206" s="143"/>
      <c r="XV206" s="143"/>
      <c r="XW206" s="143"/>
      <c r="XX206" s="143"/>
      <c r="XY206" s="143"/>
      <c r="XZ206" s="143"/>
      <c r="YA206" s="143"/>
      <c r="YB206" s="143"/>
      <c r="YC206" s="143"/>
      <c r="YD206" s="143"/>
      <c r="YE206" s="143"/>
      <c r="YF206" s="143"/>
      <c r="YG206" s="143"/>
      <c r="YH206" s="143"/>
      <c r="YI206" s="143"/>
      <c r="YJ206" s="143"/>
      <c r="YK206" s="143"/>
      <c r="YL206" s="143"/>
      <c r="YM206" s="143"/>
      <c r="YN206" s="143"/>
      <c r="YO206" s="143"/>
      <c r="YP206" s="143"/>
      <c r="YQ206" s="143"/>
      <c r="YR206" s="143"/>
      <c r="YS206" s="143"/>
      <c r="YT206" s="143"/>
      <c r="YU206" s="143"/>
      <c r="YV206" s="143"/>
      <c r="YW206" s="143"/>
      <c r="YX206" s="143"/>
      <c r="YY206" s="143"/>
      <c r="YZ206" s="143"/>
      <c r="ZA206" s="143"/>
      <c r="ZB206" s="143"/>
      <c r="ZC206" s="143"/>
      <c r="ZD206" s="143"/>
      <c r="ZE206" s="143"/>
      <c r="ZF206" s="143"/>
      <c r="ZG206" s="143"/>
      <c r="ZH206" s="143"/>
    </row>
    <row r="207" spans="1:684" s="106" customFormat="1" ht="13.55" customHeight="1">
      <c r="A207" s="401"/>
      <c r="B207" s="156" t="s">
        <v>32</v>
      </c>
      <c r="C207" s="167">
        <f>Asia!C207</f>
        <v>80973</v>
      </c>
      <c r="D207" s="389">
        <f t="shared" si="44"/>
        <v>-0.96543028036425582</v>
      </c>
      <c r="E207" s="154">
        <v>118</v>
      </c>
      <c r="F207" s="385">
        <f>IFERROR(IF((E207/E195-1)=-100%,"",(E207/E195-1)),"")</f>
        <v>-0.92620387742338961</v>
      </c>
      <c r="G207" s="153">
        <v>0</v>
      </c>
      <c r="H207" s="389">
        <f t="shared" si="45"/>
        <v>-1</v>
      </c>
      <c r="I207" s="153">
        <v>14</v>
      </c>
      <c r="J207" s="389">
        <f t="shared" si="46"/>
        <v>-0.92432432432432432</v>
      </c>
      <c r="K207" s="374">
        <v>0</v>
      </c>
      <c r="L207" s="389">
        <f t="shared" si="47"/>
        <v>-1</v>
      </c>
      <c r="M207" s="374">
        <v>1</v>
      </c>
      <c r="N207" s="389">
        <f t="shared" si="43"/>
        <v>-0.99878048780487805</v>
      </c>
      <c r="O207" s="92"/>
      <c r="P207" s="385"/>
      <c r="Q207" s="93"/>
      <c r="R207" s="385"/>
      <c r="S207" s="143"/>
      <c r="T207" s="143"/>
      <c r="U207" s="143"/>
      <c r="V207" s="143"/>
      <c r="W207" s="143"/>
      <c r="X207" s="143"/>
      <c r="Y207" s="143"/>
      <c r="Z207" s="143"/>
      <c r="AA207" s="143"/>
      <c r="AB207" s="143"/>
      <c r="AC207" s="143"/>
      <c r="AD207" s="143"/>
      <c r="AE207" s="143"/>
      <c r="AF207" s="143"/>
      <c r="AG207" s="143"/>
      <c r="AH207" s="143"/>
      <c r="AI207" s="143"/>
      <c r="AJ207" s="143"/>
      <c r="AK207" s="143"/>
      <c r="AL207" s="143"/>
      <c r="AM207" s="143"/>
      <c r="AN207" s="143"/>
      <c r="AO207" s="143"/>
      <c r="AP207" s="143"/>
      <c r="AQ207" s="143"/>
      <c r="AR207" s="143"/>
      <c r="AS207" s="143"/>
      <c r="AT207" s="143"/>
      <c r="AU207" s="143"/>
      <c r="AV207" s="143"/>
      <c r="AW207" s="143"/>
      <c r="AX207" s="143"/>
      <c r="AY207" s="143"/>
      <c r="AZ207" s="143"/>
      <c r="BA207" s="143"/>
      <c r="BB207" s="143"/>
      <c r="BC207" s="143"/>
      <c r="BD207" s="143"/>
      <c r="BE207" s="143"/>
      <c r="BF207" s="143"/>
      <c r="BG207" s="143"/>
      <c r="BH207" s="143"/>
      <c r="BI207" s="143"/>
      <c r="BJ207" s="143"/>
      <c r="BK207" s="143"/>
      <c r="BL207" s="143"/>
      <c r="BM207" s="143"/>
      <c r="BN207" s="143"/>
      <c r="BO207" s="143"/>
      <c r="BP207" s="143"/>
      <c r="BQ207" s="143"/>
      <c r="BR207" s="143"/>
      <c r="BS207" s="143"/>
      <c r="BT207" s="143"/>
      <c r="BU207" s="143"/>
      <c r="BV207" s="143"/>
      <c r="BW207" s="143"/>
      <c r="BX207" s="143"/>
      <c r="BY207" s="143"/>
      <c r="BZ207" s="143"/>
      <c r="CA207" s="143"/>
      <c r="CB207" s="143"/>
      <c r="CC207" s="143"/>
      <c r="CD207" s="143"/>
      <c r="CE207" s="143"/>
      <c r="CF207" s="143"/>
      <c r="CG207" s="143"/>
      <c r="CH207" s="143"/>
      <c r="CI207" s="143"/>
      <c r="CJ207" s="143"/>
      <c r="CK207" s="143"/>
      <c r="CL207" s="143"/>
      <c r="CM207" s="143"/>
      <c r="CN207" s="143"/>
      <c r="CO207" s="143"/>
      <c r="CP207" s="143"/>
      <c r="CQ207" s="143"/>
      <c r="CR207" s="143"/>
      <c r="CS207" s="143"/>
      <c r="CT207" s="143"/>
      <c r="CU207" s="143"/>
      <c r="CV207" s="143"/>
      <c r="CW207" s="143"/>
      <c r="CX207" s="143"/>
      <c r="CY207" s="143"/>
      <c r="CZ207" s="143"/>
      <c r="DA207" s="143"/>
      <c r="DB207" s="143"/>
      <c r="DC207" s="143"/>
      <c r="DD207" s="143"/>
      <c r="DE207" s="143"/>
      <c r="DF207" s="143"/>
      <c r="DG207" s="143"/>
      <c r="DH207" s="143"/>
      <c r="DI207" s="143"/>
      <c r="DJ207" s="143"/>
      <c r="DK207" s="143"/>
      <c r="DL207" s="143"/>
      <c r="DM207" s="143"/>
      <c r="DN207" s="143"/>
      <c r="DO207" s="143"/>
      <c r="DP207" s="143"/>
      <c r="DQ207" s="143"/>
      <c r="DR207" s="143"/>
      <c r="DS207" s="143"/>
      <c r="DT207" s="143"/>
      <c r="DU207" s="143"/>
      <c r="DV207" s="143"/>
      <c r="DW207" s="143"/>
      <c r="DX207" s="143"/>
      <c r="DY207" s="143"/>
      <c r="DZ207" s="143"/>
      <c r="EA207" s="143"/>
      <c r="EB207" s="143"/>
      <c r="EC207" s="143"/>
      <c r="ED207" s="143"/>
      <c r="EE207" s="143"/>
      <c r="EF207" s="143"/>
      <c r="EG207" s="143"/>
      <c r="EH207" s="143"/>
      <c r="EI207" s="143"/>
      <c r="EJ207" s="143"/>
      <c r="EK207" s="143"/>
      <c r="EL207" s="143"/>
      <c r="EM207" s="143"/>
      <c r="EN207" s="143"/>
      <c r="EO207" s="143"/>
      <c r="EP207" s="143"/>
      <c r="EQ207" s="143"/>
      <c r="ER207" s="143"/>
      <c r="ES207" s="143"/>
      <c r="ET207" s="143"/>
      <c r="EU207" s="143"/>
      <c r="EV207" s="143"/>
      <c r="EW207" s="143"/>
      <c r="EX207" s="143"/>
      <c r="EY207" s="143"/>
      <c r="EZ207" s="143"/>
      <c r="FA207" s="143"/>
      <c r="FB207" s="143"/>
      <c r="FC207" s="143"/>
      <c r="FD207" s="143"/>
      <c r="FE207" s="143"/>
      <c r="FF207" s="143"/>
      <c r="FG207" s="143"/>
      <c r="FH207" s="143"/>
      <c r="FI207" s="143"/>
      <c r="FJ207" s="143"/>
      <c r="FK207" s="143"/>
      <c r="FL207" s="143"/>
      <c r="FM207" s="143"/>
      <c r="FN207" s="143"/>
      <c r="FO207" s="143"/>
      <c r="FP207" s="143"/>
      <c r="FQ207" s="143"/>
      <c r="FR207" s="143"/>
      <c r="FS207" s="143"/>
      <c r="FT207" s="143"/>
      <c r="FU207" s="143"/>
      <c r="FV207" s="143"/>
      <c r="FW207" s="143"/>
      <c r="FX207" s="143"/>
      <c r="FY207" s="143"/>
      <c r="FZ207" s="143"/>
      <c r="GA207" s="143"/>
      <c r="GB207" s="143"/>
      <c r="GC207" s="143"/>
      <c r="GD207" s="143"/>
      <c r="GE207" s="143"/>
      <c r="GF207" s="143"/>
      <c r="GG207" s="143"/>
      <c r="GH207" s="143"/>
      <c r="GI207" s="143"/>
      <c r="GJ207" s="143"/>
      <c r="GK207" s="143"/>
      <c r="GL207" s="143"/>
      <c r="GM207" s="143"/>
      <c r="GN207" s="143"/>
      <c r="GO207" s="143"/>
      <c r="GP207" s="143"/>
      <c r="GQ207" s="143"/>
      <c r="GR207" s="143"/>
      <c r="GS207" s="143"/>
      <c r="GT207" s="143"/>
      <c r="GU207" s="143"/>
      <c r="GV207" s="143"/>
      <c r="GW207" s="143"/>
      <c r="GX207" s="143"/>
      <c r="GY207" s="143"/>
      <c r="GZ207" s="143"/>
      <c r="HA207" s="143"/>
      <c r="HB207" s="143"/>
      <c r="HC207" s="143"/>
      <c r="HD207" s="143"/>
      <c r="HE207" s="143"/>
      <c r="HF207" s="143"/>
      <c r="HG207" s="143"/>
      <c r="HH207" s="143"/>
      <c r="HI207" s="143"/>
      <c r="HJ207" s="143"/>
      <c r="HK207" s="143"/>
      <c r="HL207" s="143"/>
      <c r="HM207" s="143"/>
      <c r="HN207" s="143"/>
      <c r="HO207" s="143"/>
      <c r="HP207" s="143"/>
      <c r="HQ207" s="143"/>
      <c r="HR207" s="143"/>
      <c r="HS207" s="143"/>
      <c r="HT207" s="143"/>
      <c r="HU207" s="143"/>
      <c r="HV207" s="143"/>
      <c r="HW207" s="143"/>
      <c r="HX207" s="143"/>
      <c r="HY207" s="143"/>
      <c r="HZ207" s="143"/>
      <c r="IA207" s="143"/>
      <c r="IB207" s="143"/>
      <c r="IC207" s="143"/>
      <c r="ID207" s="143"/>
      <c r="IE207" s="143"/>
      <c r="IF207" s="143"/>
      <c r="IG207" s="143"/>
      <c r="IH207" s="143"/>
      <c r="II207" s="143"/>
      <c r="IJ207" s="143"/>
      <c r="IK207" s="143"/>
      <c r="IL207" s="143"/>
      <c r="IM207" s="143"/>
      <c r="IN207" s="143"/>
      <c r="IO207" s="143"/>
      <c r="IP207" s="143"/>
      <c r="IQ207" s="143"/>
      <c r="IR207" s="143"/>
      <c r="IS207" s="143"/>
      <c r="IT207" s="143"/>
      <c r="IU207" s="143"/>
      <c r="IV207" s="143"/>
      <c r="IW207" s="143"/>
      <c r="IX207" s="143"/>
      <c r="IY207" s="143"/>
      <c r="IZ207" s="143"/>
      <c r="JA207" s="143"/>
      <c r="JB207" s="143"/>
      <c r="JC207" s="143"/>
      <c r="JD207" s="143"/>
      <c r="JE207" s="143"/>
      <c r="JF207" s="143"/>
      <c r="JG207" s="143"/>
      <c r="JH207" s="143"/>
      <c r="JI207" s="143"/>
      <c r="JJ207" s="143"/>
      <c r="JK207" s="143"/>
      <c r="JL207" s="143"/>
      <c r="JM207" s="143"/>
      <c r="JN207" s="143"/>
      <c r="JO207" s="143"/>
      <c r="JP207" s="143"/>
      <c r="JQ207" s="143"/>
      <c r="JR207" s="143"/>
      <c r="JS207" s="143"/>
      <c r="JT207" s="143"/>
      <c r="JU207" s="143"/>
      <c r="JV207" s="143"/>
      <c r="JW207" s="143"/>
      <c r="JX207" s="143"/>
      <c r="JY207" s="143"/>
      <c r="JZ207" s="143"/>
      <c r="KA207" s="143"/>
      <c r="KB207" s="143"/>
      <c r="KC207" s="143"/>
      <c r="KD207" s="143"/>
      <c r="KE207" s="143"/>
      <c r="KF207" s="143"/>
      <c r="KG207" s="143"/>
      <c r="KH207" s="143"/>
      <c r="KI207" s="143"/>
      <c r="KJ207" s="143"/>
      <c r="KK207" s="143"/>
      <c r="KL207" s="143"/>
      <c r="KM207" s="143"/>
      <c r="KN207" s="143"/>
      <c r="KO207" s="143"/>
      <c r="KP207" s="143"/>
      <c r="KQ207" s="143"/>
      <c r="KR207" s="143"/>
      <c r="KS207" s="143"/>
      <c r="KT207" s="143"/>
      <c r="KU207" s="143"/>
      <c r="KV207" s="143"/>
      <c r="KW207" s="143"/>
      <c r="KX207" s="143"/>
      <c r="KY207" s="143"/>
      <c r="KZ207" s="143"/>
      <c r="LA207" s="143"/>
      <c r="LB207" s="143"/>
      <c r="LC207" s="143"/>
      <c r="LD207" s="143"/>
      <c r="LE207" s="143"/>
      <c r="LF207" s="143"/>
      <c r="LG207" s="143"/>
      <c r="LH207" s="143"/>
      <c r="LI207" s="143"/>
      <c r="LJ207" s="143"/>
      <c r="LK207" s="143"/>
      <c r="LL207" s="143"/>
      <c r="LM207" s="143"/>
      <c r="LN207" s="143"/>
      <c r="LO207" s="143"/>
      <c r="LP207" s="143"/>
      <c r="LQ207" s="143"/>
      <c r="LR207" s="143"/>
      <c r="LS207" s="143"/>
      <c r="LT207" s="143"/>
      <c r="LU207" s="143"/>
      <c r="LV207" s="143"/>
      <c r="LW207" s="143"/>
      <c r="LX207" s="143"/>
      <c r="LY207" s="143"/>
      <c r="LZ207" s="143"/>
      <c r="MA207" s="143"/>
      <c r="MB207" s="143"/>
      <c r="MC207" s="143"/>
      <c r="MD207" s="143"/>
      <c r="ME207" s="143"/>
      <c r="MF207" s="143"/>
      <c r="MG207" s="143"/>
      <c r="MH207" s="143"/>
      <c r="MI207" s="143"/>
      <c r="MJ207" s="143"/>
      <c r="MK207" s="143"/>
      <c r="ML207" s="143"/>
      <c r="MM207" s="143"/>
      <c r="MN207" s="143"/>
      <c r="MO207" s="143"/>
      <c r="MP207" s="143"/>
      <c r="MQ207" s="143"/>
      <c r="MR207" s="143"/>
      <c r="MS207" s="143"/>
      <c r="MT207" s="143"/>
      <c r="MU207" s="143"/>
      <c r="MV207" s="143"/>
      <c r="MW207" s="143"/>
      <c r="MX207" s="143"/>
      <c r="MY207" s="143"/>
      <c r="MZ207" s="143"/>
      <c r="NA207" s="143"/>
      <c r="NB207" s="143"/>
      <c r="NC207" s="143"/>
      <c r="ND207" s="143"/>
      <c r="NE207" s="143"/>
      <c r="NF207" s="143"/>
      <c r="NG207" s="143"/>
      <c r="NH207" s="143"/>
      <c r="NI207" s="143"/>
      <c r="NJ207" s="143"/>
      <c r="NK207" s="143"/>
      <c r="NL207" s="143"/>
      <c r="NM207" s="143"/>
      <c r="NN207" s="143"/>
      <c r="NO207" s="143"/>
      <c r="NP207" s="143"/>
      <c r="NQ207" s="143"/>
      <c r="NR207" s="143"/>
      <c r="NS207" s="143"/>
      <c r="NT207" s="143"/>
      <c r="NU207" s="143"/>
      <c r="NV207" s="143"/>
      <c r="NW207" s="143"/>
      <c r="NX207" s="143"/>
      <c r="NY207" s="143"/>
      <c r="NZ207" s="143"/>
      <c r="OA207" s="143"/>
      <c r="OB207" s="143"/>
      <c r="OC207" s="143"/>
      <c r="OD207" s="143"/>
      <c r="OE207" s="143"/>
      <c r="OF207" s="143"/>
      <c r="OG207" s="143"/>
      <c r="OH207" s="143"/>
      <c r="OI207" s="143"/>
      <c r="OJ207" s="143"/>
      <c r="OK207" s="143"/>
      <c r="OL207" s="143"/>
      <c r="OM207" s="143"/>
      <c r="ON207" s="143"/>
      <c r="OO207" s="143"/>
      <c r="OP207" s="143"/>
      <c r="OQ207" s="143"/>
      <c r="OR207" s="143"/>
      <c r="OS207" s="143"/>
      <c r="OT207" s="143"/>
      <c r="OU207" s="143"/>
      <c r="OV207" s="143"/>
      <c r="OW207" s="143"/>
      <c r="OX207" s="143"/>
      <c r="OY207" s="143"/>
      <c r="OZ207" s="143"/>
      <c r="PA207" s="143"/>
      <c r="PB207" s="143"/>
      <c r="PC207" s="143"/>
      <c r="PD207" s="143"/>
      <c r="PE207" s="143"/>
      <c r="PF207" s="143"/>
      <c r="PG207" s="143"/>
      <c r="PH207" s="143"/>
      <c r="PI207" s="143"/>
      <c r="PJ207" s="143"/>
      <c r="PK207" s="143"/>
      <c r="PL207" s="143"/>
      <c r="PM207" s="143"/>
      <c r="PN207" s="143"/>
      <c r="PO207" s="143"/>
      <c r="PP207" s="143"/>
      <c r="PQ207" s="143"/>
      <c r="PR207" s="143"/>
      <c r="PS207" s="143"/>
      <c r="PT207" s="143"/>
      <c r="PU207" s="143"/>
      <c r="PV207" s="143"/>
      <c r="PW207" s="143"/>
      <c r="PX207" s="143"/>
      <c r="PY207" s="143"/>
      <c r="PZ207" s="143"/>
      <c r="QA207" s="143"/>
      <c r="QB207" s="143"/>
      <c r="QC207" s="143"/>
      <c r="QD207" s="143"/>
      <c r="QE207" s="143"/>
      <c r="QF207" s="143"/>
      <c r="QG207" s="143"/>
      <c r="QH207" s="143"/>
      <c r="QI207" s="143"/>
      <c r="QJ207" s="143"/>
      <c r="QK207" s="143"/>
      <c r="QL207" s="143"/>
      <c r="QM207" s="143"/>
      <c r="QN207" s="143"/>
      <c r="QO207" s="143"/>
      <c r="QP207" s="143"/>
      <c r="QQ207" s="143"/>
      <c r="QR207" s="143"/>
      <c r="QS207" s="143"/>
      <c r="QT207" s="143"/>
      <c r="QU207" s="143"/>
      <c r="QV207" s="143"/>
      <c r="QW207" s="143"/>
      <c r="QX207" s="143"/>
      <c r="QY207" s="143"/>
      <c r="QZ207" s="143"/>
      <c r="RA207" s="143"/>
      <c r="RB207" s="143"/>
      <c r="RC207" s="143"/>
      <c r="RD207" s="143"/>
      <c r="RE207" s="143"/>
      <c r="RF207" s="143"/>
      <c r="RG207" s="143"/>
      <c r="RH207" s="143"/>
      <c r="RI207" s="143"/>
      <c r="RJ207" s="143"/>
      <c r="RK207" s="143"/>
      <c r="RL207" s="143"/>
      <c r="RM207" s="143"/>
      <c r="RN207" s="143"/>
      <c r="RO207" s="143"/>
      <c r="RP207" s="143"/>
      <c r="RQ207" s="143"/>
      <c r="RR207" s="143"/>
      <c r="RS207" s="143"/>
      <c r="RT207" s="143"/>
      <c r="RU207" s="143"/>
      <c r="RV207" s="143"/>
      <c r="RW207" s="143"/>
      <c r="RX207" s="143"/>
      <c r="RY207" s="143"/>
      <c r="RZ207" s="143"/>
      <c r="SA207" s="143"/>
      <c r="SB207" s="143"/>
      <c r="SC207" s="143"/>
      <c r="SD207" s="143"/>
      <c r="SE207" s="143"/>
      <c r="SF207" s="143"/>
      <c r="SG207" s="143"/>
      <c r="SH207" s="143"/>
      <c r="SI207" s="143"/>
      <c r="SJ207" s="143"/>
      <c r="SK207" s="143"/>
      <c r="SL207" s="143"/>
      <c r="SM207" s="143"/>
      <c r="SN207" s="143"/>
      <c r="SO207" s="143"/>
      <c r="SP207" s="143"/>
      <c r="SQ207" s="143"/>
      <c r="SR207" s="143"/>
      <c r="SS207" s="143"/>
      <c r="ST207" s="143"/>
      <c r="SU207" s="143"/>
      <c r="SV207" s="143"/>
      <c r="SW207" s="143"/>
      <c r="SX207" s="143"/>
      <c r="SY207" s="143"/>
      <c r="SZ207" s="143"/>
      <c r="TA207" s="143"/>
      <c r="TB207" s="143"/>
      <c r="TC207" s="143"/>
      <c r="TD207" s="143"/>
      <c r="TE207" s="143"/>
      <c r="TF207" s="143"/>
      <c r="TG207" s="143"/>
      <c r="TH207" s="143"/>
      <c r="TI207" s="143"/>
      <c r="TJ207" s="143"/>
      <c r="TK207" s="143"/>
      <c r="TL207" s="143"/>
      <c r="TM207" s="143"/>
      <c r="TN207" s="143"/>
      <c r="TO207" s="143"/>
      <c r="TP207" s="143"/>
      <c r="TQ207" s="143"/>
      <c r="TR207" s="143"/>
      <c r="TS207" s="143"/>
      <c r="TT207" s="143"/>
      <c r="TU207" s="143"/>
      <c r="TV207" s="143"/>
      <c r="TW207" s="143"/>
      <c r="TX207" s="143"/>
      <c r="TY207" s="143"/>
      <c r="TZ207" s="143"/>
      <c r="UA207" s="143"/>
      <c r="UB207" s="143"/>
      <c r="UC207" s="143"/>
      <c r="UD207" s="143"/>
      <c r="UE207" s="143"/>
      <c r="UF207" s="143"/>
      <c r="UG207" s="143"/>
      <c r="UH207" s="143"/>
      <c r="UI207" s="143"/>
      <c r="UJ207" s="143"/>
      <c r="UK207" s="143"/>
      <c r="UL207" s="143"/>
      <c r="UM207" s="143"/>
      <c r="UN207" s="143"/>
      <c r="UO207" s="143"/>
      <c r="UP207" s="143"/>
      <c r="UQ207" s="143"/>
      <c r="UR207" s="143"/>
      <c r="US207" s="143"/>
      <c r="UT207" s="143"/>
      <c r="UU207" s="143"/>
      <c r="UV207" s="143"/>
      <c r="UW207" s="143"/>
      <c r="UX207" s="143"/>
      <c r="UY207" s="143"/>
      <c r="UZ207" s="143"/>
      <c r="VA207" s="143"/>
      <c r="VB207" s="143"/>
      <c r="VC207" s="143"/>
      <c r="VD207" s="143"/>
      <c r="VE207" s="143"/>
      <c r="VF207" s="143"/>
      <c r="VG207" s="143"/>
      <c r="VH207" s="143"/>
      <c r="VI207" s="143"/>
      <c r="VJ207" s="143"/>
      <c r="VK207" s="143"/>
      <c r="VL207" s="143"/>
      <c r="VM207" s="143"/>
      <c r="VN207" s="143"/>
      <c r="VO207" s="143"/>
      <c r="VP207" s="143"/>
      <c r="VQ207" s="143"/>
      <c r="VR207" s="143"/>
      <c r="VS207" s="143"/>
      <c r="VT207" s="143"/>
      <c r="VU207" s="143"/>
      <c r="VV207" s="143"/>
      <c r="VW207" s="143"/>
      <c r="VX207" s="143"/>
      <c r="VY207" s="143"/>
      <c r="VZ207" s="143"/>
      <c r="WA207" s="143"/>
      <c r="WB207" s="143"/>
      <c r="WC207" s="143"/>
      <c r="WD207" s="143"/>
      <c r="WE207" s="143"/>
      <c r="WF207" s="143"/>
      <c r="WG207" s="143"/>
      <c r="WH207" s="143"/>
      <c r="WI207" s="143"/>
      <c r="WJ207" s="143"/>
      <c r="WK207" s="143"/>
      <c r="WL207" s="143"/>
      <c r="WM207" s="143"/>
      <c r="WN207" s="143"/>
      <c r="WO207" s="143"/>
      <c r="WP207" s="143"/>
      <c r="WQ207" s="143"/>
      <c r="WR207" s="143"/>
      <c r="WS207" s="143"/>
      <c r="WT207" s="143"/>
      <c r="WU207" s="143"/>
      <c r="WV207" s="143"/>
      <c r="WW207" s="143"/>
      <c r="WX207" s="143"/>
      <c r="WY207" s="143"/>
      <c r="WZ207" s="143"/>
      <c r="XA207" s="143"/>
      <c r="XB207" s="143"/>
      <c r="XC207" s="143"/>
      <c r="XD207" s="143"/>
      <c r="XE207" s="143"/>
      <c r="XF207" s="143"/>
      <c r="XG207" s="143"/>
      <c r="XH207" s="143"/>
      <c r="XI207" s="143"/>
      <c r="XJ207" s="143"/>
      <c r="XK207" s="143"/>
      <c r="XL207" s="143"/>
      <c r="XM207" s="143"/>
      <c r="XN207" s="143"/>
      <c r="XO207" s="143"/>
      <c r="XP207" s="143"/>
      <c r="XQ207" s="143"/>
      <c r="XR207" s="143"/>
      <c r="XS207" s="143"/>
      <c r="XT207" s="143"/>
      <c r="XU207" s="143"/>
      <c r="XV207" s="143"/>
      <c r="XW207" s="143"/>
      <c r="XX207" s="143"/>
      <c r="XY207" s="143"/>
      <c r="XZ207" s="143"/>
      <c r="YA207" s="143"/>
      <c r="YB207" s="143"/>
      <c r="YC207" s="143"/>
      <c r="YD207" s="143"/>
      <c r="YE207" s="143"/>
      <c r="YF207" s="143"/>
      <c r="YG207" s="143"/>
      <c r="YH207" s="143"/>
      <c r="YI207" s="143"/>
      <c r="YJ207" s="143"/>
      <c r="YK207" s="143"/>
      <c r="YL207" s="143"/>
      <c r="YM207" s="143"/>
      <c r="YN207" s="143"/>
      <c r="YO207" s="143"/>
      <c r="YP207" s="143"/>
      <c r="YQ207" s="143"/>
      <c r="YR207" s="143"/>
      <c r="YS207" s="143"/>
      <c r="YT207" s="143"/>
      <c r="YU207" s="143"/>
      <c r="YV207" s="143"/>
      <c r="YW207" s="143"/>
      <c r="YX207" s="143"/>
      <c r="YY207" s="143"/>
      <c r="YZ207" s="143"/>
      <c r="ZA207" s="143"/>
      <c r="ZB207" s="143"/>
      <c r="ZC207" s="143"/>
      <c r="ZD207" s="143"/>
      <c r="ZE207" s="143"/>
      <c r="ZF207" s="143"/>
      <c r="ZG207" s="143"/>
      <c r="ZH207" s="143"/>
    </row>
    <row r="208" spans="1:684" s="106" customFormat="1" ht="13.55" customHeight="1">
      <c r="A208" s="399" t="s">
        <v>430</v>
      </c>
      <c r="B208" s="101" t="s">
        <v>25</v>
      </c>
      <c r="C208" s="165">
        <f>Asia!C208</f>
        <v>86143</v>
      </c>
      <c r="D208" s="386">
        <f>IFERROR(IF((C208/C196-1)=-100%,"",(C208/C196-1)),"")</f>
        <v>-0.96572145975177381</v>
      </c>
      <c r="E208" s="402">
        <v>234</v>
      </c>
      <c r="F208" s="405">
        <v>-0.94099999999999995</v>
      </c>
      <c r="G208" s="100">
        <v>6</v>
      </c>
      <c r="H208" s="386">
        <f>IFERROR(IF((G208/G196-1)=-100%,"",(G208/G196-1)),"")</f>
        <v>-0.98499999999999999</v>
      </c>
      <c r="I208" s="100">
        <v>16</v>
      </c>
      <c r="J208" s="386">
        <f>IFERROR(IF((I208/I196-1)=-100%,"",(I208/I196-1)),"")</f>
        <v>-0.83838383838383834</v>
      </c>
      <c r="K208" s="372">
        <v>1</v>
      </c>
      <c r="L208" s="386">
        <f t="shared" ref="L208:L219" si="48">IFERROR(IF((K208/K196-1)=-100%,"",(K208/K196-1)),"")</f>
        <v>-0.98734177215189878</v>
      </c>
      <c r="M208" s="372">
        <v>0</v>
      </c>
      <c r="N208" s="386">
        <f t="shared" si="43"/>
        <v>-1</v>
      </c>
      <c r="O208" s="92"/>
      <c r="P208" s="385" t="str">
        <f>IFERROR(IF((O208/O196-1)=-100%,"",(O208/O196-1)),"")</f>
        <v/>
      </c>
      <c r="Q208" s="93"/>
      <c r="R208" s="385" t="str">
        <f>IFERROR(IF((Q208/Q196-1)=-100%,"",(Q208/Q196-1)),"")</f>
        <v/>
      </c>
      <c r="S208" s="143"/>
      <c r="T208" s="143"/>
      <c r="U208" s="143"/>
      <c r="V208" s="143"/>
      <c r="W208" s="143"/>
      <c r="X208" s="143"/>
      <c r="Y208" s="143"/>
      <c r="Z208" s="143"/>
      <c r="AA208" s="143"/>
      <c r="AB208" s="143"/>
      <c r="AC208" s="143"/>
      <c r="AD208" s="143"/>
      <c r="AE208" s="143"/>
      <c r="AF208" s="143"/>
      <c r="AG208" s="143"/>
      <c r="AH208" s="143"/>
      <c r="AI208" s="143"/>
      <c r="AJ208" s="143"/>
      <c r="AK208" s="143"/>
      <c r="AL208" s="143"/>
      <c r="AM208" s="143"/>
      <c r="AN208" s="143"/>
      <c r="AO208" s="143"/>
      <c r="AP208" s="143"/>
      <c r="AQ208" s="143"/>
      <c r="AR208" s="143"/>
      <c r="AS208" s="143"/>
      <c r="AT208" s="143"/>
      <c r="AU208" s="143"/>
      <c r="AV208" s="143"/>
      <c r="AW208" s="143"/>
      <c r="AX208" s="143"/>
      <c r="AY208" s="143"/>
      <c r="AZ208" s="143"/>
      <c r="BA208" s="143"/>
      <c r="BB208" s="143"/>
      <c r="BC208" s="143"/>
      <c r="BD208" s="143"/>
      <c r="BE208" s="143"/>
      <c r="BF208" s="143"/>
      <c r="BG208" s="143"/>
      <c r="BH208" s="143"/>
      <c r="BI208" s="143"/>
      <c r="BJ208" s="143"/>
      <c r="BK208" s="143"/>
      <c r="BL208" s="143"/>
      <c r="BM208" s="143"/>
      <c r="BN208" s="143"/>
      <c r="BO208" s="143"/>
      <c r="BP208" s="143"/>
      <c r="BQ208" s="143"/>
      <c r="BR208" s="143"/>
      <c r="BS208" s="143"/>
      <c r="BT208" s="143"/>
      <c r="BU208" s="143"/>
      <c r="BV208" s="143"/>
      <c r="BW208" s="143"/>
      <c r="BX208" s="143"/>
      <c r="BY208" s="143"/>
      <c r="BZ208" s="143"/>
      <c r="CA208" s="143"/>
      <c r="CB208" s="143"/>
      <c r="CC208" s="143"/>
      <c r="CD208" s="143"/>
      <c r="CE208" s="143"/>
      <c r="CF208" s="143"/>
      <c r="CG208" s="143"/>
      <c r="CH208" s="143"/>
      <c r="CI208" s="143"/>
      <c r="CJ208" s="143"/>
      <c r="CK208" s="143"/>
      <c r="CL208" s="143"/>
      <c r="CM208" s="143"/>
      <c r="CN208" s="143"/>
      <c r="CO208" s="143"/>
      <c r="CP208" s="143"/>
      <c r="CQ208" s="143"/>
      <c r="CR208" s="143"/>
      <c r="CS208" s="143"/>
      <c r="CT208" s="143"/>
      <c r="CU208" s="143"/>
      <c r="CV208" s="143"/>
      <c r="CW208" s="143"/>
      <c r="CX208" s="143"/>
      <c r="CY208" s="143"/>
      <c r="CZ208" s="143"/>
      <c r="DA208" s="143"/>
      <c r="DB208" s="143"/>
      <c r="DC208" s="143"/>
      <c r="DD208" s="143"/>
      <c r="DE208" s="143"/>
      <c r="DF208" s="143"/>
      <c r="DG208" s="143"/>
      <c r="DH208" s="143"/>
      <c r="DI208" s="143"/>
      <c r="DJ208" s="143"/>
      <c r="DK208" s="143"/>
      <c r="DL208" s="143"/>
      <c r="DM208" s="143"/>
      <c r="DN208" s="143"/>
      <c r="DO208" s="143"/>
      <c r="DP208" s="143"/>
      <c r="DQ208" s="143"/>
      <c r="DR208" s="143"/>
      <c r="DS208" s="143"/>
      <c r="DT208" s="143"/>
      <c r="DU208" s="143"/>
      <c r="DV208" s="143"/>
      <c r="DW208" s="143"/>
      <c r="DX208" s="143"/>
      <c r="DY208" s="143"/>
      <c r="DZ208" s="143"/>
      <c r="EA208" s="143"/>
      <c r="EB208" s="143"/>
      <c r="EC208" s="143"/>
      <c r="ED208" s="143"/>
      <c r="EE208" s="143"/>
      <c r="EF208" s="143"/>
      <c r="EG208" s="143"/>
      <c r="EH208" s="143"/>
      <c r="EI208" s="143"/>
      <c r="EJ208" s="143"/>
      <c r="EK208" s="143"/>
      <c r="EL208" s="143"/>
      <c r="EM208" s="143"/>
      <c r="EN208" s="143"/>
      <c r="EO208" s="143"/>
      <c r="EP208" s="143"/>
      <c r="EQ208" s="143"/>
      <c r="ER208" s="143"/>
      <c r="ES208" s="143"/>
      <c r="ET208" s="143"/>
      <c r="EU208" s="143"/>
      <c r="EV208" s="143"/>
      <c r="EW208" s="143"/>
      <c r="EX208" s="143"/>
      <c r="EY208" s="143"/>
      <c r="EZ208" s="143"/>
      <c r="FA208" s="143"/>
      <c r="FB208" s="143"/>
      <c r="FC208" s="143"/>
      <c r="FD208" s="143"/>
      <c r="FE208" s="143"/>
      <c r="FF208" s="143"/>
      <c r="FG208" s="143"/>
      <c r="FH208" s="143"/>
      <c r="FI208" s="143"/>
      <c r="FJ208" s="143"/>
      <c r="FK208" s="143"/>
      <c r="FL208" s="143"/>
      <c r="FM208" s="143"/>
      <c r="FN208" s="143"/>
      <c r="FO208" s="143"/>
      <c r="FP208" s="143"/>
      <c r="FQ208" s="143"/>
      <c r="FR208" s="143"/>
      <c r="FS208" s="143"/>
      <c r="FT208" s="143"/>
      <c r="FU208" s="143"/>
      <c r="FV208" s="143"/>
      <c r="FW208" s="143"/>
      <c r="FX208" s="143"/>
      <c r="FY208" s="143"/>
      <c r="FZ208" s="143"/>
      <c r="GA208" s="143"/>
      <c r="GB208" s="143"/>
      <c r="GC208" s="143"/>
      <c r="GD208" s="143"/>
      <c r="GE208" s="143"/>
      <c r="GF208" s="143"/>
      <c r="GG208" s="143"/>
      <c r="GH208" s="143"/>
      <c r="GI208" s="143"/>
      <c r="GJ208" s="143"/>
      <c r="GK208" s="143"/>
      <c r="GL208" s="143"/>
      <c r="GM208" s="143"/>
      <c r="GN208" s="143"/>
      <c r="GO208" s="143"/>
      <c r="GP208" s="143"/>
      <c r="GQ208" s="143"/>
      <c r="GR208" s="143"/>
      <c r="GS208" s="143"/>
      <c r="GT208" s="143"/>
      <c r="GU208" s="143"/>
      <c r="GV208" s="143"/>
      <c r="GW208" s="143"/>
      <c r="GX208" s="143"/>
      <c r="GY208" s="143"/>
      <c r="GZ208" s="143"/>
      <c r="HA208" s="143"/>
      <c r="HB208" s="143"/>
      <c r="HC208" s="143"/>
      <c r="HD208" s="143"/>
      <c r="HE208" s="143"/>
      <c r="HF208" s="143"/>
      <c r="HG208" s="143"/>
      <c r="HH208" s="143"/>
      <c r="HI208" s="143"/>
      <c r="HJ208" s="143"/>
      <c r="HK208" s="143"/>
      <c r="HL208" s="143"/>
      <c r="HM208" s="143"/>
      <c r="HN208" s="143"/>
      <c r="HO208" s="143"/>
      <c r="HP208" s="143"/>
      <c r="HQ208" s="143"/>
      <c r="HR208" s="143"/>
      <c r="HS208" s="143"/>
      <c r="HT208" s="143"/>
      <c r="HU208" s="143"/>
      <c r="HV208" s="143"/>
      <c r="HW208" s="143"/>
      <c r="HX208" s="143"/>
      <c r="HY208" s="143"/>
      <c r="HZ208" s="143"/>
      <c r="IA208" s="143"/>
      <c r="IB208" s="143"/>
      <c r="IC208" s="143"/>
      <c r="ID208" s="143"/>
      <c r="IE208" s="143"/>
      <c r="IF208" s="143"/>
      <c r="IG208" s="143"/>
      <c r="IH208" s="143"/>
      <c r="II208" s="143"/>
      <c r="IJ208" s="143"/>
      <c r="IK208" s="143"/>
      <c r="IL208" s="143"/>
      <c r="IM208" s="143"/>
      <c r="IN208" s="143"/>
      <c r="IO208" s="143"/>
      <c r="IP208" s="143"/>
      <c r="IQ208" s="143"/>
      <c r="IR208" s="143"/>
      <c r="IS208" s="143"/>
      <c r="IT208" s="143"/>
      <c r="IU208" s="143"/>
      <c r="IV208" s="143"/>
      <c r="IW208" s="143"/>
      <c r="IX208" s="143"/>
      <c r="IY208" s="143"/>
      <c r="IZ208" s="143"/>
      <c r="JA208" s="143"/>
      <c r="JB208" s="143"/>
      <c r="JC208" s="143"/>
      <c r="JD208" s="143"/>
      <c r="JE208" s="143"/>
      <c r="JF208" s="143"/>
      <c r="JG208" s="143"/>
      <c r="JH208" s="143"/>
      <c r="JI208" s="143"/>
      <c r="JJ208" s="143"/>
      <c r="JK208" s="143"/>
      <c r="JL208" s="143"/>
      <c r="JM208" s="143"/>
      <c r="JN208" s="143"/>
      <c r="JO208" s="143"/>
      <c r="JP208" s="143"/>
      <c r="JQ208" s="143"/>
      <c r="JR208" s="143"/>
      <c r="JS208" s="143"/>
      <c r="JT208" s="143"/>
      <c r="JU208" s="143"/>
      <c r="JV208" s="143"/>
      <c r="JW208" s="143"/>
      <c r="JX208" s="143"/>
      <c r="JY208" s="143"/>
      <c r="JZ208" s="143"/>
      <c r="KA208" s="143"/>
      <c r="KB208" s="143"/>
      <c r="KC208" s="143"/>
      <c r="KD208" s="143"/>
      <c r="KE208" s="143"/>
      <c r="KF208" s="143"/>
      <c r="KG208" s="143"/>
      <c r="KH208" s="143"/>
      <c r="KI208" s="143"/>
      <c r="KJ208" s="143"/>
      <c r="KK208" s="143"/>
      <c r="KL208" s="143"/>
      <c r="KM208" s="143"/>
      <c r="KN208" s="143"/>
      <c r="KO208" s="143"/>
      <c r="KP208" s="143"/>
      <c r="KQ208" s="143"/>
      <c r="KR208" s="143"/>
      <c r="KS208" s="143"/>
      <c r="KT208" s="143"/>
      <c r="KU208" s="143"/>
      <c r="KV208" s="143"/>
      <c r="KW208" s="143"/>
      <c r="KX208" s="143"/>
      <c r="KY208" s="143"/>
      <c r="KZ208" s="143"/>
      <c r="LA208" s="143"/>
      <c r="LB208" s="143"/>
      <c r="LC208" s="143"/>
      <c r="LD208" s="143"/>
      <c r="LE208" s="143"/>
      <c r="LF208" s="143"/>
      <c r="LG208" s="143"/>
      <c r="LH208" s="143"/>
      <c r="LI208" s="143"/>
      <c r="LJ208" s="143"/>
      <c r="LK208" s="143"/>
      <c r="LL208" s="143"/>
      <c r="LM208" s="143"/>
      <c r="LN208" s="143"/>
      <c r="LO208" s="143"/>
      <c r="LP208" s="143"/>
      <c r="LQ208" s="143"/>
      <c r="LR208" s="143"/>
      <c r="LS208" s="143"/>
      <c r="LT208" s="143"/>
      <c r="LU208" s="143"/>
      <c r="LV208" s="143"/>
      <c r="LW208" s="143"/>
      <c r="LX208" s="143"/>
      <c r="LY208" s="143"/>
      <c r="LZ208" s="143"/>
      <c r="MA208" s="143"/>
      <c r="MB208" s="143"/>
      <c r="MC208" s="143"/>
      <c r="MD208" s="143"/>
      <c r="ME208" s="143"/>
      <c r="MF208" s="143"/>
      <c r="MG208" s="143"/>
      <c r="MH208" s="143"/>
      <c r="MI208" s="143"/>
      <c r="MJ208" s="143"/>
      <c r="MK208" s="143"/>
      <c r="ML208" s="143"/>
      <c r="MM208" s="143"/>
      <c r="MN208" s="143"/>
      <c r="MO208" s="143"/>
      <c r="MP208" s="143"/>
      <c r="MQ208" s="143"/>
      <c r="MR208" s="143"/>
      <c r="MS208" s="143"/>
      <c r="MT208" s="143"/>
      <c r="MU208" s="143"/>
      <c r="MV208" s="143"/>
      <c r="MW208" s="143"/>
      <c r="MX208" s="143"/>
      <c r="MY208" s="143"/>
      <c r="MZ208" s="143"/>
      <c r="NA208" s="143"/>
      <c r="NB208" s="143"/>
      <c r="NC208" s="143"/>
      <c r="ND208" s="143"/>
      <c r="NE208" s="143"/>
      <c r="NF208" s="143"/>
      <c r="NG208" s="143"/>
      <c r="NH208" s="143"/>
      <c r="NI208" s="143"/>
      <c r="NJ208" s="143"/>
      <c r="NK208" s="143"/>
      <c r="NL208" s="143"/>
      <c r="NM208" s="143"/>
      <c r="NN208" s="143"/>
      <c r="NO208" s="143"/>
      <c r="NP208" s="143"/>
      <c r="NQ208" s="143"/>
      <c r="NR208" s="143"/>
      <c r="NS208" s="143"/>
      <c r="NT208" s="143"/>
      <c r="NU208" s="143"/>
      <c r="NV208" s="143"/>
      <c r="NW208" s="143"/>
      <c r="NX208" s="143"/>
      <c r="NY208" s="143"/>
      <c r="NZ208" s="143"/>
      <c r="OA208" s="143"/>
      <c r="OB208" s="143"/>
      <c r="OC208" s="143"/>
      <c r="OD208" s="143"/>
      <c r="OE208" s="143"/>
      <c r="OF208" s="143"/>
      <c r="OG208" s="143"/>
      <c r="OH208" s="143"/>
      <c r="OI208" s="143"/>
      <c r="OJ208" s="143"/>
      <c r="OK208" s="143"/>
      <c r="OL208" s="143"/>
      <c r="OM208" s="143"/>
      <c r="ON208" s="143"/>
      <c r="OO208" s="143"/>
      <c r="OP208" s="143"/>
      <c r="OQ208" s="143"/>
      <c r="OR208" s="143"/>
      <c r="OS208" s="143"/>
      <c r="OT208" s="143"/>
      <c r="OU208" s="143"/>
      <c r="OV208" s="143"/>
      <c r="OW208" s="143"/>
      <c r="OX208" s="143"/>
      <c r="OY208" s="143"/>
      <c r="OZ208" s="143"/>
      <c r="PA208" s="143"/>
      <c r="PB208" s="143"/>
      <c r="PC208" s="143"/>
      <c r="PD208" s="143"/>
      <c r="PE208" s="143"/>
      <c r="PF208" s="143"/>
      <c r="PG208" s="143"/>
      <c r="PH208" s="143"/>
      <c r="PI208" s="143"/>
      <c r="PJ208" s="143"/>
      <c r="PK208" s="143"/>
      <c r="PL208" s="143"/>
      <c r="PM208" s="143"/>
      <c r="PN208" s="143"/>
      <c r="PO208" s="143"/>
      <c r="PP208" s="143"/>
      <c r="PQ208" s="143"/>
      <c r="PR208" s="143"/>
      <c r="PS208" s="143"/>
      <c r="PT208" s="143"/>
      <c r="PU208" s="143"/>
      <c r="PV208" s="143"/>
      <c r="PW208" s="143"/>
      <c r="PX208" s="143"/>
      <c r="PY208" s="143"/>
      <c r="PZ208" s="143"/>
      <c r="QA208" s="143"/>
      <c r="QB208" s="143"/>
      <c r="QC208" s="143"/>
      <c r="QD208" s="143"/>
      <c r="QE208" s="143"/>
      <c r="QF208" s="143"/>
      <c r="QG208" s="143"/>
      <c r="QH208" s="143"/>
      <c r="QI208" s="143"/>
      <c r="QJ208" s="143"/>
      <c r="QK208" s="143"/>
      <c r="QL208" s="143"/>
      <c r="QM208" s="143"/>
      <c r="QN208" s="143"/>
      <c r="QO208" s="143"/>
      <c r="QP208" s="143"/>
      <c r="QQ208" s="143"/>
      <c r="QR208" s="143"/>
      <c r="QS208" s="143"/>
      <c r="QT208" s="143"/>
      <c r="QU208" s="143"/>
      <c r="QV208" s="143"/>
      <c r="QW208" s="143"/>
      <c r="QX208" s="143"/>
      <c r="QY208" s="143"/>
      <c r="QZ208" s="143"/>
      <c r="RA208" s="143"/>
      <c r="RB208" s="143"/>
      <c r="RC208" s="143"/>
      <c r="RD208" s="143"/>
      <c r="RE208" s="143"/>
      <c r="RF208" s="143"/>
      <c r="RG208" s="143"/>
      <c r="RH208" s="143"/>
      <c r="RI208" s="143"/>
      <c r="RJ208" s="143"/>
      <c r="RK208" s="143"/>
      <c r="RL208" s="143"/>
      <c r="RM208" s="143"/>
      <c r="RN208" s="143"/>
      <c r="RO208" s="143"/>
      <c r="RP208" s="143"/>
      <c r="RQ208" s="143"/>
      <c r="RR208" s="143"/>
      <c r="RS208" s="143"/>
      <c r="RT208" s="143"/>
      <c r="RU208" s="143"/>
      <c r="RV208" s="143"/>
      <c r="RW208" s="143"/>
      <c r="RX208" s="143"/>
      <c r="RY208" s="143"/>
      <c r="RZ208" s="143"/>
      <c r="SA208" s="143"/>
      <c r="SB208" s="143"/>
      <c r="SC208" s="143"/>
      <c r="SD208" s="143"/>
      <c r="SE208" s="143"/>
      <c r="SF208" s="143"/>
      <c r="SG208" s="143"/>
      <c r="SH208" s="143"/>
      <c r="SI208" s="143"/>
      <c r="SJ208" s="143"/>
      <c r="SK208" s="143"/>
      <c r="SL208" s="143"/>
      <c r="SM208" s="143"/>
      <c r="SN208" s="143"/>
      <c r="SO208" s="143"/>
      <c r="SP208" s="143"/>
      <c r="SQ208" s="143"/>
      <c r="SR208" s="143"/>
      <c r="SS208" s="143"/>
      <c r="ST208" s="143"/>
      <c r="SU208" s="143"/>
      <c r="SV208" s="143"/>
      <c r="SW208" s="143"/>
      <c r="SX208" s="143"/>
      <c r="SY208" s="143"/>
      <c r="SZ208" s="143"/>
      <c r="TA208" s="143"/>
      <c r="TB208" s="143"/>
      <c r="TC208" s="143"/>
      <c r="TD208" s="143"/>
      <c r="TE208" s="143"/>
      <c r="TF208" s="143"/>
      <c r="TG208" s="143"/>
      <c r="TH208" s="143"/>
      <c r="TI208" s="143"/>
      <c r="TJ208" s="143"/>
      <c r="TK208" s="143"/>
      <c r="TL208" s="143"/>
      <c r="TM208" s="143"/>
      <c r="TN208" s="143"/>
      <c r="TO208" s="143"/>
      <c r="TP208" s="143"/>
      <c r="TQ208" s="143"/>
      <c r="TR208" s="143"/>
      <c r="TS208" s="143"/>
      <c r="TT208" s="143"/>
      <c r="TU208" s="143"/>
      <c r="TV208" s="143"/>
      <c r="TW208" s="143"/>
      <c r="TX208" s="143"/>
      <c r="TY208" s="143"/>
      <c r="TZ208" s="143"/>
      <c r="UA208" s="143"/>
      <c r="UB208" s="143"/>
      <c r="UC208" s="143"/>
      <c r="UD208" s="143"/>
      <c r="UE208" s="143"/>
      <c r="UF208" s="143"/>
      <c r="UG208" s="143"/>
      <c r="UH208" s="143"/>
      <c r="UI208" s="143"/>
      <c r="UJ208" s="143"/>
      <c r="UK208" s="143"/>
      <c r="UL208" s="143"/>
      <c r="UM208" s="143"/>
      <c r="UN208" s="143"/>
      <c r="UO208" s="143"/>
      <c r="UP208" s="143"/>
      <c r="UQ208" s="143"/>
      <c r="UR208" s="143"/>
      <c r="US208" s="143"/>
      <c r="UT208" s="143"/>
      <c r="UU208" s="143"/>
      <c r="UV208" s="143"/>
      <c r="UW208" s="143"/>
      <c r="UX208" s="143"/>
      <c r="UY208" s="143"/>
      <c r="UZ208" s="143"/>
      <c r="VA208" s="143"/>
      <c r="VB208" s="143"/>
      <c r="VC208" s="143"/>
      <c r="VD208" s="143"/>
      <c r="VE208" s="143"/>
      <c r="VF208" s="143"/>
      <c r="VG208" s="143"/>
      <c r="VH208" s="143"/>
      <c r="VI208" s="143"/>
      <c r="VJ208" s="143"/>
      <c r="VK208" s="143"/>
      <c r="VL208" s="143"/>
      <c r="VM208" s="143"/>
      <c r="VN208" s="143"/>
      <c r="VO208" s="143"/>
      <c r="VP208" s="143"/>
      <c r="VQ208" s="143"/>
      <c r="VR208" s="143"/>
      <c r="VS208" s="143"/>
      <c r="VT208" s="143"/>
      <c r="VU208" s="143"/>
      <c r="VV208" s="143"/>
      <c r="VW208" s="143"/>
      <c r="VX208" s="143"/>
      <c r="VY208" s="143"/>
      <c r="VZ208" s="143"/>
      <c r="WA208" s="143"/>
      <c r="WB208" s="143"/>
      <c r="WC208" s="143"/>
      <c r="WD208" s="143"/>
      <c r="WE208" s="143"/>
      <c r="WF208" s="143"/>
      <c r="WG208" s="143"/>
      <c r="WH208" s="143"/>
      <c r="WI208" s="143"/>
      <c r="WJ208" s="143"/>
      <c r="WK208" s="143"/>
      <c r="WL208" s="143"/>
      <c r="WM208" s="143"/>
      <c r="WN208" s="143"/>
      <c r="WO208" s="143"/>
      <c r="WP208" s="143"/>
      <c r="WQ208" s="143"/>
      <c r="WR208" s="143"/>
      <c r="WS208" s="143"/>
      <c r="WT208" s="143"/>
      <c r="WU208" s="143"/>
      <c r="WV208" s="143"/>
      <c r="WW208" s="143"/>
      <c r="WX208" s="143"/>
      <c r="WY208" s="143"/>
      <c r="WZ208" s="143"/>
      <c r="XA208" s="143"/>
      <c r="XB208" s="143"/>
      <c r="XC208" s="143"/>
      <c r="XD208" s="143"/>
      <c r="XE208" s="143"/>
      <c r="XF208" s="143"/>
      <c r="XG208" s="143"/>
      <c r="XH208" s="143"/>
      <c r="XI208" s="143"/>
      <c r="XJ208" s="143"/>
      <c r="XK208" s="143"/>
      <c r="XL208" s="143"/>
      <c r="XM208" s="143"/>
      <c r="XN208" s="143"/>
      <c r="XO208" s="143"/>
      <c r="XP208" s="143"/>
      <c r="XQ208" s="143"/>
      <c r="XR208" s="143"/>
      <c r="XS208" s="143"/>
      <c r="XT208" s="143"/>
      <c r="XU208" s="143"/>
      <c r="XV208" s="143"/>
      <c r="XW208" s="143"/>
      <c r="XX208" s="143"/>
      <c r="XY208" s="143"/>
      <c r="XZ208" s="143"/>
      <c r="YA208" s="143"/>
      <c r="YB208" s="143"/>
      <c r="YC208" s="143"/>
      <c r="YD208" s="143"/>
      <c r="YE208" s="143"/>
      <c r="YF208" s="143"/>
      <c r="YG208" s="143"/>
      <c r="YH208" s="143"/>
      <c r="YI208" s="143"/>
      <c r="YJ208" s="143"/>
      <c r="YK208" s="143"/>
      <c r="YL208" s="143"/>
      <c r="YM208" s="143"/>
      <c r="YN208" s="143"/>
      <c r="YO208" s="143"/>
      <c r="YP208" s="143"/>
      <c r="YQ208" s="143"/>
      <c r="YR208" s="143"/>
      <c r="YS208" s="143"/>
      <c r="YT208" s="143"/>
      <c r="YU208" s="143"/>
      <c r="YV208" s="143"/>
      <c r="YW208" s="143"/>
      <c r="YX208" s="143"/>
      <c r="YY208" s="143"/>
      <c r="YZ208" s="143"/>
      <c r="ZA208" s="143"/>
      <c r="ZB208" s="143"/>
      <c r="ZC208" s="143"/>
      <c r="ZD208" s="143"/>
      <c r="ZE208" s="143"/>
      <c r="ZF208" s="143"/>
      <c r="ZG208" s="143"/>
      <c r="ZH208" s="143"/>
    </row>
    <row r="209" spans="1:684" s="106" customFormat="1" ht="13.55" customHeight="1">
      <c r="A209" s="400"/>
      <c r="B209" s="62" t="s">
        <v>26</v>
      </c>
      <c r="C209" s="166">
        <f>Asia!C209</f>
        <v>68213</v>
      </c>
      <c r="D209" s="385">
        <f>IFERROR(IF((C209/C197-1)=-100%,"",(C209/C197-1)),"")</f>
        <v>-0.93483533773604555</v>
      </c>
      <c r="E209" s="403"/>
      <c r="F209" s="406"/>
      <c r="G209" s="92">
        <v>7</v>
      </c>
      <c r="H209" s="385">
        <f>IFERROR(IF((G209/G197-1)=-100%,"",(G209/G197-1)),"")</f>
        <v>-0.98118279569892475</v>
      </c>
      <c r="I209" s="92">
        <v>10</v>
      </c>
      <c r="J209" s="385">
        <f>IFERROR(IF((I209/I197-1)=-100%,"",(I209/I197-1)),"")</f>
        <v>-0.93710691823899372</v>
      </c>
      <c r="K209" s="373">
        <v>0</v>
      </c>
      <c r="L209" s="385" t="str">
        <f>IFERROR(IF((K209/K197-1)=-100%,"",(K209/K197-1)),"")</f>
        <v/>
      </c>
      <c r="M209" s="373">
        <v>1</v>
      </c>
      <c r="N209" s="385">
        <f t="shared" si="43"/>
        <v>-0.99933244325767689</v>
      </c>
      <c r="O209" s="92"/>
      <c r="P209" s="385"/>
      <c r="Q209" s="93"/>
      <c r="R209" s="385"/>
      <c r="S209" s="143"/>
      <c r="T209" s="143"/>
      <c r="U209" s="143"/>
      <c r="V209" s="143"/>
      <c r="W209" s="143"/>
      <c r="X209" s="143"/>
      <c r="Y209" s="143"/>
      <c r="Z209" s="143"/>
      <c r="AA209" s="143"/>
      <c r="AB209" s="143"/>
      <c r="AC209" s="143"/>
      <c r="AD209" s="143"/>
      <c r="AE209" s="143"/>
      <c r="AF209" s="143"/>
      <c r="AG209" s="143"/>
      <c r="AH209" s="143"/>
      <c r="AI209" s="143"/>
      <c r="AJ209" s="143"/>
      <c r="AK209" s="143"/>
      <c r="AL209" s="143"/>
      <c r="AM209" s="143"/>
      <c r="AN209" s="143"/>
      <c r="AO209" s="143"/>
      <c r="AP209" s="143"/>
      <c r="AQ209" s="143"/>
      <c r="AR209" s="143"/>
      <c r="AS209" s="143"/>
      <c r="AT209" s="143"/>
      <c r="AU209" s="143"/>
      <c r="AV209" s="143"/>
      <c r="AW209" s="143"/>
      <c r="AX209" s="143"/>
      <c r="AY209" s="143"/>
      <c r="AZ209" s="143"/>
      <c r="BA209" s="143"/>
      <c r="BB209" s="143"/>
      <c r="BC209" s="143"/>
      <c r="BD209" s="143"/>
      <c r="BE209" s="143"/>
      <c r="BF209" s="143"/>
      <c r="BG209" s="143"/>
      <c r="BH209" s="143"/>
      <c r="BI209" s="143"/>
      <c r="BJ209" s="143"/>
      <c r="BK209" s="143"/>
      <c r="BL209" s="143"/>
      <c r="BM209" s="143"/>
      <c r="BN209" s="143"/>
      <c r="BO209" s="143"/>
      <c r="BP209" s="143"/>
      <c r="BQ209" s="143"/>
      <c r="BR209" s="143"/>
      <c r="BS209" s="143"/>
      <c r="BT209" s="143"/>
      <c r="BU209" s="143"/>
      <c r="BV209" s="143"/>
      <c r="BW209" s="143"/>
      <c r="BX209" s="143"/>
      <c r="BY209" s="143"/>
      <c r="BZ209" s="143"/>
      <c r="CA209" s="143"/>
      <c r="CB209" s="143"/>
      <c r="CC209" s="143"/>
      <c r="CD209" s="143"/>
      <c r="CE209" s="143"/>
      <c r="CF209" s="143"/>
      <c r="CG209" s="143"/>
      <c r="CH209" s="143"/>
      <c r="CI209" s="143"/>
      <c r="CJ209" s="143"/>
      <c r="CK209" s="143"/>
      <c r="CL209" s="143"/>
      <c r="CM209" s="143"/>
      <c r="CN209" s="143"/>
      <c r="CO209" s="143"/>
      <c r="CP209" s="143"/>
      <c r="CQ209" s="143"/>
      <c r="CR209" s="143"/>
      <c r="CS209" s="143"/>
      <c r="CT209" s="143"/>
      <c r="CU209" s="143"/>
      <c r="CV209" s="143"/>
      <c r="CW209" s="143"/>
      <c r="CX209" s="143"/>
      <c r="CY209" s="143"/>
      <c r="CZ209" s="143"/>
      <c r="DA209" s="143"/>
      <c r="DB209" s="143"/>
      <c r="DC209" s="143"/>
      <c r="DD209" s="143"/>
      <c r="DE209" s="143"/>
      <c r="DF209" s="143"/>
      <c r="DG209" s="143"/>
      <c r="DH209" s="143"/>
      <c r="DI209" s="143"/>
      <c r="DJ209" s="143"/>
      <c r="DK209" s="143"/>
      <c r="DL209" s="143"/>
      <c r="DM209" s="143"/>
      <c r="DN209" s="143"/>
      <c r="DO209" s="143"/>
      <c r="DP209" s="143"/>
      <c r="DQ209" s="143"/>
      <c r="DR209" s="143"/>
      <c r="DS209" s="143"/>
      <c r="DT209" s="143"/>
      <c r="DU209" s="143"/>
      <c r="DV209" s="143"/>
      <c r="DW209" s="143"/>
      <c r="DX209" s="143"/>
      <c r="DY209" s="143"/>
      <c r="DZ209" s="143"/>
      <c r="EA209" s="143"/>
      <c r="EB209" s="143"/>
      <c r="EC209" s="143"/>
      <c r="ED209" s="143"/>
      <c r="EE209" s="143"/>
      <c r="EF209" s="143"/>
      <c r="EG209" s="143"/>
      <c r="EH209" s="143"/>
      <c r="EI209" s="143"/>
      <c r="EJ209" s="143"/>
      <c r="EK209" s="143"/>
      <c r="EL209" s="143"/>
      <c r="EM209" s="143"/>
      <c r="EN209" s="143"/>
      <c r="EO209" s="143"/>
      <c r="EP209" s="143"/>
      <c r="EQ209" s="143"/>
      <c r="ER209" s="143"/>
      <c r="ES209" s="143"/>
      <c r="ET209" s="143"/>
      <c r="EU209" s="143"/>
      <c r="EV209" s="143"/>
      <c r="EW209" s="143"/>
      <c r="EX209" s="143"/>
      <c r="EY209" s="143"/>
      <c r="EZ209" s="143"/>
      <c r="FA209" s="143"/>
      <c r="FB209" s="143"/>
      <c r="FC209" s="143"/>
      <c r="FD209" s="143"/>
      <c r="FE209" s="143"/>
      <c r="FF209" s="143"/>
      <c r="FG209" s="143"/>
      <c r="FH209" s="143"/>
      <c r="FI209" s="143"/>
      <c r="FJ209" s="143"/>
      <c r="FK209" s="143"/>
      <c r="FL209" s="143"/>
      <c r="FM209" s="143"/>
      <c r="FN209" s="143"/>
      <c r="FO209" s="143"/>
      <c r="FP209" s="143"/>
      <c r="FQ209" s="143"/>
      <c r="FR209" s="143"/>
      <c r="FS209" s="143"/>
      <c r="FT209" s="143"/>
      <c r="FU209" s="143"/>
      <c r="FV209" s="143"/>
      <c r="FW209" s="143"/>
      <c r="FX209" s="143"/>
      <c r="FY209" s="143"/>
      <c r="FZ209" s="143"/>
      <c r="GA209" s="143"/>
      <c r="GB209" s="143"/>
      <c r="GC209" s="143"/>
      <c r="GD209" s="143"/>
      <c r="GE209" s="143"/>
      <c r="GF209" s="143"/>
      <c r="GG209" s="143"/>
      <c r="GH209" s="143"/>
      <c r="GI209" s="143"/>
      <c r="GJ209" s="143"/>
      <c r="GK209" s="143"/>
      <c r="GL209" s="143"/>
      <c r="GM209" s="143"/>
      <c r="GN209" s="143"/>
      <c r="GO209" s="143"/>
      <c r="GP209" s="143"/>
      <c r="GQ209" s="143"/>
      <c r="GR209" s="143"/>
      <c r="GS209" s="143"/>
      <c r="GT209" s="143"/>
      <c r="GU209" s="143"/>
      <c r="GV209" s="143"/>
      <c r="GW209" s="143"/>
      <c r="GX209" s="143"/>
      <c r="GY209" s="143"/>
      <c r="GZ209" s="143"/>
      <c r="HA209" s="143"/>
      <c r="HB209" s="143"/>
      <c r="HC209" s="143"/>
      <c r="HD209" s="143"/>
      <c r="HE209" s="143"/>
      <c r="HF209" s="143"/>
      <c r="HG209" s="143"/>
      <c r="HH209" s="143"/>
      <c r="HI209" s="143"/>
      <c r="HJ209" s="143"/>
      <c r="HK209" s="143"/>
      <c r="HL209" s="143"/>
      <c r="HM209" s="143"/>
      <c r="HN209" s="143"/>
      <c r="HO209" s="143"/>
      <c r="HP209" s="143"/>
      <c r="HQ209" s="143"/>
      <c r="HR209" s="143"/>
      <c r="HS209" s="143"/>
      <c r="HT209" s="143"/>
      <c r="HU209" s="143"/>
      <c r="HV209" s="143"/>
      <c r="HW209" s="143"/>
      <c r="HX209" s="143"/>
      <c r="HY209" s="143"/>
      <c r="HZ209" s="143"/>
      <c r="IA209" s="143"/>
      <c r="IB209" s="143"/>
      <c r="IC209" s="143"/>
      <c r="ID209" s="143"/>
      <c r="IE209" s="143"/>
      <c r="IF209" s="143"/>
      <c r="IG209" s="143"/>
      <c r="IH209" s="143"/>
      <c r="II209" s="143"/>
      <c r="IJ209" s="143"/>
      <c r="IK209" s="143"/>
      <c r="IL209" s="143"/>
      <c r="IM209" s="143"/>
      <c r="IN209" s="143"/>
      <c r="IO209" s="143"/>
      <c r="IP209" s="143"/>
      <c r="IQ209" s="143"/>
      <c r="IR209" s="143"/>
      <c r="IS209" s="143"/>
      <c r="IT209" s="143"/>
      <c r="IU209" s="143"/>
      <c r="IV209" s="143"/>
      <c r="IW209" s="143"/>
      <c r="IX209" s="143"/>
      <c r="IY209" s="143"/>
      <c r="IZ209" s="143"/>
      <c r="JA209" s="143"/>
      <c r="JB209" s="143"/>
      <c r="JC209" s="143"/>
      <c r="JD209" s="143"/>
      <c r="JE209" s="143"/>
      <c r="JF209" s="143"/>
      <c r="JG209" s="143"/>
      <c r="JH209" s="143"/>
      <c r="JI209" s="143"/>
      <c r="JJ209" s="143"/>
      <c r="JK209" s="143"/>
      <c r="JL209" s="143"/>
      <c r="JM209" s="143"/>
      <c r="JN209" s="143"/>
      <c r="JO209" s="143"/>
      <c r="JP209" s="143"/>
      <c r="JQ209" s="143"/>
      <c r="JR209" s="143"/>
      <c r="JS209" s="143"/>
      <c r="JT209" s="143"/>
      <c r="JU209" s="143"/>
      <c r="JV209" s="143"/>
      <c r="JW209" s="143"/>
      <c r="JX209" s="143"/>
      <c r="JY209" s="143"/>
      <c r="JZ209" s="143"/>
      <c r="KA209" s="143"/>
      <c r="KB209" s="143"/>
      <c r="KC209" s="143"/>
      <c r="KD209" s="143"/>
      <c r="KE209" s="143"/>
      <c r="KF209" s="143"/>
      <c r="KG209" s="143"/>
      <c r="KH209" s="143"/>
      <c r="KI209" s="143"/>
      <c r="KJ209" s="143"/>
      <c r="KK209" s="143"/>
      <c r="KL209" s="143"/>
      <c r="KM209" s="143"/>
      <c r="KN209" s="143"/>
      <c r="KO209" s="143"/>
      <c r="KP209" s="143"/>
      <c r="KQ209" s="143"/>
      <c r="KR209" s="143"/>
      <c r="KS209" s="143"/>
      <c r="KT209" s="143"/>
      <c r="KU209" s="143"/>
      <c r="KV209" s="143"/>
      <c r="KW209" s="143"/>
      <c r="KX209" s="143"/>
      <c r="KY209" s="143"/>
      <c r="KZ209" s="143"/>
      <c r="LA209" s="143"/>
      <c r="LB209" s="143"/>
      <c r="LC209" s="143"/>
      <c r="LD209" s="143"/>
      <c r="LE209" s="143"/>
      <c r="LF209" s="143"/>
      <c r="LG209" s="143"/>
      <c r="LH209" s="143"/>
      <c r="LI209" s="143"/>
      <c r="LJ209" s="143"/>
      <c r="LK209" s="143"/>
      <c r="LL209" s="143"/>
      <c r="LM209" s="143"/>
      <c r="LN209" s="143"/>
      <c r="LO209" s="143"/>
      <c r="LP209" s="143"/>
      <c r="LQ209" s="143"/>
      <c r="LR209" s="143"/>
      <c r="LS209" s="143"/>
      <c r="LT209" s="143"/>
      <c r="LU209" s="143"/>
      <c r="LV209" s="143"/>
      <c r="LW209" s="143"/>
      <c r="LX209" s="143"/>
      <c r="LY209" s="143"/>
      <c r="LZ209" s="143"/>
      <c r="MA209" s="143"/>
      <c r="MB209" s="143"/>
      <c r="MC209" s="143"/>
      <c r="MD209" s="143"/>
      <c r="ME209" s="143"/>
      <c r="MF209" s="143"/>
      <c r="MG209" s="143"/>
      <c r="MH209" s="143"/>
      <c r="MI209" s="143"/>
      <c r="MJ209" s="143"/>
      <c r="MK209" s="143"/>
      <c r="ML209" s="143"/>
      <c r="MM209" s="143"/>
      <c r="MN209" s="143"/>
      <c r="MO209" s="143"/>
      <c r="MP209" s="143"/>
      <c r="MQ209" s="143"/>
      <c r="MR209" s="143"/>
      <c r="MS209" s="143"/>
      <c r="MT209" s="143"/>
      <c r="MU209" s="143"/>
      <c r="MV209" s="143"/>
      <c r="MW209" s="143"/>
      <c r="MX209" s="143"/>
      <c r="MY209" s="143"/>
      <c r="MZ209" s="143"/>
      <c r="NA209" s="143"/>
      <c r="NB209" s="143"/>
      <c r="NC209" s="143"/>
      <c r="ND209" s="143"/>
      <c r="NE209" s="143"/>
      <c r="NF209" s="143"/>
      <c r="NG209" s="143"/>
      <c r="NH209" s="143"/>
      <c r="NI209" s="143"/>
      <c r="NJ209" s="143"/>
      <c r="NK209" s="143"/>
      <c r="NL209" s="143"/>
      <c r="NM209" s="143"/>
      <c r="NN209" s="143"/>
      <c r="NO209" s="143"/>
      <c r="NP209" s="143"/>
      <c r="NQ209" s="143"/>
      <c r="NR209" s="143"/>
      <c r="NS209" s="143"/>
      <c r="NT209" s="143"/>
      <c r="NU209" s="143"/>
      <c r="NV209" s="143"/>
      <c r="NW209" s="143"/>
      <c r="NX209" s="143"/>
      <c r="NY209" s="143"/>
      <c r="NZ209" s="143"/>
      <c r="OA209" s="143"/>
      <c r="OB209" s="143"/>
      <c r="OC209" s="143"/>
      <c r="OD209" s="143"/>
      <c r="OE209" s="143"/>
      <c r="OF209" s="143"/>
      <c r="OG209" s="143"/>
      <c r="OH209" s="143"/>
      <c r="OI209" s="143"/>
      <c r="OJ209" s="143"/>
      <c r="OK209" s="143"/>
      <c r="OL209" s="143"/>
      <c r="OM209" s="143"/>
      <c r="ON209" s="143"/>
      <c r="OO209" s="143"/>
      <c r="OP209" s="143"/>
      <c r="OQ209" s="143"/>
      <c r="OR209" s="143"/>
      <c r="OS209" s="143"/>
      <c r="OT209" s="143"/>
      <c r="OU209" s="143"/>
      <c r="OV209" s="143"/>
      <c r="OW209" s="143"/>
      <c r="OX209" s="143"/>
      <c r="OY209" s="143"/>
      <c r="OZ209" s="143"/>
      <c r="PA209" s="143"/>
      <c r="PB209" s="143"/>
      <c r="PC209" s="143"/>
      <c r="PD209" s="143"/>
      <c r="PE209" s="143"/>
      <c r="PF209" s="143"/>
      <c r="PG209" s="143"/>
      <c r="PH209" s="143"/>
      <c r="PI209" s="143"/>
      <c r="PJ209" s="143"/>
      <c r="PK209" s="143"/>
      <c r="PL209" s="143"/>
      <c r="PM209" s="143"/>
      <c r="PN209" s="143"/>
      <c r="PO209" s="143"/>
      <c r="PP209" s="143"/>
      <c r="PQ209" s="143"/>
      <c r="PR209" s="143"/>
      <c r="PS209" s="143"/>
      <c r="PT209" s="143"/>
      <c r="PU209" s="143"/>
      <c r="PV209" s="143"/>
      <c r="PW209" s="143"/>
      <c r="PX209" s="143"/>
      <c r="PY209" s="143"/>
      <c r="PZ209" s="143"/>
      <c r="QA209" s="143"/>
      <c r="QB209" s="143"/>
      <c r="QC209" s="143"/>
      <c r="QD209" s="143"/>
      <c r="QE209" s="143"/>
      <c r="QF209" s="143"/>
      <c r="QG209" s="143"/>
      <c r="QH209" s="143"/>
      <c r="QI209" s="143"/>
      <c r="QJ209" s="143"/>
      <c r="QK209" s="143"/>
      <c r="QL209" s="143"/>
      <c r="QM209" s="143"/>
      <c r="QN209" s="143"/>
      <c r="QO209" s="143"/>
      <c r="QP209" s="143"/>
      <c r="QQ209" s="143"/>
      <c r="QR209" s="143"/>
      <c r="QS209" s="143"/>
      <c r="QT209" s="143"/>
      <c r="QU209" s="143"/>
      <c r="QV209" s="143"/>
      <c r="QW209" s="143"/>
      <c r="QX209" s="143"/>
      <c r="QY209" s="143"/>
      <c r="QZ209" s="143"/>
      <c r="RA209" s="143"/>
      <c r="RB209" s="143"/>
      <c r="RC209" s="143"/>
      <c r="RD209" s="143"/>
      <c r="RE209" s="143"/>
      <c r="RF209" s="143"/>
      <c r="RG209" s="143"/>
      <c r="RH209" s="143"/>
      <c r="RI209" s="143"/>
      <c r="RJ209" s="143"/>
      <c r="RK209" s="143"/>
      <c r="RL209" s="143"/>
      <c r="RM209" s="143"/>
      <c r="RN209" s="143"/>
      <c r="RO209" s="143"/>
      <c r="RP209" s="143"/>
      <c r="RQ209" s="143"/>
      <c r="RR209" s="143"/>
      <c r="RS209" s="143"/>
      <c r="RT209" s="143"/>
      <c r="RU209" s="143"/>
      <c r="RV209" s="143"/>
      <c r="RW209" s="143"/>
      <c r="RX209" s="143"/>
      <c r="RY209" s="143"/>
      <c r="RZ209" s="143"/>
      <c r="SA209" s="143"/>
      <c r="SB209" s="143"/>
      <c r="SC209" s="143"/>
      <c r="SD209" s="143"/>
      <c r="SE209" s="143"/>
      <c r="SF209" s="143"/>
      <c r="SG209" s="143"/>
      <c r="SH209" s="143"/>
      <c r="SI209" s="143"/>
      <c r="SJ209" s="143"/>
      <c r="SK209" s="143"/>
      <c r="SL209" s="143"/>
      <c r="SM209" s="143"/>
      <c r="SN209" s="143"/>
      <c r="SO209" s="143"/>
      <c r="SP209" s="143"/>
      <c r="SQ209" s="143"/>
      <c r="SR209" s="143"/>
      <c r="SS209" s="143"/>
      <c r="ST209" s="143"/>
      <c r="SU209" s="143"/>
      <c r="SV209" s="143"/>
      <c r="SW209" s="143"/>
      <c r="SX209" s="143"/>
      <c r="SY209" s="143"/>
      <c r="SZ209" s="143"/>
      <c r="TA209" s="143"/>
      <c r="TB209" s="143"/>
      <c r="TC209" s="143"/>
      <c r="TD209" s="143"/>
      <c r="TE209" s="143"/>
      <c r="TF209" s="143"/>
      <c r="TG209" s="143"/>
      <c r="TH209" s="143"/>
      <c r="TI209" s="143"/>
      <c r="TJ209" s="143"/>
      <c r="TK209" s="143"/>
      <c r="TL209" s="143"/>
      <c r="TM209" s="143"/>
      <c r="TN209" s="143"/>
      <c r="TO209" s="143"/>
      <c r="TP209" s="143"/>
      <c r="TQ209" s="143"/>
      <c r="TR209" s="143"/>
      <c r="TS209" s="143"/>
      <c r="TT209" s="143"/>
      <c r="TU209" s="143"/>
      <c r="TV209" s="143"/>
      <c r="TW209" s="143"/>
      <c r="TX209" s="143"/>
      <c r="TY209" s="143"/>
      <c r="TZ209" s="143"/>
      <c r="UA209" s="143"/>
      <c r="UB209" s="143"/>
      <c r="UC209" s="143"/>
      <c r="UD209" s="143"/>
      <c r="UE209" s="143"/>
      <c r="UF209" s="143"/>
      <c r="UG209" s="143"/>
      <c r="UH209" s="143"/>
      <c r="UI209" s="143"/>
      <c r="UJ209" s="143"/>
      <c r="UK209" s="143"/>
      <c r="UL209" s="143"/>
      <c r="UM209" s="143"/>
      <c r="UN209" s="143"/>
      <c r="UO209" s="143"/>
      <c r="UP209" s="143"/>
      <c r="UQ209" s="143"/>
      <c r="UR209" s="143"/>
      <c r="US209" s="143"/>
      <c r="UT209" s="143"/>
      <c r="UU209" s="143"/>
      <c r="UV209" s="143"/>
      <c r="UW209" s="143"/>
      <c r="UX209" s="143"/>
      <c r="UY209" s="143"/>
      <c r="UZ209" s="143"/>
      <c r="VA209" s="143"/>
      <c r="VB209" s="143"/>
      <c r="VC209" s="143"/>
      <c r="VD209" s="143"/>
      <c r="VE209" s="143"/>
      <c r="VF209" s="143"/>
      <c r="VG209" s="143"/>
      <c r="VH209" s="143"/>
      <c r="VI209" s="143"/>
      <c r="VJ209" s="143"/>
      <c r="VK209" s="143"/>
      <c r="VL209" s="143"/>
      <c r="VM209" s="143"/>
      <c r="VN209" s="143"/>
      <c r="VO209" s="143"/>
      <c r="VP209" s="143"/>
      <c r="VQ209" s="143"/>
      <c r="VR209" s="143"/>
      <c r="VS209" s="143"/>
      <c r="VT209" s="143"/>
      <c r="VU209" s="143"/>
      <c r="VV209" s="143"/>
      <c r="VW209" s="143"/>
      <c r="VX209" s="143"/>
      <c r="VY209" s="143"/>
      <c r="VZ209" s="143"/>
      <c r="WA209" s="143"/>
      <c r="WB209" s="143"/>
      <c r="WC209" s="143"/>
      <c r="WD209" s="143"/>
      <c r="WE209" s="143"/>
      <c r="WF209" s="143"/>
      <c r="WG209" s="143"/>
      <c r="WH209" s="143"/>
      <c r="WI209" s="143"/>
      <c r="WJ209" s="143"/>
      <c r="WK209" s="143"/>
      <c r="WL209" s="143"/>
      <c r="WM209" s="143"/>
      <c r="WN209" s="143"/>
      <c r="WO209" s="143"/>
      <c r="WP209" s="143"/>
      <c r="WQ209" s="143"/>
      <c r="WR209" s="143"/>
      <c r="WS209" s="143"/>
      <c r="WT209" s="143"/>
      <c r="WU209" s="143"/>
      <c r="WV209" s="143"/>
      <c r="WW209" s="143"/>
      <c r="WX209" s="143"/>
      <c r="WY209" s="143"/>
      <c r="WZ209" s="143"/>
      <c r="XA209" s="143"/>
      <c r="XB209" s="143"/>
      <c r="XC209" s="143"/>
      <c r="XD209" s="143"/>
      <c r="XE209" s="143"/>
      <c r="XF209" s="143"/>
      <c r="XG209" s="143"/>
      <c r="XH209" s="143"/>
      <c r="XI209" s="143"/>
      <c r="XJ209" s="143"/>
      <c r="XK209" s="143"/>
      <c r="XL209" s="143"/>
      <c r="XM209" s="143"/>
      <c r="XN209" s="143"/>
      <c r="XO209" s="143"/>
      <c r="XP209" s="143"/>
      <c r="XQ209" s="143"/>
      <c r="XR209" s="143"/>
      <c r="XS209" s="143"/>
      <c r="XT209" s="143"/>
      <c r="XU209" s="143"/>
      <c r="XV209" s="143"/>
      <c r="XW209" s="143"/>
      <c r="XX209" s="143"/>
      <c r="XY209" s="143"/>
      <c r="XZ209" s="143"/>
      <c r="YA209" s="143"/>
      <c r="YB209" s="143"/>
      <c r="YC209" s="143"/>
      <c r="YD209" s="143"/>
      <c r="YE209" s="143"/>
      <c r="YF209" s="143"/>
      <c r="YG209" s="143"/>
      <c r="YH209" s="143"/>
      <c r="YI209" s="143"/>
      <c r="YJ209" s="143"/>
      <c r="YK209" s="143"/>
      <c r="YL209" s="143"/>
      <c r="YM209" s="143"/>
      <c r="YN209" s="143"/>
      <c r="YO209" s="143"/>
      <c r="YP209" s="143"/>
      <c r="YQ209" s="143"/>
      <c r="YR209" s="143"/>
      <c r="YS209" s="143"/>
      <c r="YT209" s="143"/>
      <c r="YU209" s="143"/>
      <c r="YV209" s="143"/>
      <c r="YW209" s="143"/>
      <c r="YX209" s="143"/>
      <c r="YY209" s="143"/>
      <c r="YZ209" s="143"/>
      <c r="ZA209" s="143"/>
      <c r="ZB209" s="143"/>
      <c r="ZC209" s="143"/>
      <c r="ZD209" s="143"/>
      <c r="ZE209" s="143"/>
      <c r="ZF209" s="143"/>
      <c r="ZG209" s="143"/>
      <c r="ZH209" s="143"/>
    </row>
    <row r="210" spans="1:684" s="106" customFormat="1" ht="13.55" customHeight="1">
      <c r="A210" s="400"/>
      <c r="B210" s="62" t="s">
        <v>223</v>
      </c>
      <c r="C210" s="166">
        <f>Asia!C210</f>
        <v>73999</v>
      </c>
      <c r="D210" s="385">
        <f>IFERROR(IF((C210/C198-1)=-100%,"",(C210/C198-1)),"")</f>
        <v>-0.4838455421787593</v>
      </c>
      <c r="E210" s="403"/>
      <c r="F210" s="406"/>
      <c r="G210" s="92">
        <v>0</v>
      </c>
      <c r="H210" s="385" t="str">
        <f>IFERROR(IF((G210/G198-1)=-100%,"",(G210/G198-1)),"")</f>
        <v/>
      </c>
      <c r="I210" s="92">
        <v>10</v>
      </c>
      <c r="J210" s="385">
        <f>IFERROR(IF((I210/I198-1)=-100%,"",(I210/I198-1)),"")</f>
        <v>-0.81818181818181812</v>
      </c>
      <c r="K210" s="373">
        <v>1</v>
      </c>
      <c r="L210" s="385"/>
      <c r="M210" s="373">
        <v>0</v>
      </c>
      <c r="N210" s="385">
        <f t="shared" si="43"/>
        <v>-1</v>
      </c>
      <c r="O210" s="92"/>
      <c r="P210" s="385"/>
      <c r="Q210" s="93"/>
      <c r="R210" s="385"/>
      <c r="S210" s="143"/>
      <c r="T210" s="143"/>
      <c r="U210" s="143"/>
      <c r="V210" s="143"/>
      <c r="W210" s="143"/>
      <c r="X210" s="143"/>
      <c r="Y210" s="143"/>
      <c r="Z210" s="143"/>
      <c r="AA210" s="143"/>
      <c r="AB210" s="143"/>
      <c r="AC210" s="143"/>
      <c r="AD210" s="143"/>
      <c r="AE210" s="143"/>
      <c r="AF210" s="143"/>
      <c r="AG210" s="143"/>
      <c r="AH210" s="143"/>
      <c r="AI210" s="143"/>
      <c r="AJ210" s="143"/>
      <c r="AK210" s="143"/>
      <c r="AL210" s="143"/>
      <c r="AM210" s="143"/>
      <c r="AN210" s="143"/>
      <c r="AO210" s="143"/>
      <c r="AP210" s="143"/>
      <c r="AQ210" s="143"/>
      <c r="AR210" s="143"/>
      <c r="AS210" s="143"/>
      <c r="AT210" s="143"/>
      <c r="AU210" s="143"/>
      <c r="AV210" s="143"/>
      <c r="AW210" s="143"/>
      <c r="AX210" s="143"/>
      <c r="AY210" s="143"/>
      <c r="AZ210" s="143"/>
      <c r="BA210" s="143"/>
      <c r="BB210" s="143"/>
      <c r="BC210" s="143"/>
      <c r="BD210" s="143"/>
      <c r="BE210" s="143"/>
      <c r="BF210" s="143"/>
      <c r="BG210" s="143"/>
      <c r="BH210" s="143"/>
      <c r="BI210" s="143"/>
      <c r="BJ210" s="143"/>
      <c r="BK210" s="143"/>
      <c r="BL210" s="143"/>
      <c r="BM210" s="143"/>
      <c r="BN210" s="143"/>
      <c r="BO210" s="143"/>
      <c r="BP210" s="143"/>
      <c r="BQ210" s="143"/>
      <c r="BR210" s="143"/>
      <c r="BS210" s="143"/>
      <c r="BT210" s="143"/>
      <c r="BU210" s="143"/>
      <c r="BV210" s="143"/>
      <c r="BW210" s="143"/>
      <c r="BX210" s="143"/>
      <c r="BY210" s="143"/>
      <c r="BZ210" s="143"/>
      <c r="CA210" s="143"/>
      <c r="CB210" s="143"/>
      <c r="CC210" s="143"/>
      <c r="CD210" s="143"/>
      <c r="CE210" s="143"/>
      <c r="CF210" s="143"/>
      <c r="CG210" s="143"/>
      <c r="CH210" s="143"/>
      <c r="CI210" s="143"/>
      <c r="CJ210" s="143"/>
      <c r="CK210" s="143"/>
      <c r="CL210" s="143"/>
      <c r="CM210" s="143"/>
      <c r="CN210" s="143"/>
      <c r="CO210" s="143"/>
      <c r="CP210" s="143"/>
      <c r="CQ210" s="143"/>
      <c r="CR210" s="143"/>
      <c r="CS210" s="143"/>
      <c r="CT210" s="143"/>
      <c r="CU210" s="143"/>
      <c r="CV210" s="143"/>
      <c r="CW210" s="143"/>
      <c r="CX210" s="143"/>
      <c r="CY210" s="143"/>
      <c r="CZ210" s="143"/>
      <c r="DA210" s="143"/>
      <c r="DB210" s="143"/>
      <c r="DC210" s="143"/>
      <c r="DD210" s="143"/>
      <c r="DE210" s="143"/>
      <c r="DF210" s="143"/>
      <c r="DG210" s="143"/>
      <c r="DH210" s="143"/>
      <c r="DI210" s="143"/>
      <c r="DJ210" s="143"/>
      <c r="DK210" s="143"/>
      <c r="DL210" s="143"/>
      <c r="DM210" s="143"/>
      <c r="DN210" s="143"/>
      <c r="DO210" s="143"/>
      <c r="DP210" s="143"/>
      <c r="DQ210" s="143"/>
      <c r="DR210" s="143"/>
      <c r="DS210" s="143"/>
      <c r="DT210" s="143"/>
      <c r="DU210" s="143"/>
      <c r="DV210" s="143"/>
      <c r="DW210" s="143"/>
      <c r="DX210" s="143"/>
      <c r="DY210" s="143"/>
      <c r="DZ210" s="143"/>
      <c r="EA210" s="143"/>
      <c r="EB210" s="143"/>
      <c r="EC210" s="143"/>
      <c r="ED210" s="143"/>
      <c r="EE210" s="143"/>
      <c r="EF210" s="143"/>
      <c r="EG210" s="143"/>
      <c r="EH210" s="143"/>
      <c r="EI210" s="143"/>
      <c r="EJ210" s="143"/>
      <c r="EK210" s="143"/>
      <c r="EL210" s="143"/>
      <c r="EM210" s="143"/>
      <c r="EN210" s="143"/>
      <c r="EO210" s="143"/>
      <c r="EP210" s="143"/>
      <c r="EQ210" s="143"/>
      <c r="ER210" s="143"/>
      <c r="ES210" s="143"/>
      <c r="ET210" s="143"/>
      <c r="EU210" s="143"/>
      <c r="EV210" s="143"/>
      <c r="EW210" s="143"/>
      <c r="EX210" s="143"/>
      <c r="EY210" s="143"/>
      <c r="EZ210" s="143"/>
      <c r="FA210" s="143"/>
      <c r="FB210" s="143"/>
      <c r="FC210" s="143"/>
      <c r="FD210" s="143"/>
      <c r="FE210" s="143"/>
      <c r="FF210" s="143"/>
      <c r="FG210" s="143"/>
      <c r="FH210" s="143"/>
      <c r="FI210" s="143"/>
      <c r="FJ210" s="143"/>
      <c r="FK210" s="143"/>
      <c r="FL210" s="143"/>
      <c r="FM210" s="143"/>
      <c r="FN210" s="143"/>
      <c r="FO210" s="143"/>
      <c r="FP210" s="143"/>
      <c r="FQ210" s="143"/>
      <c r="FR210" s="143"/>
      <c r="FS210" s="143"/>
      <c r="FT210" s="143"/>
      <c r="FU210" s="143"/>
      <c r="FV210" s="143"/>
      <c r="FW210" s="143"/>
      <c r="FX210" s="143"/>
      <c r="FY210" s="143"/>
      <c r="FZ210" s="143"/>
      <c r="GA210" s="143"/>
      <c r="GB210" s="143"/>
      <c r="GC210" s="143"/>
      <c r="GD210" s="143"/>
      <c r="GE210" s="143"/>
      <c r="GF210" s="143"/>
      <c r="GG210" s="143"/>
      <c r="GH210" s="143"/>
      <c r="GI210" s="143"/>
      <c r="GJ210" s="143"/>
      <c r="GK210" s="143"/>
      <c r="GL210" s="143"/>
      <c r="GM210" s="143"/>
      <c r="GN210" s="143"/>
      <c r="GO210" s="143"/>
      <c r="GP210" s="143"/>
      <c r="GQ210" s="143"/>
      <c r="GR210" s="143"/>
      <c r="GS210" s="143"/>
      <c r="GT210" s="143"/>
      <c r="GU210" s="143"/>
      <c r="GV210" s="143"/>
      <c r="GW210" s="143"/>
      <c r="GX210" s="143"/>
      <c r="GY210" s="143"/>
      <c r="GZ210" s="143"/>
      <c r="HA210" s="143"/>
      <c r="HB210" s="143"/>
      <c r="HC210" s="143"/>
      <c r="HD210" s="143"/>
      <c r="HE210" s="143"/>
      <c r="HF210" s="143"/>
      <c r="HG210" s="143"/>
      <c r="HH210" s="143"/>
      <c r="HI210" s="143"/>
      <c r="HJ210" s="143"/>
      <c r="HK210" s="143"/>
      <c r="HL210" s="143"/>
      <c r="HM210" s="143"/>
      <c r="HN210" s="143"/>
      <c r="HO210" s="143"/>
      <c r="HP210" s="143"/>
      <c r="HQ210" s="143"/>
      <c r="HR210" s="143"/>
      <c r="HS210" s="143"/>
      <c r="HT210" s="143"/>
      <c r="HU210" s="143"/>
      <c r="HV210" s="143"/>
      <c r="HW210" s="143"/>
      <c r="HX210" s="143"/>
      <c r="HY210" s="143"/>
      <c r="HZ210" s="143"/>
      <c r="IA210" s="143"/>
      <c r="IB210" s="143"/>
      <c r="IC210" s="143"/>
      <c r="ID210" s="143"/>
      <c r="IE210" s="143"/>
      <c r="IF210" s="143"/>
      <c r="IG210" s="143"/>
      <c r="IH210" s="143"/>
      <c r="II210" s="143"/>
      <c r="IJ210" s="143"/>
      <c r="IK210" s="143"/>
      <c r="IL210" s="143"/>
      <c r="IM210" s="143"/>
      <c r="IN210" s="143"/>
      <c r="IO210" s="143"/>
      <c r="IP210" s="143"/>
      <c r="IQ210" s="143"/>
      <c r="IR210" s="143"/>
      <c r="IS210" s="143"/>
      <c r="IT210" s="143"/>
      <c r="IU210" s="143"/>
      <c r="IV210" s="143"/>
      <c r="IW210" s="143"/>
      <c r="IX210" s="143"/>
      <c r="IY210" s="143"/>
      <c r="IZ210" s="143"/>
      <c r="JA210" s="143"/>
      <c r="JB210" s="143"/>
      <c r="JC210" s="143"/>
      <c r="JD210" s="143"/>
      <c r="JE210" s="143"/>
      <c r="JF210" s="143"/>
      <c r="JG210" s="143"/>
      <c r="JH210" s="143"/>
      <c r="JI210" s="143"/>
      <c r="JJ210" s="143"/>
      <c r="JK210" s="143"/>
      <c r="JL210" s="143"/>
      <c r="JM210" s="143"/>
      <c r="JN210" s="143"/>
      <c r="JO210" s="143"/>
      <c r="JP210" s="143"/>
      <c r="JQ210" s="143"/>
      <c r="JR210" s="143"/>
      <c r="JS210" s="143"/>
      <c r="JT210" s="143"/>
      <c r="JU210" s="143"/>
      <c r="JV210" s="143"/>
      <c r="JW210" s="143"/>
      <c r="JX210" s="143"/>
      <c r="JY210" s="143"/>
      <c r="JZ210" s="143"/>
      <c r="KA210" s="143"/>
      <c r="KB210" s="143"/>
      <c r="KC210" s="143"/>
      <c r="KD210" s="143"/>
      <c r="KE210" s="143"/>
      <c r="KF210" s="143"/>
      <c r="KG210" s="143"/>
      <c r="KH210" s="143"/>
      <c r="KI210" s="143"/>
      <c r="KJ210" s="143"/>
      <c r="KK210" s="143"/>
      <c r="KL210" s="143"/>
      <c r="KM210" s="143"/>
      <c r="KN210" s="143"/>
      <c r="KO210" s="143"/>
      <c r="KP210" s="143"/>
      <c r="KQ210" s="143"/>
      <c r="KR210" s="143"/>
      <c r="KS210" s="143"/>
      <c r="KT210" s="143"/>
      <c r="KU210" s="143"/>
      <c r="KV210" s="143"/>
      <c r="KW210" s="143"/>
      <c r="KX210" s="143"/>
      <c r="KY210" s="143"/>
      <c r="KZ210" s="143"/>
      <c r="LA210" s="143"/>
      <c r="LB210" s="143"/>
      <c r="LC210" s="143"/>
      <c r="LD210" s="143"/>
      <c r="LE210" s="143"/>
      <c r="LF210" s="143"/>
      <c r="LG210" s="143"/>
      <c r="LH210" s="143"/>
      <c r="LI210" s="143"/>
      <c r="LJ210" s="143"/>
      <c r="LK210" s="143"/>
      <c r="LL210" s="143"/>
      <c r="LM210" s="143"/>
      <c r="LN210" s="143"/>
      <c r="LO210" s="143"/>
      <c r="LP210" s="143"/>
      <c r="LQ210" s="143"/>
      <c r="LR210" s="143"/>
      <c r="LS210" s="143"/>
      <c r="LT210" s="143"/>
      <c r="LU210" s="143"/>
      <c r="LV210" s="143"/>
      <c r="LW210" s="143"/>
      <c r="LX210" s="143"/>
      <c r="LY210" s="143"/>
      <c r="LZ210" s="143"/>
      <c r="MA210" s="143"/>
      <c r="MB210" s="143"/>
      <c r="MC210" s="143"/>
      <c r="MD210" s="143"/>
      <c r="ME210" s="143"/>
      <c r="MF210" s="143"/>
      <c r="MG210" s="143"/>
      <c r="MH210" s="143"/>
      <c r="MI210" s="143"/>
      <c r="MJ210" s="143"/>
      <c r="MK210" s="143"/>
      <c r="ML210" s="143"/>
      <c r="MM210" s="143"/>
      <c r="MN210" s="143"/>
      <c r="MO210" s="143"/>
      <c r="MP210" s="143"/>
      <c r="MQ210" s="143"/>
      <c r="MR210" s="143"/>
      <c r="MS210" s="143"/>
      <c r="MT210" s="143"/>
      <c r="MU210" s="143"/>
      <c r="MV210" s="143"/>
      <c r="MW210" s="143"/>
      <c r="MX210" s="143"/>
      <c r="MY210" s="143"/>
      <c r="MZ210" s="143"/>
      <c r="NA210" s="143"/>
      <c r="NB210" s="143"/>
      <c r="NC210" s="143"/>
      <c r="ND210" s="143"/>
      <c r="NE210" s="143"/>
      <c r="NF210" s="143"/>
      <c r="NG210" s="143"/>
      <c r="NH210" s="143"/>
      <c r="NI210" s="143"/>
      <c r="NJ210" s="143"/>
      <c r="NK210" s="143"/>
      <c r="NL210" s="143"/>
      <c r="NM210" s="143"/>
      <c r="NN210" s="143"/>
      <c r="NO210" s="143"/>
      <c r="NP210" s="143"/>
      <c r="NQ210" s="143"/>
      <c r="NR210" s="143"/>
      <c r="NS210" s="143"/>
      <c r="NT210" s="143"/>
      <c r="NU210" s="143"/>
      <c r="NV210" s="143"/>
      <c r="NW210" s="143"/>
      <c r="NX210" s="143"/>
      <c r="NY210" s="143"/>
      <c r="NZ210" s="143"/>
      <c r="OA210" s="143"/>
      <c r="OB210" s="143"/>
      <c r="OC210" s="143"/>
      <c r="OD210" s="143"/>
      <c r="OE210" s="143"/>
      <c r="OF210" s="143"/>
      <c r="OG210" s="143"/>
      <c r="OH210" s="143"/>
      <c r="OI210" s="143"/>
      <c r="OJ210" s="143"/>
      <c r="OK210" s="143"/>
      <c r="OL210" s="143"/>
      <c r="OM210" s="143"/>
      <c r="ON210" s="143"/>
      <c r="OO210" s="143"/>
      <c r="OP210" s="143"/>
      <c r="OQ210" s="143"/>
      <c r="OR210" s="143"/>
      <c r="OS210" s="143"/>
      <c r="OT210" s="143"/>
      <c r="OU210" s="143"/>
      <c r="OV210" s="143"/>
      <c r="OW210" s="143"/>
      <c r="OX210" s="143"/>
      <c r="OY210" s="143"/>
      <c r="OZ210" s="143"/>
      <c r="PA210" s="143"/>
      <c r="PB210" s="143"/>
      <c r="PC210" s="143"/>
      <c r="PD210" s="143"/>
      <c r="PE210" s="143"/>
      <c r="PF210" s="143"/>
      <c r="PG210" s="143"/>
      <c r="PH210" s="143"/>
      <c r="PI210" s="143"/>
      <c r="PJ210" s="143"/>
      <c r="PK210" s="143"/>
      <c r="PL210" s="143"/>
      <c r="PM210" s="143"/>
      <c r="PN210" s="143"/>
      <c r="PO210" s="143"/>
      <c r="PP210" s="143"/>
      <c r="PQ210" s="143"/>
      <c r="PR210" s="143"/>
      <c r="PS210" s="143"/>
      <c r="PT210" s="143"/>
      <c r="PU210" s="143"/>
      <c r="PV210" s="143"/>
      <c r="PW210" s="143"/>
      <c r="PX210" s="143"/>
      <c r="PY210" s="143"/>
      <c r="PZ210" s="143"/>
      <c r="QA210" s="143"/>
      <c r="QB210" s="143"/>
      <c r="QC210" s="143"/>
      <c r="QD210" s="143"/>
      <c r="QE210" s="143"/>
      <c r="QF210" s="143"/>
      <c r="QG210" s="143"/>
      <c r="QH210" s="143"/>
      <c r="QI210" s="143"/>
      <c r="QJ210" s="143"/>
      <c r="QK210" s="143"/>
      <c r="QL210" s="143"/>
      <c r="QM210" s="143"/>
      <c r="QN210" s="143"/>
      <c r="QO210" s="143"/>
      <c r="QP210" s="143"/>
      <c r="QQ210" s="143"/>
      <c r="QR210" s="143"/>
      <c r="QS210" s="143"/>
      <c r="QT210" s="143"/>
      <c r="QU210" s="143"/>
      <c r="QV210" s="143"/>
      <c r="QW210" s="143"/>
      <c r="QX210" s="143"/>
      <c r="QY210" s="143"/>
      <c r="QZ210" s="143"/>
      <c r="RA210" s="143"/>
      <c r="RB210" s="143"/>
      <c r="RC210" s="143"/>
      <c r="RD210" s="143"/>
      <c r="RE210" s="143"/>
      <c r="RF210" s="143"/>
      <c r="RG210" s="143"/>
      <c r="RH210" s="143"/>
      <c r="RI210" s="143"/>
      <c r="RJ210" s="143"/>
      <c r="RK210" s="143"/>
      <c r="RL210" s="143"/>
      <c r="RM210" s="143"/>
      <c r="RN210" s="143"/>
      <c r="RO210" s="143"/>
      <c r="RP210" s="143"/>
      <c r="RQ210" s="143"/>
      <c r="RR210" s="143"/>
      <c r="RS210" s="143"/>
      <c r="RT210" s="143"/>
      <c r="RU210" s="143"/>
      <c r="RV210" s="143"/>
      <c r="RW210" s="143"/>
      <c r="RX210" s="143"/>
      <c r="RY210" s="143"/>
      <c r="RZ210" s="143"/>
      <c r="SA210" s="143"/>
      <c r="SB210" s="143"/>
      <c r="SC210" s="143"/>
      <c r="SD210" s="143"/>
      <c r="SE210" s="143"/>
      <c r="SF210" s="143"/>
      <c r="SG210" s="143"/>
      <c r="SH210" s="143"/>
      <c r="SI210" s="143"/>
      <c r="SJ210" s="143"/>
      <c r="SK210" s="143"/>
      <c r="SL210" s="143"/>
      <c r="SM210" s="143"/>
      <c r="SN210" s="143"/>
      <c r="SO210" s="143"/>
      <c r="SP210" s="143"/>
      <c r="SQ210" s="143"/>
      <c r="SR210" s="143"/>
      <c r="SS210" s="143"/>
      <c r="ST210" s="143"/>
      <c r="SU210" s="143"/>
      <c r="SV210" s="143"/>
      <c r="SW210" s="143"/>
      <c r="SX210" s="143"/>
      <c r="SY210" s="143"/>
      <c r="SZ210" s="143"/>
      <c r="TA210" s="143"/>
      <c r="TB210" s="143"/>
      <c r="TC210" s="143"/>
      <c r="TD210" s="143"/>
      <c r="TE210" s="143"/>
      <c r="TF210" s="143"/>
      <c r="TG210" s="143"/>
      <c r="TH210" s="143"/>
      <c r="TI210" s="143"/>
      <c r="TJ210" s="143"/>
      <c r="TK210" s="143"/>
      <c r="TL210" s="143"/>
      <c r="TM210" s="143"/>
      <c r="TN210" s="143"/>
      <c r="TO210" s="143"/>
      <c r="TP210" s="143"/>
      <c r="TQ210" s="143"/>
      <c r="TR210" s="143"/>
      <c r="TS210" s="143"/>
      <c r="TT210" s="143"/>
      <c r="TU210" s="143"/>
      <c r="TV210" s="143"/>
      <c r="TW210" s="143"/>
      <c r="TX210" s="143"/>
      <c r="TY210" s="143"/>
      <c r="TZ210" s="143"/>
      <c r="UA210" s="143"/>
      <c r="UB210" s="143"/>
      <c r="UC210" s="143"/>
      <c r="UD210" s="143"/>
      <c r="UE210" s="143"/>
      <c r="UF210" s="143"/>
      <c r="UG210" s="143"/>
      <c r="UH210" s="143"/>
      <c r="UI210" s="143"/>
      <c r="UJ210" s="143"/>
      <c r="UK210" s="143"/>
      <c r="UL210" s="143"/>
      <c r="UM210" s="143"/>
      <c r="UN210" s="143"/>
      <c r="UO210" s="143"/>
      <c r="UP210" s="143"/>
      <c r="UQ210" s="143"/>
      <c r="UR210" s="143"/>
      <c r="US210" s="143"/>
      <c r="UT210" s="143"/>
      <c r="UU210" s="143"/>
      <c r="UV210" s="143"/>
      <c r="UW210" s="143"/>
      <c r="UX210" s="143"/>
      <c r="UY210" s="143"/>
      <c r="UZ210" s="143"/>
      <c r="VA210" s="143"/>
      <c r="VB210" s="143"/>
      <c r="VC210" s="143"/>
      <c r="VD210" s="143"/>
      <c r="VE210" s="143"/>
      <c r="VF210" s="143"/>
      <c r="VG210" s="143"/>
      <c r="VH210" s="143"/>
      <c r="VI210" s="143"/>
      <c r="VJ210" s="143"/>
      <c r="VK210" s="143"/>
      <c r="VL210" s="143"/>
      <c r="VM210" s="143"/>
      <c r="VN210" s="143"/>
      <c r="VO210" s="143"/>
      <c r="VP210" s="143"/>
      <c r="VQ210" s="143"/>
      <c r="VR210" s="143"/>
      <c r="VS210" s="143"/>
      <c r="VT210" s="143"/>
      <c r="VU210" s="143"/>
      <c r="VV210" s="143"/>
      <c r="VW210" s="143"/>
      <c r="VX210" s="143"/>
      <c r="VY210" s="143"/>
      <c r="VZ210" s="143"/>
      <c r="WA210" s="143"/>
      <c r="WB210" s="143"/>
      <c r="WC210" s="143"/>
      <c r="WD210" s="143"/>
      <c r="WE210" s="143"/>
      <c r="WF210" s="143"/>
      <c r="WG210" s="143"/>
      <c r="WH210" s="143"/>
      <c r="WI210" s="143"/>
      <c r="WJ210" s="143"/>
      <c r="WK210" s="143"/>
      <c r="WL210" s="143"/>
      <c r="WM210" s="143"/>
      <c r="WN210" s="143"/>
      <c r="WO210" s="143"/>
      <c r="WP210" s="143"/>
      <c r="WQ210" s="143"/>
      <c r="WR210" s="143"/>
      <c r="WS210" s="143"/>
      <c r="WT210" s="143"/>
      <c r="WU210" s="143"/>
      <c r="WV210" s="143"/>
      <c r="WW210" s="143"/>
      <c r="WX210" s="143"/>
      <c r="WY210" s="143"/>
      <c r="WZ210" s="143"/>
      <c r="XA210" s="143"/>
      <c r="XB210" s="143"/>
      <c r="XC210" s="143"/>
      <c r="XD210" s="143"/>
      <c r="XE210" s="143"/>
      <c r="XF210" s="143"/>
      <c r="XG210" s="143"/>
      <c r="XH210" s="143"/>
      <c r="XI210" s="143"/>
      <c r="XJ210" s="143"/>
      <c r="XK210" s="143"/>
      <c r="XL210" s="143"/>
      <c r="XM210" s="143"/>
      <c r="XN210" s="143"/>
      <c r="XO210" s="143"/>
      <c r="XP210" s="143"/>
      <c r="XQ210" s="143"/>
      <c r="XR210" s="143"/>
      <c r="XS210" s="143"/>
      <c r="XT210" s="143"/>
      <c r="XU210" s="143"/>
      <c r="XV210" s="143"/>
      <c r="XW210" s="143"/>
      <c r="XX210" s="143"/>
      <c r="XY210" s="143"/>
      <c r="XZ210" s="143"/>
      <c r="YA210" s="143"/>
      <c r="YB210" s="143"/>
      <c r="YC210" s="143"/>
      <c r="YD210" s="143"/>
      <c r="YE210" s="143"/>
      <c r="YF210" s="143"/>
      <c r="YG210" s="143"/>
      <c r="YH210" s="143"/>
      <c r="YI210" s="143"/>
      <c r="YJ210" s="143"/>
      <c r="YK210" s="143"/>
      <c r="YL210" s="143"/>
      <c r="YM210" s="143"/>
      <c r="YN210" s="143"/>
      <c r="YO210" s="143"/>
      <c r="YP210" s="143"/>
      <c r="YQ210" s="143"/>
      <c r="YR210" s="143"/>
      <c r="YS210" s="143"/>
      <c r="YT210" s="143"/>
      <c r="YU210" s="143"/>
      <c r="YV210" s="143"/>
      <c r="YW210" s="143"/>
      <c r="YX210" s="143"/>
      <c r="YY210" s="143"/>
      <c r="YZ210" s="143"/>
      <c r="ZA210" s="143"/>
      <c r="ZB210" s="143"/>
      <c r="ZC210" s="143"/>
      <c r="ZD210" s="143"/>
      <c r="ZE210" s="143"/>
      <c r="ZF210" s="143"/>
      <c r="ZG210" s="143"/>
      <c r="ZH210" s="143"/>
    </row>
    <row r="211" spans="1:684" s="106" customFormat="1" ht="13.55" customHeight="1">
      <c r="A211" s="400"/>
      <c r="B211" s="62" t="s">
        <v>8</v>
      </c>
      <c r="C211" s="166">
        <f>Asia!C211</f>
        <v>71302</v>
      </c>
      <c r="D211" s="385">
        <f>IFERROR(IF((C211/C199-1)=-100%,"",(C211/C199-1)),"")</f>
        <v>1.2689578361177407</v>
      </c>
      <c r="E211" s="403">
        <v>260</v>
      </c>
      <c r="F211" s="487" t="s">
        <v>450</v>
      </c>
      <c r="G211" s="92">
        <v>0</v>
      </c>
      <c r="H211" s="385" t="str">
        <f t="shared" ref="H211:H217" si="49">IFERROR(IF((G211/G199-1)=-100%,"",(G211/G199-1)),"")</f>
        <v/>
      </c>
      <c r="I211" s="92">
        <v>36</v>
      </c>
      <c r="J211" s="385"/>
      <c r="K211" s="373">
        <v>1</v>
      </c>
      <c r="L211" s="385"/>
      <c r="M211" s="373">
        <v>0</v>
      </c>
      <c r="N211" s="385"/>
      <c r="O211" s="92"/>
      <c r="P211" s="385"/>
      <c r="Q211" s="93"/>
      <c r="R211" s="385"/>
      <c r="S211" s="143"/>
      <c r="T211" s="143"/>
      <c r="U211" s="143"/>
      <c r="V211" s="143"/>
      <c r="W211" s="143"/>
      <c r="X211" s="143"/>
      <c r="Y211" s="143"/>
      <c r="Z211" s="143"/>
      <c r="AA211" s="143"/>
      <c r="AB211" s="143"/>
      <c r="AC211" s="143"/>
      <c r="AD211" s="143"/>
      <c r="AE211" s="143"/>
      <c r="AF211" s="143"/>
      <c r="AG211" s="143"/>
      <c r="AH211" s="143"/>
      <c r="AI211" s="143"/>
      <c r="AJ211" s="143"/>
      <c r="AK211" s="143"/>
      <c r="AL211" s="143"/>
      <c r="AM211" s="143"/>
      <c r="AN211" s="143"/>
      <c r="AO211" s="143"/>
      <c r="AP211" s="143"/>
      <c r="AQ211" s="143"/>
      <c r="AR211" s="143"/>
      <c r="AS211" s="143"/>
      <c r="AT211" s="143"/>
      <c r="AU211" s="143"/>
      <c r="AV211" s="143"/>
      <c r="AW211" s="143"/>
      <c r="AX211" s="143"/>
      <c r="AY211" s="143"/>
      <c r="AZ211" s="143"/>
      <c r="BA211" s="143"/>
      <c r="BB211" s="143"/>
      <c r="BC211" s="143"/>
      <c r="BD211" s="143"/>
      <c r="BE211" s="143"/>
      <c r="BF211" s="143"/>
      <c r="BG211" s="143"/>
      <c r="BH211" s="143"/>
      <c r="BI211" s="143"/>
      <c r="BJ211" s="143"/>
      <c r="BK211" s="143"/>
      <c r="BL211" s="143"/>
      <c r="BM211" s="143"/>
      <c r="BN211" s="143"/>
      <c r="BO211" s="143"/>
      <c r="BP211" s="143"/>
      <c r="BQ211" s="143"/>
      <c r="BR211" s="143"/>
      <c r="BS211" s="143"/>
      <c r="BT211" s="143"/>
      <c r="BU211" s="143"/>
      <c r="BV211" s="143"/>
      <c r="BW211" s="143"/>
      <c r="BX211" s="143"/>
      <c r="BY211" s="143"/>
      <c r="BZ211" s="143"/>
      <c r="CA211" s="143"/>
      <c r="CB211" s="143"/>
      <c r="CC211" s="143"/>
      <c r="CD211" s="143"/>
      <c r="CE211" s="143"/>
      <c r="CF211" s="143"/>
      <c r="CG211" s="143"/>
      <c r="CH211" s="143"/>
      <c r="CI211" s="143"/>
      <c r="CJ211" s="143"/>
      <c r="CK211" s="143"/>
      <c r="CL211" s="143"/>
      <c r="CM211" s="143"/>
      <c r="CN211" s="143"/>
      <c r="CO211" s="143"/>
      <c r="CP211" s="143"/>
      <c r="CQ211" s="143"/>
      <c r="CR211" s="143"/>
      <c r="CS211" s="143"/>
      <c r="CT211" s="143"/>
      <c r="CU211" s="143"/>
      <c r="CV211" s="143"/>
      <c r="CW211" s="143"/>
      <c r="CX211" s="143"/>
      <c r="CY211" s="143"/>
      <c r="CZ211" s="143"/>
      <c r="DA211" s="143"/>
      <c r="DB211" s="143"/>
      <c r="DC211" s="143"/>
      <c r="DD211" s="143"/>
      <c r="DE211" s="143"/>
      <c r="DF211" s="143"/>
      <c r="DG211" s="143"/>
      <c r="DH211" s="143"/>
      <c r="DI211" s="143"/>
      <c r="DJ211" s="143"/>
      <c r="DK211" s="143"/>
      <c r="DL211" s="143"/>
      <c r="DM211" s="143"/>
      <c r="DN211" s="143"/>
      <c r="DO211" s="143"/>
      <c r="DP211" s="143"/>
      <c r="DQ211" s="143"/>
      <c r="DR211" s="143"/>
      <c r="DS211" s="143"/>
      <c r="DT211" s="143"/>
      <c r="DU211" s="143"/>
      <c r="DV211" s="143"/>
      <c r="DW211" s="143"/>
      <c r="DX211" s="143"/>
      <c r="DY211" s="143"/>
      <c r="DZ211" s="143"/>
      <c r="EA211" s="143"/>
      <c r="EB211" s="143"/>
      <c r="EC211" s="143"/>
      <c r="ED211" s="143"/>
      <c r="EE211" s="143"/>
      <c r="EF211" s="143"/>
      <c r="EG211" s="143"/>
      <c r="EH211" s="143"/>
      <c r="EI211" s="143"/>
      <c r="EJ211" s="143"/>
      <c r="EK211" s="143"/>
      <c r="EL211" s="143"/>
      <c r="EM211" s="143"/>
      <c r="EN211" s="143"/>
      <c r="EO211" s="143"/>
      <c r="EP211" s="143"/>
      <c r="EQ211" s="143"/>
      <c r="ER211" s="143"/>
      <c r="ES211" s="143"/>
      <c r="ET211" s="143"/>
      <c r="EU211" s="143"/>
      <c r="EV211" s="143"/>
      <c r="EW211" s="143"/>
      <c r="EX211" s="143"/>
      <c r="EY211" s="143"/>
      <c r="EZ211" s="143"/>
      <c r="FA211" s="143"/>
      <c r="FB211" s="143"/>
      <c r="FC211" s="143"/>
      <c r="FD211" s="143"/>
      <c r="FE211" s="143"/>
      <c r="FF211" s="143"/>
      <c r="FG211" s="143"/>
      <c r="FH211" s="143"/>
      <c r="FI211" s="143"/>
      <c r="FJ211" s="143"/>
      <c r="FK211" s="143"/>
      <c r="FL211" s="143"/>
      <c r="FM211" s="143"/>
      <c r="FN211" s="143"/>
      <c r="FO211" s="143"/>
      <c r="FP211" s="143"/>
      <c r="FQ211" s="143"/>
      <c r="FR211" s="143"/>
      <c r="FS211" s="143"/>
      <c r="FT211" s="143"/>
      <c r="FU211" s="143"/>
      <c r="FV211" s="143"/>
      <c r="FW211" s="143"/>
      <c r="FX211" s="143"/>
      <c r="FY211" s="143"/>
      <c r="FZ211" s="143"/>
      <c r="GA211" s="143"/>
      <c r="GB211" s="143"/>
      <c r="GC211" s="143"/>
      <c r="GD211" s="143"/>
      <c r="GE211" s="143"/>
      <c r="GF211" s="143"/>
      <c r="GG211" s="143"/>
      <c r="GH211" s="143"/>
      <c r="GI211" s="143"/>
      <c r="GJ211" s="143"/>
      <c r="GK211" s="143"/>
      <c r="GL211" s="143"/>
      <c r="GM211" s="143"/>
      <c r="GN211" s="143"/>
      <c r="GO211" s="143"/>
      <c r="GP211" s="143"/>
      <c r="GQ211" s="143"/>
      <c r="GR211" s="143"/>
      <c r="GS211" s="143"/>
      <c r="GT211" s="143"/>
      <c r="GU211" s="143"/>
      <c r="GV211" s="143"/>
      <c r="GW211" s="143"/>
      <c r="GX211" s="143"/>
      <c r="GY211" s="143"/>
      <c r="GZ211" s="143"/>
      <c r="HA211" s="143"/>
      <c r="HB211" s="143"/>
      <c r="HC211" s="143"/>
      <c r="HD211" s="143"/>
      <c r="HE211" s="143"/>
      <c r="HF211" s="143"/>
      <c r="HG211" s="143"/>
      <c r="HH211" s="143"/>
      <c r="HI211" s="143"/>
      <c r="HJ211" s="143"/>
      <c r="HK211" s="143"/>
      <c r="HL211" s="143"/>
      <c r="HM211" s="143"/>
      <c r="HN211" s="143"/>
      <c r="HO211" s="143"/>
      <c r="HP211" s="143"/>
      <c r="HQ211" s="143"/>
      <c r="HR211" s="143"/>
      <c r="HS211" s="143"/>
      <c r="HT211" s="143"/>
      <c r="HU211" s="143"/>
      <c r="HV211" s="143"/>
      <c r="HW211" s="143"/>
      <c r="HX211" s="143"/>
      <c r="HY211" s="143"/>
      <c r="HZ211" s="143"/>
      <c r="IA211" s="143"/>
      <c r="IB211" s="143"/>
      <c r="IC211" s="143"/>
      <c r="ID211" s="143"/>
      <c r="IE211" s="143"/>
      <c r="IF211" s="143"/>
      <c r="IG211" s="143"/>
      <c r="IH211" s="143"/>
      <c r="II211" s="143"/>
      <c r="IJ211" s="143"/>
      <c r="IK211" s="143"/>
      <c r="IL211" s="143"/>
      <c r="IM211" s="143"/>
      <c r="IN211" s="143"/>
      <c r="IO211" s="143"/>
      <c r="IP211" s="143"/>
      <c r="IQ211" s="143"/>
      <c r="IR211" s="143"/>
      <c r="IS211" s="143"/>
      <c r="IT211" s="143"/>
      <c r="IU211" s="143"/>
      <c r="IV211" s="143"/>
      <c r="IW211" s="143"/>
      <c r="IX211" s="143"/>
      <c r="IY211" s="143"/>
      <c r="IZ211" s="143"/>
      <c r="JA211" s="143"/>
      <c r="JB211" s="143"/>
      <c r="JC211" s="143"/>
      <c r="JD211" s="143"/>
      <c r="JE211" s="143"/>
      <c r="JF211" s="143"/>
      <c r="JG211" s="143"/>
      <c r="JH211" s="143"/>
      <c r="JI211" s="143"/>
      <c r="JJ211" s="143"/>
      <c r="JK211" s="143"/>
      <c r="JL211" s="143"/>
      <c r="JM211" s="143"/>
      <c r="JN211" s="143"/>
      <c r="JO211" s="143"/>
      <c r="JP211" s="143"/>
      <c r="JQ211" s="143"/>
      <c r="JR211" s="143"/>
      <c r="JS211" s="143"/>
      <c r="JT211" s="143"/>
      <c r="JU211" s="143"/>
      <c r="JV211" s="143"/>
      <c r="JW211" s="143"/>
      <c r="JX211" s="143"/>
      <c r="JY211" s="143"/>
      <c r="JZ211" s="143"/>
      <c r="KA211" s="143"/>
      <c r="KB211" s="143"/>
      <c r="KC211" s="143"/>
      <c r="KD211" s="143"/>
      <c r="KE211" s="143"/>
      <c r="KF211" s="143"/>
      <c r="KG211" s="143"/>
      <c r="KH211" s="143"/>
      <c r="KI211" s="143"/>
      <c r="KJ211" s="143"/>
      <c r="KK211" s="143"/>
      <c r="KL211" s="143"/>
      <c r="KM211" s="143"/>
      <c r="KN211" s="143"/>
      <c r="KO211" s="143"/>
      <c r="KP211" s="143"/>
      <c r="KQ211" s="143"/>
      <c r="KR211" s="143"/>
      <c r="KS211" s="143"/>
      <c r="KT211" s="143"/>
      <c r="KU211" s="143"/>
      <c r="KV211" s="143"/>
      <c r="KW211" s="143"/>
      <c r="KX211" s="143"/>
      <c r="KY211" s="143"/>
      <c r="KZ211" s="143"/>
      <c r="LA211" s="143"/>
      <c r="LB211" s="143"/>
      <c r="LC211" s="143"/>
      <c r="LD211" s="143"/>
      <c r="LE211" s="143"/>
      <c r="LF211" s="143"/>
      <c r="LG211" s="143"/>
      <c r="LH211" s="143"/>
      <c r="LI211" s="143"/>
      <c r="LJ211" s="143"/>
      <c r="LK211" s="143"/>
      <c r="LL211" s="143"/>
      <c r="LM211" s="143"/>
      <c r="LN211" s="143"/>
      <c r="LO211" s="143"/>
      <c r="LP211" s="143"/>
      <c r="LQ211" s="143"/>
      <c r="LR211" s="143"/>
      <c r="LS211" s="143"/>
      <c r="LT211" s="143"/>
      <c r="LU211" s="143"/>
      <c r="LV211" s="143"/>
      <c r="LW211" s="143"/>
      <c r="LX211" s="143"/>
      <c r="LY211" s="143"/>
      <c r="LZ211" s="143"/>
      <c r="MA211" s="143"/>
      <c r="MB211" s="143"/>
      <c r="MC211" s="143"/>
      <c r="MD211" s="143"/>
      <c r="ME211" s="143"/>
      <c r="MF211" s="143"/>
      <c r="MG211" s="143"/>
      <c r="MH211" s="143"/>
      <c r="MI211" s="143"/>
      <c r="MJ211" s="143"/>
      <c r="MK211" s="143"/>
      <c r="ML211" s="143"/>
      <c r="MM211" s="143"/>
      <c r="MN211" s="143"/>
      <c r="MO211" s="143"/>
      <c r="MP211" s="143"/>
      <c r="MQ211" s="143"/>
      <c r="MR211" s="143"/>
      <c r="MS211" s="143"/>
      <c r="MT211" s="143"/>
      <c r="MU211" s="143"/>
      <c r="MV211" s="143"/>
      <c r="MW211" s="143"/>
      <c r="MX211" s="143"/>
      <c r="MY211" s="143"/>
      <c r="MZ211" s="143"/>
      <c r="NA211" s="143"/>
      <c r="NB211" s="143"/>
      <c r="NC211" s="143"/>
      <c r="ND211" s="143"/>
      <c r="NE211" s="143"/>
      <c r="NF211" s="143"/>
      <c r="NG211" s="143"/>
      <c r="NH211" s="143"/>
      <c r="NI211" s="143"/>
      <c r="NJ211" s="143"/>
      <c r="NK211" s="143"/>
      <c r="NL211" s="143"/>
      <c r="NM211" s="143"/>
      <c r="NN211" s="143"/>
      <c r="NO211" s="143"/>
      <c r="NP211" s="143"/>
      <c r="NQ211" s="143"/>
      <c r="NR211" s="143"/>
      <c r="NS211" s="143"/>
      <c r="NT211" s="143"/>
      <c r="NU211" s="143"/>
      <c r="NV211" s="143"/>
      <c r="NW211" s="143"/>
      <c r="NX211" s="143"/>
      <c r="NY211" s="143"/>
      <c r="NZ211" s="143"/>
      <c r="OA211" s="143"/>
      <c r="OB211" s="143"/>
      <c r="OC211" s="143"/>
      <c r="OD211" s="143"/>
      <c r="OE211" s="143"/>
      <c r="OF211" s="143"/>
      <c r="OG211" s="143"/>
      <c r="OH211" s="143"/>
      <c r="OI211" s="143"/>
      <c r="OJ211" s="143"/>
      <c r="OK211" s="143"/>
      <c r="OL211" s="143"/>
      <c r="OM211" s="143"/>
      <c r="ON211" s="143"/>
      <c r="OO211" s="143"/>
      <c r="OP211" s="143"/>
      <c r="OQ211" s="143"/>
      <c r="OR211" s="143"/>
      <c r="OS211" s="143"/>
      <c r="OT211" s="143"/>
      <c r="OU211" s="143"/>
      <c r="OV211" s="143"/>
      <c r="OW211" s="143"/>
      <c r="OX211" s="143"/>
      <c r="OY211" s="143"/>
      <c r="OZ211" s="143"/>
      <c r="PA211" s="143"/>
      <c r="PB211" s="143"/>
      <c r="PC211" s="143"/>
      <c r="PD211" s="143"/>
      <c r="PE211" s="143"/>
      <c r="PF211" s="143"/>
      <c r="PG211" s="143"/>
      <c r="PH211" s="143"/>
      <c r="PI211" s="143"/>
      <c r="PJ211" s="143"/>
      <c r="PK211" s="143"/>
      <c r="PL211" s="143"/>
      <c r="PM211" s="143"/>
      <c r="PN211" s="143"/>
      <c r="PO211" s="143"/>
      <c r="PP211" s="143"/>
      <c r="PQ211" s="143"/>
      <c r="PR211" s="143"/>
      <c r="PS211" s="143"/>
      <c r="PT211" s="143"/>
      <c r="PU211" s="143"/>
      <c r="PV211" s="143"/>
      <c r="PW211" s="143"/>
      <c r="PX211" s="143"/>
      <c r="PY211" s="143"/>
      <c r="PZ211" s="143"/>
      <c r="QA211" s="143"/>
      <c r="QB211" s="143"/>
      <c r="QC211" s="143"/>
      <c r="QD211" s="143"/>
      <c r="QE211" s="143"/>
      <c r="QF211" s="143"/>
      <c r="QG211" s="143"/>
      <c r="QH211" s="143"/>
      <c r="QI211" s="143"/>
      <c r="QJ211" s="143"/>
      <c r="QK211" s="143"/>
      <c r="QL211" s="143"/>
      <c r="QM211" s="143"/>
      <c r="QN211" s="143"/>
      <c r="QO211" s="143"/>
      <c r="QP211" s="143"/>
      <c r="QQ211" s="143"/>
      <c r="QR211" s="143"/>
      <c r="QS211" s="143"/>
      <c r="QT211" s="143"/>
      <c r="QU211" s="143"/>
      <c r="QV211" s="143"/>
      <c r="QW211" s="143"/>
      <c r="QX211" s="143"/>
      <c r="QY211" s="143"/>
      <c r="QZ211" s="143"/>
      <c r="RA211" s="143"/>
      <c r="RB211" s="143"/>
      <c r="RC211" s="143"/>
      <c r="RD211" s="143"/>
      <c r="RE211" s="143"/>
      <c r="RF211" s="143"/>
      <c r="RG211" s="143"/>
      <c r="RH211" s="143"/>
      <c r="RI211" s="143"/>
      <c r="RJ211" s="143"/>
      <c r="RK211" s="143"/>
      <c r="RL211" s="143"/>
      <c r="RM211" s="143"/>
      <c r="RN211" s="143"/>
      <c r="RO211" s="143"/>
      <c r="RP211" s="143"/>
      <c r="RQ211" s="143"/>
      <c r="RR211" s="143"/>
      <c r="RS211" s="143"/>
      <c r="RT211" s="143"/>
      <c r="RU211" s="143"/>
      <c r="RV211" s="143"/>
      <c r="RW211" s="143"/>
      <c r="RX211" s="143"/>
      <c r="RY211" s="143"/>
      <c r="RZ211" s="143"/>
      <c r="SA211" s="143"/>
      <c r="SB211" s="143"/>
      <c r="SC211" s="143"/>
      <c r="SD211" s="143"/>
      <c r="SE211" s="143"/>
      <c r="SF211" s="143"/>
      <c r="SG211" s="143"/>
      <c r="SH211" s="143"/>
      <c r="SI211" s="143"/>
      <c r="SJ211" s="143"/>
      <c r="SK211" s="143"/>
      <c r="SL211" s="143"/>
      <c r="SM211" s="143"/>
      <c r="SN211" s="143"/>
      <c r="SO211" s="143"/>
      <c r="SP211" s="143"/>
      <c r="SQ211" s="143"/>
      <c r="SR211" s="143"/>
      <c r="SS211" s="143"/>
      <c r="ST211" s="143"/>
      <c r="SU211" s="143"/>
      <c r="SV211" s="143"/>
      <c r="SW211" s="143"/>
      <c r="SX211" s="143"/>
      <c r="SY211" s="143"/>
      <c r="SZ211" s="143"/>
      <c r="TA211" s="143"/>
      <c r="TB211" s="143"/>
      <c r="TC211" s="143"/>
      <c r="TD211" s="143"/>
      <c r="TE211" s="143"/>
      <c r="TF211" s="143"/>
      <c r="TG211" s="143"/>
      <c r="TH211" s="143"/>
      <c r="TI211" s="143"/>
      <c r="TJ211" s="143"/>
      <c r="TK211" s="143"/>
      <c r="TL211" s="143"/>
      <c r="TM211" s="143"/>
      <c r="TN211" s="143"/>
      <c r="TO211" s="143"/>
      <c r="TP211" s="143"/>
      <c r="TQ211" s="143"/>
      <c r="TR211" s="143"/>
      <c r="TS211" s="143"/>
      <c r="TT211" s="143"/>
      <c r="TU211" s="143"/>
      <c r="TV211" s="143"/>
      <c r="TW211" s="143"/>
      <c r="TX211" s="143"/>
      <c r="TY211" s="143"/>
      <c r="TZ211" s="143"/>
      <c r="UA211" s="143"/>
      <c r="UB211" s="143"/>
      <c r="UC211" s="143"/>
      <c r="UD211" s="143"/>
      <c r="UE211" s="143"/>
      <c r="UF211" s="143"/>
      <c r="UG211" s="143"/>
      <c r="UH211" s="143"/>
      <c r="UI211" s="143"/>
      <c r="UJ211" s="143"/>
      <c r="UK211" s="143"/>
      <c r="UL211" s="143"/>
      <c r="UM211" s="143"/>
      <c r="UN211" s="143"/>
      <c r="UO211" s="143"/>
      <c r="UP211" s="143"/>
      <c r="UQ211" s="143"/>
      <c r="UR211" s="143"/>
      <c r="US211" s="143"/>
      <c r="UT211" s="143"/>
      <c r="UU211" s="143"/>
      <c r="UV211" s="143"/>
      <c r="UW211" s="143"/>
      <c r="UX211" s="143"/>
      <c r="UY211" s="143"/>
      <c r="UZ211" s="143"/>
      <c r="VA211" s="143"/>
      <c r="VB211" s="143"/>
      <c r="VC211" s="143"/>
      <c r="VD211" s="143"/>
      <c r="VE211" s="143"/>
      <c r="VF211" s="143"/>
      <c r="VG211" s="143"/>
      <c r="VH211" s="143"/>
      <c r="VI211" s="143"/>
      <c r="VJ211" s="143"/>
      <c r="VK211" s="143"/>
      <c r="VL211" s="143"/>
      <c r="VM211" s="143"/>
      <c r="VN211" s="143"/>
      <c r="VO211" s="143"/>
      <c r="VP211" s="143"/>
      <c r="VQ211" s="143"/>
      <c r="VR211" s="143"/>
      <c r="VS211" s="143"/>
      <c r="VT211" s="143"/>
      <c r="VU211" s="143"/>
      <c r="VV211" s="143"/>
      <c r="VW211" s="143"/>
      <c r="VX211" s="143"/>
      <c r="VY211" s="143"/>
      <c r="VZ211" s="143"/>
      <c r="WA211" s="143"/>
      <c r="WB211" s="143"/>
      <c r="WC211" s="143"/>
      <c r="WD211" s="143"/>
      <c r="WE211" s="143"/>
      <c r="WF211" s="143"/>
      <c r="WG211" s="143"/>
      <c r="WH211" s="143"/>
      <c r="WI211" s="143"/>
      <c r="WJ211" s="143"/>
      <c r="WK211" s="143"/>
      <c r="WL211" s="143"/>
      <c r="WM211" s="143"/>
      <c r="WN211" s="143"/>
      <c r="WO211" s="143"/>
      <c r="WP211" s="143"/>
      <c r="WQ211" s="143"/>
      <c r="WR211" s="143"/>
      <c r="WS211" s="143"/>
      <c r="WT211" s="143"/>
      <c r="WU211" s="143"/>
      <c r="WV211" s="143"/>
      <c r="WW211" s="143"/>
      <c r="WX211" s="143"/>
      <c r="WY211" s="143"/>
      <c r="WZ211" s="143"/>
      <c r="XA211" s="143"/>
      <c r="XB211" s="143"/>
      <c r="XC211" s="143"/>
      <c r="XD211" s="143"/>
      <c r="XE211" s="143"/>
      <c r="XF211" s="143"/>
      <c r="XG211" s="143"/>
      <c r="XH211" s="143"/>
      <c r="XI211" s="143"/>
      <c r="XJ211" s="143"/>
      <c r="XK211" s="143"/>
      <c r="XL211" s="143"/>
      <c r="XM211" s="143"/>
      <c r="XN211" s="143"/>
      <c r="XO211" s="143"/>
      <c r="XP211" s="143"/>
      <c r="XQ211" s="143"/>
      <c r="XR211" s="143"/>
      <c r="XS211" s="143"/>
      <c r="XT211" s="143"/>
      <c r="XU211" s="143"/>
      <c r="XV211" s="143"/>
      <c r="XW211" s="143"/>
      <c r="XX211" s="143"/>
      <c r="XY211" s="143"/>
      <c r="XZ211" s="143"/>
      <c r="YA211" s="143"/>
      <c r="YB211" s="143"/>
      <c r="YC211" s="143"/>
      <c r="YD211" s="143"/>
      <c r="YE211" s="143"/>
      <c r="YF211" s="143"/>
      <c r="YG211" s="143"/>
      <c r="YH211" s="143"/>
      <c r="YI211" s="143"/>
      <c r="YJ211" s="143"/>
      <c r="YK211" s="143"/>
      <c r="YL211" s="143"/>
      <c r="YM211" s="143"/>
      <c r="YN211" s="143"/>
      <c r="YO211" s="143"/>
      <c r="YP211" s="143"/>
      <c r="YQ211" s="143"/>
      <c r="YR211" s="143"/>
      <c r="YS211" s="143"/>
      <c r="YT211" s="143"/>
      <c r="YU211" s="143"/>
      <c r="YV211" s="143"/>
      <c r="YW211" s="143"/>
      <c r="YX211" s="143"/>
      <c r="YY211" s="143"/>
      <c r="YZ211" s="143"/>
      <c r="ZA211" s="143"/>
      <c r="ZB211" s="143"/>
      <c r="ZC211" s="143"/>
      <c r="ZD211" s="143"/>
      <c r="ZE211" s="143"/>
      <c r="ZF211" s="143"/>
      <c r="ZG211" s="143"/>
      <c r="ZH211" s="143"/>
    </row>
    <row r="212" spans="1:684" s="106" customFormat="1" ht="13.55" customHeight="1">
      <c r="A212" s="400"/>
      <c r="B212" s="62" t="s">
        <v>9</v>
      </c>
      <c r="C212" s="166">
        <f>Asia!C212</f>
        <v>75416</v>
      </c>
      <c r="D212" s="385">
        <f t="shared" ref="D212:D219" si="50">IFERROR(IF((C212/C200-1)=-100%,"",(C212/C200-1)),"")</f>
        <v>0.9950267181630601</v>
      </c>
      <c r="E212" s="403"/>
      <c r="F212" s="488"/>
      <c r="G212" s="92">
        <v>0</v>
      </c>
      <c r="H212" s="385" t="str">
        <f t="shared" si="49"/>
        <v/>
      </c>
      <c r="I212" s="92">
        <v>30</v>
      </c>
      <c r="J212" s="385">
        <f>IFERROR(IF((I212/I200-1)=-100%,"",(I212/I200-1)),"")</f>
        <v>0.875</v>
      </c>
      <c r="K212" s="373">
        <v>0</v>
      </c>
      <c r="L212" s="385" t="str">
        <f t="shared" si="48"/>
        <v/>
      </c>
      <c r="M212" s="373">
        <v>19</v>
      </c>
      <c r="N212" s="385"/>
      <c r="O212" s="92"/>
      <c r="P212" s="385"/>
      <c r="Q212" s="93"/>
      <c r="R212" s="385"/>
      <c r="S212" s="143"/>
      <c r="T212" s="143"/>
      <c r="U212" s="143"/>
      <c r="V212" s="143"/>
      <c r="W212" s="143"/>
      <c r="X212" s="143"/>
      <c r="Y212" s="143"/>
      <c r="Z212" s="143"/>
      <c r="AA212" s="143"/>
      <c r="AB212" s="143"/>
      <c r="AC212" s="143"/>
      <c r="AD212" s="143"/>
      <c r="AE212" s="143"/>
      <c r="AF212" s="143"/>
      <c r="AG212" s="143"/>
      <c r="AH212" s="143"/>
      <c r="AI212" s="143"/>
      <c r="AJ212" s="143"/>
      <c r="AK212" s="143"/>
      <c r="AL212" s="143"/>
      <c r="AM212" s="143"/>
      <c r="AN212" s="143"/>
      <c r="AO212" s="143"/>
      <c r="AP212" s="143"/>
      <c r="AQ212" s="143"/>
      <c r="AR212" s="143"/>
      <c r="AS212" s="143"/>
      <c r="AT212" s="143"/>
      <c r="AU212" s="143"/>
      <c r="AV212" s="143"/>
      <c r="AW212" s="143"/>
      <c r="AX212" s="143"/>
      <c r="AY212" s="143"/>
      <c r="AZ212" s="143"/>
      <c r="BA212" s="143"/>
      <c r="BB212" s="143"/>
      <c r="BC212" s="143"/>
      <c r="BD212" s="143"/>
      <c r="BE212" s="143"/>
      <c r="BF212" s="143"/>
      <c r="BG212" s="143"/>
      <c r="BH212" s="143"/>
      <c r="BI212" s="143"/>
      <c r="BJ212" s="143"/>
      <c r="BK212" s="143"/>
      <c r="BL212" s="143"/>
      <c r="BM212" s="143"/>
      <c r="BN212" s="143"/>
      <c r="BO212" s="143"/>
      <c r="BP212" s="143"/>
      <c r="BQ212" s="143"/>
      <c r="BR212" s="143"/>
      <c r="BS212" s="143"/>
      <c r="BT212" s="143"/>
      <c r="BU212" s="143"/>
      <c r="BV212" s="143"/>
      <c r="BW212" s="143"/>
      <c r="BX212" s="143"/>
      <c r="BY212" s="143"/>
      <c r="BZ212" s="143"/>
      <c r="CA212" s="143"/>
      <c r="CB212" s="143"/>
      <c r="CC212" s="143"/>
      <c r="CD212" s="143"/>
      <c r="CE212" s="143"/>
      <c r="CF212" s="143"/>
      <c r="CG212" s="143"/>
      <c r="CH212" s="143"/>
      <c r="CI212" s="143"/>
      <c r="CJ212" s="143"/>
      <c r="CK212" s="143"/>
      <c r="CL212" s="143"/>
      <c r="CM212" s="143"/>
      <c r="CN212" s="143"/>
      <c r="CO212" s="143"/>
      <c r="CP212" s="143"/>
      <c r="CQ212" s="143"/>
      <c r="CR212" s="143"/>
      <c r="CS212" s="143"/>
      <c r="CT212" s="143"/>
      <c r="CU212" s="143"/>
      <c r="CV212" s="143"/>
      <c r="CW212" s="143"/>
      <c r="CX212" s="143"/>
      <c r="CY212" s="143"/>
      <c r="CZ212" s="143"/>
      <c r="DA212" s="143"/>
      <c r="DB212" s="143"/>
      <c r="DC212" s="143"/>
      <c r="DD212" s="143"/>
      <c r="DE212" s="143"/>
      <c r="DF212" s="143"/>
      <c r="DG212" s="143"/>
      <c r="DH212" s="143"/>
      <c r="DI212" s="143"/>
      <c r="DJ212" s="143"/>
      <c r="DK212" s="143"/>
      <c r="DL212" s="143"/>
      <c r="DM212" s="143"/>
      <c r="DN212" s="143"/>
      <c r="DO212" s="143"/>
      <c r="DP212" s="143"/>
      <c r="DQ212" s="143"/>
      <c r="DR212" s="143"/>
      <c r="DS212" s="143"/>
      <c r="DT212" s="143"/>
      <c r="DU212" s="143"/>
      <c r="DV212" s="143"/>
      <c r="DW212" s="143"/>
      <c r="DX212" s="143"/>
      <c r="DY212" s="143"/>
      <c r="DZ212" s="143"/>
      <c r="EA212" s="143"/>
      <c r="EB212" s="143"/>
      <c r="EC212" s="143"/>
      <c r="ED212" s="143"/>
      <c r="EE212" s="143"/>
      <c r="EF212" s="143"/>
      <c r="EG212" s="143"/>
      <c r="EH212" s="143"/>
      <c r="EI212" s="143"/>
      <c r="EJ212" s="143"/>
      <c r="EK212" s="143"/>
      <c r="EL212" s="143"/>
      <c r="EM212" s="143"/>
      <c r="EN212" s="143"/>
      <c r="EO212" s="143"/>
      <c r="EP212" s="143"/>
      <c r="EQ212" s="143"/>
      <c r="ER212" s="143"/>
      <c r="ES212" s="143"/>
      <c r="ET212" s="143"/>
      <c r="EU212" s="143"/>
      <c r="EV212" s="143"/>
      <c r="EW212" s="143"/>
      <c r="EX212" s="143"/>
      <c r="EY212" s="143"/>
      <c r="EZ212" s="143"/>
      <c r="FA212" s="143"/>
      <c r="FB212" s="143"/>
      <c r="FC212" s="143"/>
      <c r="FD212" s="143"/>
      <c r="FE212" s="143"/>
      <c r="FF212" s="143"/>
      <c r="FG212" s="143"/>
      <c r="FH212" s="143"/>
      <c r="FI212" s="143"/>
      <c r="FJ212" s="143"/>
      <c r="FK212" s="143"/>
      <c r="FL212" s="143"/>
      <c r="FM212" s="143"/>
      <c r="FN212" s="143"/>
      <c r="FO212" s="143"/>
      <c r="FP212" s="143"/>
      <c r="FQ212" s="143"/>
      <c r="FR212" s="143"/>
      <c r="FS212" s="143"/>
      <c r="FT212" s="143"/>
      <c r="FU212" s="143"/>
      <c r="FV212" s="143"/>
      <c r="FW212" s="143"/>
      <c r="FX212" s="143"/>
      <c r="FY212" s="143"/>
      <c r="FZ212" s="143"/>
      <c r="GA212" s="143"/>
      <c r="GB212" s="143"/>
      <c r="GC212" s="143"/>
      <c r="GD212" s="143"/>
      <c r="GE212" s="143"/>
      <c r="GF212" s="143"/>
      <c r="GG212" s="143"/>
      <c r="GH212" s="143"/>
      <c r="GI212" s="143"/>
      <c r="GJ212" s="143"/>
      <c r="GK212" s="143"/>
      <c r="GL212" s="143"/>
      <c r="GM212" s="143"/>
      <c r="GN212" s="143"/>
      <c r="GO212" s="143"/>
      <c r="GP212" s="143"/>
      <c r="GQ212" s="143"/>
      <c r="GR212" s="143"/>
      <c r="GS212" s="143"/>
      <c r="GT212" s="143"/>
      <c r="GU212" s="143"/>
      <c r="GV212" s="143"/>
      <c r="GW212" s="143"/>
      <c r="GX212" s="143"/>
      <c r="GY212" s="143"/>
      <c r="GZ212" s="143"/>
      <c r="HA212" s="143"/>
      <c r="HB212" s="143"/>
      <c r="HC212" s="143"/>
      <c r="HD212" s="143"/>
      <c r="HE212" s="143"/>
      <c r="HF212" s="143"/>
      <c r="HG212" s="143"/>
      <c r="HH212" s="143"/>
      <c r="HI212" s="143"/>
      <c r="HJ212" s="143"/>
      <c r="HK212" s="143"/>
      <c r="HL212" s="143"/>
      <c r="HM212" s="143"/>
      <c r="HN212" s="143"/>
      <c r="HO212" s="143"/>
      <c r="HP212" s="143"/>
      <c r="HQ212" s="143"/>
      <c r="HR212" s="143"/>
      <c r="HS212" s="143"/>
      <c r="HT212" s="143"/>
      <c r="HU212" s="143"/>
      <c r="HV212" s="143"/>
      <c r="HW212" s="143"/>
      <c r="HX212" s="143"/>
      <c r="HY212" s="143"/>
      <c r="HZ212" s="143"/>
      <c r="IA212" s="143"/>
      <c r="IB212" s="143"/>
      <c r="IC212" s="143"/>
      <c r="ID212" s="143"/>
      <c r="IE212" s="143"/>
      <c r="IF212" s="143"/>
      <c r="IG212" s="143"/>
      <c r="IH212" s="143"/>
      <c r="II212" s="143"/>
      <c r="IJ212" s="143"/>
      <c r="IK212" s="143"/>
      <c r="IL212" s="143"/>
      <c r="IM212" s="143"/>
      <c r="IN212" s="143"/>
      <c r="IO212" s="143"/>
      <c r="IP212" s="143"/>
      <c r="IQ212" s="143"/>
      <c r="IR212" s="143"/>
      <c r="IS212" s="143"/>
      <c r="IT212" s="143"/>
      <c r="IU212" s="143"/>
      <c r="IV212" s="143"/>
      <c r="IW212" s="143"/>
      <c r="IX212" s="143"/>
      <c r="IY212" s="143"/>
      <c r="IZ212" s="143"/>
      <c r="JA212" s="143"/>
      <c r="JB212" s="143"/>
      <c r="JC212" s="143"/>
      <c r="JD212" s="143"/>
      <c r="JE212" s="143"/>
      <c r="JF212" s="143"/>
      <c r="JG212" s="143"/>
      <c r="JH212" s="143"/>
      <c r="JI212" s="143"/>
      <c r="JJ212" s="143"/>
      <c r="JK212" s="143"/>
      <c r="JL212" s="143"/>
      <c r="JM212" s="143"/>
      <c r="JN212" s="143"/>
      <c r="JO212" s="143"/>
      <c r="JP212" s="143"/>
      <c r="JQ212" s="143"/>
      <c r="JR212" s="143"/>
      <c r="JS212" s="143"/>
      <c r="JT212" s="143"/>
      <c r="JU212" s="143"/>
      <c r="JV212" s="143"/>
      <c r="JW212" s="143"/>
      <c r="JX212" s="143"/>
      <c r="JY212" s="143"/>
      <c r="JZ212" s="143"/>
      <c r="KA212" s="143"/>
      <c r="KB212" s="143"/>
      <c r="KC212" s="143"/>
      <c r="KD212" s="143"/>
      <c r="KE212" s="143"/>
      <c r="KF212" s="143"/>
      <c r="KG212" s="143"/>
      <c r="KH212" s="143"/>
      <c r="KI212" s="143"/>
      <c r="KJ212" s="143"/>
      <c r="KK212" s="143"/>
      <c r="KL212" s="143"/>
      <c r="KM212" s="143"/>
      <c r="KN212" s="143"/>
      <c r="KO212" s="143"/>
      <c r="KP212" s="143"/>
      <c r="KQ212" s="143"/>
      <c r="KR212" s="143"/>
      <c r="KS212" s="143"/>
      <c r="KT212" s="143"/>
      <c r="KU212" s="143"/>
      <c r="KV212" s="143"/>
      <c r="KW212" s="143"/>
      <c r="KX212" s="143"/>
      <c r="KY212" s="143"/>
      <c r="KZ212" s="143"/>
      <c r="LA212" s="143"/>
      <c r="LB212" s="143"/>
      <c r="LC212" s="143"/>
      <c r="LD212" s="143"/>
      <c r="LE212" s="143"/>
      <c r="LF212" s="143"/>
      <c r="LG212" s="143"/>
      <c r="LH212" s="143"/>
      <c r="LI212" s="143"/>
      <c r="LJ212" s="143"/>
      <c r="LK212" s="143"/>
      <c r="LL212" s="143"/>
      <c r="LM212" s="143"/>
      <c r="LN212" s="143"/>
      <c r="LO212" s="143"/>
      <c r="LP212" s="143"/>
      <c r="LQ212" s="143"/>
      <c r="LR212" s="143"/>
      <c r="LS212" s="143"/>
      <c r="LT212" s="143"/>
      <c r="LU212" s="143"/>
      <c r="LV212" s="143"/>
      <c r="LW212" s="143"/>
      <c r="LX212" s="143"/>
      <c r="LY212" s="143"/>
      <c r="LZ212" s="143"/>
      <c r="MA212" s="143"/>
      <c r="MB212" s="143"/>
      <c r="MC212" s="143"/>
      <c r="MD212" s="143"/>
      <c r="ME212" s="143"/>
      <c r="MF212" s="143"/>
      <c r="MG212" s="143"/>
      <c r="MH212" s="143"/>
      <c r="MI212" s="143"/>
      <c r="MJ212" s="143"/>
      <c r="MK212" s="143"/>
      <c r="ML212" s="143"/>
      <c r="MM212" s="143"/>
      <c r="MN212" s="143"/>
      <c r="MO212" s="143"/>
      <c r="MP212" s="143"/>
      <c r="MQ212" s="143"/>
      <c r="MR212" s="143"/>
      <c r="MS212" s="143"/>
      <c r="MT212" s="143"/>
      <c r="MU212" s="143"/>
      <c r="MV212" s="143"/>
      <c r="MW212" s="143"/>
      <c r="MX212" s="143"/>
      <c r="MY212" s="143"/>
      <c r="MZ212" s="143"/>
      <c r="NA212" s="143"/>
      <c r="NB212" s="143"/>
      <c r="NC212" s="143"/>
      <c r="ND212" s="143"/>
      <c r="NE212" s="143"/>
      <c r="NF212" s="143"/>
      <c r="NG212" s="143"/>
      <c r="NH212" s="143"/>
      <c r="NI212" s="143"/>
      <c r="NJ212" s="143"/>
      <c r="NK212" s="143"/>
      <c r="NL212" s="143"/>
      <c r="NM212" s="143"/>
      <c r="NN212" s="143"/>
      <c r="NO212" s="143"/>
      <c r="NP212" s="143"/>
      <c r="NQ212" s="143"/>
      <c r="NR212" s="143"/>
      <c r="NS212" s="143"/>
      <c r="NT212" s="143"/>
      <c r="NU212" s="143"/>
      <c r="NV212" s="143"/>
      <c r="NW212" s="143"/>
      <c r="NX212" s="143"/>
      <c r="NY212" s="143"/>
      <c r="NZ212" s="143"/>
      <c r="OA212" s="143"/>
      <c r="OB212" s="143"/>
      <c r="OC212" s="143"/>
      <c r="OD212" s="143"/>
      <c r="OE212" s="143"/>
      <c r="OF212" s="143"/>
      <c r="OG212" s="143"/>
      <c r="OH212" s="143"/>
      <c r="OI212" s="143"/>
      <c r="OJ212" s="143"/>
      <c r="OK212" s="143"/>
      <c r="OL212" s="143"/>
      <c r="OM212" s="143"/>
      <c r="ON212" s="143"/>
      <c r="OO212" s="143"/>
      <c r="OP212" s="143"/>
      <c r="OQ212" s="143"/>
      <c r="OR212" s="143"/>
      <c r="OS212" s="143"/>
      <c r="OT212" s="143"/>
      <c r="OU212" s="143"/>
      <c r="OV212" s="143"/>
      <c r="OW212" s="143"/>
      <c r="OX212" s="143"/>
      <c r="OY212" s="143"/>
      <c r="OZ212" s="143"/>
      <c r="PA212" s="143"/>
      <c r="PB212" s="143"/>
      <c r="PC212" s="143"/>
      <c r="PD212" s="143"/>
      <c r="PE212" s="143"/>
      <c r="PF212" s="143"/>
      <c r="PG212" s="143"/>
      <c r="PH212" s="143"/>
      <c r="PI212" s="143"/>
      <c r="PJ212" s="143"/>
      <c r="PK212" s="143"/>
      <c r="PL212" s="143"/>
      <c r="PM212" s="143"/>
      <c r="PN212" s="143"/>
      <c r="PO212" s="143"/>
      <c r="PP212" s="143"/>
      <c r="PQ212" s="143"/>
      <c r="PR212" s="143"/>
      <c r="PS212" s="143"/>
      <c r="PT212" s="143"/>
      <c r="PU212" s="143"/>
      <c r="PV212" s="143"/>
      <c r="PW212" s="143"/>
      <c r="PX212" s="143"/>
      <c r="PY212" s="143"/>
      <c r="PZ212" s="143"/>
      <c r="QA212" s="143"/>
      <c r="QB212" s="143"/>
      <c r="QC212" s="143"/>
      <c r="QD212" s="143"/>
      <c r="QE212" s="143"/>
      <c r="QF212" s="143"/>
      <c r="QG212" s="143"/>
      <c r="QH212" s="143"/>
      <c r="QI212" s="143"/>
      <c r="QJ212" s="143"/>
      <c r="QK212" s="143"/>
      <c r="QL212" s="143"/>
      <c r="QM212" s="143"/>
      <c r="QN212" s="143"/>
      <c r="QO212" s="143"/>
      <c r="QP212" s="143"/>
      <c r="QQ212" s="143"/>
      <c r="QR212" s="143"/>
      <c r="QS212" s="143"/>
      <c r="QT212" s="143"/>
      <c r="QU212" s="143"/>
      <c r="QV212" s="143"/>
      <c r="QW212" s="143"/>
      <c r="QX212" s="143"/>
      <c r="QY212" s="143"/>
      <c r="QZ212" s="143"/>
      <c r="RA212" s="143"/>
      <c r="RB212" s="143"/>
      <c r="RC212" s="143"/>
      <c r="RD212" s="143"/>
      <c r="RE212" s="143"/>
      <c r="RF212" s="143"/>
      <c r="RG212" s="143"/>
      <c r="RH212" s="143"/>
      <c r="RI212" s="143"/>
      <c r="RJ212" s="143"/>
      <c r="RK212" s="143"/>
      <c r="RL212" s="143"/>
      <c r="RM212" s="143"/>
      <c r="RN212" s="143"/>
      <c r="RO212" s="143"/>
      <c r="RP212" s="143"/>
      <c r="RQ212" s="143"/>
      <c r="RR212" s="143"/>
      <c r="RS212" s="143"/>
      <c r="RT212" s="143"/>
      <c r="RU212" s="143"/>
      <c r="RV212" s="143"/>
      <c r="RW212" s="143"/>
      <c r="RX212" s="143"/>
      <c r="RY212" s="143"/>
      <c r="RZ212" s="143"/>
      <c r="SA212" s="143"/>
      <c r="SB212" s="143"/>
      <c r="SC212" s="143"/>
      <c r="SD212" s="143"/>
      <c r="SE212" s="143"/>
      <c r="SF212" s="143"/>
      <c r="SG212" s="143"/>
      <c r="SH212" s="143"/>
      <c r="SI212" s="143"/>
      <c r="SJ212" s="143"/>
      <c r="SK212" s="143"/>
      <c r="SL212" s="143"/>
      <c r="SM212" s="143"/>
      <c r="SN212" s="143"/>
      <c r="SO212" s="143"/>
      <c r="SP212" s="143"/>
      <c r="SQ212" s="143"/>
      <c r="SR212" s="143"/>
      <c r="SS212" s="143"/>
      <c r="ST212" s="143"/>
      <c r="SU212" s="143"/>
      <c r="SV212" s="143"/>
      <c r="SW212" s="143"/>
      <c r="SX212" s="143"/>
      <c r="SY212" s="143"/>
      <c r="SZ212" s="143"/>
      <c r="TA212" s="143"/>
      <c r="TB212" s="143"/>
      <c r="TC212" s="143"/>
      <c r="TD212" s="143"/>
      <c r="TE212" s="143"/>
      <c r="TF212" s="143"/>
      <c r="TG212" s="143"/>
      <c r="TH212" s="143"/>
      <c r="TI212" s="143"/>
      <c r="TJ212" s="143"/>
      <c r="TK212" s="143"/>
      <c r="TL212" s="143"/>
      <c r="TM212" s="143"/>
      <c r="TN212" s="143"/>
      <c r="TO212" s="143"/>
      <c r="TP212" s="143"/>
      <c r="TQ212" s="143"/>
      <c r="TR212" s="143"/>
      <c r="TS212" s="143"/>
      <c r="TT212" s="143"/>
      <c r="TU212" s="143"/>
      <c r="TV212" s="143"/>
      <c r="TW212" s="143"/>
      <c r="TX212" s="143"/>
      <c r="TY212" s="143"/>
      <c r="TZ212" s="143"/>
      <c r="UA212" s="143"/>
      <c r="UB212" s="143"/>
      <c r="UC212" s="143"/>
      <c r="UD212" s="143"/>
      <c r="UE212" s="143"/>
      <c r="UF212" s="143"/>
      <c r="UG212" s="143"/>
      <c r="UH212" s="143"/>
      <c r="UI212" s="143"/>
      <c r="UJ212" s="143"/>
      <c r="UK212" s="143"/>
      <c r="UL212" s="143"/>
      <c r="UM212" s="143"/>
      <c r="UN212" s="143"/>
      <c r="UO212" s="143"/>
      <c r="UP212" s="143"/>
      <c r="UQ212" s="143"/>
      <c r="UR212" s="143"/>
      <c r="US212" s="143"/>
      <c r="UT212" s="143"/>
      <c r="UU212" s="143"/>
      <c r="UV212" s="143"/>
      <c r="UW212" s="143"/>
      <c r="UX212" s="143"/>
      <c r="UY212" s="143"/>
      <c r="UZ212" s="143"/>
      <c r="VA212" s="143"/>
      <c r="VB212" s="143"/>
      <c r="VC212" s="143"/>
      <c r="VD212" s="143"/>
      <c r="VE212" s="143"/>
      <c r="VF212" s="143"/>
      <c r="VG212" s="143"/>
      <c r="VH212" s="143"/>
      <c r="VI212" s="143"/>
      <c r="VJ212" s="143"/>
      <c r="VK212" s="143"/>
      <c r="VL212" s="143"/>
      <c r="VM212" s="143"/>
      <c r="VN212" s="143"/>
      <c r="VO212" s="143"/>
      <c r="VP212" s="143"/>
      <c r="VQ212" s="143"/>
      <c r="VR212" s="143"/>
      <c r="VS212" s="143"/>
      <c r="VT212" s="143"/>
      <c r="VU212" s="143"/>
      <c r="VV212" s="143"/>
      <c r="VW212" s="143"/>
      <c r="VX212" s="143"/>
      <c r="VY212" s="143"/>
      <c r="VZ212" s="143"/>
      <c r="WA212" s="143"/>
      <c r="WB212" s="143"/>
      <c r="WC212" s="143"/>
      <c r="WD212" s="143"/>
      <c r="WE212" s="143"/>
      <c r="WF212" s="143"/>
      <c r="WG212" s="143"/>
      <c r="WH212" s="143"/>
      <c r="WI212" s="143"/>
      <c r="WJ212" s="143"/>
      <c r="WK212" s="143"/>
      <c r="WL212" s="143"/>
      <c r="WM212" s="143"/>
      <c r="WN212" s="143"/>
      <c r="WO212" s="143"/>
      <c r="WP212" s="143"/>
      <c r="WQ212" s="143"/>
      <c r="WR212" s="143"/>
      <c r="WS212" s="143"/>
      <c r="WT212" s="143"/>
      <c r="WU212" s="143"/>
      <c r="WV212" s="143"/>
      <c r="WW212" s="143"/>
      <c r="WX212" s="143"/>
      <c r="WY212" s="143"/>
      <c r="WZ212" s="143"/>
      <c r="XA212" s="143"/>
      <c r="XB212" s="143"/>
      <c r="XC212" s="143"/>
      <c r="XD212" s="143"/>
      <c r="XE212" s="143"/>
      <c r="XF212" s="143"/>
      <c r="XG212" s="143"/>
      <c r="XH212" s="143"/>
      <c r="XI212" s="143"/>
      <c r="XJ212" s="143"/>
      <c r="XK212" s="143"/>
      <c r="XL212" s="143"/>
      <c r="XM212" s="143"/>
      <c r="XN212" s="143"/>
      <c r="XO212" s="143"/>
      <c r="XP212" s="143"/>
      <c r="XQ212" s="143"/>
      <c r="XR212" s="143"/>
      <c r="XS212" s="143"/>
      <c r="XT212" s="143"/>
      <c r="XU212" s="143"/>
      <c r="XV212" s="143"/>
      <c r="XW212" s="143"/>
      <c r="XX212" s="143"/>
      <c r="XY212" s="143"/>
      <c r="XZ212" s="143"/>
      <c r="YA212" s="143"/>
      <c r="YB212" s="143"/>
      <c r="YC212" s="143"/>
      <c r="YD212" s="143"/>
      <c r="YE212" s="143"/>
      <c r="YF212" s="143"/>
      <c r="YG212" s="143"/>
      <c r="YH212" s="143"/>
      <c r="YI212" s="143"/>
      <c r="YJ212" s="143"/>
      <c r="YK212" s="143"/>
      <c r="YL212" s="143"/>
      <c r="YM212" s="143"/>
      <c r="YN212" s="143"/>
      <c r="YO212" s="143"/>
      <c r="YP212" s="143"/>
      <c r="YQ212" s="143"/>
      <c r="YR212" s="143"/>
      <c r="YS212" s="143"/>
      <c r="YT212" s="143"/>
      <c r="YU212" s="143"/>
      <c r="YV212" s="143"/>
      <c r="YW212" s="143"/>
      <c r="YX212" s="143"/>
      <c r="YY212" s="143"/>
      <c r="YZ212" s="143"/>
      <c r="ZA212" s="143"/>
      <c r="ZB212" s="143"/>
      <c r="ZC212" s="143"/>
      <c r="ZD212" s="143"/>
      <c r="ZE212" s="143"/>
      <c r="ZF212" s="143"/>
      <c r="ZG212" s="143"/>
      <c r="ZH212" s="143"/>
    </row>
    <row r="213" spans="1:684" s="106" customFormat="1" ht="13.55" customHeight="1">
      <c r="A213" s="400"/>
      <c r="B213" s="62" t="s">
        <v>226</v>
      </c>
      <c r="C213" s="166">
        <f>Asia!C213</f>
        <v>79446</v>
      </c>
      <c r="D213" s="385">
        <f t="shared" si="50"/>
        <v>0.64304179678613527</v>
      </c>
      <c r="E213" s="403"/>
      <c r="F213" s="488"/>
      <c r="G213" s="92">
        <v>0</v>
      </c>
      <c r="H213" s="385" t="str">
        <f t="shared" si="49"/>
        <v/>
      </c>
      <c r="I213" s="92">
        <v>15</v>
      </c>
      <c r="J213" s="385">
        <f t="shared" ref="J213:J219" si="51">IFERROR(IF((I213/I201-1)=-100%,"",(I213/I201-1)),"")</f>
        <v>14</v>
      </c>
      <c r="K213" s="373">
        <v>0</v>
      </c>
      <c r="L213" s="385" t="str">
        <f t="shared" si="48"/>
        <v/>
      </c>
      <c r="M213" s="373">
        <v>10</v>
      </c>
      <c r="N213" s="385"/>
      <c r="O213" s="92"/>
      <c r="P213" s="385"/>
      <c r="Q213" s="93"/>
      <c r="R213" s="385"/>
      <c r="S213" s="143"/>
      <c r="T213" s="143"/>
      <c r="U213" s="143"/>
      <c r="V213" s="143"/>
      <c r="W213" s="143"/>
      <c r="X213" s="143"/>
      <c r="Y213" s="143"/>
      <c r="Z213" s="143"/>
      <c r="AA213" s="143"/>
      <c r="AB213" s="143"/>
      <c r="AC213" s="143"/>
      <c r="AD213" s="143"/>
      <c r="AE213" s="143"/>
      <c r="AF213" s="143"/>
      <c r="AG213" s="143"/>
      <c r="AH213" s="143"/>
      <c r="AI213" s="143"/>
      <c r="AJ213" s="143"/>
      <c r="AK213" s="143"/>
      <c r="AL213" s="143"/>
      <c r="AM213" s="143"/>
      <c r="AN213" s="143"/>
      <c r="AO213" s="143"/>
      <c r="AP213" s="143"/>
      <c r="AQ213" s="143"/>
      <c r="AR213" s="143"/>
      <c r="AS213" s="143"/>
      <c r="AT213" s="143"/>
      <c r="AU213" s="143"/>
      <c r="AV213" s="143"/>
      <c r="AW213" s="143"/>
      <c r="AX213" s="143"/>
      <c r="AY213" s="143"/>
      <c r="AZ213" s="143"/>
      <c r="BA213" s="143"/>
      <c r="BB213" s="143"/>
      <c r="BC213" s="143"/>
      <c r="BD213" s="143"/>
      <c r="BE213" s="143"/>
      <c r="BF213" s="143"/>
      <c r="BG213" s="143"/>
      <c r="BH213" s="143"/>
      <c r="BI213" s="143"/>
      <c r="BJ213" s="143"/>
      <c r="BK213" s="143"/>
      <c r="BL213" s="143"/>
      <c r="BM213" s="143"/>
      <c r="BN213" s="143"/>
      <c r="BO213" s="143"/>
      <c r="BP213" s="143"/>
      <c r="BQ213" s="143"/>
      <c r="BR213" s="143"/>
      <c r="BS213" s="143"/>
      <c r="BT213" s="143"/>
      <c r="BU213" s="143"/>
      <c r="BV213" s="143"/>
      <c r="BW213" s="143"/>
      <c r="BX213" s="143"/>
      <c r="BY213" s="143"/>
      <c r="BZ213" s="143"/>
      <c r="CA213" s="143"/>
      <c r="CB213" s="143"/>
      <c r="CC213" s="143"/>
      <c r="CD213" s="143"/>
      <c r="CE213" s="143"/>
      <c r="CF213" s="143"/>
      <c r="CG213" s="143"/>
      <c r="CH213" s="143"/>
      <c r="CI213" s="143"/>
      <c r="CJ213" s="143"/>
      <c r="CK213" s="143"/>
      <c r="CL213" s="143"/>
      <c r="CM213" s="143"/>
      <c r="CN213" s="143"/>
      <c r="CO213" s="143"/>
      <c r="CP213" s="143"/>
      <c r="CQ213" s="143"/>
      <c r="CR213" s="143"/>
      <c r="CS213" s="143"/>
      <c r="CT213" s="143"/>
      <c r="CU213" s="143"/>
      <c r="CV213" s="143"/>
      <c r="CW213" s="143"/>
      <c r="CX213" s="143"/>
      <c r="CY213" s="143"/>
      <c r="CZ213" s="143"/>
      <c r="DA213" s="143"/>
      <c r="DB213" s="143"/>
      <c r="DC213" s="143"/>
      <c r="DD213" s="143"/>
      <c r="DE213" s="143"/>
      <c r="DF213" s="143"/>
      <c r="DG213" s="143"/>
      <c r="DH213" s="143"/>
      <c r="DI213" s="143"/>
      <c r="DJ213" s="143"/>
      <c r="DK213" s="143"/>
      <c r="DL213" s="143"/>
      <c r="DM213" s="143"/>
      <c r="DN213" s="143"/>
      <c r="DO213" s="143"/>
      <c r="DP213" s="143"/>
      <c r="DQ213" s="143"/>
      <c r="DR213" s="143"/>
      <c r="DS213" s="143"/>
      <c r="DT213" s="143"/>
      <c r="DU213" s="143"/>
      <c r="DV213" s="143"/>
      <c r="DW213" s="143"/>
      <c r="DX213" s="143"/>
      <c r="DY213" s="143"/>
      <c r="DZ213" s="143"/>
      <c r="EA213" s="143"/>
      <c r="EB213" s="143"/>
      <c r="EC213" s="143"/>
      <c r="ED213" s="143"/>
      <c r="EE213" s="143"/>
      <c r="EF213" s="143"/>
      <c r="EG213" s="143"/>
      <c r="EH213" s="143"/>
      <c r="EI213" s="143"/>
      <c r="EJ213" s="143"/>
      <c r="EK213" s="143"/>
      <c r="EL213" s="143"/>
      <c r="EM213" s="143"/>
      <c r="EN213" s="143"/>
      <c r="EO213" s="143"/>
      <c r="EP213" s="143"/>
      <c r="EQ213" s="143"/>
      <c r="ER213" s="143"/>
      <c r="ES213" s="143"/>
      <c r="ET213" s="143"/>
      <c r="EU213" s="143"/>
      <c r="EV213" s="143"/>
      <c r="EW213" s="143"/>
      <c r="EX213" s="143"/>
      <c r="EY213" s="143"/>
      <c r="EZ213" s="143"/>
      <c r="FA213" s="143"/>
      <c r="FB213" s="143"/>
      <c r="FC213" s="143"/>
      <c r="FD213" s="143"/>
      <c r="FE213" s="143"/>
      <c r="FF213" s="143"/>
      <c r="FG213" s="143"/>
      <c r="FH213" s="143"/>
      <c r="FI213" s="143"/>
      <c r="FJ213" s="143"/>
      <c r="FK213" s="143"/>
      <c r="FL213" s="143"/>
      <c r="FM213" s="143"/>
      <c r="FN213" s="143"/>
      <c r="FO213" s="143"/>
      <c r="FP213" s="143"/>
      <c r="FQ213" s="143"/>
      <c r="FR213" s="143"/>
      <c r="FS213" s="143"/>
      <c r="FT213" s="143"/>
      <c r="FU213" s="143"/>
      <c r="FV213" s="143"/>
      <c r="FW213" s="143"/>
      <c r="FX213" s="143"/>
      <c r="FY213" s="143"/>
      <c r="FZ213" s="143"/>
      <c r="GA213" s="143"/>
      <c r="GB213" s="143"/>
      <c r="GC213" s="143"/>
      <c r="GD213" s="143"/>
      <c r="GE213" s="143"/>
      <c r="GF213" s="143"/>
      <c r="GG213" s="143"/>
      <c r="GH213" s="143"/>
      <c r="GI213" s="143"/>
      <c r="GJ213" s="143"/>
      <c r="GK213" s="143"/>
      <c r="GL213" s="143"/>
      <c r="GM213" s="143"/>
      <c r="GN213" s="143"/>
      <c r="GO213" s="143"/>
      <c r="GP213" s="143"/>
      <c r="GQ213" s="143"/>
      <c r="GR213" s="143"/>
      <c r="GS213" s="143"/>
      <c r="GT213" s="143"/>
      <c r="GU213" s="143"/>
      <c r="GV213" s="143"/>
      <c r="GW213" s="143"/>
      <c r="GX213" s="143"/>
      <c r="GY213" s="143"/>
      <c r="GZ213" s="143"/>
      <c r="HA213" s="143"/>
      <c r="HB213" s="143"/>
      <c r="HC213" s="143"/>
      <c r="HD213" s="143"/>
      <c r="HE213" s="143"/>
      <c r="HF213" s="143"/>
      <c r="HG213" s="143"/>
      <c r="HH213" s="143"/>
      <c r="HI213" s="143"/>
      <c r="HJ213" s="143"/>
      <c r="HK213" s="143"/>
      <c r="HL213" s="143"/>
      <c r="HM213" s="143"/>
      <c r="HN213" s="143"/>
      <c r="HO213" s="143"/>
      <c r="HP213" s="143"/>
      <c r="HQ213" s="143"/>
      <c r="HR213" s="143"/>
      <c r="HS213" s="143"/>
      <c r="HT213" s="143"/>
      <c r="HU213" s="143"/>
      <c r="HV213" s="143"/>
      <c r="HW213" s="143"/>
      <c r="HX213" s="143"/>
      <c r="HY213" s="143"/>
      <c r="HZ213" s="143"/>
      <c r="IA213" s="143"/>
      <c r="IB213" s="143"/>
      <c r="IC213" s="143"/>
      <c r="ID213" s="143"/>
      <c r="IE213" s="143"/>
      <c r="IF213" s="143"/>
      <c r="IG213" s="143"/>
      <c r="IH213" s="143"/>
      <c r="II213" s="143"/>
      <c r="IJ213" s="143"/>
      <c r="IK213" s="143"/>
      <c r="IL213" s="143"/>
      <c r="IM213" s="143"/>
      <c r="IN213" s="143"/>
      <c r="IO213" s="143"/>
      <c r="IP213" s="143"/>
      <c r="IQ213" s="143"/>
      <c r="IR213" s="143"/>
      <c r="IS213" s="143"/>
      <c r="IT213" s="143"/>
      <c r="IU213" s="143"/>
      <c r="IV213" s="143"/>
      <c r="IW213" s="143"/>
      <c r="IX213" s="143"/>
      <c r="IY213" s="143"/>
      <c r="IZ213" s="143"/>
      <c r="JA213" s="143"/>
      <c r="JB213" s="143"/>
      <c r="JC213" s="143"/>
      <c r="JD213" s="143"/>
      <c r="JE213" s="143"/>
      <c r="JF213" s="143"/>
      <c r="JG213" s="143"/>
      <c r="JH213" s="143"/>
      <c r="JI213" s="143"/>
      <c r="JJ213" s="143"/>
      <c r="JK213" s="143"/>
      <c r="JL213" s="143"/>
      <c r="JM213" s="143"/>
      <c r="JN213" s="143"/>
      <c r="JO213" s="143"/>
      <c r="JP213" s="143"/>
      <c r="JQ213" s="143"/>
      <c r="JR213" s="143"/>
      <c r="JS213" s="143"/>
      <c r="JT213" s="143"/>
      <c r="JU213" s="143"/>
      <c r="JV213" s="143"/>
      <c r="JW213" s="143"/>
      <c r="JX213" s="143"/>
      <c r="JY213" s="143"/>
      <c r="JZ213" s="143"/>
      <c r="KA213" s="143"/>
      <c r="KB213" s="143"/>
      <c r="KC213" s="143"/>
      <c r="KD213" s="143"/>
      <c r="KE213" s="143"/>
      <c r="KF213" s="143"/>
      <c r="KG213" s="143"/>
      <c r="KH213" s="143"/>
      <c r="KI213" s="143"/>
      <c r="KJ213" s="143"/>
      <c r="KK213" s="143"/>
      <c r="KL213" s="143"/>
      <c r="KM213" s="143"/>
      <c r="KN213" s="143"/>
      <c r="KO213" s="143"/>
      <c r="KP213" s="143"/>
      <c r="KQ213" s="143"/>
      <c r="KR213" s="143"/>
      <c r="KS213" s="143"/>
      <c r="KT213" s="143"/>
      <c r="KU213" s="143"/>
      <c r="KV213" s="143"/>
      <c r="KW213" s="143"/>
      <c r="KX213" s="143"/>
      <c r="KY213" s="143"/>
      <c r="KZ213" s="143"/>
      <c r="LA213" s="143"/>
      <c r="LB213" s="143"/>
      <c r="LC213" s="143"/>
      <c r="LD213" s="143"/>
      <c r="LE213" s="143"/>
      <c r="LF213" s="143"/>
      <c r="LG213" s="143"/>
      <c r="LH213" s="143"/>
      <c r="LI213" s="143"/>
      <c r="LJ213" s="143"/>
      <c r="LK213" s="143"/>
      <c r="LL213" s="143"/>
      <c r="LM213" s="143"/>
      <c r="LN213" s="143"/>
      <c r="LO213" s="143"/>
      <c r="LP213" s="143"/>
      <c r="LQ213" s="143"/>
      <c r="LR213" s="143"/>
      <c r="LS213" s="143"/>
      <c r="LT213" s="143"/>
      <c r="LU213" s="143"/>
      <c r="LV213" s="143"/>
      <c r="LW213" s="143"/>
      <c r="LX213" s="143"/>
      <c r="LY213" s="143"/>
      <c r="LZ213" s="143"/>
      <c r="MA213" s="143"/>
      <c r="MB213" s="143"/>
      <c r="MC213" s="143"/>
      <c r="MD213" s="143"/>
      <c r="ME213" s="143"/>
      <c r="MF213" s="143"/>
      <c r="MG213" s="143"/>
      <c r="MH213" s="143"/>
      <c r="MI213" s="143"/>
      <c r="MJ213" s="143"/>
      <c r="MK213" s="143"/>
      <c r="ML213" s="143"/>
      <c r="MM213" s="143"/>
      <c r="MN213" s="143"/>
      <c r="MO213" s="143"/>
      <c r="MP213" s="143"/>
      <c r="MQ213" s="143"/>
      <c r="MR213" s="143"/>
      <c r="MS213" s="143"/>
      <c r="MT213" s="143"/>
      <c r="MU213" s="143"/>
      <c r="MV213" s="143"/>
      <c r="MW213" s="143"/>
      <c r="MX213" s="143"/>
      <c r="MY213" s="143"/>
      <c r="MZ213" s="143"/>
      <c r="NA213" s="143"/>
      <c r="NB213" s="143"/>
      <c r="NC213" s="143"/>
      <c r="ND213" s="143"/>
      <c r="NE213" s="143"/>
      <c r="NF213" s="143"/>
      <c r="NG213" s="143"/>
      <c r="NH213" s="143"/>
      <c r="NI213" s="143"/>
      <c r="NJ213" s="143"/>
      <c r="NK213" s="143"/>
      <c r="NL213" s="143"/>
      <c r="NM213" s="143"/>
      <c r="NN213" s="143"/>
      <c r="NO213" s="143"/>
      <c r="NP213" s="143"/>
      <c r="NQ213" s="143"/>
      <c r="NR213" s="143"/>
      <c r="NS213" s="143"/>
      <c r="NT213" s="143"/>
      <c r="NU213" s="143"/>
      <c r="NV213" s="143"/>
      <c r="NW213" s="143"/>
      <c r="NX213" s="143"/>
      <c r="NY213" s="143"/>
      <c r="NZ213" s="143"/>
      <c r="OA213" s="143"/>
      <c r="OB213" s="143"/>
      <c r="OC213" s="143"/>
      <c r="OD213" s="143"/>
      <c r="OE213" s="143"/>
      <c r="OF213" s="143"/>
      <c r="OG213" s="143"/>
      <c r="OH213" s="143"/>
      <c r="OI213" s="143"/>
      <c r="OJ213" s="143"/>
      <c r="OK213" s="143"/>
      <c r="OL213" s="143"/>
      <c r="OM213" s="143"/>
      <c r="ON213" s="143"/>
      <c r="OO213" s="143"/>
      <c r="OP213" s="143"/>
      <c r="OQ213" s="143"/>
      <c r="OR213" s="143"/>
      <c r="OS213" s="143"/>
      <c r="OT213" s="143"/>
      <c r="OU213" s="143"/>
      <c r="OV213" s="143"/>
      <c r="OW213" s="143"/>
      <c r="OX213" s="143"/>
      <c r="OY213" s="143"/>
      <c r="OZ213" s="143"/>
      <c r="PA213" s="143"/>
      <c r="PB213" s="143"/>
      <c r="PC213" s="143"/>
      <c r="PD213" s="143"/>
      <c r="PE213" s="143"/>
      <c r="PF213" s="143"/>
      <c r="PG213" s="143"/>
      <c r="PH213" s="143"/>
      <c r="PI213" s="143"/>
      <c r="PJ213" s="143"/>
      <c r="PK213" s="143"/>
      <c r="PL213" s="143"/>
      <c r="PM213" s="143"/>
      <c r="PN213" s="143"/>
      <c r="PO213" s="143"/>
      <c r="PP213" s="143"/>
      <c r="PQ213" s="143"/>
      <c r="PR213" s="143"/>
      <c r="PS213" s="143"/>
      <c r="PT213" s="143"/>
      <c r="PU213" s="143"/>
      <c r="PV213" s="143"/>
      <c r="PW213" s="143"/>
      <c r="PX213" s="143"/>
      <c r="PY213" s="143"/>
      <c r="PZ213" s="143"/>
      <c r="QA213" s="143"/>
      <c r="QB213" s="143"/>
      <c r="QC213" s="143"/>
      <c r="QD213" s="143"/>
      <c r="QE213" s="143"/>
      <c r="QF213" s="143"/>
      <c r="QG213" s="143"/>
      <c r="QH213" s="143"/>
      <c r="QI213" s="143"/>
      <c r="QJ213" s="143"/>
      <c r="QK213" s="143"/>
      <c r="QL213" s="143"/>
      <c r="QM213" s="143"/>
      <c r="QN213" s="143"/>
      <c r="QO213" s="143"/>
      <c r="QP213" s="143"/>
      <c r="QQ213" s="143"/>
      <c r="QR213" s="143"/>
      <c r="QS213" s="143"/>
      <c r="QT213" s="143"/>
      <c r="QU213" s="143"/>
      <c r="QV213" s="143"/>
      <c r="QW213" s="143"/>
      <c r="QX213" s="143"/>
      <c r="QY213" s="143"/>
      <c r="QZ213" s="143"/>
      <c r="RA213" s="143"/>
      <c r="RB213" s="143"/>
      <c r="RC213" s="143"/>
      <c r="RD213" s="143"/>
      <c r="RE213" s="143"/>
      <c r="RF213" s="143"/>
      <c r="RG213" s="143"/>
      <c r="RH213" s="143"/>
      <c r="RI213" s="143"/>
      <c r="RJ213" s="143"/>
      <c r="RK213" s="143"/>
      <c r="RL213" s="143"/>
      <c r="RM213" s="143"/>
      <c r="RN213" s="143"/>
      <c r="RO213" s="143"/>
      <c r="RP213" s="143"/>
      <c r="RQ213" s="143"/>
      <c r="RR213" s="143"/>
      <c r="RS213" s="143"/>
      <c r="RT213" s="143"/>
      <c r="RU213" s="143"/>
      <c r="RV213" s="143"/>
      <c r="RW213" s="143"/>
      <c r="RX213" s="143"/>
      <c r="RY213" s="143"/>
      <c r="RZ213" s="143"/>
      <c r="SA213" s="143"/>
      <c r="SB213" s="143"/>
      <c r="SC213" s="143"/>
      <c r="SD213" s="143"/>
      <c r="SE213" s="143"/>
      <c r="SF213" s="143"/>
      <c r="SG213" s="143"/>
      <c r="SH213" s="143"/>
      <c r="SI213" s="143"/>
      <c r="SJ213" s="143"/>
      <c r="SK213" s="143"/>
      <c r="SL213" s="143"/>
      <c r="SM213" s="143"/>
      <c r="SN213" s="143"/>
      <c r="SO213" s="143"/>
      <c r="SP213" s="143"/>
      <c r="SQ213" s="143"/>
      <c r="SR213" s="143"/>
      <c r="SS213" s="143"/>
      <c r="ST213" s="143"/>
      <c r="SU213" s="143"/>
      <c r="SV213" s="143"/>
      <c r="SW213" s="143"/>
      <c r="SX213" s="143"/>
      <c r="SY213" s="143"/>
      <c r="SZ213" s="143"/>
      <c r="TA213" s="143"/>
      <c r="TB213" s="143"/>
      <c r="TC213" s="143"/>
      <c r="TD213" s="143"/>
      <c r="TE213" s="143"/>
      <c r="TF213" s="143"/>
      <c r="TG213" s="143"/>
      <c r="TH213" s="143"/>
      <c r="TI213" s="143"/>
      <c r="TJ213" s="143"/>
      <c r="TK213" s="143"/>
      <c r="TL213" s="143"/>
      <c r="TM213" s="143"/>
      <c r="TN213" s="143"/>
      <c r="TO213" s="143"/>
      <c r="TP213" s="143"/>
      <c r="TQ213" s="143"/>
      <c r="TR213" s="143"/>
      <c r="TS213" s="143"/>
      <c r="TT213" s="143"/>
      <c r="TU213" s="143"/>
      <c r="TV213" s="143"/>
      <c r="TW213" s="143"/>
      <c r="TX213" s="143"/>
      <c r="TY213" s="143"/>
      <c r="TZ213" s="143"/>
      <c r="UA213" s="143"/>
      <c r="UB213" s="143"/>
      <c r="UC213" s="143"/>
      <c r="UD213" s="143"/>
      <c r="UE213" s="143"/>
      <c r="UF213" s="143"/>
      <c r="UG213" s="143"/>
      <c r="UH213" s="143"/>
      <c r="UI213" s="143"/>
      <c r="UJ213" s="143"/>
      <c r="UK213" s="143"/>
      <c r="UL213" s="143"/>
      <c r="UM213" s="143"/>
      <c r="UN213" s="143"/>
      <c r="UO213" s="143"/>
      <c r="UP213" s="143"/>
      <c r="UQ213" s="143"/>
      <c r="UR213" s="143"/>
      <c r="US213" s="143"/>
      <c r="UT213" s="143"/>
      <c r="UU213" s="143"/>
      <c r="UV213" s="143"/>
      <c r="UW213" s="143"/>
      <c r="UX213" s="143"/>
      <c r="UY213" s="143"/>
      <c r="UZ213" s="143"/>
      <c r="VA213" s="143"/>
      <c r="VB213" s="143"/>
      <c r="VC213" s="143"/>
      <c r="VD213" s="143"/>
      <c r="VE213" s="143"/>
      <c r="VF213" s="143"/>
      <c r="VG213" s="143"/>
      <c r="VH213" s="143"/>
      <c r="VI213" s="143"/>
      <c r="VJ213" s="143"/>
      <c r="VK213" s="143"/>
      <c r="VL213" s="143"/>
      <c r="VM213" s="143"/>
      <c r="VN213" s="143"/>
      <c r="VO213" s="143"/>
      <c r="VP213" s="143"/>
      <c r="VQ213" s="143"/>
      <c r="VR213" s="143"/>
      <c r="VS213" s="143"/>
      <c r="VT213" s="143"/>
      <c r="VU213" s="143"/>
      <c r="VV213" s="143"/>
      <c r="VW213" s="143"/>
      <c r="VX213" s="143"/>
      <c r="VY213" s="143"/>
      <c r="VZ213" s="143"/>
      <c r="WA213" s="143"/>
      <c r="WB213" s="143"/>
      <c r="WC213" s="143"/>
      <c r="WD213" s="143"/>
      <c r="WE213" s="143"/>
      <c r="WF213" s="143"/>
      <c r="WG213" s="143"/>
      <c r="WH213" s="143"/>
      <c r="WI213" s="143"/>
      <c r="WJ213" s="143"/>
      <c r="WK213" s="143"/>
      <c r="WL213" s="143"/>
      <c r="WM213" s="143"/>
      <c r="WN213" s="143"/>
      <c r="WO213" s="143"/>
      <c r="WP213" s="143"/>
      <c r="WQ213" s="143"/>
      <c r="WR213" s="143"/>
      <c r="WS213" s="143"/>
      <c r="WT213" s="143"/>
      <c r="WU213" s="143"/>
      <c r="WV213" s="143"/>
      <c r="WW213" s="143"/>
      <c r="WX213" s="143"/>
      <c r="WY213" s="143"/>
      <c r="WZ213" s="143"/>
      <c r="XA213" s="143"/>
      <c r="XB213" s="143"/>
      <c r="XC213" s="143"/>
      <c r="XD213" s="143"/>
      <c r="XE213" s="143"/>
      <c r="XF213" s="143"/>
      <c r="XG213" s="143"/>
      <c r="XH213" s="143"/>
      <c r="XI213" s="143"/>
      <c r="XJ213" s="143"/>
      <c r="XK213" s="143"/>
      <c r="XL213" s="143"/>
      <c r="XM213" s="143"/>
      <c r="XN213" s="143"/>
      <c r="XO213" s="143"/>
      <c r="XP213" s="143"/>
      <c r="XQ213" s="143"/>
      <c r="XR213" s="143"/>
      <c r="XS213" s="143"/>
      <c r="XT213" s="143"/>
      <c r="XU213" s="143"/>
      <c r="XV213" s="143"/>
      <c r="XW213" s="143"/>
      <c r="XX213" s="143"/>
      <c r="XY213" s="143"/>
      <c r="XZ213" s="143"/>
      <c r="YA213" s="143"/>
      <c r="YB213" s="143"/>
      <c r="YC213" s="143"/>
      <c r="YD213" s="143"/>
      <c r="YE213" s="143"/>
      <c r="YF213" s="143"/>
      <c r="YG213" s="143"/>
      <c r="YH213" s="143"/>
      <c r="YI213" s="143"/>
      <c r="YJ213" s="143"/>
      <c r="YK213" s="143"/>
      <c r="YL213" s="143"/>
      <c r="YM213" s="143"/>
      <c r="YN213" s="143"/>
      <c r="YO213" s="143"/>
      <c r="YP213" s="143"/>
      <c r="YQ213" s="143"/>
      <c r="YR213" s="143"/>
      <c r="YS213" s="143"/>
      <c r="YT213" s="143"/>
      <c r="YU213" s="143"/>
      <c r="YV213" s="143"/>
      <c r="YW213" s="143"/>
      <c r="YX213" s="143"/>
      <c r="YY213" s="143"/>
      <c r="YZ213" s="143"/>
      <c r="ZA213" s="143"/>
      <c r="ZB213" s="143"/>
      <c r="ZC213" s="143"/>
      <c r="ZD213" s="143"/>
      <c r="ZE213" s="143"/>
      <c r="ZF213" s="143"/>
      <c r="ZG213" s="143"/>
      <c r="ZH213" s="143"/>
    </row>
    <row r="214" spans="1:684" s="106" customFormat="1" ht="12.1" customHeight="1">
      <c r="A214" s="400"/>
      <c r="B214" s="62" t="s">
        <v>227</v>
      </c>
      <c r="C214" s="166">
        <f>Asia!C214</f>
        <v>101963</v>
      </c>
      <c r="D214" s="385">
        <f t="shared" si="50"/>
        <v>0.54639347245814118</v>
      </c>
      <c r="E214" s="403">
        <v>300</v>
      </c>
      <c r="F214" s="487" t="s">
        <v>451</v>
      </c>
      <c r="G214" s="92">
        <v>4</v>
      </c>
      <c r="H214" s="385" t="str">
        <f t="shared" si="49"/>
        <v/>
      </c>
      <c r="I214" s="92">
        <v>7</v>
      </c>
      <c r="J214" s="385">
        <f t="shared" si="51"/>
        <v>-0.125</v>
      </c>
      <c r="K214" s="373">
        <v>3</v>
      </c>
      <c r="L214" s="385" t="str">
        <f t="shared" si="48"/>
        <v/>
      </c>
      <c r="M214" s="373">
        <v>7</v>
      </c>
      <c r="N214" s="385"/>
      <c r="O214" s="92"/>
      <c r="P214" s="385"/>
      <c r="Q214" s="93"/>
      <c r="R214" s="385"/>
      <c r="S214" s="143"/>
      <c r="T214" s="143"/>
      <c r="U214" s="143"/>
      <c r="V214" s="143"/>
      <c r="W214" s="143"/>
      <c r="X214" s="143"/>
      <c r="Y214" s="143"/>
      <c r="Z214" s="143"/>
      <c r="AA214" s="143"/>
      <c r="AB214" s="143"/>
      <c r="AC214" s="143"/>
      <c r="AD214" s="143"/>
      <c r="AE214" s="143"/>
      <c r="AF214" s="143"/>
      <c r="AG214" s="143"/>
      <c r="AH214" s="143"/>
      <c r="AI214" s="143"/>
      <c r="AJ214" s="143"/>
      <c r="AK214" s="143"/>
      <c r="AL214" s="143"/>
      <c r="AM214" s="143"/>
      <c r="AN214" s="143"/>
      <c r="AO214" s="143"/>
      <c r="AP214" s="143"/>
      <c r="AQ214" s="143"/>
      <c r="AR214" s="143"/>
      <c r="AS214" s="143"/>
      <c r="AT214" s="143"/>
      <c r="AU214" s="143"/>
      <c r="AV214" s="143"/>
      <c r="AW214" s="143"/>
      <c r="AX214" s="143"/>
      <c r="AY214" s="143"/>
      <c r="AZ214" s="143"/>
      <c r="BA214" s="143"/>
      <c r="BB214" s="143"/>
      <c r="BC214" s="143"/>
      <c r="BD214" s="143"/>
      <c r="BE214" s="143"/>
      <c r="BF214" s="143"/>
      <c r="BG214" s="143"/>
      <c r="BH214" s="143"/>
      <c r="BI214" s="143"/>
      <c r="BJ214" s="143"/>
      <c r="BK214" s="143"/>
      <c r="BL214" s="143"/>
      <c r="BM214" s="143"/>
      <c r="BN214" s="143"/>
      <c r="BO214" s="143"/>
      <c r="BP214" s="143"/>
      <c r="BQ214" s="143"/>
      <c r="BR214" s="143"/>
      <c r="BS214" s="143"/>
      <c r="BT214" s="143"/>
      <c r="BU214" s="143"/>
      <c r="BV214" s="143"/>
      <c r="BW214" s="143"/>
      <c r="BX214" s="143"/>
      <c r="BY214" s="143"/>
      <c r="BZ214" s="143"/>
      <c r="CA214" s="143"/>
      <c r="CB214" s="143"/>
      <c r="CC214" s="143"/>
      <c r="CD214" s="143"/>
      <c r="CE214" s="143"/>
      <c r="CF214" s="143"/>
      <c r="CG214" s="143"/>
      <c r="CH214" s="143"/>
      <c r="CI214" s="143"/>
      <c r="CJ214" s="143"/>
      <c r="CK214" s="143"/>
      <c r="CL214" s="143"/>
      <c r="CM214" s="143"/>
      <c r="CN214" s="143"/>
      <c r="CO214" s="143"/>
      <c r="CP214" s="143"/>
      <c r="CQ214" s="143"/>
      <c r="CR214" s="143"/>
      <c r="CS214" s="143"/>
      <c r="CT214" s="143"/>
      <c r="CU214" s="143"/>
      <c r="CV214" s="143"/>
      <c r="CW214" s="143"/>
      <c r="CX214" s="143"/>
      <c r="CY214" s="143"/>
      <c r="CZ214" s="143"/>
      <c r="DA214" s="143"/>
      <c r="DB214" s="143"/>
      <c r="DC214" s="143"/>
      <c r="DD214" s="143"/>
      <c r="DE214" s="143"/>
      <c r="DF214" s="143"/>
      <c r="DG214" s="143"/>
      <c r="DH214" s="143"/>
      <c r="DI214" s="143"/>
      <c r="DJ214" s="143"/>
      <c r="DK214" s="143"/>
      <c r="DL214" s="143"/>
      <c r="DM214" s="143"/>
      <c r="DN214" s="143"/>
      <c r="DO214" s="143"/>
      <c r="DP214" s="143"/>
      <c r="DQ214" s="143"/>
      <c r="DR214" s="143"/>
      <c r="DS214" s="143"/>
      <c r="DT214" s="143"/>
      <c r="DU214" s="143"/>
      <c r="DV214" s="143"/>
      <c r="DW214" s="143"/>
      <c r="DX214" s="143"/>
      <c r="DY214" s="143"/>
      <c r="DZ214" s="143"/>
      <c r="EA214" s="143"/>
      <c r="EB214" s="143"/>
      <c r="EC214" s="143"/>
      <c r="ED214" s="143"/>
      <c r="EE214" s="143"/>
      <c r="EF214" s="143"/>
      <c r="EG214" s="143"/>
      <c r="EH214" s="143"/>
      <c r="EI214" s="143"/>
      <c r="EJ214" s="143"/>
      <c r="EK214" s="143"/>
      <c r="EL214" s="143"/>
      <c r="EM214" s="143"/>
      <c r="EN214" s="143"/>
      <c r="EO214" s="143"/>
      <c r="EP214" s="143"/>
      <c r="EQ214" s="143"/>
      <c r="ER214" s="143"/>
      <c r="ES214" s="143"/>
      <c r="ET214" s="143"/>
      <c r="EU214" s="143"/>
      <c r="EV214" s="143"/>
      <c r="EW214" s="143"/>
      <c r="EX214" s="143"/>
      <c r="EY214" s="143"/>
      <c r="EZ214" s="143"/>
      <c r="FA214" s="143"/>
      <c r="FB214" s="143"/>
      <c r="FC214" s="143"/>
      <c r="FD214" s="143"/>
      <c r="FE214" s="143"/>
      <c r="FF214" s="143"/>
      <c r="FG214" s="143"/>
      <c r="FH214" s="143"/>
      <c r="FI214" s="143"/>
      <c r="FJ214" s="143"/>
      <c r="FK214" s="143"/>
      <c r="FL214" s="143"/>
      <c r="FM214" s="143"/>
      <c r="FN214" s="143"/>
      <c r="FO214" s="143"/>
      <c r="FP214" s="143"/>
      <c r="FQ214" s="143"/>
      <c r="FR214" s="143"/>
      <c r="FS214" s="143"/>
      <c r="FT214" s="143"/>
      <c r="FU214" s="143"/>
      <c r="FV214" s="143"/>
      <c r="FW214" s="143"/>
      <c r="FX214" s="143"/>
      <c r="FY214" s="143"/>
      <c r="FZ214" s="143"/>
      <c r="GA214" s="143"/>
      <c r="GB214" s="143"/>
      <c r="GC214" s="143"/>
      <c r="GD214" s="143"/>
      <c r="GE214" s="143"/>
      <c r="GF214" s="143"/>
      <c r="GG214" s="143"/>
      <c r="GH214" s="143"/>
      <c r="GI214" s="143"/>
      <c r="GJ214" s="143"/>
      <c r="GK214" s="143"/>
      <c r="GL214" s="143"/>
      <c r="GM214" s="143"/>
      <c r="GN214" s="143"/>
      <c r="GO214" s="143"/>
      <c r="GP214" s="143"/>
      <c r="GQ214" s="143"/>
      <c r="GR214" s="143"/>
      <c r="GS214" s="143"/>
      <c r="GT214" s="143"/>
      <c r="GU214" s="143"/>
      <c r="GV214" s="143"/>
      <c r="GW214" s="143"/>
      <c r="GX214" s="143"/>
      <c r="GY214" s="143"/>
      <c r="GZ214" s="143"/>
      <c r="HA214" s="143"/>
      <c r="HB214" s="143"/>
      <c r="HC214" s="143"/>
      <c r="HD214" s="143"/>
      <c r="HE214" s="143"/>
      <c r="HF214" s="143"/>
      <c r="HG214" s="143"/>
      <c r="HH214" s="143"/>
      <c r="HI214" s="143"/>
      <c r="HJ214" s="143"/>
      <c r="HK214" s="143"/>
      <c r="HL214" s="143"/>
      <c r="HM214" s="143"/>
      <c r="HN214" s="143"/>
      <c r="HO214" s="143"/>
      <c r="HP214" s="143"/>
      <c r="HQ214" s="143"/>
      <c r="HR214" s="143"/>
      <c r="HS214" s="143"/>
      <c r="HT214" s="143"/>
      <c r="HU214" s="143"/>
      <c r="HV214" s="143"/>
      <c r="HW214" s="143"/>
      <c r="HX214" s="143"/>
      <c r="HY214" s="143"/>
      <c r="HZ214" s="143"/>
      <c r="IA214" s="143"/>
      <c r="IB214" s="143"/>
      <c r="IC214" s="143"/>
      <c r="ID214" s="143"/>
      <c r="IE214" s="143"/>
      <c r="IF214" s="143"/>
      <c r="IG214" s="143"/>
      <c r="IH214" s="143"/>
      <c r="II214" s="143"/>
      <c r="IJ214" s="143"/>
      <c r="IK214" s="143"/>
      <c r="IL214" s="143"/>
      <c r="IM214" s="143"/>
      <c r="IN214" s="143"/>
      <c r="IO214" s="143"/>
      <c r="IP214" s="143"/>
      <c r="IQ214" s="143"/>
      <c r="IR214" s="143"/>
      <c r="IS214" s="143"/>
      <c r="IT214" s="143"/>
      <c r="IU214" s="143"/>
      <c r="IV214" s="143"/>
      <c r="IW214" s="143"/>
      <c r="IX214" s="143"/>
      <c r="IY214" s="143"/>
      <c r="IZ214" s="143"/>
      <c r="JA214" s="143"/>
      <c r="JB214" s="143"/>
      <c r="JC214" s="143"/>
      <c r="JD214" s="143"/>
      <c r="JE214" s="143"/>
      <c r="JF214" s="143"/>
      <c r="JG214" s="143"/>
      <c r="JH214" s="143"/>
      <c r="JI214" s="143"/>
      <c r="JJ214" s="143"/>
      <c r="JK214" s="143"/>
      <c r="JL214" s="143"/>
      <c r="JM214" s="143"/>
      <c r="JN214" s="143"/>
      <c r="JO214" s="143"/>
      <c r="JP214" s="143"/>
      <c r="JQ214" s="143"/>
      <c r="JR214" s="143"/>
      <c r="JS214" s="143"/>
      <c r="JT214" s="143"/>
      <c r="JU214" s="143"/>
      <c r="JV214" s="143"/>
      <c r="JW214" s="143"/>
      <c r="JX214" s="143"/>
      <c r="JY214" s="143"/>
      <c r="JZ214" s="143"/>
      <c r="KA214" s="143"/>
      <c r="KB214" s="143"/>
      <c r="KC214" s="143"/>
      <c r="KD214" s="143"/>
      <c r="KE214" s="143"/>
      <c r="KF214" s="143"/>
      <c r="KG214" s="143"/>
      <c r="KH214" s="143"/>
      <c r="KI214" s="143"/>
      <c r="KJ214" s="143"/>
      <c r="KK214" s="143"/>
      <c r="KL214" s="143"/>
      <c r="KM214" s="143"/>
      <c r="KN214" s="143"/>
      <c r="KO214" s="143"/>
      <c r="KP214" s="143"/>
      <c r="KQ214" s="143"/>
      <c r="KR214" s="143"/>
      <c r="KS214" s="143"/>
      <c r="KT214" s="143"/>
      <c r="KU214" s="143"/>
      <c r="KV214" s="143"/>
      <c r="KW214" s="143"/>
      <c r="KX214" s="143"/>
      <c r="KY214" s="143"/>
      <c r="KZ214" s="143"/>
      <c r="LA214" s="143"/>
      <c r="LB214" s="143"/>
      <c r="LC214" s="143"/>
      <c r="LD214" s="143"/>
      <c r="LE214" s="143"/>
      <c r="LF214" s="143"/>
      <c r="LG214" s="143"/>
      <c r="LH214" s="143"/>
      <c r="LI214" s="143"/>
      <c r="LJ214" s="143"/>
      <c r="LK214" s="143"/>
      <c r="LL214" s="143"/>
      <c r="LM214" s="143"/>
      <c r="LN214" s="143"/>
      <c r="LO214" s="143"/>
      <c r="LP214" s="143"/>
      <c r="LQ214" s="143"/>
      <c r="LR214" s="143"/>
      <c r="LS214" s="143"/>
      <c r="LT214" s="143"/>
      <c r="LU214" s="143"/>
      <c r="LV214" s="143"/>
      <c r="LW214" s="143"/>
      <c r="LX214" s="143"/>
      <c r="LY214" s="143"/>
      <c r="LZ214" s="143"/>
      <c r="MA214" s="143"/>
      <c r="MB214" s="143"/>
      <c r="MC214" s="143"/>
      <c r="MD214" s="143"/>
      <c r="ME214" s="143"/>
      <c r="MF214" s="143"/>
      <c r="MG214" s="143"/>
      <c r="MH214" s="143"/>
      <c r="MI214" s="143"/>
      <c r="MJ214" s="143"/>
      <c r="MK214" s="143"/>
      <c r="ML214" s="143"/>
      <c r="MM214" s="143"/>
      <c r="MN214" s="143"/>
      <c r="MO214" s="143"/>
      <c r="MP214" s="143"/>
      <c r="MQ214" s="143"/>
      <c r="MR214" s="143"/>
      <c r="MS214" s="143"/>
      <c r="MT214" s="143"/>
      <c r="MU214" s="143"/>
      <c r="MV214" s="143"/>
      <c r="MW214" s="143"/>
      <c r="MX214" s="143"/>
      <c r="MY214" s="143"/>
      <c r="MZ214" s="143"/>
      <c r="NA214" s="143"/>
      <c r="NB214" s="143"/>
      <c r="NC214" s="143"/>
      <c r="ND214" s="143"/>
      <c r="NE214" s="143"/>
      <c r="NF214" s="143"/>
      <c r="NG214" s="143"/>
      <c r="NH214" s="143"/>
      <c r="NI214" s="143"/>
      <c r="NJ214" s="143"/>
      <c r="NK214" s="143"/>
      <c r="NL214" s="143"/>
      <c r="NM214" s="143"/>
      <c r="NN214" s="143"/>
      <c r="NO214" s="143"/>
      <c r="NP214" s="143"/>
      <c r="NQ214" s="143"/>
      <c r="NR214" s="143"/>
      <c r="NS214" s="143"/>
      <c r="NT214" s="143"/>
      <c r="NU214" s="143"/>
      <c r="NV214" s="143"/>
      <c r="NW214" s="143"/>
      <c r="NX214" s="143"/>
      <c r="NY214" s="143"/>
      <c r="NZ214" s="143"/>
      <c r="OA214" s="143"/>
      <c r="OB214" s="143"/>
      <c r="OC214" s="143"/>
      <c r="OD214" s="143"/>
      <c r="OE214" s="143"/>
      <c r="OF214" s="143"/>
      <c r="OG214" s="143"/>
      <c r="OH214" s="143"/>
      <c r="OI214" s="143"/>
      <c r="OJ214" s="143"/>
      <c r="OK214" s="143"/>
      <c r="OL214" s="143"/>
      <c r="OM214" s="143"/>
      <c r="ON214" s="143"/>
      <c r="OO214" s="143"/>
      <c r="OP214" s="143"/>
      <c r="OQ214" s="143"/>
      <c r="OR214" s="143"/>
      <c r="OS214" s="143"/>
      <c r="OT214" s="143"/>
      <c r="OU214" s="143"/>
      <c r="OV214" s="143"/>
      <c r="OW214" s="143"/>
      <c r="OX214" s="143"/>
      <c r="OY214" s="143"/>
      <c r="OZ214" s="143"/>
      <c r="PA214" s="143"/>
      <c r="PB214" s="143"/>
      <c r="PC214" s="143"/>
      <c r="PD214" s="143"/>
      <c r="PE214" s="143"/>
      <c r="PF214" s="143"/>
      <c r="PG214" s="143"/>
      <c r="PH214" s="143"/>
      <c r="PI214" s="143"/>
      <c r="PJ214" s="143"/>
      <c r="PK214" s="143"/>
      <c r="PL214" s="143"/>
      <c r="PM214" s="143"/>
      <c r="PN214" s="143"/>
      <c r="PO214" s="143"/>
      <c r="PP214" s="143"/>
      <c r="PQ214" s="143"/>
      <c r="PR214" s="143"/>
      <c r="PS214" s="143"/>
      <c r="PT214" s="143"/>
      <c r="PU214" s="143"/>
      <c r="PV214" s="143"/>
      <c r="PW214" s="143"/>
      <c r="PX214" s="143"/>
      <c r="PY214" s="143"/>
      <c r="PZ214" s="143"/>
      <c r="QA214" s="143"/>
      <c r="QB214" s="143"/>
      <c r="QC214" s="143"/>
      <c r="QD214" s="143"/>
      <c r="QE214" s="143"/>
      <c r="QF214" s="143"/>
      <c r="QG214" s="143"/>
      <c r="QH214" s="143"/>
      <c r="QI214" s="143"/>
      <c r="QJ214" s="143"/>
      <c r="QK214" s="143"/>
      <c r="QL214" s="143"/>
      <c r="QM214" s="143"/>
      <c r="QN214" s="143"/>
      <c r="QO214" s="143"/>
      <c r="QP214" s="143"/>
      <c r="QQ214" s="143"/>
      <c r="QR214" s="143"/>
      <c r="QS214" s="143"/>
      <c r="QT214" s="143"/>
      <c r="QU214" s="143"/>
      <c r="QV214" s="143"/>
      <c r="QW214" s="143"/>
      <c r="QX214" s="143"/>
      <c r="QY214" s="143"/>
      <c r="QZ214" s="143"/>
      <c r="RA214" s="143"/>
      <c r="RB214" s="143"/>
      <c r="RC214" s="143"/>
      <c r="RD214" s="143"/>
      <c r="RE214" s="143"/>
      <c r="RF214" s="143"/>
      <c r="RG214" s="143"/>
      <c r="RH214" s="143"/>
      <c r="RI214" s="143"/>
      <c r="RJ214" s="143"/>
      <c r="RK214" s="143"/>
      <c r="RL214" s="143"/>
      <c r="RM214" s="143"/>
      <c r="RN214" s="143"/>
      <c r="RO214" s="143"/>
      <c r="RP214" s="143"/>
      <c r="RQ214" s="143"/>
      <c r="RR214" s="143"/>
      <c r="RS214" s="143"/>
      <c r="RT214" s="143"/>
      <c r="RU214" s="143"/>
      <c r="RV214" s="143"/>
      <c r="RW214" s="143"/>
      <c r="RX214" s="143"/>
      <c r="RY214" s="143"/>
      <c r="RZ214" s="143"/>
      <c r="SA214" s="143"/>
      <c r="SB214" s="143"/>
      <c r="SC214" s="143"/>
      <c r="SD214" s="143"/>
      <c r="SE214" s="143"/>
      <c r="SF214" s="143"/>
      <c r="SG214" s="143"/>
      <c r="SH214" s="143"/>
      <c r="SI214" s="143"/>
      <c r="SJ214" s="143"/>
      <c r="SK214" s="143"/>
      <c r="SL214" s="143"/>
      <c r="SM214" s="143"/>
      <c r="SN214" s="143"/>
      <c r="SO214" s="143"/>
      <c r="SP214" s="143"/>
      <c r="SQ214" s="143"/>
      <c r="SR214" s="143"/>
      <c r="SS214" s="143"/>
      <c r="ST214" s="143"/>
      <c r="SU214" s="143"/>
      <c r="SV214" s="143"/>
      <c r="SW214" s="143"/>
      <c r="SX214" s="143"/>
      <c r="SY214" s="143"/>
      <c r="SZ214" s="143"/>
      <c r="TA214" s="143"/>
      <c r="TB214" s="143"/>
      <c r="TC214" s="143"/>
      <c r="TD214" s="143"/>
      <c r="TE214" s="143"/>
      <c r="TF214" s="143"/>
      <c r="TG214" s="143"/>
      <c r="TH214" s="143"/>
      <c r="TI214" s="143"/>
      <c r="TJ214" s="143"/>
      <c r="TK214" s="143"/>
      <c r="TL214" s="143"/>
      <c r="TM214" s="143"/>
      <c r="TN214" s="143"/>
      <c r="TO214" s="143"/>
      <c r="TP214" s="143"/>
      <c r="TQ214" s="143"/>
      <c r="TR214" s="143"/>
      <c r="TS214" s="143"/>
      <c r="TT214" s="143"/>
      <c r="TU214" s="143"/>
      <c r="TV214" s="143"/>
      <c r="TW214" s="143"/>
      <c r="TX214" s="143"/>
      <c r="TY214" s="143"/>
      <c r="TZ214" s="143"/>
      <c r="UA214" s="143"/>
      <c r="UB214" s="143"/>
      <c r="UC214" s="143"/>
      <c r="UD214" s="143"/>
      <c r="UE214" s="143"/>
      <c r="UF214" s="143"/>
      <c r="UG214" s="143"/>
      <c r="UH214" s="143"/>
      <c r="UI214" s="143"/>
      <c r="UJ214" s="143"/>
      <c r="UK214" s="143"/>
      <c r="UL214" s="143"/>
      <c r="UM214" s="143"/>
      <c r="UN214" s="143"/>
      <c r="UO214" s="143"/>
      <c r="UP214" s="143"/>
      <c r="UQ214" s="143"/>
      <c r="UR214" s="143"/>
      <c r="US214" s="143"/>
      <c r="UT214" s="143"/>
      <c r="UU214" s="143"/>
      <c r="UV214" s="143"/>
      <c r="UW214" s="143"/>
      <c r="UX214" s="143"/>
      <c r="UY214" s="143"/>
      <c r="UZ214" s="143"/>
      <c r="VA214" s="143"/>
      <c r="VB214" s="143"/>
      <c r="VC214" s="143"/>
      <c r="VD214" s="143"/>
      <c r="VE214" s="143"/>
      <c r="VF214" s="143"/>
      <c r="VG214" s="143"/>
      <c r="VH214" s="143"/>
      <c r="VI214" s="143"/>
      <c r="VJ214" s="143"/>
      <c r="VK214" s="143"/>
      <c r="VL214" s="143"/>
      <c r="VM214" s="143"/>
      <c r="VN214" s="143"/>
      <c r="VO214" s="143"/>
      <c r="VP214" s="143"/>
      <c r="VQ214" s="143"/>
      <c r="VR214" s="143"/>
      <c r="VS214" s="143"/>
      <c r="VT214" s="143"/>
      <c r="VU214" s="143"/>
      <c r="VV214" s="143"/>
      <c r="VW214" s="143"/>
      <c r="VX214" s="143"/>
      <c r="VY214" s="143"/>
      <c r="VZ214" s="143"/>
      <c r="WA214" s="143"/>
      <c r="WB214" s="143"/>
      <c r="WC214" s="143"/>
      <c r="WD214" s="143"/>
      <c r="WE214" s="143"/>
      <c r="WF214" s="143"/>
      <c r="WG214" s="143"/>
      <c r="WH214" s="143"/>
      <c r="WI214" s="143"/>
      <c r="WJ214" s="143"/>
      <c r="WK214" s="143"/>
      <c r="WL214" s="143"/>
      <c r="WM214" s="143"/>
      <c r="WN214" s="143"/>
      <c r="WO214" s="143"/>
      <c r="WP214" s="143"/>
      <c r="WQ214" s="143"/>
      <c r="WR214" s="143"/>
      <c r="WS214" s="143"/>
      <c r="WT214" s="143"/>
      <c r="WU214" s="143"/>
      <c r="WV214" s="143"/>
      <c r="WW214" s="143"/>
      <c r="WX214" s="143"/>
      <c r="WY214" s="143"/>
      <c r="WZ214" s="143"/>
      <c r="XA214" s="143"/>
      <c r="XB214" s="143"/>
      <c r="XC214" s="143"/>
      <c r="XD214" s="143"/>
      <c r="XE214" s="143"/>
      <c r="XF214" s="143"/>
      <c r="XG214" s="143"/>
      <c r="XH214" s="143"/>
      <c r="XI214" s="143"/>
      <c r="XJ214" s="143"/>
      <c r="XK214" s="143"/>
      <c r="XL214" s="143"/>
      <c r="XM214" s="143"/>
      <c r="XN214" s="143"/>
      <c r="XO214" s="143"/>
      <c r="XP214" s="143"/>
      <c r="XQ214" s="143"/>
      <c r="XR214" s="143"/>
      <c r="XS214" s="143"/>
      <c r="XT214" s="143"/>
      <c r="XU214" s="143"/>
      <c r="XV214" s="143"/>
      <c r="XW214" s="143"/>
      <c r="XX214" s="143"/>
      <c r="XY214" s="143"/>
      <c r="XZ214" s="143"/>
      <c r="YA214" s="143"/>
      <c r="YB214" s="143"/>
      <c r="YC214" s="143"/>
      <c r="YD214" s="143"/>
      <c r="YE214" s="143"/>
      <c r="YF214" s="143"/>
      <c r="YG214" s="143"/>
      <c r="YH214" s="143"/>
      <c r="YI214" s="143"/>
      <c r="YJ214" s="143"/>
      <c r="YK214" s="143"/>
      <c r="YL214" s="143"/>
      <c r="YM214" s="143"/>
      <c r="YN214" s="143"/>
      <c r="YO214" s="143"/>
      <c r="YP214" s="143"/>
      <c r="YQ214" s="143"/>
      <c r="YR214" s="143"/>
      <c r="YS214" s="143"/>
      <c r="YT214" s="143"/>
      <c r="YU214" s="143"/>
      <c r="YV214" s="143"/>
      <c r="YW214" s="143"/>
      <c r="YX214" s="143"/>
      <c r="YY214" s="143"/>
      <c r="YZ214" s="143"/>
      <c r="ZA214" s="143"/>
      <c r="ZB214" s="143"/>
      <c r="ZC214" s="143"/>
      <c r="ZD214" s="143"/>
      <c r="ZE214" s="143"/>
      <c r="ZF214" s="143"/>
      <c r="ZG214" s="143"/>
      <c r="ZH214" s="143"/>
    </row>
    <row r="215" spans="1:684" s="106" customFormat="1" ht="13.55" customHeight="1">
      <c r="A215" s="400"/>
      <c r="B215" s="62" t="s">
        <v>228</v>
      </c>
      <c r="C215" s="166">
        <f>Asia!C215</f>
        <v>137712</v>
      </c>
      <c r="D215" s="385">
        <f>IFERROR(IF((C215/C203-1)=-100%,"",(C215/C203-1)),"")</f>
        <v>0.54927549275492749</v>
      </c>
      <c r="E215" s="403"/>
      <c r="F215" s="488"/>
      <c r="G215" s="92">
        <v>4</v>
      </c>
      <c r="H215" s="385" t="str">
        <f t="shared" si="49"/>
        <v/>
      </c>
      <c r="I215" s="92">
        <v>28</v>
      </c>
      <c r="J215" s="385">
        <f t="shared" si="51"/>
        <v>3.666666666666667</v>
      </c>
      <c r="K215" s="373">
        <v>0</v>
      </c>
      <c r="L215" s="385" t="str">
        <f t="shared" si="48"/>
        <v/>
      </c>
      <c r="M215" s="373">
        <v>10</v>
      </c>
      <c r="N215" s="385"/>
      <c r="O215" s="92"/>
      <c r="P215" s="385"/>
      <c r="Q215" s="93"/>
      <c r="R215" s="385"/>
      <c r="S215" s="143"/>
      <c r="T215" s="143"/>
      <c r="U215" s="143"/>
      <c r="V215" s="143"/>
      <c r="W215" s="143"/>
      <c r="X215" s="143"/>
      <c r="Y215" s="143"/>
      <c r="Z215" s="143"/>
      <c r="AA215" s="143"/>
      <c r="AB215" s="143"/>
      <c r="AC215" s="143"/>
      <c r="AD215" s="143"/>
      <c r="AE215" s="143"/>
      <c r="AF215" s="143"/>
      <c r="AG215" s="143"/>
      <c r="AH215" s="143"/>
      <c r="AI215" s="143"/>
      <c r="AJ215" s="143"/>
      <c r="AK215" s="143"/>
      <c r="AL215" s="143"/>
      <c r="AM215" s="143"/>
      <c r="AN215" s="143"/>
      <c r="AO215" s="143"/>
      <c r="AP215" s="143"/>
      <c r="AQ215" s="143"/>
      <c r="AR215" s="143"/>
      <c r="AS215" s="143"/>
      <c r="AT215" s="143"/>
      <c r="AU215" s="143"/>
      <c r="AV215" s="143"/>
      <c r="AW215" s="143"/>
      <c r="AX215" s="143"/>
      <c r="AY215" s="143"/>
      <c r="AZ215" s="143"/>
      <c r="BA215" s="143"/>
      <c r="BB215" s="143"/>
      <c r="BC215" s="143"/>
      <c r="BD215" s="143"/>
      <c r="BE215" s="143"/>
      <c r="BF215" s="143"/>
      <c r="BG215" s="143"/>
      <c r="BH215" s="143"/>
      <c r="BI215" s="143"/>
      <c r="BJ215" s="143"/>
      <c r="BK215" s="143"/>
      <c r="BL215" s="143"/>
      <c r="BM215" s="143"/>
      <c r="BN215" s="143"/>
      <c r="BO215" s="143"/>
      <c r="BP215" s="143"/>
      <c r="BQ215" s="143"/>
      <c r="BR215" s="143"/>
      <c r="BS215" s="143"/>
      <c r="BT215" s="143"/>
      <c r="BU215" s="143"/>
      <c r="BV215" s="143"/>
      <c r="BW215" s="143"/>
      <c r="BX215" s="143"/>
      <c r="BY215" s="143"/>
      <c r="BZ215" s="143"/>
      <c r="CA215" s="143"/>
      <c r="CB215" s="143"/>
      <c r="CC215" s="143"/>
      <c r="CD215" s="143"/>
      <c r="CE215" s="143"/>
      <c r="CF215" s="143"/>
      <c r="CG215" s="143"/>
      <c r="CH215" s="143"/>
      <c r="CI215" s="143"/>
      <c r="CJ215" s="143"/>
      <c r="CK215" s="143"/>
      <c r="CL215" s="143"/>
      <c r="CM215" s="143"/>
      <c r="CN215" s="143"/>
      <c r="CO215" s="143"/>
      <c r="CP215" s="143"/>
      <c r="CQ215" s="143"/>
      <c r="CR215" s="143"/>
      <c r="CS215" s="143"/>
      <c r="CT215" s="143"/>
      <c r="CU215" s="143"/>
      <c r="CV215" s="143"/>
      <c r="CW215" s="143"/>
      <c r="CX215" s="143"/>
      <c r="CY215" s="143"/>
      <c r="CZ215" s="143"/>
      <c r="DA215" s="143"/>
      <c r="DB215" s="143"/>
      <c r="DC215" s="143"/>
      <c r="DD215" s="143"/>
      <c r="DE215" s="143"/>
      <c r="DF215" s="143"/>
      <c r="DG215" s="143"/>
      <c r="DH215" s="143"/>
      <c r="DI215" s="143"/>
      <c r="DJ215" s="143"/>
      <c r="DK215" s="143"/>
      <c r="DL215" s="143"/>
      <c r="DM215" s="143"/>
      <c r="DN215" s="143"/>
      <c r="DO215" s="143"/>
      <c r="DP215" s="143"/>
      <c r="DQ215" s="143"/>
      <c r="DR215" s="143"/>
      <c r="DS215" s="143"/>
      <c r="DT215" s="143"/>
      <c r="DU215" s="143"/>
      <c r="DV215" s="143"/>
      <c r="DW215" s="143"/>
      <c r="DX215" s="143"/>
      <c r="DY215" s="143"/>
      <c r="DZ215" s="143"/>
      <c r="EA215" s="143"/>
      <c r="EB215" s="143"/>
      <c r="EC215" s="143"/>
      <c r="ED215" s="143"/>
      <c r="EE215" s="143"/>
      <c r="EF215" s="143"/>
      <c r="EG215" s="143"/>
      <c r="EH215" s="143"/>
      <c r="EI215" s="143"/>
      <c r="EJ215" s="143"/>
      <c r="EK215" s="143"/>
      <c r="EL215" s="143"/>
      <c r="EM215" s="143"/>
      <c r="EN215" s="143"/>
      <c r="EO215" s="143"/>
      <c r="EP215" s="143"/>
      <c r="EQ215" s="143"/>
      <c r="ER215" s="143"/>
      <c r="ES215" s="143"/>
      <c r="ET215" s="143"/>
      <c r="EU215" s="143"/>
      <c r="EV215" s="143"/>
      <c r="EW215" s="143"/>
      <c r="EX215" s="143"/>
      <c r="EY215" s="143"/>
      <c r="EZ215" s="143"/>
      <c r="FA215" s="143"/>
      <c r="FB215" s="143"/>
      <c r="FC215" s="143"/>
      <c r="FD215" s="143"/>
      <c r="FE215" s="143"/>
      <c r="FF215" s="143"/>
      <c r="FG215" s="143"/>
      <c r="FH215" s="143"/>
      <c r="FI215" s="143"/>
      <c r="FJ215" s="143"/>
      <c r="FK215" s="143"/>
      <c r="FL215" s="143"/>
      <c r="FM215" s="143"/>
      <c r="FN215" s="143"/>
      <c r="FO215" s="143"/>
      <c r="FP215" s="143"/>
      <c r="FQ215" s="143"/>
      <c r="FR215" s="143"/>
      <c r="FS215" s="143"/>
      <c r="FT215" s="143"/>
      <c r="FU215" s="143"/>
      <c r="FV215" s="143"/>
      <c r="FW215" s="143"/>
      <c r="FX215" s="143"/>
      <c r="FY215" s="143"/>
      <c r="FZ215" s="143"/>
      <c r="GA215" s="143"/>
      <c r="GB215" s="143"/>
      <c r="GC215" s="143"/>
      <c r="GD215" s="143"/>
      <c r="GE215" s="143"/>
      <c r="GF215" s="143"/>
      <c r="GG215" s="143"/>
      <c r="GH215" s="143"/>
      <c r="GI215" s="143"/>
      <c r="GJ215" s="143"/>
      <c r="GK215" s="143"/>
      <c r="GL215" s="143"/>
      <c r="GM215" s="143"/>
      <c r="GN215" s="143"/>
      <c r="GO215" s="143"/>
      <c r="GP215" s="143"/>
      <c r="GQ215" s="143"/>
      <c r="GR215" s="143"/>
      <c r="GS215" s="143"/>
      <c r="GT215" s="143"/>
      <c r="GU215" s="143"/>
      <c r="GV215" s="143"/>
      <c r="GW215" s="143"/>
      <c r="GX215" s="143"/>
      <c r="GY215" s="143"/>
      <c r="GZ215" s="143"/>
      <c r="HA215" s="143"/>
      <c r="HB215" s="143"/>
      <c r="HC215" s="143"/>
      <c r="HD215" s="143"/>
      <c r="HE215" s="143"/>
      <c r="HF215" s="143"/>
      <c r="HG215" s="143"/>
      <c r="HH215" s="143"/>
      <c r="HI215" s="143"/>
      <c r="HJ215" s="143"/>
      <c r="HK215" s="143"/>
      <c r="HL215" s="143"/>
      <c r="HM215" s="143"/>
      <c r="HN215" s="143"/>
      <c r="HO215" s="143"/>
      <c r="HP215" s="143"/>
      <c r="HQ215" s="143"/>
      <c r="HR215" s="143"/>
      <c r="HS215" s="143"/>
      <c r="HT215" s="143"/>
      <c r="HU215" s="143"/>
      <c r="HV215" s="143"/>
      <c r="HW215" s="143"/>
      <c r="HX215" s="143"/>
      <c r="HY215" s="143"/>
      <c r="HZ215" s="143"/>
      <c r="IA215" s="143"/>
      <c r="IB215" s="143"/>
      <c r="IC215" s="143"/>
      <c r="ID215" s="143"/>
      <c r="IE215" s="143"/>
      <c r="IF215" s="143"/>
      <c r="IG215" s="143"/>
      <c r="IH215" s="143"/>
      <c r="II215" s="143"/>
      <c r="IJ215" s="143"/>
      <c r="IK215" s="143"/>
      <c r="IL215" s="143"/>
      <c r="IM215" s="143"/>
      <c r="IN215" s="143"/>
      <c r="IO215" s="143"/>
      <c r="IP215" s="143"/>
      <c r="IQ215" s="143"/>
      <c r="IR215" s="143"/>
      <c r="IS215" s="143"/>
      <c r="IT215" s="143"/>
      <c r="IU215" s="143"/>
      <c r="IV215" s="143"/>
      <c r="IW215" s="143"/>
      <c r="IX215" s="143"/>
      <c r="IY215" s="143"/>
      <c r="IZ215" s="143"/>
      <c r="JA215" s="143"/>
      <c r="JB215" s="143"/>
      <c r="JC215" s="143"/>
      <c r="JD215" s="143"/>
      <c r="JE215" s="143"/>
      <c r="JF215" s="143"/>
      <c r="JG215" s="143"/>
      <c r="JH215" s="143"/>
      <c r="JI215" s="143"/>
      <c r="JJ215" s="143"/>
      <c r="JK215" s="143"/>
      <c r="JL215" s="143"/>
      <c r="JM215" s="143"/>
      <c r="JN215" s="143"/>
      <c r="JO215" s="143"/>
      <c r="JP215" s="143"/>
      <c r="JQ215" s="143"/>
      <c r="JR215" s="143"/>
      <c r="JS215" s="143"/>
      <c r="JT215" s="143"/>
      <c r="JU215" s="143"/>
      <c r="JV215" s="143"/>
      <c r="JW215" s="143"/>
      <c r="JX215" s="143"/>
      <c r="JY215" s="143"/>
      <c r="JZ215" s="143"/>
      <c r="KA215" s="143"/>
      <c r="KB215" s="143"/>
      <c r="KC215" s="143"/>
      <c r="KD215" s="143"/>
      <c r="KE215" s="143"/>
      <c r="KF215" s="143"/>
      <c r="KG215" s="143"/>
      <c r="KH215" s="143"/>
      <c r="KI215" s="143"/>
      <c r="KJ215" s="143"/>
      <c r="KK215" s="143"/>
      <c r="KL215" s="143"/>
      <c r="KM215" s="143"/>
      <c r="KN215" s="143"/>
      <c r="KO215" s="143"/>
      <c r="KP215" s="143"/>
      <c r="KQ215" s="143"/>
      <c r="KR215" s="143"/>
      <c r="KS215" s="143"/>
      <c r="KT215" s="143"/>
      <c r="KU215" s="143"/>
      <c r="KV215" s="143"/>
      <c r="KW215" s="143"/>
      <c r="KX215" s="143"/>
      <c r="KY215" s="143"/>
      <c r="KZ215" s="143"/>
      <c r="LA215" s="143"/>
      <c r="LB215" s="143"/>
      <c r="LC215" s="143"/>
      <c r="LD215" s="143"/>
      <c r="LE215" s="143"/>
      <c r="LF215" s="143"/>
      <c r="LG215" s="143"/>
      <c r="LH215" s="143"/>
      <c r="LI215" s="143"/>
      <c r="LJ215" s="143"/>
      <c r="LK215" s="143"/>
      <c r="LL215" s="143"/>
      <c r="LM215" s="143"/>
      <c r="LN215" s="143"/>
      <c r="LO215" s="143"/>
      <c r="LP215" s="143"/>
      <c r="LQ215" s="143"/>
      <c r="LR215" s="143"/>
      <c r="LS215" s="143"/>
      <c r="LT215" s="143"/>
      <c r="LU215" s="143"/>
      <c r="LV215" s="143"/>
      <c r="LW215" s="143"/>
      <c r="LX215" s="143"/>
      <c r="LY215" s="143"/>
      <c r="LZ215" s="143"/>
      <c r="MA215" s="143"/>
      <c r="MB215" s="143"/>
      <c r="MC215" s="143"/>
      <c r="MD215" s="143"/>
      <c r="ME215" s="143"/>
      <c r="MF215" s="143"/>
      <c r="MG215" s="143"/>
      <c r="MH215" s="143"/>
      <c r="MI215" s="143"/>
      <c r="MJ215" s="143"/>
      <c r="MK215" s="143"/>
      <c r="ML215" s="143"/>
      <c r="MM215" s="143"/>
      <c r="MN215" s="143"/>
      <c r="MO215" s="143"/>
      <c r="MP215" s="143"/>
      <c r="MQ215" s="143"/>
      <c r="MR215" s="143"/>
      <c r="MS215" s="143"/>
      <c r="MT215" s="143"/>
      <c r="MU215" s="143"/>
      <c r="MV215" s="143"/>
      <c r="MW215" s="143"/>
      <c r="MX215" s="143"/>
      <c r="MY215" s="143"/>
      <c r="MZ215" s="143"/>
      <c r="NA215" s="143"/>
      <c r="NB215" s="143"/>
      <c r="NC215" s="143"/>
      <c r="ND215" s="143"/>
      <c r="NE215" s="143"/>
      <c r="NF215" s="143"/>
      <c r="NG215" s="143"/>
      <c r="NH215" s="143"/>
      <c r="NI215" s="143"/>
      <c r="NJ215" s="143"/>
      <c r="NK215" s="143"/>
      <c r="NL215" s="143"/>
      <c r="NM215" s="143"/>
      <c r="NN215" s="143"/>
      <c r="NO215" s="143"/>
      <c r="NP215" s="143"/>
      <c r="NQ215" s="143"/>
      <c r="NR215" s="143"/>
      <c r="NS215" s="143"/>
      <c r="NT215" s="143"/>
      <c r="NU215" s="143"/>
      <c r="NV215" s="143"/>
      <c r="NW215" s="143"/>
      <c r="NX215" s="143"/>
      <c r="NY215" s="143"/>
      <c r="NZ215" s="143"/>
      <c r="OA215" s="143"/>
      <c r="OB215" s="143"/>
      <c r="OC215" s="143"/>
      <c r="OD215" s="143"/>
      <c r="OE215" s="143"/>
      <c r="OF215" s="143"/>
      <c r="OG215" s="143"/>
      <c r="OH215" s="143"/>
      <c r="OI215" s="143"/>
      <c r="OJ215" s="143"/>
      <c r="OK215" s="143"/>
      <c r="OL215" s="143"/>
      <c r="OM215" s="143"/>
      <c r="ON215" s="143"/>
      <c r="OO215" s="143"/>
      <c r="OP215" s="143"/>
      <c r="OQ215" s="143"/>
      <c r="OR215" s="143"/>
      <c r="OS215" s="143"/>
      <c r="OT215" s="143"/>
      <c r="OU215" s="143"/>
      <c r="OV215" s="143"/>
      <c r="OW215" s="143"/>
      <c r="OX215" s="143"/>
      <c r="OY215" s="143"/>
      <c r="OZ215" s="143"/>
      <c r="PA215" s="143"/>
      <c r="PB215" s="143"/>
      <c r="PC215" s="143"/>
      <c r="PD215" s="143"/>
      <c r="PE215" s="143"/>
      <c r="PF215" s="143"/>
      <c r="PG215" s="143"/>
      <c r="PH215" s="143"/>
      <c r="PI215" s="143"/>
      <c r="PJ215" s="143"/>
      <c r="PK215" s="143"/>
      <c r="PL215" s="143"/>
      <c r="PM215" s="143"/>
      <c r="PN215" s="143"/>
      <c r="PO215" s="143"/>
      <c r="PP215" s="143"/>
      <c r="PQ215" s="143"/>
      <c r="PR215" s="143"/>
      <c r="PS215" s="143"/>
      <c r="PT215" s="143"/>
      <c r="PU215" s="143"/>
      <c r="PV215" s="143"/>
      <c r="PW215" s="143"/>
      <c r="PX215" s="143"/>
      <c r="PY215" s="143"/>
      <c r="PZ215" s="143"/>
      <c r="QA215" s="143"/>
      <c r="QB215" s="143"/>
      <c r="QC215" s="143"/>
      <c r="QD215" s="143"/>
      <c r="QE215" s="143"/>
      <c r="QF215" s="143"/>
      <c r="QG215" s="143"/>
      <c r="QH215" s="143"/>
      <c r="QI215" s="143"/>
      <c r="QJ215" s="143"/>
      <c r="QK215" s="143"/>
      <c r="QL215" s="143"/>
      <c r="QM215" s="143"/>
      <c r="QN215" s="143"/>
      <c r="QO215" s="143"/>
      <c r="QP215" s="143"/>
      <c r="QQ215" s="143"/>
      <c r="QR215" s="143"/>
      <c r="QS215" s="143"/>
      <c r="QT215" s="143"/>
      <c r="QU215" s="143"/>
      <c r="QV215" s="143"/>
      <c r="QW215" s="143"/>
      <c r="QX215" s="143"/>
      <c r="QY215" s="143"/>
      <c r="QZ215" s="143"/>
      <c r="RA215" s="143"/>
      <c r="RB215" s="143"/>
      <c r="RC215" s="143"/>
      <c r="RD215" s="143"/>
      <c r="RE215" s="143"/>
      <c r="RF215" s="143"/>
      <c r="RG215" s="143"/>
      <c r="RH215" s="143"/>
      <c r="RI215" s="143"/>
      <c r="RJ215" s="143"/>
      <c r="RK215" s="143"/>
      <c r="RL215" s="143"/>
      <c r="RM215" s="143"/>
      <c r="RN215" s="143"/>
      <c r="RO215" s="143"/>
      <c r="RP215" s="143"/>
      <c r="RQ215" s="143"/>
      <c r="RR215" s="143"/>
      <c r="RS215" s="143"/>
      <c r="RT215" s="143"/>
      <c r="RU215" s="143"/>
      <c r="RV215" s="143"/>
      <c r="RW215" s="143"/>
      <c r="RX215" s="143"/>
      <c r="RY215" s="143"/>
      <c r="RZ215" s="143"/>
      <c r="SA215" s="143"/>
      <c r="SB215" s="143"/>
      <c r="SC215" s="143"/>
      <c r="SD215" s="143"/>
      <c r="SE215" s="143"/>
      <c r="SF215" s="143"/>
      <c r="SG215" s="143"/>
      <c r="SH215" s="143"/>
      <c r="SI215" s="143"/>
      <c r="SJ215" s="143"/>
      <c r="SK215" s="143"/>
      <c r="SL215" s="143"/>
      <c r="SM215" s="143"/>
      <c r="SN215" s="143"/>
      <c r="SO215" s="143"/>
      <c r="SP215" s="143"/>
      <c r="SQ215" s="143"/>
      <c r="SR215" s="143"/>
      <c r="SS215" s="143"/>
      <c r="ST215" s="143"/>
      <c r="SU215" s="143"/>
      <c r="SV215" s="143"/>
      <c r="SW215" s="143"/>
      <c r="SX215" s="143"/>
      <c r="SY215" s="143"/>
      <c r="SZ215" s="143"/>
      <c r="TA215" s="143"/>
      <c r="TB215" s="143"/>
      <c r="TC215" s="143"/>
      <c r="TD215" s="143"/>
      <c r="TE215" s="143"/>
      <c r="TF215" s="143"/>
      <c r="TG215" s="143"/>
      <c r="TH215" s="143"/>
      <c r="TI215" s="143"/>
      <c r="TJ215" s="143"/>
      <c r="TK215" s="143"/>
      <c r="TL215" s="143"/>
      <c r="TM215" s="143"/>
      <c r="TN215" s="143"/>
      <c r="TO215" s="143"/>
      <c r="TP215" s="143"/>
      <c r="TQ215" s="143"/>
      <c r="TR215" s="143"/>
      <c r="TS215" s="143"/>
      <c r="TT215" s="143"/>
      <c r="TU215" s="143"/>
      <c r="TV215" s="143"/>
      <c r="TW215" s="143"/>
      <c r="TX215" s="143"/>
      <c r="TY215" s="143"/>
      <c r="TZ215" s="143"/>
      <c r="UA215" s="143"/>
      <c r="UB215" s="143"/>
      <c r="UC215" s="143"/>
      <c r="UD215" s="143"/>
      <c r="UE215" s="143"/>
      <c r="UF215" s="143"/>
      <c r="UG215" s="143"/>
      <c r="UH215" s="143"/>
      <c r="UI215" s="143"/>
      <c r="UJ215" s="143"/>
      <c r="UK215" s="143"/>
      <c r="UL215" s="143"/>
      <c r="UM215" s="143"/>
      <c r="UN215" s="143"/>
      <c r="UO215" s="143"/>
      <c r="UP215" s="143"/>
      <c r="UQ215" s="143"/>
      <c r="UR215" s="143"/>
      <c r="US215" s="143"/>
      <c r="UT215" s="143"/>
      <c r="UU215" s="143"/>
      <c r="UV215" s="143"/>
      <c r="UW215" s="143"/>
      <c r="UX215" s="143"/>
      <c r="UY215" s="143"/>
      <c r="UZ215" s="143"/>
      <c r="VA215" s="143"/>
      <c r="VB215" s="143"/>
      <c r="VC215" s="143"/>
      <c r="VD215" s="143"/>
      <c r="VE215" s="143"/>
      <c r="VF215" s="143"/>
      <c r="VG215" s="143"/>
      <c r="VH215" s="143"/>
      <c r="VI215" s="143"/>
      <c r="VJ215" s="143"/>
      <c r="VK215" s="143"/>
      <c r="VL215" s="143"/>
      <c r="VM215" s="143"/>
      <c r="VN215" s="143"/>
      <c r="VO215" s="143"/>
      <c r="VP215" s="143"/>
      <c r="VQ215" s="143"/>
      <c r="VR215" s="143"/>
      <c r="VS215" s="143"/>
      <c r="VT215" s="143"/>
      <c r="VU215" s="143"/>
      <c r="VV215" s="143"/>
      <c r="VW215" s="143"/>
      <c r="VX215" s="143"/>
      <c r="VY215" s="143"/>
      <c r="VZ215" s="143"/>
      <c r="WA215" s="143"/>
      <c r="WB215" s="143"/>
      <c r="WC215" s="143"/>
      <c r="WD215" s="143"/>
      <c r="WE215" s="143"/>
      <c r="WF215" s="143"/>
      <c r="WG215" s="143"/>
      <c r="WH215" s="143"/>
      <c r="WI215" s="143"/>
      <c r="WJ215" s="143"/>
      <c r="WK215" s="143"/>
      <c r="WL215" s="143"/>
      <c r="WM215" s="143"/>
      <c r="WN215" s="143"/>
      <c r="WO215" s="143"/>
      <c r="WP215" s="143"/>
      <c r="WQ215" s="143"/>
      <c r="WR215" s="143"/>
      <c r="WS215" s="143"/>
      <c r="WT215" s="143"/>
      <c r="WU215" s="143"/>
      <c r="WV215" s="143"/>
      <c r="WW215" s="143"/>
      <c r="WX215" s="143"/>
      <c r="WY215" s="143"/>
      <c r="WZ215" s="143"/>
      <c r="XA215" s="143"/>
      <c r="XB215" s="143"/>
      <c r="XC215" s="143"/>
      <c r="XD215" s="143"/>
      <c r="XE215" s="143"/>
      <c r="XF215" s="143"/>
      <c r="XG215" s="143"/>
      <c r="XH215" s="143"/>
      <c r="XI215" s="143"/>
      <c r="XJ215" s="143"/>
      <c r="XK215" s="143"/>
      <c r="XL215" s="143"/>
      <c r="XM215" s="143"/>
      <c r="XN215" s="143"/>
      <c r="XO215" s="143"/>
      <c r="XP215" s="143"/>
      <c r="XQ215" s="143"/>
      <c r="XR215" s="143"/>
      <c r="XS215" s="143"/>
      <c r="XT215" s="143"/>
      <c r="XU215" s="143"/>
      <c r="XV215" s="143"/>
      <c r="XW215" s="143"/>
      <c r="XX215" s="143"/>
      <c r="XY215" s="143"/>
      <c r="XZ215" s="143"/>
      <c r="YA215" s="143"/>
      <c r="YB215" s="143"/>
      <c r="YC215" s="143"/>
      <c r="YD215" s="143"/>
      <c r="YE215" s="143"/>
      <c r="YF215" s="143"/>
      <c r="YG215" s="143"/>
      <c r="YH215" s="143"/>
      <c r="YI215" s="143"/>
      <c r="YJ215" s="143"/>
      <c r="YK215" s="143"/>
      <c r="YL215" s="143"/>
      <c r="YM215" s="143"/>
      <c r="YN215" s="143"/>
      <c r="YO215" s="143"/>
      <c r="YP215" s="143"/>
      <c r="YQ215" s="143"/>
      <c r="YR215" s="143"/>
      <c r="YS215" s="143"/>
      <c r="YT215" s="143"/>
      <c r="YU215" s="143"/>
      <c r="YV215" s="143"/>
      <c r="YW215" s="143"/>
      <c r="YX215" s="143"/>
      <c r="YY215" s="143"/>
      <c r="YZ215" s="143"/>
      <c r="ZA215" s="143"/>
      <c r="ZB215" s="143"/>
      <c r="ZC215" s="143"/>
      <c r="ZD215" s="143"/>
      <c r="ZE215" s="143"/>
      <c r="ZF215" s="143"/>
      <c r="ZG215" s="143"/>
      <c r="ZH215" s="143"/>
    </row>
    <row r="216" spans="1:684" s="106" customFormat="1" ht="13.55" customHeight="1">
      <c r="A216" s="400"/>
      <c r="B216" s="62" t="s">
        <v>229</v>
      </c>
      <c r="C216" s="166">
        <f>Asia!C216</f>
        <v>116615</v>
      </c>
      <c r="D216" s="385">
        <f t="shared" si="50"/>
        <v>0.51846402250058587</v>
      </c>
      <c r="E216" s="403"/>
      <c r="F216" s="488"/>
      <c r="G216" s="92">
        <v>3</v>
      </c>
      <c r="H216" s="385" t="str">
        <f t="shared" si="49"/>
        <v/>
      </c>
      <c r="I216" s="92">
        <v>34</v>
      </c>
      <c r="J216" s="385">
        <f t="shared" si="51"/>
        <v>3.8571428571428568</v>
      </c>
      <c r="K216" s="373">
        <v>4</v>
      </c>
      <c r="L216" s="385" t="str">
        <f t="shared" si="48"/>
        <v/>
      </c>
      <c r="M216" s="373">
        <v>2</v>
      </c>
      <c r="N216" s="385"/>
      <c r="O216" s="92"/>
      <c r="P216" s="385"/>
      <c r="Q216" s="93"/>
      <c r="R216" s="385"/>
      <c r="S216" s="143"/>
      <c r="T216" s="143"/>
      <c r="U216" s="143"/>
      <c r="V216" s="143"/>
      <c r="W216" s="143"/>
      <c r="X216" s="143"/>
      <c r="Y216" s="143"/>
      <c r="Z216" s="143"/>
      <c r="AA216" s="143"/>
      <c r="AB216" s="143"/>
      <c r="AC216" s="143"/>
      <c r="AD216" s="143"/>
      <c r="AE216" s="143"/>
      <c r="AF216" s="143"/>
      <c r="AG216" s="143"/>
      <c r="AH216" s="143"/>
      <c r="AI216" s="143"/>
      <c r="AJ216" s="143"/>
      <c r="AK216" s="143"/>
      <c r="AL216" s="143"/>
      <c r="AM216" s="143"/>
      <c r="AN216" s="143"/>
      <c r="AO216" s="143"/>
      <c r="AP216" s="143"/>
      <c r="AQ216" s="143"/>
      <c r="AR216" s="143"/>
      <c r="AS216" s="143"/>
      <c r="AT216" s="143"/>
      <c r="AU216" s="143"/>
      <c r="AV216" s="143"/>
      <c r="AW216" s="143"/>
      <c r="AX216" s="143"/>
      <c r="AY216" s="143"/>
      <c r="AZ216" s="143"/>
      <c r="BA216" s="143"/>
      <c r="BB216" s="143"/>
      <c r="BC216" s="143"/>
      <c r="BD216" s="143"/>
      <c r="BE216" s="143"/>
      <c r="BF216" s="143"/>
      <c r="BG216" s="143"/>
      <c r="BH216" s="143"/>
      <c r="BI216" s="143"/>
      <c r="BJ216" s="143"/>
      <c r="BK216" s="143"/>
      <c r="BL216" s="143"/>
      <c r="BM216" s="143"/>
      <c r="BN216" s="143"/>
      <c r="BO216" s="143"/>
      <c r="BP216" s="143"/>
      <c r="BQ216" s="143"/>
      <c r="BR216" s="143"/>
      <c r="BS216" s="143"/>
      <c r="BT216" s="143"/>
      <c r="BU216" s="143"/>
      <c r="BV216" s="143"/>
      <c r="BW216" s="143"/>
      <c r="BX216" s="143"/>
      <c r="BY216" s="143"/>
      <c r="BZ216" s="143"/>
      <c r="CA216" s="143"/>
      <c r="CB216" s="143"/>
      <c r="CC216" s="143"/>
      <c r="CD216" s="143"/>
      <c r="CE216" s="143"/>
      <c r="CF216" s="143"/>
      <c r="CG216" s="143"/>
      <c r="CH216" s="143"/>
      <c r="CI216" s="143"/>
      <c r="CJ216" s="143"/>
      <c r="CK216" s="143"/>
      <c r="CL216" s="143"/>
      <c r="CM216" s="143"/>
      <c r="CN216" s="143"/>
      <c r="CO216" s="143"/>
      <c r="CP216" s="143"/>
      <c r="CQ216" s="143"/>
      <c r="CR216" s="143"/>
      <c r="CS216" s="143"/>
      <c r="CT216" s="143"/>
      <c r="CU216" s="143"/>
      <c r="CV216" s="143"/>
      <c r="CW216" s="143"/>
      <c r="CX216" s="143"/>
      <c r="CY216" s="143"/>
      <c r="CZ216" s="143"/>
      <c r="DA216" s="143"/>
      <c r="DB216" s="143"/>
      <c r="DC216" s="143"/>
      <c r="DD216" s="143"/>
      <c r="DE216" s="143"/>
      <c r="DF216" s="143"/>
      <c r="DG216" s="143"/>
      <c r="DH216" s="143"/>
      <c r="DI216" s="143"/>
      <c r="DJ216" s="143"/>
      <c r="DK216" s="143"/>
      <c r="DL216" s="143"/>
      <c r="DM216" s="143"/>
      <c r="DN216" s="143"/>
      <c r="DO216" s="143"/>
      <c r="DP216" s="143"/>
      <c r="DQ216" s="143"/>
      <c r="DR216" s="143"/>
      <c r="DS216" s="143"/>
      <c r="DT216" s="143"/>
      <c r="DU216" s="143"/>
      <c r="DV216" s="143"/>
      <c r="DW216" s="143"/>
      <c r="DX216" s="143"/>
      <c r="DY216" s="143"/>
      <c r="DZ216" s="143"/>
      <c r="EA216" s="143"/>
      <c r="EB216" s="143"/>
      <c r="EC216" s="143"/>
      <c r="ED216" s="143"/>
      <c r="EE216" s="143"/>
      <c r="EF216" s="143"/>
      <c r="EG216" s="143"/>
      <c r="EH216" s="143"/>
      <c r="EI216" s="143"/>
      <c r="EJ216" s="143"/>
      <c r="EK216" s="143"/>
      <c r="EL216" s="143"/>
      <c r="EM216" s="143"/>
      <c r="EN216" s="143"/>
      <c r="EO216" s="143"/>
      <c r="EP216" s="143"/>
      <c r="EQ216" s="143"/>
      <c r="ER216" s="143"/>
      <c r="ES216" s="143"/>
      <c r="ET216" s="143"/>
      <c r="EU216" s="143"/>
      <c r="EV216" s="143"/>
      <c r="EW216" s="143"/>
      <c r="EX216" s="143"/>
      <c r="EY216" s="143"/>
      <c r="EZ216" s="143"/>
      <c r="FA216" s="143"/>
      <c r="FB216" s="143"/>
      <c r="FC216" s="143"/>
      <c r="FD216" s="143"/>
      <c r="FE216" s="143"/>
      <c r="FF216" s="143"/>
      <c r="FG216" s="143"/>
      <c r="FH216" s="143"/>
      <c r="FI216" s="143"/>
      <c r="FJ216" s="143"/>
      <c r="FK216" s="143"/>
      <c r="FL216" s="143"/>
      <c r="FM216" s="143"/>
      <c r="FN216" s="143"/>
      <c r="FO216" s="143"/>
      <c r="FP216" s="143"/>
      <c r="FQ216" s="143"/>
      <c r="FR216" s="143"/>
      <c r="FS216" s="143"/>
      <c r="FT216" s="143"/>
      <c r="FU216" s="143"/>
      <c r="FV216" s="143"/>
      <c r="FW216" s="143"/>
      <c r="FX216" s="143"/>
      <c r="FY216" s="143"/>
      <c r="FZ216" s="143"/>
      <c r="GA216" s="143"/>
      <c r="GB216" s="143"/>
      <c r="GC216" s="143"/>
      <c r="GD216" s="143"/>
      <c r="GE216" s="143"/>
      <c r="GF216" s="143"/>
      <c r="GG216" s="143"/>
      <c r="GH216" s="143"/>
      <c r="GI216" s="143"/>
      <c r="GJ216" s="143"/>
      <c r="GK216" s="143"/>
      <c r="GL216" s="143"/>
      <c r="GM216" s="143"/>
      <c r="GN216" s="143"/>
      <c r="GO216" s="143"/>
      <c r="GP216" s="143"/>
      <c r="GQ216" s="143"/>
      <c r="GR216" s="143"/>
      <c r="GS216" s="143"/>
      <c r="GT216" s="143"/>
      <c r="GU216" s="143"/>
      <c r="GV216" s="143"/>
      <c r="GW216" s="143"/>
      <c r="GX216" s="143"/>
      <c r="GY216" s="143"/>
      <c r="GZ216" s="143"/>
      <c r="HA216" s="143"/>
      <c r="HB216" s="143"/>
      <c r="HC216" s="143"/>
      <c r="HD216" s="143"/>
      <c r="HE216" s="143"/>
      <c r="HF216" s="143"/>
      <c r="HG216" s="143"/>
      <c r="HH216" s="143"/>
      <c r="HI216" s="143"/>
      <c r="HJ216" s="143"/>
      <c r="HK216" s="143"/>
      <c r="HL216" s="143"/>
      <c r="HM216" s="143"/>
      <c r="HN216" s="143"/>
      <c r="HO216" s="143"/>
      <c r="HP216" s="143"/>
      <c r="HQ216" s="143"/>
      <c r="HR216" s="143"/>
      <c r="HS216" s="143"/>
      <c r="HT216" s="143"/>
      <c r="HU216" s="143"/>
      <c r="HV216" s="143"/>
      <c r="HW216" s="143"/>
      <c r="HX216" s="143"/>
      <c r="HY216" s="143"/>
      <c r="HZ216" s="143"/>
      <c r="IA216" s="143"/>
      <c r="IB216" s="143"/>
      <c r="IC216" s="143"/>
      <c r="ID216" s="143"/>
      <c r="IE216" s="143"/>
      <c r="IF216" s="143"/>
      <c r="IG216" s="143"/>
      <c r="IH216" s="143"/>
      <c r="II216" s="143"/>
      <c r="IJ216" s="143"/>
      <c r="IK216" s="143"/>
      <c r="IL216" s="143"/>
      <c r="IM216" s="143"/>
      <c r="IN216" s="143"/>
      <c r="IO216" s="143"/>
      <c r="IP216" s="143"/>
      <c r="IQ216" s="143"/>
      <c r="IR216" s="143"/>
      <c r="IS216" s="143"/>
      <c r="IT216" s="143"/>
      <c r="IU216" s="143"/>
      <c r="IV216" s="143"/>
      <c r="IW216" s="143"/>
      <c r="IX216" s="143"/>
      <c r="IY216" s="143"/>
      <c r="IZ216" s="143"/>
      <c r="JA216" s="143"/>
      <c r="JB216" s="143"/>
      <c r="JC216" s="143"/>
      <c r="JD216" s="143"/>
      <c r="JE216" s="143"/>
      <c r="JF216" s="143"/>
      <c r="JG216" s="143"/>
      <c r="JH216" s="143"/>
      <c r="JI216" s="143"/>
      <c r="JJ216" s="143"/>
      <c r="JK216" s="143"/>
      <c r="JL216" s="143"/>
      <c r="JM216" s="143"/>
      <c r="JN216" s="143"/>
      <c r="JO216" s="143"/>
      <c r="JP216" s="143"/>
      <c r="JQ216" s="143"/>
      <c r="JR216" s="143"/>
      <c r="JS216" s="143"/>
      <c r="JT216" s="143"/>
      <c r="JU216" s="143"/>
      <c r="JV216" s="143"/>
      <c r="JW216" s="143"/>
      <c r="JX216" s="143"/>
      <c r="JY216" s="143"/>
      <c r="JZ216" s="143"/>
      <c r="KA216" s="143"/>
      <c r="KB216" s="143"/>
      <c r="KC216" s="143"/>
      <c r="KD216" s="143"/>
      <c r="KE216" s="143"/>
      <c r="KF216" s="143"/>
      <c r="KG216" s="143"/>
      <c r="KH216" s="143"/>
      <c r="KI216" s="143"/>
      <c r="KJ216" s="143"/>
      <c r="KK216" s="143"/>
      <c r="KL216" s="143"/>
      <c r="KM216" s="143"/>
      <c r="KN216" s="143"/>
      <c r="KO216" s="143"/>
      <c r="KP216" s="143"/>
      <c r="KQ216" s="143"/>
      <c r="KR216" s="143"/>
      <c r="KS216" s="143"/>
      <c r="KT216" s="143"/>
      <c r="KU216" s="143"/>
      <c r="KV216" s="143"/>
      <c r="KW216" s="143"/>
      <c r="KX216" s="143"/>
      <c r="KY216" s="143"/>
      <c r="KZ216" s="143"/>
      <c r="LA216" s="143"/>
      <c r="LB216" s="143"/>
      <c r="LC216" s="143"/>
      <c r="LD216" s="143"/>
      <c r="LE216" s="143"/>
      <c r="LF216" s="143"/>
      <c r="LG216" s="143"/>
      <c r="LH216" s="143"/>
      <c r="LI216" s="143"/>
      <c r="LJ216" s="143"/>
      <c r="LK216" s="143"/>
      <c r="LL216" s="143"/>
      <c r="LM216" s="143"/>
      <c r="LN216" s="143"/>
      <c r="LO216" s="143"/>
      <c r="LP216" s="143"/>
      <c r="LQ216" s="143"/>
      <c r="LR216" s="143"/>
      <c r="LS216" s="143"/>
      <c r="LT216" s="143"/>
      <c r="LU216" s="143"/>
      <c r="LV216" s="143"/>
      <c r="LW216" s="143"/>
      <c r="LX216" s="143"/>
      <c r="LY216" s="143"/>
      <c r="LZ216" s="143"/>
      <c r="MA216" s="143"/>
      <c r="MB216" s="143"/>
      <c r="MC216" s="143"/>
      <c r="MD216" s="143"/>
      <c r="ME216" s="143"/>
      <c r="MF216" s="143"/>
      <c r="MG216" s="143"/>
      <c r="MH216" s="143"/>
      <c r="MI216" s="143"/>
      <c r="MJ216" s="143"/>
      <c r="MK216" s="143"/>
      <c r="ML216" s="143"/>
      <c r="MM216" s="143"/>
      <c r="MN216" s="143"/>
      <c r="MO216" s="143"/>
      <c r="MP216" s="143"/>
      <c r="MQ216" s="143"/>
      <c r="MR216" s="143"/>
      <c r="MS216" s="143"/>
      <c r="MT216" s="143"/>
      <c r="MU216" s="143"/>
      <c r="MV216" s="143"/>
      <c r="MW216" s="143"/>
      <c r="MX216" s="143"/>
      <c r="MY216" s="143"/>
      <c r="MZ216" s="143"/>
      <c r="NA216" s="143"/>
      <c r="NB216" s="143"/>
      <c r="NC216" s="143"/>
      <c r="ND216" s="143"/>
      <c r="NE216" s="143"/>
      <c r="NF216" s="143"/>
      <c r="NG216" s="143"/>
      <c r="NH216" s="143"/>
      <c r="NI216" s="143"/>
      <c r="NJ216" s="143"/>
      <c r="NK216" s="143"/>
      <c r="NL216" s="143"/>
      <c r="NM216" s="143"/>
      <c r="NN216" s="143"/>
      <c r="NO216" s="143"/>
      <c r="NP216" s="143"/>
      <c r="NQ216" s="143"/>
      <c r="NR216" s="143"/>
      <c r="NS216" s="143"/>
      <c r="NT216" s="143"/>
      <c r="NU216" s="143"/>
      <c r="NV216" s="143"/>
      <c r="NW216" s="143"/>
      <c r="NX216" s="143"/>
      <c r="NY216" s="143"/>
      <c r="NZ216" s="143"/>
      <c r="OA216" s="143"/>
      <c r="OB216" s="143"/>
      <c r="OC216" s="143"/>
      <c r="OD216" s="143"/>
      <c r="OE216" s="143"/>
      <c r="OF216" s="143"/>
      <c r="OG216" s="143"/>
      <c r="OH216" s="143"/>
      <c r="OI216" s="143"/>
      <c r="OJ216" s="143"/>
      <c r="OK216" s="143"/>
      <c r="OL216" s="143"/>
      <c r="OM216" s="143"/>
      <c r="ON216" s="143"/>
      <c r="OO216" s="143"/>
      <c r="OP216" s="143"/>
      <c r="OQ216" s="143"/>
      <c r="OR216" s="143"/>
      <c r="OS216" s="143"/>
      <c r="OT216" s="143"/>
      <c r="OU216" s="143"/>
      <c r="OV216" s="143"/>
      <c r="OW216" s="143"/>
      <c r="OX216" s="143"/>
      <c r="OY216" s="143"/>
      <c r="OZ216" s="143"/>
      <c r="PA216" s="143"/>
      <c r="PB216" s="143"/>
      <c r="PC216" s="143"/>
      <c r="PD216" s="143"/>
      <c r="PE216" s="143"/>
      <c r="PF216" s="143"/>
      <c r="PG216" s="143"/>
      <c r="PH216" s="143"/>
      <c r="PI216" s="143"/>
      <c r="PJ216" s="143"/>
      <c r="PK216" s="143"/>
      <c r="PL216" s="143"/>
      <c r="PM216" s="143"/>
      <c r="PN216" s="143"/>
      <c r="PO216" s="143"/>
      <c r="PP216" s="143"/>
      <c r="PQ216" s="143"/>
      <c r="PR216" s="143"/>
      <c r="PS216" s="143"/>
      <c r="PT216" s="143"/>
      <c r="PU216" s="143"/>
      <c r="PV216" s="143"/>
      <c r="PW216" s="143"/>
      <c r="PX216" s="143"/>
      <c r="PY216" s="143"/>
      <c r="PZ216" s="143"/>
      <c r="QA216" s="143"/>
      <c r="QB216" s="143"/>
      <c r="QC216" s="143"/>
      <c r="QD216" s="143"/>
      <c r="QE216" s="143"/>
      <c r="QF216" s="143"/>
      <c r="QG216" s="143"/>
      <c r="QH216" s="143"/>
      <c r="QI216" s="143"/>
      <c r="QJ216" s="143"/>
      <c r="QK216" s="143"/>
      <c r="QL216" s="143"/>
      <c r="QM216" s="143"/>
      <c r="QN216" s="143"/>
      <c r="QO216" s="143"/>
      <c r="QP216" s="143"/>
      <c r="QQ216" s="143"/>
      <c r="QR216" s="143"/>
      <c r="QS216" s="143"/>
      <c r="QT216" s="143"/>
      <c r="QU216" s="143"/>
      <c r="QV216" s="143"/>
      <c r="QW216" s="143"/>
      <c r="QX216" s="143"/>
      <c r="QY216" s="143"/>
      <c r="QZ216" s="143"/>
      <c r="RA216" s="143"/>
      <c r="RB216" s="143"/>
      <c r="RC216" s="143"/>
      <c r="RD216" s="143"/>
      <c r="RE216" s="143"/>
      <c r="RF216" s="143"/>
      <c r="RG216" s="143"/>
      <c r="RH216" s="143"/>
      <c r="RI216" s="143"/>
      <c r="RJ216" s="143"/>
      <c r="RK216" s="143"/>
      <c r="RL216" s="143"/>
      <c r="RM216" s="143"/>
      <c r="RN216" s="143"/>
      <c r="RO216" s="143"/>
      <c r="RP216" s="143"/>
      <c r="RQ216" s="143"/>
      <c r="RR216" s="143"/>
      <c r="RS216" s="143"/>
      <c r="RT216" s="143"/>
      <c r="RU216" s="143"/>
      <c r="RV216" s="143"/>
      <c r="RW216" s="143"/>
      <c r="RX216" s="143"/>
      <c r="RY216" s="143"/>
      <c r="RZ216" s="143"/>
      <c r="SA216" s="143"/>
      <c r="SB216" s="143"/>
      <c r="SC216" s="143"/>
      <c r="SD216" s="143"/>
      <c r="SE216" s="143"/>
      <c r="SF216" s="143"/>
      <c r="SG216" s="143"/>
      <c r="SH216" s="143"/>
      <c r="SI216" s="143"/>
      <c r="SJ216" s="143"/>
      <c r="SK216" s="143"/>
      <c r="SL216" s="143"/>
      <c r="SM216" s="143"/>
      <c r="SN216" s="143"/>
      <c r="SO216" s="143"/>
      <c r="SP216" s="143"/>
      <c r="SQ216" s="143"/>
      <c r="SR216" s="143"/>
      <c r="SS216" s="143"/>
      <c r="ST216" s="143"/>
      <c r="SU216" s="143"/>
      <c r="SV216" s="143"/>
      <c r="SW216" s="143"/>
      <c r="SX216" s="143"/>
      <c r="SY216" s="143"/>
      <c r="SZ216" s="143"/>
      <c r="TA216" s="143"/>
      <c r="TB216" s="143"/>
      <c r="TC216" s="143"/>
      <c r="TD216" s="143"/>
      <c r="TE216" s="143"/>
      <c r="TF216" s="143"/>
      <c r="TG216" s="143"/>
      <c r="TH216" s="143"/>
      <c r="TI216" s="143"/>
      <c r="TJ216" s="143"/>
      <c r="TK216" s="143"/>
      <c r="TL216" s="143"/>
      <c r="TM216" s="143"/>
      <c r="TN216" s="143"/>
      <c r="TO216" s="143"/>
      <c r="TP216" s="143"/>
      <c r="TQ216" s="143"/>
      <c r="TR216" s="143"/>
      <c r="TS216" s="143"/>
      <c r="TT216" s="143"/>
      <c r="TU216" s="143"/>
      <c r="TV216" s="143"/>
      <c r="TW216" s="143"/>
      <c r="TX216" s="143"/>
      <c r="TY216" s="143"/>
      <c r="TZ216" s="143"/>
      <c r="UA216" s="143"/>
      <c r="UB216" s="143"/>
      <c r="UC216" s="143"/>
      <c r="UD216" s="143"/>
      <c r="UE216" s="143"/>
      <c r="UF216" s="143"/>
      <c r="UG216" s="143"/>
      <c r="UH216" s="143"/>
      <c r="UI216" s="143"/>
      <c r="UJ216" s="143"/>
      <c r="UK216" s="143"/>
      <c r="UL216" s="143"/>
      <c r="UM216" s="143"/>
      <c r="UN216" s="143"/>
      <c r="UO216" s="143"/>
      <c r="UP216" s="143"/>
      <c r="UQ216" s="143"/>
      <c r="UR216" s="143"/>
      <c r="US216" s="143"/>
      <c r="UT216" s="143"/>
      <c r="UU216" s="143"/>
      <c r="UV216" s="143"/>
      <c r="UW216" s="143"/>
      <c r="UX216" s="143"/>
      <c r="UY216" s="143"/>
      <c r="UZ216" s="143"/>
      <c r="VA216" s="143"/>
      <c r="VB216" s="143"/>
      <c r="VC216" s="143"/>
      <c r="VD216" s="143"/>
      <c r="VE216" s="143"/>
      <c r="VF216" s="143"/>
      <c r="VG216" s="143"/>
      <c r="VH216" s="143"/>
      <c r="VI216" s="143"/>
      <c r="VJ216" s="143"/>
      <c r="VK216" s="143"/>
      <c r="VL216" s="143"/>
      <c r="VM216" s="143"/>
      <c r="VN216" s="143"/>
      <c r="VO216" s="143"/>
      <c r="VP216" s="143"/>
      <c r="VQ216" s="143"/>
      <c r="VR216" s="143"/>
      <c r="VS216" s="143"/>
      <c r="VT216" s="143"/>
      <c r="VU216" s="143"/>
      <c r="VV216" s="143"/>
      <c r="VW216" s="143"/>
      <c r="VX216" s="143"/>
      <c r="VY216" s="143"/>
      <c r="VZ216" s="143"/>
      <c r="WA216" s="143"/>
      <c r="WB216" s="143"/>
      <c r="WC216" s="143"/>
      <c r="WD216" s="143"/>
      <c r="WE216" s="143"/>
      <c r="WF216" s="143"/>
      <c r="WG216" s="143"/>
      <c r="WH216" s="143"/>
      <c r="WI216" s="143"/>
      <c r="WJ216" s="143"/>
      <c r="WK216" s="143"/>
      <c r="WL216" s="143"/>
      <c r="WM216" s="143"/>
      <c r="WN216" s="143"/>
      <c r="WO216" s="143"/>
      <c r="WP216" s="143"/>
      <c r="WQ216" s="143"/>
      <c r="WR216" s="143"/>
      <c r="WS216" s="143"/>
      <c r="WT216" s="143"/>
      <c r="WU216" s="143"/>
      <c r="WV216" s="143"/>
      <c r="WW216" s="143"/>
      <c r="WX216" s="143"/>
      <c r="WY216" s="143"/>
      <c r="WZ216" s="143"/>
      <c r="XA216" s="143"/>
      <c r="XB216" s="143"/>
      <c r="XC216" s="143"/>
      <c r="XD216" s="143"/>
      <c r="XE216" s="143"/>
      <c r="XF216" s="143"/>
      <c r="XG216" s="143"/>
      <c r="XH216" s="143"/>
      <c r="XI216" s="143"/>
      <c r="XJ216" s="143"/>
      <c r="XK216" s="143"/>
      <c r="XL216" s="143"/>
      <c r="XM216" s="143"/>
      <c r="XN216" s="143"/>
      <c r="XO216" s="143"/>
      <c r="XP216" s="143"/>
      <c r="XQ216" s="143"/>
      <c r="XR216" s="143"/>
      <c r="XS216" s="143"/>
      <c r="XT216" s="143"/>
      <c r="XU216" s="143"/>
      <c r="XV216" s="143"/>
      <c r="XW216" s="143"/>
      <c r="XX216" s="143"/>
      <c r="XY216" s="143"/>
      <c r="XZ216" s="143"/>
      <c r="YA216" s="143"/>
      <c r="YB216" s="143"/>
      <c r="YC216" s="143"/>
      <c r="YD216" s="143"/>
      <c r="YE216" s="143"/>
      <c r="YF216" s="143"/>
      <c r="YG216" s="143"/>
      <c r="YH216" s="143"/>
      <c r="YI216" s="143"/>
      <c r="YJ216" s="143"/>
      <c r="YK216" s="143"/>
      <c r="YL216" s="143"/>
      <c r="YM216" s="143"/>
      <c r="YN216" s="143"/>
      <c r="YO216" s="143"/>
      <c r="YP216" s="143"/>
      <c r="YQ216" s="143"/>
      <c r="YR216" s="143"/>
      <c r="YS216" s="143"/>
      <c r="YT216" s="143"/>
      <c r="YU216" s="143"/>
      <c r="YV216" s="143"/>
      <c r="YW216" s="143"/>
      <c r="YX216" s="143"/>
      <c r="YY216" s="143"/>
      <c r="YZ216" s="143"/>
      <c r="ZA216" s="143"/>
      <c r="ZB216" s="143"/>
      <c r="ZC216" s="143"/>
      <c r="ZD216" s="143"/>
      <c r="ZE216" s="143"/>
      <c r="ZF216" s="143"/>
      <c r="ZG216" s="143"/>
      <c r="ZH216" s="143"/>
    </row>
    <row r="217" spans="1:684" s="106" customFormat="1" ht="13.55" customHeight="1">
      <c r="A217" s="400"/>
      <c r="B217" s="62" t="s">
        <v>21</v>
      </c>
      <c r="C217" s="166">
        <f>Asia!C217</f>
        <v>124399</v>
      </c>
      <c r="D217" s="385">
        <f t="shared" si="50"/>
        <v>0.72848409059330277</v>
      </c>
      <c r="E217" s="93">
        <v>178</v>
      </c>
      <c r="F217" s="385">
        <f>IFERROR(IF((E217/E205-1)=-100%,"",(E217/E205-1)),"")</f>
        <v>1.0227272727272729</v>
      </c>
      <c r="G217" s="92">
        <v>17</v>
      </c>
      <c r="H217" s="385">
        <f t="shared" si="49"/>
        <v>16</v>
      </c>
      <c r="I217" s="92">
        <v>30</v>
      </c>
      <c r="J217" s="385">
        <f t="shared" si="51"/>
        <v>2</v>
      </c>
      <c r="K217" s="373">
        <v>1</v>
      </c>
      <c r="L217" s="385">
        <f t="shared" si="48"/>
        <v>-0.5</v>
      </c>
      <c r="M217" s="373">
        <v>11</v>
      </c>
      <c r="N217" s="385"/>
      <c r="O217" s="92"/>
      <c r="P217" s="385"/>
      <c r="Q217" s="93"/>
      <c r="R217" s="385"/>
      <c r="S217" s="143"/>
      <c r="T217" s="143"/>
      <c r="U217" s="143"/>
      <c r="V217" s="143"/>
      <c r="W217" s="143"/>
      <c r="X217" s="143"/>
      <c r="Y217" s="143"/>
      <c r="Z217" s="143"/>
      <c r="AA217" s="143"/>
      <c r="AB217" s="143"/>
      <c r="AC217" s="143"/>
      <c r="AD217" s="143"/>
      <c r="AE217" s="143"/>
      <c r="AF217" s="143"/>
      <c r="AG217" s="143"/>
      <c r="AH217" s="143"/>
      <c r="AI217" s="143"/>
      <c r="AJ217" s="143"/>
      <c r="AK217" s="143"/>
      <c r="AL217" s="143"/>
      <c r="AM217" s="143"/>
      <c r="AN217" s="143"/>
      <c r="AO217" s="143"/>
      <c r="AP217" s="143"/>
      <c r="AQ217" s="143"/>
      <c r="AR217" s="143"/>
      <c r="AS217" s="143"/>
      <c r="AT217" s="143"/>
      <c r="AU217" s="143"/>
      <c r="AV217" s="143"/>
      <c r="AW217" s="143"/>
      <c r="AX217" s="143"/>
      <c r="AY217" s="143"/>
      <c r="AZ217" s="143"/>
      <c r="BA217" s="143"/>
      <c r="BB217" s="143"/>
      <c r="BC217" s="143"/>
      <c r="BD217" s="143"/>
      <c r="BE217" s="143"/>
      <c r="BF217" s="143"/>
      <c r="BG217" s="143"/>
      <c r="BH217" s="143"/>
      <c r="BI217" s="143"/>
      <c r="BJ217" s="143"/>
      <c r="BK217" s="143"/>
      <c r="BL217" s="143"/>
      <c r="BM217" s="143"/>
      <c r="BN217" s="143"/>
      <c r="BO217" s="143"/>
      <c r="BP217" s="143"/>
      <c r="BQ217" s="143"/>
      <c r="BR217" s="143"/>
      <c r="BS217" s="143"/>
      <c r="BT217" s="143"/>
      <c r="BU217" s="143"/>
      <c r="BV217" s="143"/>
      <c r="BW217" s="143"/>
      <c r="BX217" s="143"/>
      <c r="BY217" s="143"/>
      <c r="BZ217" s="143"/>
      <c r="CA217" s="143"/>
      <c r="CB217" s="143"/>
      <c r="CC217" s="143"/>
      <c r="CD217" s="143"/>
      <c r="CE217" s="143"/>
      <c r="CF217" s="143"/>
      <c r="CG217" s="143"/>
      <c r="CH217" s="143"/>
      <c r="CI217" s="143"/>
      <c r="CJ217" s="143"/>
      <c r="CK217" s="143"/>
      <c r="CL217" s="143"/>
      <c r="CM217" s="143"/>
      <c r="CN217" s="143"/>
      <c r="CO217" s="143"/>
      <c r="CP217" s="143"/>
      <c r="CQ217" s="143"/>
      <c r="CR217" s="143"/>
      <c r="CS217" s="143"/>
      <c r="CT217" s="143"/>
      <c r="CU217" s="143"/>
      <c r="CV217" s="143"/>
      <c r="CW217" s="143"/>
      <c r="CX217" s="143"/>
      <c r="CY217" s="143"/>
      <c r="CZ217" s="143"/>
      <c r="DA217" s="143"/>
      <c r="DB217" s="143"/>
      <c r="DC217" s="143"/>
      <c r="DD217" s="143"/>
      <c r="DE217" s="143"/>
      <c r="DF217" s="143"/>
      <c r="DG217" s="143"/>
      <c r="DH217" s="143"/>
      <c r="DI217" s="143"/>
      <c r="DJ217" s="143"/>
      <c r="DK217" s="143"/>
      <c r="DL217" s="143"/>
      <c r="DM217" s="143"/>
      <c r="DN217" s="143"/>
      <c r="DO217" s="143"/>
      <c r="DP217" s="143"/>
      <c r="DQ217" s="143"/>
      <c r="DR217" s="143"/>
      <c r="DS217" s="143"/>
      <c r="DT217" s="143"/>
      <c r="DU217" s="143"/>
      <c r="DV217" s="143"/>
      <c r="DW217" s="143"/>
      <c r="DX217" s="143"/>
      <c r="DY217" s="143"/>
      <c r="DZ217" s="143"/>
      <c r="EA217" s="143"/>
      <c r="EB217" s="143"/>
      <c r="EC217" s="143"/>
      <c r="ED217" s="143"/>
      <c r="EE217" s="143"/>
      <c r="EF217" s="143"/>
      <c r="EG217" s="143"/>
      <c r="EH217" s="143"/>
      <c r="EI217" s="143"/>
      <c r="EJ217" s="143"/>
      <c r="EK217" s="143"/>
      <c r="EL217" s="143"/>
      <c r="EM217" s="143"/>
      <c r="EN217" s="143"/>
      <c r="EO217" s="143"/>
      <c r="EP217" s="143"/>
      <c r="EQ217" s="143"/>
      <c r="ER217" s="143"/>
      <c r="ES217" s="143"/>
      <c r="ET217" s="143"/>
      <c r="EU217" s="143"/>
      <c r="EV217" s="143"/>
      <c r="EW217" s="143"/>
      <c r="EX217" s="143"/>
      <c r="EY217" s="143"/>
      <c r="EZ217" s="143"/>
      <c r="FA217" s="143"/>
      <c r="FB217" s="143"/>
      <c r="FC217" s="143"/>
      <c r="FD217" s="143"/>
      <c r="FE217" s="143"/>
      <c r="FF217" s="143"/>
      <c r="FG217" s="143"/>
      <c r="FH217" s="143"/>
      <c r="FI217" s="143"/>
      <c r="FJ217" s="143"/>
      <c r="FK217" s="143"/>
      <c r="FL217" s="143"/>
      <c r="FM217" s="143"/>
      <c r="FN217" s="143"/>
      <c r="FO217" s="143"/>
      <c r="FP217" s="143"/>
      <c r="FQ217" s="143"/>
      <c r="FR217" s="143"/>
      <c r="FS217" s="143"/>
      <c r="FT217" s="143"/>
      <c r="FU217" s="143"/>
      <c r="FV217" s="143"/>
      <c r="FW217" s="143"/>
      <c r="FX217" s="143"/>
      <c r="FY217" s="143"/>
      <c r="FZ217" s="143"/>
      <c r="GA217" s="143"/>
      <c r="GB217" s="143"/>
      <c r="GC217" s="143"/>
      <c r="GD217" s="143"/>
      <c r="GE217" s="143"/>
      <c r="GF217" s="143"/>
      <c r="GG217" s="143"/>
      <c r="GH217" s="143"/>
      <c r="GI217" s="143"/>
      <c r="GJ217" s="143"/>
      <c r="GK217" s="143"/>
      <c r="GL217" s="143"/>
      <c r="GM217" s="143"/>
      <c r="GN217" s="143"/>
      <c r="GO217" s="143"/>
      <c r="GP217" s="143"/>
      <c r="GQ217" s="143"/>
      <c r="GR217" s="143"/>
      <c r="GS217" s="143"/>
      <c r="GT217" s="143"/>
      <c r="GU217" s="143"/>
      <c r="GV217" s="143"/>
      <c r="GW217" s="143"/>
      <c r="GX217" s="143"/>
      <c r="GY217" s="143"/>
      <c r="GZ217" s="143"/>
      <c r="HA217" s="143"/>
      <c r="HB217" s="143"/>
      <c r="HC217" s="143"/>
      <c r="HD217" s="143"/>
      <c r="HE217" s="143"/>
      <c r="HF217" s="143"/>
      <c r="HG217" s="143"/>
      <c r="HH217" s="143"/>
      <c r="HI217" s="143"/>
      <c r="HJ217" s="143"/>
      <c r="HK217" s="143"/>
      <c r="HL217" s="143"/>
      <c r="HM217" s="143"/>
      <c r="HN217" s="143"/>
      <c r="HO217" s="143"/>
      <c r="HP217" s="143"/>
      <c r="HQ217" s="143"/>
      <c r="HR217" s="143"/>
      <c r="HS217" s="143"/>
      <c r="HT217" s="143"/>
      <c r="HU217" s="143"/>
      <c r="HV217" s="143"/>
      <c r="HW217" s="143"/>
      <c r="HX217" s="143"/>
      <c r="HY217" s="143"/>
      <c r="HZ217" s="143"/>
      <c r="IA217" s="143"/>
      <c r="IB217" s="143"/>
      <c r="IC217" s="143"/>
      <c r="ID217" s="143"/>
      <c r="IE217" s="143"/>
      <c r="IF217" s="143"/>
      <c r="IG217" s="143"/>
      <c r="IH217" s="143"/>
      <c r="II217" s="143"/>
      <c r="IJ217" s="143"/>
      <c r="IK217" s="143"/>
      <c r="IL217" s="143"/>
      <c r="IM217" s="143"/>
      <c r="IN217" s="143"/>
      <c r="IO217" s="143"/>
      <c r="IP217" s="143"/>
      <c r="IQ217" s="143"/>
      <c r="IR217" s="143"/>
      <c r="IS217" s="143"/>
      <c r="IT217" s="143"/>
      <c r="IU217" s="143"/>
      <c r="IV217" s="143"/>
      <c r="IW217" s="143"/>
      <c r="IX217" s="143"/>
      <c r="IY217" s="143"/>
      <c r="IZ217" s="143"/>
      <c r="JA217" s="143"/>
      <c r="JB217" s="143"/>
      <c r="JC217" s="143"/>
      <c r="JD217" s="143"/>
      <c r="JE217" s="143"/>
      <c r="JF217" s="143"/>
      <c r="JG217" s="143"/>
      <c r="JH217" s="143"/>
      <c r="JI217" s="143"/>
      <c r="JJ217" s="143"/>
      <c r="JK217" s="143"/>
      <c r="JL217" s="143"/>
      <c r="JM217" s="143"/>
      <c r="JN217" s="143"/>
      <c r="JO217" s="143"/>
      <c r="JP217" s="143"/>
      <c r="JQ217" s="143"/>
      <c r="JR217" s="143"/>
      <c r="JS217" s="143"/>
      <c r="JT217" s="143"/>
      <c r="JU217" s="143"/>
      <c r="JV217" s="143"/>
      <c r="JW217" s="143"/>
      <c r="JX217" s="143"/>
      <c r="JY217" s="143"/>
      <c r="JZ217" s="143"/>
      <c r="KA217" s="143"/>
      <c r="KB217" s="143"/>
      <c r="KC217" s="143"/>
      <c r="KD217" s="143"/>
      <c r="KE217" s="143"/>
      <c r="KF217" s="143"/>
      <c r="KG217" s="143"/>
      <c r="KH217" s="143"/>
      <c r="KI217" s="143"/>
      <c r="KJ217" s="143"/>
      <c r="KK217" s="143"/>
      <c r="KL217" s="143"/>
      <c r="KM217" s="143"/>
      <c r="KN217" s="143"/>
      <c r="KO217" s="143"/>
      <c r="KP217" s="143"/>
      <c r="KQ217" s="143"/>
      <c r="KR217" s="143"/>
      <c r="KS217" s="143"/>
      <c r="KT217" s="143"/>
      <c r="KU217" s="143"/>
      <c r="KV217" s="143"/>
      <c r="KW217" s="143"/>
      <c r="KX217" s="143"/>
      <c r="KY217" s="143"/>
      <c r="KZ217" s="143"/>
      <c r="LA217" s="143"/>
      <c r="LB217" s="143"/>
      <c r="LC217" s="143"/>
      <c r="LD217" s="143"/>
      <c r="LE217" s="143"/>
      <c r="LF217" s="143"/>
      <c r="LG217" s="143"/>
      <c r="LH217" s="143"/>
      <c r="LI217" s="143"/>
      <c r="LJ217" s="143"/>
      <c r="LK217" s="143"/>
      <c r="LL217" s="143"/>
      <c r="LM217" s="143"/>
      <c r="LN217" s="143"/>
      <c r="LO217" s="143"/>
      <c r="LP217" s="143"/>
      <c r="LQ217" s="143"/>
      <c r="LR217" s="143"/>
      <c r="LS217" s="143"/>
      <c r="LT217" s="143"/>
      <c r="LU217" s="143"/>
      <c r="LV217" s="143"/>
      <c r="LW217" s="143"/>
      <c r="LX217" s="143"/>
      <c r="LY217" s="143"/>
      <c r="LZ217" s="143"/>
      <c r="MA217" s="143"/>
      <c r="MB217" s="143"/>
      <c r="MC217" s="143"/>
      <c r="MD217" s="143"/>
      <c r="ME217" s="143"/>
      <c r="MF217" s="143"/>
      <c r="MG217" s="143"/>
      <c r="MH217" s="143"/>
      <c r="MI217" s="143"/>
      <c r="MJ217" s="143"/>
      <c r="MK217" s="143"/>
      <c r="ML217" s="143"/>
      <c r="MM217" s="143"/>
      <c r="MN217" s="143"/>
      <c r="MO217" s="143"/>
      <c r="MP217" s="143"/>
      <c r="MQ217" s="143"/>
      <c r="MR217" s="143"/>
      <c r="MS217" s="143"/>
      <c r="MT217" s="143"/>
      <c r="MU217" s="143"/>
      <c r="MV217" s="143"/>
      <c r="MW217" s="143"/>
      <c r="MX217" s="143"/>
      <c r="MY217" s="143"/>
      <c r="MZ217" s="143"/>
      <c r="NA217" s="143"/>
      <c r="NB217" s="143"/>
      <c r="NC217" s="143"/>
      <c r="ND217" s="143"/>
      <c r="NE217" s="143"/>
      <c r="NF217" s="143"/>
      <c r="NG217" s="143"/>
      <c r="NH217" s="143"/>
      <c r="NI217" s="143"/>
      <c r="NJ217" s="143"/>
      <c r="NK217" s="143"/>
      <c r="NL217" s="143"/>
      <c r="NM217" s="143"/>
      <c r="NN217" s="143"/>
      <c r="NO217" s="143"/>
      <c r="NP217" s="143"/>
      <c r="NQ217" s="143"/>
      <c r="NR217" s="143"/>
      <c r="NS217" s="143"/>
      <c r="NT217" s="143"/>
      <c r="NU217" s="143"/>
      <c r="NV217" s="143"/>
      <c r="NW217" s="143"/>
      <c r="NX217" s="143"/>
      <c r="NY217" s="143"/>
      <c r="NZ217" s="143"/>
      <c r="OA217" s="143"/>
      <c r="OB217" s="143"/>
      <c r="OC217" s="143"/>
      <c r="OD217" s="143"/>
      <c r="OE217" s="143"/>
      <c r="OF217" s="143"/>
      <c r="OG217" s="143"/>
      <c r="OH217" s="143"/>
      <c r="OI217" s="143"/>
      <c r="OJ217" s="143"/>
      <c r="OK217" s="143"/>
      <c r="OL217" s="143"/>
      <c r="OM217" s="143"/>
      <c r="ON217" s="143"/>
      <c r="OO217" s="143"/>
      <c r="OP217" s="143"/>
      <c r="OQ217" s="143"/>
      <c r="OR217" s="143"/>
      <c r="OS217" s="143"/>
      <c r="OT217" s="143"/>
      <c r="OU217" s="143"/>
      <c r="OV217" s="143"/>
      <c r="OW217" s="143"/>
      <c r="OX217" s="143"/>
      <c r="OY217" s="143"/>
      <c r="OZ217" s="143"/>
      <c r="PA217" s="143"/>
      <c r="PB217" s="143"/>
      <c r="PC217" s="143"/>
      <c r="PD217" s="143"/>
      <c r="PE217" s="143"/>
      <c r="PF217" s="143"/>
      <c r="PG217" s="143"/>
      <c r="PH217" s="143"/>
      <c r="PI217" s="143"/>
      <c r="PJ217" s="143"/>
      <c r="PK217" s="143"/>
      <c r="PL217" s="143"/>
      <c r="PM217" s="143"/>
      <c r="PN217" s="143"/>
      <c r="PO217" s="143"/>
      <c r="PP217" s="143"/>
      <c r="PQ217" s="143"/>
      <c r="PR217" s="143"/>
      <c r="PS217" s="143"/>
      <c r="PT217" s="143"/>
      <c r="PU217" s="143"/>
      <c r="PV217" s="143"/>
      <c r="PW217" s="143"/>
      <c r="PX217" s="143"/>
      <c r="PY217" s="143"/>
      <c r="PZ217" s="143"/>
      <c r="QA217" s="143"/>
      <c r="QB217" s="143"/>
      <c r="QC217" s="143"/>
      <c r="QD217" s="143"/>
      <c r="QE217" s="143"/>
      <c r="QF217" s="143"/>
      <c r="QG217" s="143"/>
      <c r="QH217" s="143"/>
      <c r="QI217" s="143"/>
      <c r="QJ217" s="143"/>
      <c r="QK217" s="143"/>
      <c r="QL217" s="143"/>
      <c r="QM217" s="143"/>
      <c r="QN217" s="143"/>
      <c r="QO217" s="143"/>
      <c r="QP217" s="143"/>
      <c r="QQ217" s="143"/>
      <c r="QR217" s="143"/>
      <c r="QS217" s="143"/>
      <c r="QT217" s="143"/>
      <c r="QU217" s="143"/>
      <c r="QV217" s="143"/>
      <c r="QW217" s="143"/>
      <c r="QX217" s="143"/>
      <c r="QY217" s="143"/>
      <c r="QZ217" s="143"/>
      <c r="RA217" s="143"/>
      <c r="RB217" s="143"/>
      <c r="RC217" s="143"/>
      <c r="RD217" s="143"/>
      <c r="RE217" s="143"/>
      <c r="RF217" s="143"/>
      <c r="RG217" s="143"/>
      <c r="RH217" s="143"/>
      <c r="RI217" s="143"/>
      <c r="RJ217" s="143"/>
      <c r="RK217" s="143"/>
      <c r="RL217" s="143"/>
      <c r="RM217" s="143"/>
      <c r="RN217" s="143"/>
      <c r="RO217" s="143"/>
      <c r="RP217" s="143"/>
      <c r="RQ217" s="143"/>
      <c r="RR217" s="143"/>
      <c r="RS217" s="143"/>
      <c r="RT217" s="143"/>
      <c r="RU217" s="143"/>
      <c r="RV217" s="143"/>
      <c r="RW217" s="143"/>
      <c r="RX217" s="143"/>
      <c r="RY217" s="143"/>
      <c r="RZ217" s="143"/>
      <c r="SA217" s="143"/>
      <c r="SB217" s="143"/>
      <c r="SC217" s="143"/>
      <c r="SD217" s="143"/>
      <c r="SE217" s="143"/>
      <c r="SF217" s="143"/>
      <c r="SG217" s="143"/>
      <c r="SH217" s="143"/>
      <c r="SI217" s="143"/>
      <c r="SJ217" s="143"/>
      <c r="SK217" s="143"/>
      <c r="SL217" s="143"/>
      <c r="SM217" s="143"/>
      <c r="SN217" s="143"/>
      <c r="SO217" s="143"/>
      <c r="SP217" s="143"/>
      <c r="SQ217" s="143"/>
      <c r="SR217" s="143"/>
      <c r="SS217" s="143"/>
      <c r="ST217" s="143"/>
      <c r="SU217" s="143"/>
      <c r="SV217" s="143"/>
      <c r="SW217" s="143"/>
      <c r="SX217" s="143"/>
      <c r="SY217" s="143"/>
      <c r="SZ217" s="143"/>
      <c r="TA217" s="143"/>
      <c r="TB217" s="143"/>
      <c r="TC217" s="143"/>
      <c r="TD217" s="143"/>
      <c r="TE217" s="143"/>
      <c r="TF217" s="143"/>
      <c r="TG217" s="143"/>
      <c r="TH217" s="143"/>
      <c r="TI217" s="143"/>
      <c r="TJ217" s="143"/>
      <c r="TK217" s="143"/>
      <c r="TL217" s="143"/>
      <c r="TM217" s="143"/>
      <c r="TN217" s="143"/>
      <c r="TO217" s="143"/>
      <c r="TP217" s="143"/>
      <c r="TQ217" s="143"/>
      <c r="TR217" s="143"/>
      <c r="TS217" s="143"/>
      <c r="TT217" s="143"/>
      <c r="TU217" s="143"/>
      <c r="TV217" s="143"/>
      <c r="TW217" s="143"/>
      <c r="TX217" s="143"/>
      <c r="TY217" s="143"/>
      <c r="TZ217" s="143"/>
      <c r="UA217" s="143"/>
      <c r="UB217" s="143"/>
      <c r="UC217" s="143"/>
      <c r="UD217" s="143"/>
      <c r="UE217" s="143"/>
      <c r="UF217" s="143"/>
      <c r="UG217" s="143"/>
      <c r="UH217" s="143"/>
      <c r="UI217" s="143"/>
      <c r="UJ217" s="143"/>
      <c r="UK217" s="143"/>
      <c r="UL217" s="143"/>
      <c r="UM217" s="143"/>
      <c r="UN217" s="143"/>
      <c r="UO217" s="143"/>
      <c r="UP217" s="143"/>
      <c r="UQ217" s="143"/>
      <c r="UR217" s="143"/>
      <c r="US217" s="143"/>
      <c r="UT217" s="143"/>
      <c r="UU217" s="143"/>
      <c r="UV217" s="143"/>
      <c r="UW217" s="143"/>
      <c r="UX217" s="143"/>
      <c r="UY217" s="143"/>
      <c r="UZ217" s="143"/>
      <c r="VA217" s="143"/>
      <c r="VB217" s="143"/>
      <c r="VC217" s="143"/>
      <c r="VD217" s="143"/>
      <c r="VE217" s="143"/>
      <c r="VF217" s="143"/>
      <c r="VG217" s="143"/>
      <c r="VH217" s="143"/>
      <c r="VI217" s="143"/>
      <c r="VJ217" s="143"/>
      <c r="VK217" s="143"/>
      <c r="VL217" s="143"/>
      <c r="VM217" s="143"/>
      <c r="VN217" s="143"/>
      <c r="VO217" s="143"/>
      <c r="VP217" s="143"/>
      <c r="VQ217" s="143"/>
      <c r="VR217" s="143"/>
      <c r="VS217" s="143"/>
      <c r="VT217" s="143"/>
      <c r="VU217" s="143"/>
      <c r="VV217" s="143"/>
      <c r="VW217" s="143"/>
      <c r="VX217" s="143"/>
      <c r="VY217" s="143"/>
      <c r="VZ217" s="143"/>
      <c r="WA217" s="143"/>
      <c r="WB217" s="143"/>
      <c r="WC217" s="143"/>
      <c r="WD217" s="143"/>
      <c r="WE217" s="143"/>
      <c r="WF217" s="143"/>
      <c r="WG217" s="143"/>
      <c r="WH217" s="143"/>
      <c r="WI217" s="143"/>
      <c r="WJ217" s="143"/>
      <c r="WK217" s="143"/>
      <c r="WL217" s="143"/>
      <c r="WM217" s="143"/>
      <c r="WN217" s="143"/>
      <c r="WO217" s="143"/>
      <c r="WP217" s="143"/>
      <c r="WQ217" s="143"/>
      <c r="WR217" s="143"/>
      <c r="WS217" s="143"/>
      <c r="WT217" s="143"/>
      <c r="WU217" s="143"/>
      <c r="WV217" s="143"/>
      <c r="WW217" s="143"/>
      <c r="WX217" s="143"/>
      <c r="WY217" s="143"/>
      <c r="WZ217" s="143"/>
      <c r="XA217" s="143"/>
      <c r="XB217" s="143"/>
      <c r="XC217" s="143"/>
      <c r="XD217" s="143"/>
      <c r="XE217" s="143"/>
      <c r="XF217" s="143"/>
      <c r="XG217" s="143"/>
      <c r="XH217" s="143"/>
      <c r="XI217" s="143"/>
      <c r="XJ217" s="143"/>
      <c r="XK217" s="143"/>
      <c r="XL217" s="143"/>
      <c r="XM217" s="143"/>
      <c r="XN217" s="143"/>
      <c r="XO217" s="143"/>
      <c r="XP217" s="143"/>
      <c r="XQ217" s="143"/>
      <c r="XR217" s="143"/>
      <c r="XS217" s="143"/>
      <c r="XT217" s="143"/>
      <c r="XU217" s="143"/>
      <c r="XV217" s="143"/>
      <c r="XW217" s="143"/>
      <c r="XX217" s="143"/>
      <c r="XY217" s="143"/>
      <c r="XZ217" s="143"/>
      <c r="YA217" s="143"/>
      <c r="YB217" s="143"/>
      <c r="YC217" s="143"/>
      <c r="YD217" s="143"/>
      <c r="YE217" s="143"/>
      <c r="YF217" s="143"/>
      <c r="YG217" s="143"/>
      <c r="YH217" s="143"/>
      <c r="YI217" s="143"/>
      <c r="YJ217" s="143"/>
      <c r="YK217" s="143"/>
      <c r="YL217" s="143"/>
      <c r="YM217" s="143"/>
      <c r="YN217" s="143"/>
      <c r="YO217" s="143"/>
      <c r="YP217" s="143"/>
      <c r="YQ217" s="143"/>
      <c r="YR217" s="143"/>
      <c r="YS217" s="143"/>
      <c r="YT217" s="143"/>
      <c r="YU217" s="143"/>
      <c r="YV217" s="143"/>
      <c r="YW217" s="143"/>
      <c r="YX217" s="143"/>
      <c r="YY217" s="143"/>
      <c r="YZ217" s="143"/>
      <c r="ZA217" s="143"/>
      <c r="ZB217" s="143"/>
      <c r="ZC217" s="143"/>
      <c r="ZD217" s="143"/>
      <c r="ZE217" s="143"/>
      <c r="ZF217" s="143"/>
      <c r="ZG217" s="143"/>
      <c r="ZH217" s="143"/>
    </row>
    <row r="218" spans="1:684" s="106" customFormat="1" ht="13.55" customHeight="1">
      <c r="A218" s="400"/>
      <c r="B218" s="62" t="s">
        <v>34</v>
      </c>
      <c r="C218" s="166">
        <f>Asia!C218</f>
        <v>147907</v>
      </c>
      <c r="D218" s="385">
        <f t="shared" si="50"/>
        <v>1.0924511218628865</v>
      </c>
      <c r="E218" s="93">
        <v>205</v>
      </c>
      <c r="F218" s="385">
        <f>IFERROR(IF((E218/E206-1)=-100%,"",(E218/E206-1)),"")</f>
        <v>1.9710144927536231</v>
      </c>
      <c r="G218" s="92">
        <v>41</v>
      </c>
      <c r="H218" s="385"/>
      <c r="I218" s="92">
        <v>32</v>
      </c>
      <c r="J218" s="385">
        <f t="shared" si="51"/>
        <v>1.4615384615384617</v>
      </c>
      <c r="K218" s="373">
        <v>4</v>
      </c>
      <c r="L218" s="385" t="str">
        <f t="shared" si="48"/>
        <v/>
      </c>
      <c r="M218" s="373">
        <v>11</v>
      </c>
      <c r="N218" s="385">
        <f t="shared" si="43"/>
        <v>-0.62068965517241381</v>
      </c>
      <c r="O218" s="92"/>
      <c r="P218" s="385"/>
      <c r="Q218" s="93"/>
      <c r="R218" s="385"/>
      <c r="S218" s="143"/>
      <c r="T218" s="143"/>
      <c r="U218" s="143"/>
      <c r="V218" s="143"/>
      <c r="W218" s="143"/>
      <c r="X218" s="143"/>
      <c r="Y218" s="143"/>
      <c r="Z218" s="143"/>
      <c r="AA218" s="143"/>
      <c r="AB218" s="143"/>
      <c r="AC218" s="143"/>
      <c r="AD218" s="143"/>
      <c r="AE218" s="143"/>
      <c r="AF218" s="143"/>
      <c r="AG218" s="143"/>
      <c r="AH218" s="143"/>
      <c r="AI218" s="143"/>
      <c r="AJ218" s="143"/>
      <c r="AK218" s="143"/>
      <c r="AL218" s="143"/>
      <c r="AM218" s="143"/>
      <c r="AN218" s="143"/>
      <c r="AO218" s="143"/>
      <c r="AP218" s="143"/>
      <c r="AQ218" s="143"/>
      <c r="AR218" s="143"/>
      <c r="AS218" s="143"/>
      <c r="AT218" s="143"/>
      <c r="AU218" s="143"/>
      <c r="AV218" s="143"/>
      <c r="AW218" s="143"/>
      <c r="AX218" s="143"/>
      <c r="AY218" s="143"/>
      <c r="AZ218" s="143"/>
      <c r="BA218" s="143"/>
      <c r="BB218" s="143"/>
      <c r="BC218" s="143"/>
      <c r="BD218" s="143"/>
      <c r="BE218" s="143"/>
      <c r="BF218" s="143"/>
      <c r="BG218" s="143"/>
      <c r="BH218" s="143"/>
      <c r="BI218" s="143"/>
      <c r="BJ218" s="143"/>
      <c r="BK218" s="143"/>
      <c r="BL218" s="143"/>
      <c r="BM218" s="143"/>
      <c r="BN218" s="143"/>
      <c r="BO218" s="143"/>
      <c r="BP218" s="143"/>
      <c r="BQ218" s="143"/>
      <c r="BR218" s="143"/>
      <c r="BS218" s="143"/>
      <c r="BT218" s="143"/>
      <c r="BU218" s="143"/>
      <c r="BV218" s="143"/>
      <c r="BW218" s="143"/>
      <c r="BX218" s="143"/>
      <c r="BY218" s="143"/>
      <c r="BZ218" s="143"/>
      <c r="CA218" s="143"/>
      <c r="CB218" s="143"/>
      <c r="CC218" s="143"/>
      <c r="CD218" s="143"/>
      <c r="CE218" s="143"/>
      <c r="CF218" s="143"/>
      <c r="CG218" s="143"/>
      <c r="CH218" s="143"/>
      <c r="CI218" s="143"/>
      <c r="CJ218" s="143"/>
      <c r="CK218" s="143"/>
      <c r="CL218" s="143"/>
      <c r="CM218" s="143"/>
      <c r="CN218" s="143"/>
      <c r="CO218" s="143"/>
      <c r="CP218" s="143"/>
      <c r="CQ218" s="143"/>
      <c r="CR218" s="143"/>
      <c r="CS218" s="143"/>
      <c r="CT218" s="143"/>
      <c r="CU218" s="143"/>
      <c r="CV218" s="143"/>
      <c r="CW218" s="143"/>
      <c r="CX218" s="143"/>
      <c r="CY218" s="143"/>
      <c r="CZ218" s="143"/>
      <c r="DA218" s="143"/>
      <c r="DB218" s="143"/>
      <c r="DC218" s="143"/>
      <c r="DD218" s="143"/>
      <c r="DE218" s="143"/>
      <c r="DF218" s="143"/>
      <c r="DG218" s="143"/>
      <c r="DH218" s="143"/>
      <c r="DI218" s="143"/>
      <c r="DJ218" s="143"/>
      <c r="DK218" s="143"/>
      <c r="DL218" s="143"/>
      <c r="DM218" s="143"/>
      <c r="DN218" s="143"/>
      <c r="DO218" s="143"/>
      <c r="DP218" s="143"/>
      <c r="DQ218" s="143"/>
      <c r="DR218" s="143"/>
      <c r="DS218" s="143"/>
      <c r="DT218" s="143"/>
      <c r="DU218" s="143"/>
      <c r="DV218" s="143"/>
      <c r="DW218" s="143"/>
      <c r="DX218" s="143"/>
      <c r="DY218" s="143"/>
      <c r="DZ218" s="143"/>
      <c r="EA218" s="143"/>
      <c r="EB218" s="143"/>
      <c r="EC218" s="143"/>
      <c r="ED218" s="143"/>
      <c r="EE218" s="143"/>
      <c r="EF218" s="143"/>
      <c r="EG218" s="143"/>
      <c r="EH218" s="143"/>
      <c r="EI218" s="143"/>
      <c r="EJ218" s="143"/>
      <c r="EK218" s="143"/>
      <c r="EL218" s="143"/>
      <c r="EM218" s="143"/>
      <c r="EN218" s="143"/>
      <c r="EO218" s="143"/>
      <c r="EP218" s="143"/>
      <c r="EQ218" s="143"/>
      <c r="ER218" s="143"/>
      <c r="ES218" s="143"/>
      <c r="ET218" s="143"/>
      <c r="EU218" s="143"/>
      <c r="EV218" s="143"/>
      <c r="EW218" s="143"/>
      <c r="EX218" s="143"/>
      <c r="EY218" s="143"/>
      <c r="EZ218" s="143"/>
      <c r="FA218" s="143"/>
      <c r="FB218" s="143"/>
      <c r="FC218" s="143"/>
      <c r="FD218" s="143"/>
      <c r="FE218" s="143"/>
      <c r="FF218" s="143"/>
      <c r="FG218" s="143"/>
      <c r="FH218" s="143"/>
      <c r="FI218" s="143"/>
      <c r="FJ218" s="143"/>
      <c r="FK218" s="143"/>
      <c r="FL218" s="143"/>
      <c r="FM218" s="143"/>
      <c r="FN218" s="143"/>
      <c r="FO218" s="143"/>
      <c r="FP218" s="143"/>
      <c r="FQ218" s="143"/>
      <c r="FR218" s="143"/>
      <c r="FS218" s="143"/>
      <c r="FT218" s="143"/>
      <c r="FU218" s="143"/>
      <c r="FV218" s="143"/>
      <c r="FW218" s="143"/>
      <c r="FX218" s="143"/>
      <c r="FY218" s="143"/>
      <c r="FZ218" s="143"/>
      <c r="GA218" s="143"/>
      <c r="GB218" s="143"/>
      <c r="GC218" s="143"/>
      <c r="GD218" s="143"/>
      <c r="GE218" s="143"/>
      <c r="GF218" s="143"/>
      <c r="GG218" s="143"/>
      <c r="GH218" s="143"/>
      <c r="GI218" s="143"/>
      <c r="GJ218" s="143"/>
      <c r="GK218" s="143"/>
      <c r="GL218" s="143"/>
      <c r="GM218" s="143"/>
      <c r="GN218" s="143"/>
      <c r="GO218" s="143"/>
      <c r="GP218" s="143"/>
      <c r="GQ218" s="143"/>
      <c r="GR218" s="143"/>
      <c r="GS218" s="143"/>
      <c r="GT218" s="143"/>
      <c r="GU218" s="143"/>
      <c r="GV218" s="143"/>
      <c r="GW218" s="143"/>
      <c r="GX218" s="143"/>
      <c r="GY218" s="143"/>
      <c r="GZ218" s="143"/>
      <c r="HA218" s="143"/>
      <c r="HB218" s="143"/>
      <c r="HC218" s="143"/>
      <c r="HD218" s="143"/>
      <c r="HE218" s="143"/>
      <c r="HF218" s="143"/>
      <c r="HG218" s="143"/>
      <c r="HH218" s="143"/>
      <c r="HI218" s="143"/>
      <c r="HJ218" s="143"/>
      <c r="HK218" s="143"/>
      <c r="HL218" s="143"/>
      <c r="HM218" s="143"/>
      <c r="HN218" s="143"/>
      <c r="HO218" s="143"/>
      <c r="HP218" s="143"/>
      <c r="HQ218" s="143"/>
      <c r="HR218" s="143"/>
      <c r="HS218" s="143"/>
      <c r="HT218" s="143"/>
      <c r="HU218" s="143"/>
      <c r="HV218" s="143"/>
      <c r="HW218" s="143"/>
      <c r="HX218" s="143"/>
      <c r="HY218" s="143"/>
      <c r="HZ218" s="143"/>
      <c r="IA218" s="143"/>
      <c r="IB218" s="143"/>
      <c r="IC218" s="143"/>
      <c r="ID218" s="143"/>
      <c r="IE218" s="143"/>
      <c r="IF218" s="143"/>
      <c r="IG218" s="143"/>
      <c r="IH218" s="143"/>
      <c r="II218" s="143"/>
      <c r="IJ218" s="143"/>
      <c r="IK218" s="143"/>
      <c r="IL218" s="143"/>
      <c r="IM218" s="143"/>
      <c r="IN218" s="143"/>
      <c r="IO218" s="143"/>
      <c r="IP218" s="143"/>
      <c r="IQ218" s="143"/>
      <c r="IR218" s="143"/>
      <c r="IS218" s="143"/>
      <c r="IT218" s="143"/>
      <c r="IU218" s="143"/>
      <c r="IV218" s="143"/>
      <c r="IW218" s="143"/>
      <c r="IX218" s="143"/>
      <c r="IY218" s="143"/>
      <c r="IZ218" s="143"/>
      <c r="JA218" s="143"/>
      <c r="JB218" s="143"/>
      <c r="JC218" s="143"/>
      <c r="JD218" s="143"/>
      <c r="JE218" s="143"/>
      <c r="JF218" s="143"/>
      <c r="JG218" s="143"/>
      <c r="JH218" s="143"/>
      <c r="JI218" s="143"/>
      <c r="JJ218" s="143"/>
      <c r="JK218" s="143"/>
      <c r="JL218" s="143"/>
      <c r="JM218" s="143"/>
      <c r="JN218" s="143"/>
      <c r="JO218" s="143"/>
      <c r="JP218" s="143"/>
      <c r="JQ218" s="143"/>
      <c r="JR218" s="143"/>
      <c r="JS218" s="143"/>
      <c r="JT218" s="143"/>
      <c r="JU218" s="143"/>
      <c r="JV218" s="143"/>
      <c r="JW218" s="143"/>
      <c r="JX218" s="143"/>
      <c r="JY218" s="143"/>
      <c r="JZ218" s="143"/>
      <c r="KA218" s="143"/>
      <c r="KB218" s="143"/>
      <c r="KC218" s="143"/>
      <c r="KD218" s="143"/>
      <c r="KE218" s="143"/>
      <c r="KF218" s="143"/>
      <c r="KG218" s="143"/>
      <c r="KH218" s="143"/>
      <c r="KI218" s="143"/>
      <c r="KJ218" s="143"/>
      <c r="KK218" s="143"/>
      <c r="KL218" s="143"/>
      <c r="KM218" s="143"/>
      <c r="KN218" s="143"/>
      <c r="KO218" s="143"/>
      <c r="KP218" s="143"/>
      <c r="KQ218" s="143"/>
      <c r="KR218" s="143"/>
      <c r="KS218" s="143"/>
      <c r="KT218" s="143"/>
      <c r="KU218" s="143"/>
      <c r="KV218" s="143"/>
      <c r="KW218" s="143"/>
      <c r="KX218" s="143"/>
      <c r="KY218" s="143"/>
      <c r="KZ218" s="143"/>
      <c r="LA218" s="143"/>
      <c r="LB218" s="143"/>
      <c r="LC218" s="143"/>
      <c r="LD218" s="143"/>
      <c r="LE218" s="143"/>
      <c r="LF218" s="143"/>
      <c r="LG218" s="143"/>
      <c r="LH218" s="143"/>
      <c r="LI218" s="143"/>
      <c r="LJ218" s="143"/>
      <c r="LK218" s="143"/>
      <c r="LL218" s="143"/>
      <c r="LM218" s="143"/>
      <c r="LN218" s="143"/>
      <c r="LO218" s="143"/>
      <c r="LP218" s="143"/>
      <c r="LQ218" s="143"/>
      <c r="LR218" s="143"/>
      <c r="LS218" s="143"/>
      <c r="LT218" s="143"/>
      <c r="LU218" s="143"/>
      <c r="LV218" s="143"/>
      <c r="LW218" s="143"/>
      <c r="LX218" s="143"/>
      <c r="LY218" s="143"/>
      <c r="LZ218" s="143"/>
      <c r="MA218" s="143"/>
      <c r="MB218" s="143"/>
      <c r="MC218" s="143"/>
      <c r="MD218" s="143"/>
      <c r="ME218" s="143"/>
      <c r="MF218" s="143"/>
      <c r="MG218" s="143"/>
      <c r="MH218" s="143"/>
      <c r="MI218" s="143"/>
      <c r="MJ218" s="143"/>
      <c r="MK218" s="143"/>
      <c r="ML218" s="143"/>
      <c r="MM218" s="143"/>
      <c r="MN218" s="143"/>
      <c r="MO218" s="143"/>
      <c r="MP218" s="143"/>
      <c r="MQ218" s="143"/>
      <c r="MR218" s="143"/>
      <c r="MS218" s="143"/>
      <c r="MT218" s="143"/>
      <c r="MU218" s="143"/>
      <c r="MV218" s="143"/>
      <c r="MW218" s="143"/>
      <c r="MX218" s="143"/>
      <c r="MY218" s="143"/>
      <c r="MZ218" s="143"/>
      <c r="NA218" s="143"/>
      <c r="NB218" s="143"/>
      <c r="NC218" s="143"/>
      <c r="ND218" s="143"/>
      <c r="NE218" s="143"/>
      <c r="NF218" s="143"/>
      <c r="NG218" s="143"/>
      <c r="NH218" s="143"/>
      <c r="NI218" s="143"/>
      <c r="NJ218" s="143"/>
      <c r="NK218" s="143"/>
      <c r="NL218" s="143"/>
      <c r="NM218" s="143"/>
      <c r="NN218" s="143"/>
      <c r="NO218" s="143"/>
      <c r="NP218" s="143"/>
      <c r="NQ218" s="143"/>
      <c r="NR218" s="143"/>
      <c r="NS218" s="143"/>
      <c r="NT218" s="143"/>
      <c r="NU218" s="143"/>
      <c r="NV218" s="143"/>
      <c r="NW218" s="143"/>
      <c r="NX218" s="143"/>
      <c r="NY218" s="143"/>
      <c r="NZ218" s="143"/>
      <c r="OA218" s="143"/>
      <c r="OB218" s="143"/>
      <c r="OC218" s="143"/>
      <c r="OD218" s="143"/>
      <c r="OE218" s="143"/>
      <c r="OF218" s="143"/>
      <c r="OG218" s="143"/>
      <c r="OH218" s="143"/>
      <c r="OI218" s="143"/>
      <c r="OJ218" s="143"/>
      <c r="OK218" s="143"/>
      <c r="OL218" s="143"/>
      <c r="OM218" s="143"/>
      <c r="ON218" s="143"/>
      <c r="OO218" s="143"/>
      <c r="OP218" s="143"/>
      <c r="OQ218" s="143"/>
      <c r="OR218" s="143"/>
      <c r="OS218" s="143"/>
      <c r="OT218" s="143"/>
      <c r="OU218" s="143"/>
      <c r="OV218" s="143"/>
      <c r="OW218" s="143"/>
      <c r="OX218" s="143"/>
      <c r="OY218" s="143"/>
      <c r="OZ218" s="143"/>
      <c r="PA218" s="143"/>
      <c r="PB218" s="143"/>
      <c r="PC218" s="143"/>
      <c r="PD218" s="143"/>
      <c r="PE218" s="143"/>
      <c r="PF218" s="143"/>
      <c r="PG218" s="143"/>
      <c r="PH218" s="143"/>
      <c r="PI218" s="143"/>
      <c r="PJ218" s="143"/>
      <c r="PK218" s="143"/>
      <c r="PL218" s="143"/>
      <c r="PM218" s="143"/>
      <c r="PN218" s="143"/>
      <c r="PO218" s="143"/>
      <c r="PP218" s="143"/>
      <c r="PQ218" s="143"/>
      <c r="PR218" s="143"/>
      <c r="PS218" s="143"/>
      <c r="PT218" s="143"/>
      <c r="PU218" s="143"/>
      <c r="PV218" s="143"/>
      <c r="PW218" s="143"/>
      <c r="PX218" s="143"/>
      <c r="PY218" s="143"/>
      <c r="PZ218" s="143"/>
      <c r="QA218" s="143"/>
      <c r="QB218" s="143"/>
      <c r="QC218" s="143"/>
      <c r="QD218" s="143"/>
      <c r="QE218" s="143"/>
      <c r="QF218" s="143"/>
      <c r="QG218" s="143"/>
      <c r="QH218" s="143"/>
      <c r="QI218" s="143"/>
      <c r="QJ218" s="143"/>
      <c r="QK218" s="143"/>
      <c r="QL218" s="143"/>
      <c r="QM218" s="143"/>
      <c r="QN218" s="143"/>
      <c r="QO218" s="143"/>
      <c r="QP218" s="143"/>
      <c r="QQ218" s="143"/>
      <c r="QR218" s="143"/>
      <c r="QS218" s="143"/>
      <c r="QT218" s="143"/>
      <c r="QU218" s="143"/>
      <c r="QV218" s="143"/>
      <c r="QW218" s="143"/>
      <c r="QX218" s="143"/>
      <c r="QY218" s="143"/>
      <c r="QZ218" s="143"/>
      <c r="RA218" s="143"/>
      <c r="RB218" s="143"/>
      <c r="RC218" s="143"/>
      <c r="RD218" s="143"/>
      <c r="RE218" s="143"/>
      <c r="RF218" s="143"/>
      <c r="RG218" s="143"/>
      <c r="RH218" s="143"/>
      <c r="RI218" s="143"/>
      <c r="RJ218" s="143"/>
      <c r="RK218" s="143"/>
      <c r="RL218" s="143"/>
      <c r="RM218" s="143"/>
      <c r="RN218" s="143"/>
      <c r="RO218" s="143"/>
      <c r="RP218" s="143"/>
      <c r="RQ218" s="143"/>
      <c r="RR218" s="143"/>
      <c r="RS218" s="143"/>
      <c r="RT218" s="143"/>
      <c r="RU218" s="143"/>
      <c r="RV218" s="143"/>
      <c r="RW218" s="143"/>
      <c r="RX218" s="143"/>
      <c r="RY218" s="143"/>
      <c r="RZ218" s="143"/>
      <c r="SA218" s="143"/>
      <c r="SB218" s="143"/>
      <c r="SC218" s="143"/>
      <c r="SD218" s="143"/>
      <c r="SE218" s="143"/>
      <c r="SF218" s="143"/>
      <c r="SG218" s="143"/>
      <c r="SH218" s="143"/>
      <c r="SI218" s="143"/>
      <c r="SJ218" s="143"/>
      <c r="SK218" s="143"/>
      <c r="SL218" s="143"/>
      <c r="SM218" s="143"/>
      <c r="SN218" s="143"/>
      <c r="SO218" s="143"/>
      <c r="SP218" s="143"/>
      <c r="SQ218" s="143"/>
      <c r="SR218" s="143"/>
      <c r="SS218" s="143"/>
      <c r="ST218" s="143"/>
      <c r="SU218" s="143"/>
      <c r="SV218" s="143"/>
      <c r="SW218" s="143"/>
      <c r="SX218" s="143"/>
      <c r="SY218" s="143"/>
      <c r="SZ218" s="143"/>
      <c r="TA218" s="143"/>
      <c r="TB218" s="143"/>
      <c r="TC218" s="143"/>
      <c r="TD218" s="143"/>
      <c r="TE218" s="143"/>
      <c r="TF218" s="143"/>
      <c r="TG218" s="143"/>
      <c r="TH218" s="143"/>
      <c r="TI218" s="143"/>
      <c r="TJ218" s="143"/>
      <c r="TK218" s="143"/>
      <c r="TL218" s="143"/>
      <c r="TM218" s="143"/>
      <c r="TN218" s="143"/>
      <c r="TO218" s="143"/>
      <c r="TP218" s="143"/>
      <c r="TQ218" s="143"/>
      <c r="TR218" s="143"/>
      <c r="TS218" s="143"/>
      <c r="TT218" s="143"/>
      <c r="TU218" s="143"/>
      <c r="TV218" s="143"/>
      <c r="TW218" s="143"/>
      <c r="TX218" s="143"/>
      <c r="TY218" s="143"/>
      <c r="TZ218" s="143"/>
      <c r="UA218" s="143"/>
      <c r="UB218" s="143"/>
      <c r="UC218" s="143"/>
      <c r="UD218" s="143"/>
      <c r="UE218" s="143"/>
      <c r="UF218" s="143"/>
      <c r="UG218" s="143"/>
      <c r="UH218" s="143"/>
      <c r="UI218" s="143"/>
      <c r="UJ218" s="143"/>
      <c r="UK218" s="143"/>
      <c r="UL218" s="143"/>
      <c r="UM218" s="143"/>
      <c r="UN218" s="143"/>
      <c r="UO218" s="143"/>
      <c r="UP218" s="143"/>
      <c r="UQ218" s="143"/>
      <c r="UR218" s="143"/>
      <c r="US218" s="143"/>
      <c r="UT218" s="143"/>
      <c r="UU218" s="143"/>
      <c r="UV218" s="143"/>
      <c r="UW218" s="143"/>
      <c r="UX218" s="143"/>
      <c r="UY218" s="143"/>
      <c r="UZ218" s="143"/>
      <c r="VA218" s="143"/>
      <c r="VB218" s="143"/>
      <c r="VC218" s="143"/>
      <c r="VD218" s="143"/>
      <c r="VE218" s="143"/>
      <c r="VF218" s="143"/>
      <c r="VG218" s="143"/>
      <c r="VH218" s="143"/>
      <c r="VI218" s="143"/>
      <c r="VJ218" s="143"/>
      <c r="VK218" s="143"/>
      <c r="VL218" s="143"/>
      <c r="VM218" s="143"/>
      <c r="VN218" s="143"/>
      <c r="VO218" s="143"/>
      <c r="VP218" s="143"/>
      <c r="VQ218" s="143"/>
      <c r="VR218" s="143"/>
      <c r="VS218" s="143"/>
      <c r="VT218" s="143"/>
      <c r="VU218" s="143"/>
      <c r="VV218" s="143"/>
      <c r="VW218" s="143"/>
      <c r="VX218" s="143"/>
      <c r="VY218" s="143"/>
      <c r="VZ218" s="143"/>
      <c r="WA218" s="143"/>
      <c r="WB218" s="143"/>
      <c r="WC218" s="143"/>
      <c r="WD218" s="143"/>
      <c r="WE218" s="143"/>
      <c r="WF218" s="143"/>
      <c r="WG218" s="143"/>
      <c r="WH218" s="143"/>
      <c r="WI218" s="143"/>
      <c r="WJ218" s="143"/>
      <c r="WK218" s="143"/>
      <c r="WL218" s="143"/>
      <c r="WM218" s="143"/>
      <c r="WN218" s="143"/>
      <c r="WO218" s="143"/>
      <c r="WP218" s="143"/>
      <c r="WQ218" s="143"/>
      <c r="WR218" s="143"/>
      <c r="WS218" s="143"/>
      <c r="WT218" s="143"/>
      <c r="WU218" s="143"/>
      <c r="WV218" s="143"/>
      <c r="WW218" s="143"/>
      <c r="WX218" s="143"/>
      <c r="WY218" s="143"/>
      <c r="WZ218" s="143"/>
      <c r="XA218" s="143"/>
      <c r="XB218" s="143"/>
      <c r="XC218" s="143"/>
      <c r="XD218" s="143"/>
      <c r="XE218" s="143"/>
      <c r="XF218" s="143"/>
      <c r="XG218" s="143"/>
      <c r="XH218" s="143"/>
      <c r="XI218" s="143"/>
      <c r="XJ218" s="143"/>
      <c r="XK218" s="143"/>
      <c r="XL218" s="143"/>
      <c r="XM218" s="143"/>
      <c r="XN218" s="143"/>
      <c r="XO218" s="143"/>
      <c r="XP218" s="143"/>
      <c r="XQ218" s="143"/>
      <c r="XR218" s="143"/>
      <c r="XS218" s="143"/>
      <c r="XT218" s="143"/>
      <c r="XU218" s="143"/>
      <c r="XV218" s="143"/>
      <c r="XW218" s="143"/>
      <c r="XX218" s="143"/>
      <c r="XY218" s="143"/>
      <c r="XZ218" s="143"/>
      <c r="YA218" s="143"/>
      <c r="YB218" s="143"/>
      <c r="YC218" s="143"/>
      <c r="YD218" s="143"/>
      <c r="YE218" s="143"/>
      <c r="YF218" s="143"/>
      <c r="YG218" s="143"/>
      <c r="YH218" s="143"/>
      <c r="YI218" s="143"/>
      <c r="YJ218" s="143"/>
      <c r="YK218" s="143"/>
      <c r="YL218" s="143"/>
      <c r="YM218" s="143"/>
      <c r="YN218" s="143"/>
      <c r="YO218" s="143"/>
      <c r="YP218" s="143"/>
      <c r="YQ218" s="143"/>
      <c r="YR218" s="143"/>
      <c r="YS218" s="143"/>
      <c r="YT218" s="143"/>
      <c r="YU218" s="143"/>
      <c r="YV218" s="143"/>
      <c r="YW218" s="143"/>
      <c r="YX218" s="143"/>
      <c r="YY218" s="143"/>
      <c r="YZ218" s="143"/>
      <c r="ZA218" s="143"/>
      <c r="ZB218" s="143"/>
      <c r="ZC218" s="143"/>
      <c r="ZD218" s="143"/>
      <c r="ZE218" s="143"/>
      <c r="ZF218" s="143"/>
      <c r="ZG218" s="143"/>
      <c r="ZH218" s="143"/>
    </row>
    <row r="219" spans="1:684" s="106" customFormat="1" ht="13.55" customHeight="1">
      <c r="A219" s="401"/>
      <c r="B219" s="156" t="s">
        <v>32</v>
      </c>
      <c r="C219" s="167">
        <f>Asia!C219</f>
        <v>139426</v>
      </c>
      <c r="D219" s="389">
        <f t="shared" si="50"/>
        <v>0.72188260284292305</v>
      </c>
      <c r="E219" s="154">
        <v>169</v>
      </c>
      <c r="F219" s="385">
        <f>IFERROR(IF((E219/E207-1)=-100%,"",(E219/E207-1)),"")</f>
        <v>0.43220338983050843</v>
      </c>
      <c r="G219" s="153">
        <v>54</v>
      </c>
      <c r="H219" s="389"/>
      <c r="I219" s="153">
        <v>55</v>
      </c>
      <c r="J219" s="389">
        <f t="shared" si="51"/>
        <v>2.9285714285714284</v>
      </c>
      <c r="K219" s="374">
        <v>3</v>
      </c>
      <c r="L219" s="389" t="str">
        <f t="shared" si="48"/>
        <v/>
      </c>
      <c r="M219" s="374">
        <v>12</v>
      </c>
      <c r="N219" s="389">
        <f t="shared" si="43"/>
        <v>11</v>
      </c>
      <c r="O219" s="92"/>
      <c r="P219" s="385"/>
      <c r="Q219" s="93"/>
      <c r="R219" s="385"/>
      <c r="S219" s="143"/>
      <c r="T219" s="143"/>
      <c r="U219" s="143"/>
      <c r="V219" s="143"/>
      <c r="W219" s="143"/>
      <c r="X219" s="143"/>
      <c r="Y219" s="143"/>
      <c r="Z219" s="143"/>
      <c r="AA219" s="143"/>
      <c r="AB219" s="143"/>
      <c r="AC219" s="143"/>
      <c r="AD219" s="143"/>
      <c r="AE219" s="143"/>
      <c r="AF219" s="143"/>
      <c r="AG219" s="143"/>
      <c r="AH219" s="143"/>
      <c r="AI219" s="143"/>
      <c r="AJ219" s="143"/>
      <c r="AK219" s="143"/>
      <c r="AL219" s="143"/>
      <c r="AM219" s="143"/>
      <c r="AN219" s="143"/>
      <c r="AO219" s="143"/>
      <c r="AP219" s="143"/>
      <c r="AQ219" s="143"/>
      <c r="AR219" s="143"/>
      <c r="AS219" s="143"/>
      <c r="AT219" s="143"/>
      <c r="AU219" s="143"/>
      <c r="AV219" s="143"/>
      <c r="AW219" s="143"/>
      <c r="AX219" s="143"/>
      <c r="AY219" s="143"/>
      <c r="AZ219" s="143"/>
      <c r="BA219" s="143"/>
      <c r="BB219" s="143"/>
      <c r="BC219" s="143"/>
      <c r="BD219" s="143"/>
      <c r="BE219" s="143"/>
      <c r="BF219" s="143"/>
      <c r="BG219" s="143"/>
      <c r="BH219" s="143"/>
      <c r="BI219" s="143"/>
      <c r="BJ219" s="143"/>
      <c r="BK219" s="143"/>
      <c r="BL219" s="143"/>
      <c r="BM219" s="143"/>
      <c r="BN219" s="143"/>
      <c r="BO219" s="143"/>
      <c r="BP219" s="143"/>
      <c r="BQ219" s="143"/>
      <c r="BR219" s="143"/>
      <c r="BS219" s="143"/>
      <c r="BT219" s="143"/>
      <c r="BU219" s="143"/>
      <c r="BV219" s="143"/>
      <c r="BW219" s="143"/>
      <c r="BX219" s="143"/>
      <c r="BY219" s="143"/>
      <c r="BZ219" s="143"/>
      <c r="CA219" s="143"/>
      <c r="CB219" s="143"/>
      <c r="CC219" s="143"/>
      <c r="CD219" s="143"/>
      <c r="CE219" s="143"/>
      <c r="CF219" s="143"/>
      <c r="CG219" s="143"/>
      <c r="CH219" s="143"/>
      <c r="CI219" s="143"/>
      <c r="CJ219" s="143"/>
      <c r="CK219" s="143"/>
      <c r="CL219" s="143"/>
      <c r="CM219" s="143"/>
      <c r="CN219" s="143"/>
      <c r="CO219" s="143"/>
      <c r="CP219" s="143"/>
      <c r="CQ219" s="143"/>
      <c r="CR219" s="143"/>
      <c r="CS219" s="143"/>
      <c r="CT219" s="143"/>
      <c r="CU219" s="143"/>
      <c r="CV219" s="143"/>
      <c r="CW219" s="143"/>
      <c r="CX219" s="143"/>
      <c r="CY219" s="143"/>
      <c r="CZ219" s="143"/>
      <c r="DA219" s="143"/>
      <c r="DB219" s="143"/>
      <c r="DC219" s="143"/>
      <c r="DD219" s="143"/>
      <c r="DE219" s="143"/>
      <c r="DF219" s="143"/>
      <c r="DG219" s="143"/>
      <c r="DH219" s="143"/>
      <c r="DI219" s="143"/>
      <c r="DJ219" s="143"/>
      <c r="DK219" s="143"/>
      <c r="DL219" s="143"/>
      <c r="DM219" s="143"/>
      <c r="DN219" s="143"/>
      <c r="DO219" s="143"/>
      <c r="DP219" s="143"/>
      <c r="DQ219" s="143"/>
      <c r="DR219" s="143"/>
      <c r="DS219" s="143"/>
      <c r="DT219" s="143"/>
      <c r="DU219" s="143"/>
      <c r="DV219" s="143"/>
      <c r="DW219" s="143"/>
      <c r="DX219" s="143"/>
      <c r="DY219" s="143"/>
      <c r="DZ219" s="143"/>
      <c r="EA219" s="143"/>
      <c r="EB219" s="143"/>
      <c r="EC219" s="143"/>
      <c r="ED219" s="143"/>
      <c r="EE219" s="143"/>
      <c r="EF219" s="143"/>
      <c r="EG219" s="143"/>
      <c r="EH219" s="143"/>
      <c r="EI219" s="143"/>
      <c r="EJ219" s="143"/>
      <c r="EK219" s="143"/>
      <c r="EL219" s="143"/>
      <c r="EM219" s="143"/>
      <c r="EN219" s="143"/>
      <c r="EO219" s="143"/>
      <c r="EP219" s="143"/>
      <c r="EQ219" s="143"/>
      <c r="ER219" s="143"/>
      <c r="ES219" s="143"/>
      <c r="ET219" s="143"/>
      <c r="EU219" s="143"/>
      <c r="EV219" s="143"/>
      <c r="EW219" s="143"/>
      <c r="EX219" s="143"/>
      <c r="EY219" s="143"/>
      <c r="EZ219" s="143"/>
      <c r="FA219" s="143"/>
      <c r="FB219" s="143"/>
      <c r="FC219" s="143"/>
      <c r="FD219" s="143"/>
      <c r="FE219" s="143"/>
      <c r="FF219" s="143"/>
      <c r="FG219" s="143"/>
      <c r="FH219" s="143"/>
      <c r="FI219" s="143"/>
      <c r="FJ219" s="143"/>
      <c r="FK219" s="143"/>
      <c r="FL219" s="143"/>
      <c r="FM219" s="143"/>
      <c r="FN219" s="143"/>
      <c r="FO219" s="143"/>
      <c r="FP219" s="143"/>
      <c r="FQ219" s="143"/>
      <c r="FR219" s="143"/>
      <c r="FS219" s="143"/>
      <c r="FT219" s="143"/>
      <c r="FU219" s="143"/>
      <c r="FV219" s="143"/>
      <c r="FW219" s="143"/>
      <c r="FX219" s="143"/>
      <c r="FY219" s="143"/>
      <c r="FZ219" s="143"/>
      <c r="GA219" s="143"/>
      <c r="GB219" s="143"/>
      <c r="GC219" s="143"/>
      <c r="GD219" s="143"/>
      <c r="GE219" s="143"/>
      <c r="GF219" s="143"/>
      <c r="GG219" s="143"/>
      <c r="GH219" s="143"/>
      <c r="GI219" s="143"/>
      <c r="GJ219" s="143"/>
      <c r="GK219" s="143"/>
      <c r="GL219" s="143"/>
      <c r="GM219" s="143"/>
      <c r="GN219" s="143"/>
      <c r="GO219" s="143"/>
      <c r="GP219" s="143"/>
      <c r="GQ219" s="143"/>
      <c r="GR219" s="143"/>
      <c r="GS219" s="143"/>
      <c r="GT219" s="143"/>
      <c r="GU219" s="143"/>
      <c r="GV219" s="143"/>
      <c r="GW219" s="143"/>
      <c r="GX219" s="143"/>
      <c r="GY219" s="143"/>
      <c r="GZ219" s="143"/>
      <c r="HA219" s="143"/>
      <c r="HB219" s="143"/>
      <c r="HC219" s="143"/>
      <c r="HD219" s="143"/>
      <c r="HE219" s="143"/>
      <c r="HF219" s="143"/>
      <c r="HG219" s="143"/>
      <c r="HH219" s="143"/>
      <c r="HI219" s="143"/>
      <c r="HJ219" s="143"/>
      <c r="HK219" s="143"/>
      <c r="HL219" s="143"/>
      <c r="HM219" s="143"/>
      <c r="HN219" s="143"/>
      <c r="HO219" s="143"/>
      <c r="HP219" s="143"/>
      <c r="HQ219" s="143"/>
      <c r="HR219" s="143"/>
      <c r="HS219" s="143"/>
      <c r="HT219" s="143"/>
      <c r="HU219" s="143"/>
      <c r="HV219" s="143"/>
      <c r="HW219" s="143"/>
      <c r="HX219" s="143"/>
      <c r="HY219" s="143"/>
      <c r="HZ219" s="143"/>
      <c r="IA219" s="143"/>
      <c r="IB219" s="143"/>
      <c r="IC219" s="143"/>
      <c r="ID219" s="143"/>
      <c r="IE219" s="143"/>
      <c r="IF219" s="143"/>
      <c r="IG219" s="143"/>
      <c r="IH219" s="143"/>
      <c r="II219" s="143"/>
      <c r="IJ219" s="143"/>
      <c r="IK219" s="143"/>
      <c r="IL219" s="143"/>
      <c r="IM219" s="143"/>
      <c r="IN219" s="143"/>
      <c r="IO219" s="143"/>
      <c r="IP219" s="143"/>
      <c r="IQ219" s="143"/>
      <c r="IR219" s="143"/>
      <c r="IS219" s="143"/>
      <c r="IT219" s="143"/>
      <c r="IU219" s="143"/>
      <c r="IV219" s="143"/>
      <c r="IW219" s="143"/>
      <c r="IX219" s="143"/>
      <c r="IY219" s="143"/>
      <c r="IZ219" s="143"/>
      <c r="JA219" s="143"/>
      <c r="JB219" s="143"/>
      <c r="JC219" s="143"/>
      <c r="JD219" s="143"/>
      <c r="JE219" s="143"/>
      <c r="JF219" s="143"/>
      <c r="JG219" s="143"/>
      <c r="JH219" s="143"/>
      <c r="JI219" s="143"/>
      <c r="JJ219" s="143"/>
      <c r="JK219" s="143"/>
      <c r="JL219" s="143"/>
      <c r="JM219" s="143"/>
      <c r="JN219" s="143"/>
      <c r="JO219" s="143"/>
      <c r="JP219" s="143"/>
      <c r="JQ219" s="143"/>
      <c r="JR219" s="143"/>
      <c r="JS219" s="143"/>
      <c r="JT219" s="143"/>
      <c r="JU219" s="143"/>
      <c r="JV219" s="143"/>
      <c r="JW219" s="143"/>
      <c r="JX219" s="143"/>
      <c r="JY219" s="143"/>
      <c r="JZ219" s="143"/>
      <c r="KA219" s="143"/>
      <c r="KB219" s="143"/>
      <c r="KC219" s="143"/>
      <c r="KD219" s="143"/>
      <c r="KE219" s="143"/>
      <c r="KF219" s="143"/>
      <c r="KG219" s="143"/>
      <c r="KH219" s="143"/>
      <c r="KI219" s="143"/>
      <c r="KJ219" s="143"/>
      <c r="KK219" s="143"/>
      <c r="KL219" s="143"/>
      <c r="KM219" s="143"/>
      <c r="KN219" s="143"/>
      <c r="KO219" s="143"/>
      <c r="KP219" s="143"/>
      <c r="KQ219" s="143"/>
      <c r="KR219" s="143"/>
      <c r="KS219" s="143"/>
      <c r="KT219" s="143"/>
      <c r="KU219" s="143"/>
      <c r="KV219" s="143"/>
      <c r="KW219" s="143"/>
      <c r="KX219" s="143"/>
      <c r="KY219" s="143"/>
      <c r="KZ219" s="143"/>
      <c r="LA219" s="143"/>
      <c r="LB219" s="143"/>
      <c r="LC219" s="143"/>
      <c r="LD219" s="143"/>
      <c r="LE219" s="143"/>
      <c r="LF219" s="143"/>
      <c r="LG219" s="143"/>
      <c r="LH219" s="143"/>
      <c r="LI219" s="143"/>
      <c r="LJ219" s="143"/>
      <c r="LK219" s="143"/>
      <c r="LL219" s="143"/>
      <c r="LM219" s="143"/>
      <c r="LN219" s="143"/>
      <c r="LO219" s="143"/>
      <c r="LP219" s="143"/>
      <c r="LQ219" s="143"/>
      <c r="LR219" s="143"/>
      <c r="LS219" s="143"/>
      <c r="LT219" s="143"/>
      <c r="LU219" s="143"/>
      <c r="LV219" s="143"/>
      <c r="LW219" s="143"/>
      <c r="LX219" s="143"/>
      <c r="LY219" s="143"/>
      <c r="LZ219" s="143"/>
      <c r="MA219" s="143"/>
      <c r="MB219" s="143"/>
      <c r="MC219" s="143"/>
      <c r="MD219" s="143"/>
      <c r="ME219" s="143"/>
      <c r="MF219" s="143"/>
      <c r="MG219" s="143"/>
      <c r="MH219" s="143"/>
      <c r="MI219" s="143"/>
      <c r="MJ219" s="143"/>
      <c r="MK219" s="143"/>
      <c r="ML219" s="143"/>
      <c r="MM219" s="143"/>
      <c r="MN219" s="143"/>
      <c r="MO219" s="143"/>
      <c r="MP219" s="143"/>
      <c r="MQ219" s="143"/>
      <c r="MR219" s="143"/>
      <c r="MS219" s="143"/>
      <c r="MT219" s="143"/>
      <c r="MU219" s="143"/>
      <c r="MV219" s="143"/>
      <c r="MW219" s="143"/>
      <c r="MX219" s="143"/>
      <c r="MY219" s="143"/>
      <c r="MZ219" s="143"/>
      <c r="NA219" s="143"/>
      <c r="NB219" s="143"/>
      <c r="NC219" s="143"/>
      <c r="ND219" s="143"/>
      <c r="NE219" s="143"/>
      <c r="NF219" s="143"/>
      <c r="NG219" s="143"/>
      <c r="NH219" s="143"/>
      <c r="NI219" s="143"/>
      <c r="NJ219" s="143"/>
      <c r="NK219" s="143"/>
      <c r="NL219" s="143"/>
      <c r="NM219" s="143"/>
      <c r="NN219" s="143"/>
      <c r="NO219" s="143"/>
      <c r="NP219" s="143"/>
      <c r="NQ219" s="143"/>
      <c r="NR219" s="143"/>
      <c r="NS219" s="143"/>
      <c r="NT219" s="143"/>
      <c r="NU219" s="143"/>
      <c r="NV219" s="143"/>
      <c r="NW219" s="143"/>
      <c r="NX219" s="143"/>
      <c r="NY219" s="143"/>
      <c r="NZ219" s="143"/>
      <c r="OA219" s="143"/>
      <c r="OB219" s="143"/>
      <c r="OC219" s="143"/>
      <c r="OD219" s="143"/>
      <c r="OE219" s="143"/>
      <c r="OF219" s="143"/>
      <c r="OG219" s="143"/>
      <c r="OH219" s="143"/>
      <c r="OI219" s="143"/>
      <c r="OJ219" s="143"/>
      <c r="OK219" s="143"/>
      <c r="OL219" s="143"/>
      <c r="OM219" s="143"/>
      <c r="ON219" s="143"/>
      <c r="OO219" s="143"/>
      <c r="OP219" s="143"/>
      <c r="OQ219" s="143"/>
      <c r="OR219" s="143"/>
      <c r="OS219" s="143"/>
      <c r="OT219" s="143"/>
      <c r="OU219" s="143"/>
      <c r="OV219" s="143"/>
      <c r="OW219" s="143"/>
      <c r="OX219" s="143"/>
      <c r="OY219" s="143"/>
      <c r="OZ219" s="143"/>
      <c r="PA219" s="143"/>
      <c r="PB219" s="143"/>
      <c r="PC219" s="143"/>
      <c r="PD219" s="143"/>
      <c r="PE219" s="143"/>
      <c r="PF219" s="143"/>
      <c r="PG219" s="143"/>
      <c r="PH219" s="143"/>
      <c r="PI219" s="143"/>
      <c r="PJ219" s="143"/>
      <c r="PK219" s="143"/>
      <c r="PL219" s="143"/>
      <c r="PM219" s="143"/>
      <c r="PN219" s="143"/>
      <c r="PO219" s="143"/>
      <c r="PP219" s="143"/>
      <c r="PQ219" s="143"/>
      <c r="PR219" s="143"/>
      <c r="PS219" s="143"/>
      <c r="PT219" s="143"/>
      <c r="PU219" s="143"/>
      <c r="PV219" s="143"/>
      <c r="PW219" s="143"/>
      <c r="PX219" s="143"/>
      <c r="PY219" s="143"/>
      <c r="PZ219" s="143"/>
      <c r="QA219" s="143"/>
      <c r="QB219" s="143"/>
      <c r="QC219" s="143"/>
      <c r="QD219" s="143"/>
      <c r="QE219" s="143"/>
      <c r="QF219" s="143"/>
      <c r="QG219" s="143"/>
      <c r="QH219" s="143"/>
      <c r="QI219" s="143"/>
      <c r="QJ219" s="143"/>
      <c r="QK219" s="143"/>
      <c r="QL219" s="143"/>
      <c r="QM219" s="143"/>
      <c r="QN219" s="143"/>
      <c r="QO219" s="143"/>
      <c r="QP219" s="143"/>
      <c r="QQ219" s="143"/>
      <c r="QR219" s="143"/>
      <c r="QS219" s="143"/>
      <c r="QT219" s="143"/>
      <c r="QU219" s="143"/>
      <c r="QV219" s="143"/>
      <c r="QW219" s="143"/>
      <c r="QX219" s="143"/>
      <c r="QY219" s="143"/>
      <c r="QZ219" s="143"/>
      <c r="RA219" s="143"/>
      <c r="RB219" s="143"/>
      <c r="RC219" s="143"/>
      <c r="RD219" s="143"/>
      <c r="RE219" s="143"/>
      <c r="RF219" s="143"/>
      <c r="RG219" s="143"/>
      <c r="RH219" s="143"/>
      <c r="RI219" s="143"/>
      <c r="RJ219" s="143"/>
      <c r="RK219" s="143"/>
      <c r="RL219" s="143"/>
      <c r="RM219" s="143"/>
      <c r="RN219" s="143"/>
      <c r="RO219" s="143"/>
      <c r="RP219" s="143"/>
      <c r="RQ219" s="143"/>
      <c r="RR219" s="143"/>
      <c r="RS219" s="143"/>
      <c r="RT219" s="143"/>
      <c r="RU219" s="143"/>
      <c r="RV219" s="143"/>
      <c r="RW219" s="143"/>
      <c r="RX219" s="143"/>
      <c r="RY219" s="143"/>
      <c r="RZ219" s="143"/>
      <c r="SA219" s="143"/>
      <c r="SB219" s="143"/>
      <c r="SC219" s="143"/>
      <c r="SD219" s="143"/>
      <c r="SE219" s="143"/>
      <c r="SF219" s="143"/>
      <c r="SG219" s="143"/>
      <c r="SH219" s="143"/>
      <c r="SI219" s="143"/>
      <c r="SJ219" s="143"/>
      <c r="SK219" s="143"/>
      <c r="SL219" s="143"/>
      <c r="SM219" s="143"/>
      <c r="SN219" s="143"/>
      <c r="SO219" s="143"/>
      <c r="SP219" s="143"/>
      <c r="SQ219" s="143"/>
      <c r="SR219" s="143"/>
      <c r="SS219" s="143"/>
      <c r="ST219" s="143"/>
      <c r="SU219" s="143"/>
      <c r="SV219" s="143"/>
      <c r="SW219" s="143"/>
      <c r="SX219" s="143"/>
      <c r="SY219" s="143"/>
      <c r="SZ219" s="143"/>
      <c r="TA219" s="143"/>
      <c r="TB219" s="143"/>
      <c r="TC219" s="143"/>
      <c r="TD219" s="143"/>
      <c r="TE219" s="143"/>
      <c r="TF219" s="143"/>
      <c r="TG219" s="143"/>
      <c r="TH219" s="143"/>
      <c r="TI219" s="143"/>
      <c r="TJ219" s="143"/>
      <c r="TK219" s="143"/>
      <c r="TL219" s="143"/>
      <c r="TM219" s="143"/>
      <c r="TN219" s="143"/>
      <c r="TO219" s="143"/>
      <c r="TP219" s="143"/>
      <c r="TQ219" s="143"/>
      <c r="TR219" s="143"/>
      <c r="TS219" s="143"/>
      <c r="TT219" s="143"/>
      <c r="TU219" s="143"/>
      <c r="TV219" s="143"/>
      <c r="TW219" s="143"/>
      <c r="TX219" s="143"/>
      <c r="TY219" s="143"/>
      <c r="TZ219" s="143"/>
      <c r="UA219" s="143"/>
      <c r="UB219" s="143"/>
      <c r="UC219" s="143"/>
      <c r="UD219" s="143"/>
      <c r="UE219" s="143"/>
      <c r="UF219" s="143"/>
      <c r="UG219" s="143"/>
      <c r="UH219" s="143"/>
      <c r="UI219" s="143"/>
      <c r="UJ219" s="143"/>
      <c r="UK219" s="143"/>
      <c r="UL219" s="143"/>
      <c r="UM219" s="143"/>
      <c r="UN219" s="143"/>
      <c r="UO219" s="143"/>
      <c r="UP219" s="143"/>
      <c r="UQ219" s="143"/>
      <c r="UR219" s="143"/>
      <c r="US219" s="143"/>
      <c r="UT219" s="143"/>
      <c r="UU219" s="143"/>
      <c r="UV219" s="143"/>
      <c r="UW219" s="143"/>
      <c r="UX219" s="143"/>
      <c r="UY219" s="143"/>
      <c r="UZ219" s="143"/>
      <c r="VA219" s="143"/>
      <c r="VB219" s="143"/>
      <c r="VC219" s="143"/>
      <c r="VD219" s="143"/>
      <c r="VE219" s="143"/>
      <c r="VF219" s="143"/>
      <c r="VG219" s="143"/>
      <c r="VH219" s="143"/>
      <c r="VI219" s="143"/>
      <c r="VJ219" s="143"/>
      <c r="VK219" s="143"/>
      <c r="VL219" s="143"/>
      <c r="VM219" s="143"/>
      <c r="VN219" s="143"/>
      <c r="VO219" s="143"/>
      <c r="VP219" s="143"/>
      <c r="VQ219" s="143"/>
      <c r="VR219" s="143"/>
      <c r="VS219" s="143"/>
      <c r="VT219" s="143"/>
      <c r="VU219" s="143"/>
      <c r="VV219" s="143"/>
      <c r="VW219" s="143"/>
      <c r="VX219" s="143"/>
      <c r="VY219" s="143"/>
      <c r="VZ219" s="143"/>
      <c r="WA219" s="143"/>
      <c r="WB219" s="143"/>
      <c r="WC219" s="143"/>
      <c r="WD219" s="143"/>
      <c r="WE219" s="143"/>
      <c r="WF219" s="143"/>
      <c r="WG219" s="143"/>
      <c r="WH219" s="143"/>
      <c r="WI219" s="143"/>
      <c r="WJ219" s="143"/>
      <c r="WK219" s="143"/>
      <c r="WL219" s="143"/>
      <c r="WM219" s="143"/>
      <c r="WN219" s="143"/>
      <c r="WO219" s="143"/>
      <c r="WP219" s="143"/>
      <c r="WQ219" s="143"/>
      <c r="WR219" s="143"/>
      <c r="WS219" s="143"/>
      <c r="WT219" s="143"/>
      <c r="WU219" s="143"/>
      <c r="WV219" s="143"/>
      <c r="WW219" s="143"/>
      <c r="WX219" s="143"/>
      <c r="WY219" s="143"/>
      <c r="WZ219" s="143"/>
      <c r="XA219" s="143"/>
      <c r="XB219" s="143"/>
      <c r="XC219" s="143"/>
      <c r="XD219" s="143"/>
      <c r="XE219" s="143"/>
      <c r="XF219" s="143"/>
      <c r="XG219" s="143"/>
      <c r="XH219" s="143"/>
      <c r="XI219" s="143"/>
      <c r="XJ219" s="143"/>
      <c r="XK219" s="143"/>
      <c r="XL219" s="143"/>
      <c r="XM219" s="143"/>
      <c r="XN219" s="143"/>
      <c r="XO219" s="143"/>
      <c r="XP219" s="143"/>
      <c r="XQ219" s="143"/>
      <c r="XR219" s="143"/>
      <c r="XS219" s="143"/>
      <c r="XT219" s="143"/>
      <c r="XU219" s="143"/>
      <c r="XV219" s="143"/>
      <c r="XW219" s="143"/>
      <c r="XX219" s="143"/>
      <c r="XY219" s="143"/>
      <c r="XZ219" s="143"/>
      <c r="YA219" s="143"/>
      <c r="YB219" s="143"/>
      <c r="YC219" s="143"/>
      <c r="YD219" s="143"/>
      <c r="YE219" s="143"/>
      <c r="YF219" s="143"/>
      <c r="YG219" s="143"/>
      <c r="YH219" s="143"/>
      <c r="YI219" s="143"/>
      <c r="YJ219" s="143"/>
      <c r="YK219" s="143"/>
      <c r="YL219" s="143"/>
      <c r="YM219" s="143"/>
      <c r="YN219" s="143"/>
      <c r="YO219" s="143"/>
      <c r="YP219" s="143"/>
      <c r="YQ219" s="143"/>
      <c r="YR219" s="143"/>
      <c r="YS219" s="143"/>
      <c r="YT219" s="143"/>
      <c r="YU219" s="143"/>
      <c r="YV219" s="143"/>
      <c r="YW219" s="143"/>
      <c r="YX219" s="143"/>
      <c r="YY219" s="143"/>
      <c r="YZ219" s="143"/>
      <c r="ZA219" s="143"/>
      <c r="ZB219" s="143"/>
      <c r="ZC219" s="143"/>
      <c r="ZD219" s="143"/>
      <c r="ZE219" s="143"/>
      <c r="ZF219" s="143"/>
      <c r="ZG219" s="143"/>
      <c r="ZH219" s="143"/>
    </row>
    <row r="220" spans="1:684" s="106" customFormat="1" ht="13.55" customHeight="1">
      <c r="A220" s="399" t="s">
        <v>448</v>
      </c>
      <c r="B220" s="101" t="s">
        <v>25</v>
      </c>
      <c r="C220" s="165">
        <f>Asia!C220</f>
        <v>147434</v>
      </c>
      <c r="D220" s="386">
        <f t="shared" ref="D220:D225" si="52">IFERROR(IF((C220/C208-1)=-100%,"",(C220/C208-1)),"")</f>
        <v>0.71150296599839802</v>
      </c>
      <c r="E220" s="372">
        <v>255</v>
      </c>
      <c r="F220" s="405">
        <f>SUM(E220:E222)/E208-1</f>
        <v>2.4358974358974357</v>
      </c>
      <c r="G220" s="100">
        <v>6</v>
      </c>
      <c r="H220" s="386">
        <f>IFERROR(IF((G220/G208-1)=-100%,"",(G220/G208-1)),"")</f>
        <v>0</v>
      </c>
      <c r="I220" s="100">
        <v>64</v>
      </c>
      <c r="J220" s="386">
        <f>IFERROR(IF((I220/I208-1)=-100%,"",(I220/I208-1)),"")</f>
        <v>3</v>
      </c>
      <c r="K220" s="372">
        <v>6</v>
      </c>
      <c r="L220" s="386">
        <f t="shared" ref="L220" si="53">IFERROR(IF((K220/K208-1)=-100%,"",(K220/K208-1)),"")</f>
        <v>5</v>
      </c>
      <c r="M220" s="372">
        <v>15</v>
      </c>
      <c r="N220" s="386"/>
      <c r="O220" s="92"/>
      <c r="P220" s="385" t="str">
        <f>IFERROR(IF((O220/O208-1)=-100%,"",(O220/O208-1)),"")</f>
        <v/>
      </c>
      <c r="Q220" s="93"/>
      <c r="R220" s="385" t="str">
        <f>IFERROR(IF((Q220/Q208-1)=-100%,"",(Q220/Q208-1)),"")</f>
        <v/>
      </c>
      <c r="S220" s="143"/>
      <c r="T220" s="143"/>
      <c r="U220" s="143"/>
      <c r="V220" s="143"/>
      <c r="W220" s="143"/>
      <c r="X220" s="143"/>
      <c r="Y220" s="143"/>
      <c r="Z220" s="143"/>
      <c r="AA220" s="143"/>
      <c r="AB220" s="143"/>
      <c r="AC220" s="143"/>
      <c r="AD220" s="143"/>
      <c r="AE220" s="143"/>
      <c r="AF220" s="143"/>
      <c r="AG220" s="143"/>
      <c r="AH220" s="143"/>
      <c r="AI220" s="143"/>
      <c r="AJ220" s="143"/>
      <c r="AK220" s="143"/>
      <c r="AL220" s="143"/>
      <c r="AM220" s="143"/>
      <c r="AN220" s="143"/>
      <c r="AO220" s="143"/>
      <c r="AP220" s="143"/>
      <c r="AQ220" s="143"/>
      <c r="AR220" s="143"/>
      <c r="AS220" s="143"/>
      <c r="AT220" s="143"/>
      <c r="AU220" s="143"/>
      <c r="AV220" s="143"/>
      <c r="AW220" s="143"/>
      <c r="AX220" s="143"/>
      <c r="AY220" s="143"/>
      <c r="AZ220" s="143"/>
      <c r="BA220" s="143"/>
      <c r="BB220" s="143"/>
      <c r="BC220" s="143"/>
      <c r="BD220" s="143"/>
      <c r="BE220" s="143"/>
      <c r="BF220" s="143"/>
      <c r="BG220" s="143"/>
      <c r="BH220" s="143"/>
      <c r="BI220" s="143"/>
      <c r="BJ220" s="143"/>
      <c r="BK220" s="143"/>
      <c r="BL220" s="143"/>
      <c r="BM220" s="143"/>
      <c r="BN220" s="143"/>
      <c r="BO220" s="143"/>
      <c r="BP220" s="143"/>
      <c r="BQ220" s="143"/>
      <c r="BR220" s="143"/>
      <c r="BS220" s="143"/>
      <c r="BT220" s="143"/>
      <c r="BU220" s="143"/>
      <c r="BV220" s="143"/>
      <c r="BW220" s="143"/>
      <c r="BX220" s="143"/>
      <c r="BY220" s="143"/>
      <c r="BZ220" s="143"/>
      <c r="CA220" s="143"/>
      <c r="CB220" s="143"/>
      <c r="CC220" s="143"/>
      <c r="CD220" s="143"/>
      <c r="CE220" s="143"/>
      <c r="CF220" s="143"/>
      <c r="CG220" s="143"/>
      <c r="CH220" s="143"/>
      <c r="CI220" s="143"/>
      <c r="CJ220" s="143"/>
      <c r="CK220" s="143"/>
      <c r="CL220" s="143"/>
      <c r="CM220" s="143"/>
      <c r="CN220" s="143"/>
      <c r="CO220" s="143"/>
      <c r="CP220" s="143"/>
      <c r="CQ220" s="143"/>
      <c r="CR220" s="143"/>
      <c r="CS220" s="143"/>
      <c r="CT220" s="143"/>
      <c r="CU220" s="143"/>
      <c r="CV220" s="143"/>
      <c r="CW220" s="143"/>
      <c r="CX220" s="143"/>
      <c r="CY220" s="143"/>
      <c r="CZ220" s="143"/>
      <c r="DA220" s="143"/>
      <c r="DB220" s="143"/>
      <c r="DC220" s="143"/>
      <c r="DD220" s="143"/>
      <c r="DE220" s="143"/>
      <c r="DF220" s="143"/>
      <c r="DG220" s="143"/>
      <c r="DH220" s="143"/>
      <c r="DI220" s="143"/>
      <c r="DJ220" s="143"/>
      <c r="DK220" s="143"/>
      <c r="DL220" s="143"/>
      <c r="DM220" s="143"/>
      <c r="DN220" s="143"/>
      <c r="DO220" s="143"/>
      <c r="DP220" s="143"/>
      <c r="DQ220" s="143"/>
      <c r="DR220" s="143"/>
      <c r="DS220" s="143"/>
      <c r="DT220" s="143"/>
      <c r="DU220" s="143"/>
      <c r="DV220" s="143"/>
      <c r="DW220" s="143"/>
      <c r="DX220" s="143"/>
      <c r="DY220" s="143"/>
      <c r="DZ220" s="143"/>
      <c r="EA220" s="143"/>
      <c r="EB220" s="143"/>
      <c r="EC220" s="143"/>
      <c r="ED220" s="143"/>
      <c r="EE220" s="143"/>
      <c r="EF220" s="143"/>
      <c r="EG220" s="143"/>
      <c r="EH220" s="143"/>
      <c r="EI220" s="143"/>
      <c r="EJ220" s="143"/>
      <c r="EK220" s="143"/>
      <c r="EL220" s="143"/>
      <c r="EM220" s="143"/>
      <c r="EN220" s="143"/>
      <c r="EO220" s="143"/>
      <c r="EP220" s="143"/>
      <c r="EQ220" s="143"/>
      <c r="ER220" s="143"/>
      <c r="ES220" s="143"/>
      <c r="ET220" s="143"/>
      <c r="EU220" s="143"/>
      <c r="EV220" s="143"/>
      <c r="EW220" s="143"/>
      <c r="EX220" s="143"/>
      <c r="EY220" s="143"/>
      <c r="EZ220" s="143"/>
      <c r="FA220" s="143"/>
      <c r="FB220" s="143"/>
      <c r="FC220" s="143"/>
      <c r="FD220" s="143"/>
      <c r="FE220" s="143"/>
      <c r="FF220" s="143"/>
      <c r="FG220" s="143"/>
      <c r="FH220" s="143"/>
      <c r="FI220" s="143"/>
      <c r="FJ220" s="143"/>
      <c r="FK220" s="143"/>
      <c r="FL220" s="143"/>
      <c r="FM220" s="143"/>
      <c r="FN220" s="143"/>
      <c r="FO220" s="143"/>
      <c r="FP220" s="143"/>
      <c r="FQ220" s="143"/>
      <c r="FR220" s="143"/>
      <c r="FS220" s="143"/>
      <c r="FT220" s="143"/>
      <c r="FU220" s="143"/>
      <c r="FV220" s="143"/>
      <c r="FW220" s="143"/>
      <c r="FX220" s="143"/>
      <c r="FY220" s="143"/>
      <c r="FZ220" s="143"/>
      <c r="GA220" s="143"/>
      <c r="GB220" s="143"/>
      <c r="GC220" s="143"/>
      <c r="GD220" s="143"/>
      <c r="GE220" s="143"/>
      <c r="GF220" s="143"/>
      <c r="GG220" s="143"/>
      <c r="GH220" s="143"/>
      <c r="GI220" s="143"/>
      <c r="GJ220" s="143"/>
      <c r="GK220" s="143"/>
      <c r="GL220" s="143"/>
      <c r="GM220" s="143"/>
      <c r="GN220" s="143"/>
      <c r="GO220" s="143"/>
      <c r="GP220" s="143"/>
      <c r="GQ220" s="143"/>
      <c r="GR220" s="143"/>
      <c r="GS220" s="143"/>
      <c r="GT220" s="143"/>
      <c r="GU220" s="143"/>
      <c r="GV220" s="143"/>
      <c r="GW220" s="143"/>
      <c r="GX220" s="143"/>
      <c r="GY220" s="143"/>
      <c r="GZ220" s="143"/>
      <c r="HA220" s="143"/>
      <c r="HB220" s="143"/>
      <c r="HC220" s="143"/>
      <c r="HD220" s="143"/>
      <c r="HE220" s="143"/>
      <c r="HF220" s="143"/>
      <c r="HG220" s="143"/>
      <c r="HH220" s="143"/>
      <c r="HI220" s="143"/>
      <c r="HJ220" s="143"/>
      <c r="HK220" s="143"/>
      <c r="HL220" s="143"/>
      <c r="HM220" s="143"/>
      <c r="HN220" s="143"/>
      <c r="HO220" s="143"/>
      <c r="HP220" s="143"/>
      <c r="HQ220" s="143"/>
      <c r="HR220" s="143"/>
      <c r="HS220" s="143"/>
      <c r="HT220" s="143"/>
      <c r="HU220" s="143"/>
      <c r="HV220" s="143"/>
      <c r="HW220" s="143"/>
      <c r="HX220" s="143"/>
      <c r="HY220" s="143"/>
      <c r="HZ220" s="143"/>
      <c r="IA220" s="143"/>
      <c r="IB220" s="143"/>
      <c r="IC220" s="143"/>
      <c r="ID220" s="143"/>
      <c r="IE220" s="143"/>
      <c r="IF220" s="143"/>
      <c r="IG220" s="143"/>
      <c r="IH220" s="143"/>
      <c r="II220" s="143"/>
      <c r="IJ220" s="143"/>
      <c r="IK220" s="143"/>
      <c r="IL220" s="143"/>
      <c r="IM220" s="143"/>
      <c r="IN220" s="143"/>
      <c r="IO220" s="143"/>
      <c r="IP220" s="143"/>
      <c r="IQ220" s="143"/>
      <c r="IR220" s="143"/>
      <c r="IS220" s="143"/>
      <c r="IT220" s="143"/>
      <c r="IU220" s="143"/>
      <c r="IV220" s="143"/>
      <c r="IW220" s="143"/>
      <c r="IX220" s="143"/>
      <c r="IY220" s="143"/>
      <c r="IZ220" s="143"/>
      <c r="JA220" s="143"/>
      <c r="JB220" s="143"/>
      <c r="JC220" s="143"/>
      <c r="JD220" s="143"/>
      <c r="JE220" s="143"/>
      <c r="JF220" s="143"/>
      <c r="JG220" s="143"/>
      <c r="JH220" s="143"/>
      <c r="JI220" s="143"/>
      <c r="JJ220" s="143"/>
      <c r="JK220" s="143"/>
      <c r="JL220" s="143"/>
      <c r="JM220" s="143"/>
      <c r="JN220" s="143"/>
      <c r="JO220" s="143"/>
      <c r="JP220" s="143"/>
      <c r="JQ220" s="143"/>
      <c r="JR220" s="143"/>
      <c r="JS220" s="143"/>
      <c r="JT220" s="143"/>
      <c r="JU220" s="143"/>
      <c r="JV220" s="143"/>
      <c r="JW220" s="143"/>
      <c r="JX220" s="143"/>
      <c r="JY220" s="143"/>
      <c r="JZ220" s="143"/>
      <c r="KA220" s="143"/>
      <c r="KB220" s="143"/>
      <c r="KC220" s="143"/>
      <c r="KD220" s="143"/>
      <c r="KE220" s="143"/>
      <c r="KF220" s="143"/>
      <c r="KG220" s="143"/>
      <c r="KH220" s="143"/>
      <c r="KI220" s="143"/>
      <c r="KJ220" s="143"/>
      <c r="KK220" s="143"/>
      <c r="KL220" s="143"/>
      <c r="KM220" s="143"/>
      <c r="KN220" s="143"/>
      <c r="KO220" s="143"/>
      <c r="KP220" s="143"/>
      <c r="KQ220" s="143"/>
      <c r="KR220" s="143"/>
      <c r="KS220" s="143"/>
      <c r="KT220" s="143"/>
      <c r="KU220" s="143"/>
      <c r="KV220" s="143"/>
      <c r="KW220" s="143"/>
      <c r="KX220" s="143"/>
      <c r="KY220" s="143"/>
      <c r="KZ220" s="143"/>
      <c r="LA220" s="143"/>
      <c r="LB220" s="143"/>
      <c r="LC220" s="143"/>
      <c r="LD220" s="143"/>
      <c r="LE220" s="143"/>
      <c r="LF220" s="143"/>
      <c r="LG220" s="143"/>
      <c r="LH220" s="143"/>
      <c r="LI220" s="143"/>
      <c r="LJ220" s="143"/>
      <c r="LK220" s="143"/>
      <c r="LL220" s="143"/>
      <c r="LM220" s="143"/>
      <c r="LN220" s="143"/>
      <c r="LO220" s="143"/>
      <c r="LP220" s="143"/>
      <c r="LQ220" s="143"/>
      <c r="LR220" s="143"/>
      <c r="LS220" s="143"/>
      <c r="LT220" s="143"/>
      <c r="LU220" s="143"/>
      <c r="LV220" s="143"/>
      <c r="LW220" s="143"/>
      <c r="LX220" s="143"/>
      <c r="LY220" s="143"/>
      <c r="LZ220" s="143"/>
      <c r="MA220" s="143"/>
      <c r="MB220" s="143"/>
      <c r="MC220" s="143"/>
      <c r="MD220" s="143"/>
      <c r="ME220" s="143"/>
      <c r="MF220" s="143"/>
      <c r="MG220" s="143"/>
      <c r="MH220" s="143"/>
      <c r="MI220" s="143"/>
      <c r="MJ220" s="143"/>
      <c r="MK220" s="143"/>
      <c r="ML220" s="143"/>
      <c r="MM220" s="143"/>
      <c r="MN220" s="143"/>
      <c r="MO220" s="143"/>
      <c r="MP220" s="143"/>
      <c r="MQ220" s="143"/>
      <c r="MR220" s="143"/>
      <c r="MS220" s="143"/>
      <c r="MT220" s="143"/>
      <c r="MU220" s="143"/>
      <c r="MV220" s="143"/>
      <c r="MW220" s="143"/>
      <c r="MX220" s="143"/>
      <c r="MY220" s="143"/>
      <c r="MZ220" s="143"/>
      <c r="NA220" s="143"/>
      <c r="NB220" s="143"/>
      <c r="NC220" s="143"/>
      <c r="ND220" s="143"/>
      <c r="NE220" s="143"/>
      <c r="NF220" s="143"/>
      <c r="NG220" s="143"/>
      <c r="NH220" s="143"/>
      <c r="NI220" s="143"/>
      <c r="NJ220" s="143"/>
      <c r="NK220" s="143"/>
      <c r="NL220" s="143"/>
      <c r="NM220" s="143"/>
      <c r="NN220" s="143"/>
      <c r="NO220" s="143"/>
      <c r="NP220" s="143"/>
      <c r="NQ220" s="143"/>
      <c r="NR220" s="143"/>
      <c r="NS220" s="143"/>
      <c r="NT220" s="143"/>
      <c r="NU220" s="143"/>
      <c r="NV220" s="143"/>
      <c r="NW220" s="143"/>
      <c r="NX220" s="143"/>
      <c r="NY220" s="143"/>
      <c r="NZ220" s="143"/>
      <c r="OA220" s="143"/>
      <c r="OB220" s="143"/>
      <c r="OC220" s="143"/>
      <c r="OD220" s="143"/>
      <c r="OE220" s="143"/>
      <c r="OF220" s="143"/>
      <c r="OG220" s="143"/>
      <c r="OH220" s="143"/>
      <c r="OI220" s="143"/>
      <c r="OJ220" s="143"/>
      <c r="OK220" s="143"/>
      <c r="OL220" s="143"/>
      <c r="OM220" s="143"/>
      <c r="ON220" s="143"/>
      <c r="OO220" s="143"/>
      <c r="OP220" s="143"/>
      <c r="OQ220" s="143"/>
      <c r="OR220" s="143"/>
      <c r="OS220" s="143"/>
      <c r="OT220" s="143"/>
      <c r="OU220" s="143"/>
      <c r="OV220" s="143"/>
      <c r="OW220" s="143"/>
      <c r="OX220" s="143"/>
      <c r="OY220" s="143"/>
      <c r="OZ220" s="143"/>
      <c r="PA220" s="143"/>
      <c r="PB220" s="143"/>
      <c r="PC220" s="143"/>
      <c r="PD220" s="143"/>
      <c r="PE220" s="143"/>
      <c r="PF220" s="143"/>
      <c r="PG220" s="143"/>
      <c r="PH220" s="143"/>
      <c r="PI220" s="143"/>
      <c r="PJ220" s="143"/>
      <c r="PK220" s="143"/>
      <c r="PL220" s="143"/>
      <c r="PM220" s="143"/>
      <c r="PN220" s="143"/>
      <c r="PO220" s="143"/>
      <c r="PP220" s="143"/>
      <c r="PQ220" s="143"/>
      <c r="PR220" s="143"/>
      <c r="PS220" s="143"/>
      <c r="PT220" s="143"/>
      <c r="PU220" s="143"/>
      <c r="PV220" s="143"/>
      <c r="PW220" s="143"/>
      <c r="PX220" s="143"/>
      <c r="PY220" s="143"/>
      <c r="PZ220" s="143"/>
      <c r="QA220" s="143"/>
      <c r="QB220" s="143"/>
      <c r="QC220" s="143"/>
      <c r="QD220" s="143"/>
      <c r="QE220" s="143"/>
      <c r="QF220" s="143"/>
      <c r="QG220" s="143"/>
      <c r="QH220" s="143"/>
      <c r="QI220" s="143"/>
      <c r="QJ220" s="143"/>
      <c r="QK220" s="143"/>
      <c r="QL220" s="143"/>
      <c r="QM220" s="143"/>
      <c r="QN220" s="143"/>
      <c r="QO220" s="143"/>
      <c r="QP220" s="143"/>
      <c r="QQ220" s="143"/>
      <c r="QR220" s="143"/>
      <c r="QS220" s="143"/>
      <c r="QT220" s="143"/>
      <c r="QU220" s="143"/>
      <c r="QV220" s="143"/>
      <c r="QW220" s="143"/>
      <c r="QX220" s="143"/>
      <c r="QY220" s="143"/>
      <c r="QZ220" s="143"/>
      <c r="RA220" s="143"/>
      <c r="RB220" s="143"/>
      <c r="RC220" s="143"/>
      <c r="RD220" s="143"/>
      <c r="RE220" s="143"/>
      <c r="RF220" s="143"/>
      <c r="RG220" s="143"/>
      <c r="RH220" s="143"/>
      <c r="RI220" s="143"/>
      <c r="RJ220" s="143"/>
      <c r="RK220" s="143"/>
      <c r="RL220" s="143"/>
      <c r="RM220" s="143"/>
      <c r="RN220" s="143"/>
      <c r="RO220" s="143"/>
      <c r="RP220" s="143"/>
      <c r="RQ220" s="143"/>
      <c r="RR220" s="143"/>
      <c r="RS220" s="143"/>
      <c r="RT220" s="143"/>
      <c r="RU220" s="143"/>
      <c r="RV220" s="143"/>
      <c r="RW220" s="143"/>
      <c r="RX220" s="143"/>
      <c r="RY220" s="143"/>
      <c r="RZ220" s="143"/>
      <c r="SA220" s="143"/>
      <c r="SB220" s="143"/>
      <c r="SC220" s="143"/>
      <c r="SD220" s="143"/>
      <c r="SE220" s="143"/>
      <c r="SF220" s="143"/>
      <c r="SG220" s="143"/>
      <c r="SH220" s="143"/>
      <c r="SI220" s="143"/>
      <c r="SJ220" s="143"/>
      <c r="SK220" s="143"/>
      <c r="SL220" s="143"/>
      <c r="SM220" s="143"/>
      <c r="SN220" s="143"/>
      <c r="SO220" s="143"/>
      <c r="SP220" s="143"/>
      <c r="SQ220" s="143"/>
      <c r="SR220" s="143"/>
      <c r="SS220" s="143"/>
      <c r="ST220" s="143"/>
      <c r="SU220" s="143"/>
      <c r="SV220" s="143"/>
      <c r="SW220" s="143"/>
      <c r="SX220" s="143"/>
      <c r="SY220" s="143"/>
      <c r="SZ220" s="143"/>
      <c r="TA220" s="143"/>
      <c r="TB220" s="143"/>
      <c r="TC220" s="143"/>
      <c r="TD220" s="143"/>
      <c r="TE220" s="143"/>
      <c r="TF220" s="143"/>
      <c r="TG220" s="143"/>
      <c r="TH220" s="143"/>
      <c r="TI220" s="143"/>
      <c r="TJ220" s="143"/>
      <c r="TK220" s="143"/>
      <c r="TL220" s="143"/>
      <c r="TM220" s="143"/>
      <c r="TN220" s="143"/>
      <c r="TO220" s="143"/>
      <c r="TP220" s="143"/>
      <c r="TQ220" s="143"/>
      <c r="TR220" s="143"/>
      <c r="TS220" s="143"/>
      <c r="TT220" s="143"/>
      <c r="TU220" s="143"/>
      <c r="TV220" s="143"/>
      <c r="TW220" s="143"/>
      <c r="TX220" s="143"/>
      <c r="TY220" s="143"/>
      <c r="TZ220" s="143"/>
      <c r="UA220" s="143"/>
      <c r="UB220" s="143"/>
      <c r="UC220" s="143"/>
      <c r="UD220" s="143"/>
      <c r="UE220" s="143"/>
      <c r="UF220" s="143"/>
      <c r="UG220" s="143"/>
      <c r="UH220" s="143"/>
      <c r="UI220" s="143"/>
      <c r="UJ220" s="143"/>
      <c r="UK220" s="143"/>
      <c r="UL220" s="143"/>
      <c r="UM220" s="143"/>
      <c r="UN220" s="143"/>
      <c r="UO220" s="143"/>
      <c r="UP220" s="143"/>
      <c r="UQ220" s="143"/>
      <c r="UR220" s="143"/>
      <c r="US220" s="143"/>
      <c r="UT220" s="143"/>
      <c r="UU220" s="143"/>
      <c r="UV220" s="143"/>
      <c r="UW220" s="143"/>
      <c r="UX220" s="143"/>
      <c r="UY220" s="143"/>
      <c r="UZ220" s="143"/>
      <c r="VA220" s="143"/>
      <c r="VB220" s="143"/>
      <c r="VC220" s="143"/>
      <c r="VD220" s="143"/>
      <c r="VE220" s="143"/>
      <c r="VF220" s="143"/>
      <c r="VG220" s="143"/>
      <c r="VH220" s="143"/>
      <c r="VI220" s="143"/>
      <c r="VJ220" s="143"/>
      <c r="VK220" s="143"/>
      <c r="VL220" s="143"/>
      <c r="VM220" s="143"/>
      <c r="VN220" s="143"/>
      <c r="VO220" s="143"/>
      <c r="VP220" s="143"/>
      <c r="VQ220" s="143"/>
      <c r="VR220" s="143"/>
      <c r="VS220" s="143"/>
      <c r="VT220" s="143"/>
      <c r="VU220" s="143"/>
      <c r="VV220" s="143"/>
      <c r="VW220" s="143"/>
      <c r="VX220" s="143"/>
      <c r="VY220" s="143"/>
      <c r="VZ220" s="143"/>
      <c r="WA220" s="143"/>
      <c r="WB220" s="143"/>
      <c r="WC220" s="143"/>
      <c r="WD220" s="143"/>
      <c r="WE220" s="143"/>
      <c r="WF220" s="143"/>
      <c r="WG220" s="143"/>
      <c r="WH220" s="143"/>
      <c r="WI220" s="143"/>
      <c r="WJ220" s="143"/>
      <c r="WK220" s="143"/>
      <c r="WL220" s="143"/>
      <c r="WM220" s="143"/>
      <c r="WN220" s="143"/>
      <c r="WO220" s="143"/>
      <c r="WP220" s="143"/>
      <c r="WQ220" s="143"/>
      <c r="WR220" s="143"/>
      <c r="WS220" s="143"/>
      <c r="WT220" s="143"/>
      <c r="WU220" s="143"/>
      <c r="WV220" s="143"/>
      <c r="WW220" s="143"/>
      <c r="WX220" s="143"/>
      <c r="WY220" s="143"/>
      <c r="WZ220" s="143"/>
      <c r="XA220" s="143"/>
      <c r="XB220" s="143"/>
      <c r="XC220" s="143"/>
      <c r="XD220" s="143"/>
      <c r="XE220" s="143"/>
      <c r="XF220" s="143"/>
      <c r="XG220" s="143"/>
      <c r="XH220" s="143"/>
      <c r="XI220" s="143"/>
      <c r="XJ220" s="143"/>
      <c r="XK220" s="143"/>
      <c r="XL220" s="143"/>
      <c r="XM220" s="143"/>
      <c r="XN220" s="143"/>
      <c r="XO220" s="143"/>
      <c r="XP220" s="143"/>
      <c r="XQ220" s="143"/>
      <c r="XR220" s="143"/>
      <c r="XS220" s="143"/>
      <c r="XT220" s="143"/>
      <c r="XU220" s="143"/>
      <c r="XV220" s="143"/>
      <c r="XW220" s="143"/>
      <c r="XX220" s="143"/>
      <c r="XY220" s="143"/>
      <c r="XZ220" s="143"/>
      <c r="YA220" s="143"/>
      <c r="YB220" s="143"/>
      <c r="YC220" s="143"/>
      <c r="YD220" s="143"/>
      <c r="YE220" s="143"/>
      <c r="YF220" s="143"/>
      <c r="YG220" s="143"/>
      <c r="YH220" s="143"/>
      <c r="YI220" s="143"/>
      <c r="YJ220" s="143"/>
      <c r="YK220" s="143"/>
      <c r="YL220" s="143"/>
      <c r="YM220" s="143"/>
      <c r="YN220" s="143"/>
      <c r="YO220" s="143"/>
      <c r="YP220" s="143"/>
      <c r="YQ220" s="143"/>
      <c r="YR220" s="143"/>
      <c r="YS220" s="143"/>
      <c r="YT220" s="143"/>
      <c r="YU220" s="143"/>
      <c r="YV220" s="143"/>
      <c r="YW220" s="143"/>
      <c r="YX220" s="143"/>
      <c r="YY220" s="143"/>
      <c r="YZ220" s="143"/>
      <c r="ZA220" s="143"/>
      <c r="ZB220" s="143"/>
      <c r="ZC220" s="143"/>
      <c r="ZD220" s="143"/>
      <c r="ZE220" s="143"/>
      <c r="ZF220" s="143"/>
      <c r="ZG220" s="143"/>
      <c r="ZH220" s="143"/>
    </row>
    <row r="221" spans="1:684" s="106" customFormat="1" ht="13.55" customHeight="1">
      <c r="A221" s="400"/>
      <c r="B221" s="62" t="s">
        <v>26</v>
      </c>
      <c r="C221" s="166">
        <f>Asia!C221</f>
        <v>112722</v>
      </c>
      <c r="D221" s="385">
        <f t="shared" si="52"/>
        <v>0.65250025654933808</v>
      </c>
      <c r="E221" s="373">
        <v>200</v>
      </c>
      <c r="F221" s="406"/>
      <c r="G221" s="92">
        <v>2</v>
      </c>
      <c r="H221" s="385">
        <f>IFERROR(IF((G221/G209-1)=-100%,"",(G221/G209-1)),"")</f>
        <v>-0.7142857142857143</v>
      </c>
      <c r="I221" s="92">
        <v>26</v>
      </c>
      <c r="J221" s="385">
        <f>IFERROR(IF((I221/I209-1)=-100%,"",(I221/I209-1)),"")</f>
        <v>1.6</v>
      </c>
      <c r="K221" s="373">
        <v>0</v>
      </c>
      <c r="L221" s="385" t="str">
        <f>IFERROR(IF((K221/K209-1)=-100%,"",(K221/K209-1)),"")</f>
        <v/>
      </c>
      <c r="M221" s="373">
        <v>20</v>
      </c>
      <c r="N221" s="385">
        <f t="shared" si="43"/>
        <v>19</v>
      </c>
      <c r="O221" s="92"/>
      <c r="P221" s="385"/>
      <c r="Q221" s="93"/>
      <c r="R221" s="385"/>
      <c r="S221" s="143"/>
      <c r="T221" s="143"/>
      <c r="U221" s="143"/>
      <c r="V221" s="143"/>
      <c r="W221" s="143"/>
      <c r="X221" s="143"/>
      <c r="Y221" s="143"/>
      <c r="Z221" s="143"/>
      <c r="AA221" s="143"/>
      <c r="AB221" s="143"/>
      <c r="AC221" s="143"/>
      <c r="AD221" s="143"/>
      <c r="AE221" s="143"/>
      <c r="AF221" s="143"/>
      <c r="AG221" s="143"/>
      <c r="AH221" s="143"/>
      <c r="AI221" s="143"/>
      <c r="AJ221" s="143"/>
      <c r="AK221" s="143"/>
      <c r="AL221" s="143"/>
      <c r="AM221" s="143"/>
      <c r="AN221" s="143"/>
      <c r="AO221" s="143"/>
      <c r="AP221" s="143"/>
      <c r="AQ221" s="143"/>
      <c r="AR221" s="143"/>
      <c r="AS221" s="143"/>
      <c r="AT221" s="143"/>
      <c r="AU221" s="143"/>
      <c r="AV221" s="143"/>
      <c r="AW221" s="143"/>
      <c r="AX221" s="143"/>
      <c r="AY221" s="143"/>
      <c r="AZ221" s="143"/>
      <c r="BA221" s="143"/>
      <c r="BB221" s="143"/>
      <c r="BC221" s="143"/>
      <c r="BD221" s="143"/>
      <c r="BE221" s="143"/>
      <c r="BF221" s="143"/>
      <c r="BG221" s="143"/>
      <c r="BH221" s="143"/>
      <c r="BI221" s="143"/>
      <c r="BJ221" s="143"/>
      <c r="BK221" s="143"/>
      <c r="BL221" s="143"/>
      <c r="BM221" s="143"/>
      <c r="BN221" s="143"/>
      <c r="BO221" s="143"/>
      <c r="BP221" s="143"/>
      <c r="BQ221" s="143"/>
      <c r="BR221" s="143"/>
      <c r="BS221" s="143"/>
      <c r="BT221" s="143"/>
      <c r="BU221" s="143"/>
      <c r="BV221" s="143"/>
      <c r="BW221" s="143"/>
      <c r="BX221" s="143"/>
      <c r="BY221" s="143"/>
      <c r="BZ221" s="143"/>
      <c r="CA221" s="143"/>
      <c r="CB221" s="143"/>
      <c r="CC221" s="143"/>
      <c r="CD221" s="143"/>
      <c r="CE221" s="143"/>
      <c r="CF221" s="143"/>
      <c r="CG221" s="143"/>
      <c r="CH221" s="143"/>
      <c r="CI221" s="143"/>
      <c r="CJ221" s="143"/>
      <c r="CK221" s="143"/>
      <c r="CL221" s="143"/>
      <c r="CM221" s="143"/>
      <c r="CN221" s="143"/>
      <c r="CO221" s="143"/>
      <c r="CP221" s="143"/>
      <c r="CQ221" s="143"/>
      <c r="CR221" s="143"/>
      <c r="CS221" s="143"/>
      <c r="CT221" s="143"/>
      <c r="CU221" s="143"/>
      <c r="CV221" s="143"/>
      <c r="CW221" s="143"/>
      <c r="CX221" s="143"/>
      <c r="CY221" s="143"/>
      <c r="CZ221" s="143"/>
      <c r="DA221" s="143"/>
      <c r="DB221" s="143"/>
      <c r="DC221" s="143"/>
      <c r="DD221" s="143"/>
      <c r="DE221" s="143"/>
      <c r="DF221" s="143"/>
      <c r="DG221" s="143"/>
      <c r="DH221" s="143"/>
      <c r="DI221" s="143"/>
      <c r="DJ221" s="143"/>
      <c r="DK221" s="143"/>
      <c r="DL221" s="143"/>
      <c r="DM221" s="143"/>
      <c r="DN221" s="143"/>
      <c r="DO221" s="143"/>
      <c r="DP221" s="143"/>
      <c r="DQ221" s="143"/>
      <c r="DR221" s="143"/>
      <c r="DS221" s="143"/>
      <c r="DT221" s="143"/>
      <c r="DU221" s="143"/>
      <c r="DV221" s="143"/>
      <c r="DW221" s="143"/>
      <c r="DX221" s="143"/>
      <c r="DY221" s="143"/>
      <c r="DZ221" s="143"/>
      <c r="EA221" s="143"/>
      <c r="EB221" s="143"/>
      <c r="EC221" s="143"/>
      <c r="ED221" s="143"/>
      <c r="EE221" s="143"/>
      <c r="EF221" s="143"/>
      <c r="EG221" s="143"/>
      <c r="EH221" s="143"/>
      <c r="EI221" s="143"/>
      <c r="EJ221" s="143"/>
      <c r="EK221" s="143"/>
      <c r="EL221" s="143"/>
      <c r="EM221" s="143"/>
      <c r="EN221" s="143"/>
      <c r="EO221" s="143"/>
      <c r="EP221" s="143"/>
      <c r="EQ221" s="143"/>
      <c r="ER221" s="143"/>
      <c r="ES221" s="143"/>
      <c r="ET221" s="143"/>
      <c r="EU221" s="143"/>
      <c r="EV221" s="143"/>
      <c r="EW221" s="143"/>
      <c r="EX221" s="143"/>
      <c r="EY221" s="143"/>
      <c r="EZ221" s="143"/>
      <c r="FA221" s="143"/>
      <c r="FB221" s="143"/>
      <c r="FC221" s="143"/>
      <c r="FD221" s="143"/>
      <c r="FE221" s="143"/>
      <c r="FF221" s="143"/>
      <c r="FG221" s="143"/>
      <c r="FH221" s="143"/>
      <c r="FI221" s="143"/>
      <c r="FJ221" s="143"/>
      <c r="FK221" s="143"/>
      <c r="FL221" s="143"/>
      <c r="FM221" s="143"/>
      <c r="FN221" s="143"/>
      <c r="FO221" s="143"/>
      <c r="FP221" s="143"/>
      <c r="FQ221" s="143"/>
      <c r="FR221" s="143"/>
      <c r="FS221" s="143"/>
      <c r="FT221" s="143"/>
      <c r="FU221" s="143"/>
      <c r="FV221" s="143"/>
      <c r="FW221" s="143"/>
      <c r="FX221" s="143"/>
      <c r="FY221" s="143"/>
      <c r="FZ221" s="143"/>
      <c r="GA221" s="143"/>
      <c r="GB221" s="143"/>
      <c r="GC221" s="143"/>
      <c r="GD221" s="143"/>
      <c r="GE221" s="143"/>
      <c r="GF221" s="143"/>
      <c r="GG221" s="143"/>
      <c r="GH221" s="143"/>
      <c r="GI221" s="143"/>
      <c r="GJ221" s="143"/>
      <c r="GK221" s="143"/>
      <c r="GL221" s="143"/>
      <c r="GM221" s="143"/>
      <c r="GN221" s="143"/>
      <c r="GO221" s="143"/>
      <c r="GP221" s="143"/>
      <c r="GQ221" s="143"/>
      <c r="GR221" s="143"/>
      <c r="GS221" s="143"/>
      <c r="GT221" s="143"/>
      <c r="GU221" s="143"/>
      <c r="GV221" s="143"/>
      <c r="GW221" s="143"/>
      <c r="GX221" s="143"/>
      <c r="GY221" s="143"/>
      <c r="GZ221" s="143"/>
      <c r="HA221" s="143"/>
      <c r="HB221" s="143"/>
      <c r="HC221" s="143"/>
      <c r="HD221" s="143"/>
      <c r="HE221" s="143"/>
      <c r="HF221" s="143"/>
      <c r="HG221" s="143"/>
      <c r="HH221" s="143"/>
      <c r="HI221" s="143"/>
      <c r="HJ221" s="143"/>
      <c r="HK221" s="143"/>
      <c r="HL221" s="143"/>
      <c r="HM221" s="143"/>
      <c r="HN221" s="143"/>
      <c r="HO221" s="143"/>
      <c r="HP221" s="143"/>
      <c r="HQ221" s="143"/>
      <c r="HR221" s="143"/>
      <c r="HS221" s="143"/>
      <c r="HT221" s="143"/>
      <c r="HU221" s="143"/>
      <c r="HV221" s="143"/>
      <c r="HW221" s="143"/>
      <c r="HX221" s="143"/>
      <c r="HY221" s="143"/>
      <c r="HZ221" s="143"/>
      <c r="IA221" s="143"/>
      <c r="IB221" s="143"/>
      <c r="IC221" s="143"/>
      <c r="ID221" s="143"/>
      <c r="IE221" s="143"/>
      <c r="IF221" s="143"/>
      <c r="IG221" s="143"/>
      <c r="IH221" s="143"/>
      <c r="II221" s="143"/>
      <c r="IJ221" s="143"/>
      <c r="IK221" s="143"/>
      <c r="IL221" s="143"/>
      <c r="IM221" s="143"/>
      <c r="IN221" s="143"/>
      <c r="IO221" s="143"/>
      <c r="IP221" s="143"/>
      <c r="IQ221" s="143"/>
      <c r="IR221" s="143"/>
      <c r="IS221" s="143"/>
      <c r="IT221" s="143"/>
      <c r="IU221" s="143"/>
      <c r="IV221" s="143"/>
      <c r="IW221" s="143"/>
      <c r="IX221" s="143"/>
      <c r="IY221" s="143"/>
      <c r="IZ221" s="143"/>
      <c r="JA221" s="143"/>
      <c r="JB221" s="143"/>
      <c r="JC221" s="143"/>
      <c r="JD221" s="143"/>
      <c r="JE221" s="143"/>
      <c r="JF221" s="143"/>
      <c r="JG221" s="143"/>
      <c r="JH221" s="143"/>
      <c r="JI221" s="143"/>
      <c r="JJ221" s="143"/>
      <c r="JK221" s="143"/>
      <c r="JL221" s="143"/>
      <c r="JM221" s="143"/>
      <c r="JN221" s="143"/>
      <c r="JO221" s="143"/>
      <c r="JP221" s="143"/>
      <c r="JQ221" s="143"/>
      <c r="JR221" s="143"/>
      <c r="JS221" s="143"/>
      <c r="JT221" s="143"/>
      <c r="JU221" s="143"/>
      <c r="JV221" s="143"/>
      <c r="JW221" s="143"/>
      <c r="JX221" s="143"/>
      <c r="JY221" s="143"/>
      <c r="JZ221" s="143"/>
      <c r="KA221" s="143"/>
      <c r="KB221" s="143"/>
      <c r="KC221" s="143"/>
      <c r="KD221" s="143"/>
      <c r="KE221" s="143"/>
      <c r="KF221" s="143"/>
      <c r="KG221" s="143"/>
      <c r="KH221" s="143"/>
      <c r="KI221" s="143"/>
      <c r="KJ221" s="143"/>
      <c r="KK221" s="143"/>
      <c r="KL221" s="143"/>
      <c r="KM221" s="143"/>
      <c r="KN221" s="143"/>
      <c r="KO221" s="143"/>
      <c r="KP221" s="143"/>
      <c r="KQ221" s="143"/>
      <c r="KR221" s="143"/>
      <c r="KS221" s="143"/>
      <c r="KT221" s="143"/>
      <c r="KU221" s="143"/>
      <c r="KV221" s="143"/>
      <c r="KW221" s="143"/>
      <c r="KX221" s="143"/>
      <c r="KY221" s="143"/>
      <c r="KZ221" s="143"/>
      <c r="LA221" s="143"/>
      <c r="LB221" s="143"/>
      <c r="LC221" s="143"/>
      <c r="LD221" s="143"/>
      <c r="LE221" s="143"/>
      <c r="LF221" s="143"/>
      <c r="LG221" s="143"/>
      <c r="LH221" s="143"/>
      <c r="LI221" s="143"/>
      <c r="LJ221" s="143"/>
      <c r="LK221" s="143"/>
      <c r="LL221" s="143"/>
      <c r="LM221" s="143"/>
      <c r="LN221" s="143"/>
      <c r="LO221" s="143"/>
      <c r="LP221" s="143"/>
      <c r="LQ221" s="143"/>
      <c r="LR221" s="143"/>
      <c r="LS221" s="143"/>
      <c r="LT221" s="143"/>
      <c r="LU221" s="143"/>
      <c r="LV221" s="143"/>
      <c r="LW221" s="143"/>
      <c r="LX221" s="143"/>
      <c r="LY221" s="143"/>
      <c r="LZ221" s="143"/>
      <c r="MA221" s="143"/>
      <c r="MB221" s="143"/>
      <c r="MC221" s="143"/>
      <c r="MD221" s="143"/>
      <c r="ME221" s="143"/>
      <c r="MF221" s="143"/>
      <c r="MG221" s="143"/>
      <c r="MH221" s="143"/>
      <c r="MI221" s="143"/>
      <c r="MJ221" s="143"/>
      <c r="MK221" s="143"/>
      <c r="ML221" s="143"/>
      <c r="MM221" s="143"/>
      <c r="MN221" s="143"/>
      <c r="MO221" s="143"/>
      <c r="MP221" s="143"/>
      <c r="MQ221" s="143"/>
      <c r="MR221" s="143"/>
      <c r="MS221" s="143"/>
      <c r="MT221" s="143"/>
      <c r="MU221" s="143"/>
      <c r="MV221" s="143"/>
      <c r="MW221" s="143"/>
      <c r="MX221" s="143"/>
      <c r="MY221" s="143"/>
      <c r="MZ221" s="143"/>
      <c r="NA221" s="143"/>
      <c r="NB221" s="143"/>
      <c r="NC221" s="143"/>
      <c r="ND221" s="143"/>
      <c r="NE221" s="143"/>
      <c r="NF221" s="143"/>
      <c r="NG221" s="143"/>
      <c r="NH221" s="143"/>
      <c r="NI221" s="143"/>
      <c r="NJ221" s="143"/>
      <c r="NK221" s="143"/>
      <c r="NL221" s="143"/>
      <c r="NM221" s="143"/>
      <c r="NN221" s="143"/>
      <c r="NO221" s="143"/>
      <c r="NP221" s="143"/>
      <c r="NQ221" s="143"/>
      <c r="NR221" s="143"/>
      <c r="NS221" s="143"/>
      <c r="NT221" s="143"/>
      <c r="NU221" s="143"/>
      <c r="NV221" s="143"/>
      <c r="NW221" s="143"/>
      <c r="NX221" s="143"/>
      <c r="NY221" s="143"/>
      <c r="NZ221" s="143"/>
      <c r="OA221" s="143"/>
      <c r="OB221" s="143"/>
      <c r="OC221" s="143"/>
      <c r="OD221" s="143"/>
      <c r="OE221" s="143"/>
      <c r="OF221" s="143"/>
      <c r="OG221" s="143"/>
      <c r="OH221" s="143"/>
      <c r="OI221" s="143"/>
      <c r="OJ221" s="143"/>
      <c r="OK221" s="143"/>
      <c r="OL221" s="143"/>
      <c r="OM221" s="143"/>
      <c r="ON221" s="143"/>
      <c r="OO221" s="143"/>
      <c r="OP221" s="143"/>
      <c r="OQ221" s="143"/>
      <c r="OR221" s="143"/>
      <c r="OS221" s="143"/>
      <c r="OT221" s="143"/>
      <c r="OU221" s="143"/>
      <c r="OV221" s="143"/>
      <c r="OW221" s="143"/>
      <c r="OX221" s="143"/>
      <c r="OY221" s="143"/>
      <c r="OZ221" s="143"/>
      <c r="PA221" s="143"/>
      <c r="PB221" s="143"/>
      <c r="PC221" s="143"/>
      <c r="PD221" s="143"/>
      <c r="PE221" s="143"/>
      <c r="PF221" s="143"/>
      <c r="PG221" s="143"/>
      <c r="PH221" s="143"/>
      <c r="PI221" s="143"/>
      <c r="PJ221" s="143"/>
      <c r="PK221" s="143"/>
      <c r="PL221" s="143"/>
      <c r="PM221" s="143"/>
      <c r="PN221" s="143"/>
      <c r="PO221" s="143"/>
      <c r="PP221" s="143"/>
      <c r="PQ221" s="143"/>
      <c r="PR221" s="143"/>
      <c r="PS221" s="143"/>
      <c r="PT221" s="143"/>
      <c r="PU221" s="143"/>
      <c r="PV221" s="143"/>
      <c r="PW221" s="143"/>
      <c r="PX221" s="143"/>
      <c r="PY221" s="143"/>
      <c r="PZ221" s="143"/>
      <c r="QA221" s="143"/>
      <c r="QB221" s="143"/>
      <c r="QC221" s="143"/>
      <c r="QD221" s="143"/>
      <c r="QE221" s="143"/>
      <c r="QF221" s="143"/>
      <c r="QG221" s="143"/>
      <c r="QH221" s="143"/>
      <c r="QI221" s="143"/>
      <c r="QJ221" s="143"/>
      <c r="QK221" s="143"/>
      <c r="QL221" s="143"/>
      <c r="QM221" s="143"/>
      <c r="QN221" s="143"/>
      <c r="QO221" s="143"/>
      <c r="QP221" s="143"/>
      <c r="QQ221" s="143"/>
      <c r="QR221" s="143"/>
      <c r="QS221" s="143"/>
      <c r="QT221" s="143"/>
      <c r="QU221" s="143"/>
      <c r="QV221" s="143"/>
      <c r="QW221" s="143"/>
      <c r="QX221" s="143"/>
      <c r="QY221" s="143"/>
      <c r="QZ221" s="143"/>
      <c r="RA221" s="143"/>
      <c r="RB221" s="143"/>
      <c r="RC221" s="143"/>
      <c r="RD221" s="143"/>
      <c r="RE221" s="143"/>
      <c r="RF221" s="143"/>
      <c r="RG221" s="143"/>
      <c r="RH221" s="143"/>
      <c r="RI221" s="143"/>
      <c r="RJ221" s="143"/>
      <c r="RK221" s="143"/>
      <c r="RL221" s="143"/>
      <c r="RM221" s="143"/>
      <c r="RN221" s="143"/>
      <c r="RO221" s="143"/>
      <c r="RP221" s="143"/>
      <c r="RQ221" s="143"/>
      <c r="RR221" s="143"/>
      <c r="RS221" s="143"/>
      <c r="RT221" s="143"/>
      <c r="RU221" s="143"/>
      <c r="RV221" s="143"/>
      <c r="RW221" s="143"/>
      <c r="RX221" s="143"/>
      <c r="RY221" s="143"/>
      <c r="RZ221" s="143"/>
      <c r="SA221" s="143"/>
      <c r="SB221" s="143"/>
      <c r="SC221" s="143"/>
      <c r="SD221" s="143"/>
      <c r="SE221" s="143"/>
      <c r="SF221" s="143"/>
      <c r="SG221" s="143"/>
      <c r="SH221" s="143"/>
      <c r="SI221" s="143"/>
      <c r="SJ221" s="143"/>
      <c r="SK221" s="143"/>
      <c r="SL221" s="143"/>
      <c r="SM221" s="143"/>
      <c r="SN221" s="143"/>
      <c r="SO221" s="143"/>
      <c r="SP221" s="143"/>
      <c r="SQ221" s="143"/>
      <c r="SR221" s="143"/>
      <c r="SS221" s="143"/>
      <c r="ST221" s="143"/>
      <c r="SU221" s="143"/>
      <c r="SV221" s="143"/>
      <c r="SW221" s="143"/>
      <c r="SX221" s="143"/>
      <c r="SY221" s="143"/>
      <c r="SZ221" s="143"/>
      <c r="TA221" s="143"/>
      <c r="TB221" s="143"/>
      <c r="TC221" s="143"/>
      <c r="TD221" s="143"/>
      <c r="TE221" s="143"/>
      <c r="TF221" s="143"/>
      <c r="TG221" s="143"/>
      <c r="TH221" s="143"/>
      <c r="TI221" s="143"/>
      <c r="TJ221" s="143"/>
      <c r="TK221" s="143"/>
      <c r="TL221" s="143"/>
      <c r="TM221" s="143"/>
      <c r="TN221" s="143"/>
      <c r="TO221" s="143"/>
      <c r="TP221" s="143"/>
      <c r="TQ221" s="143"/>
      <c r="TR221" s="143"/>
      <c r="TS221" s="143"/>
      <c r="TT221" s="143"/>
      <c r="TU221" s="143"/>
      <c r="TV221" s="143"/>
      <c r="TW221" s="143"/>
      <c r="TX221" s="143"/>
      <c r="TY221" s="143"/>
      <c r="TZ221" s="143"/>
      <c r="UA221" s="143"/>
      <c r="UB221" s="143"/>
      <c r="UC221" s="143"/>
      <c r="UD221" s="143"/>
      <c r="UE221" s="143"/>
      <c r="UF221" s="143"/>
      <c r="UG221" s="143"/>
      <c r="UH221" s="143"/>
      <c r="UI221" s="143"/>
      <c r="UJ221" s="143"/>
      <c r="UK221" s="143"/>
      <c r="UL221" s="143"/>
      <c r="UM221" s="143"/>
      <c r="UN221" s="143"/>
      <c r="UO221" s="143"/>
      <c r="UP221" s="143"/>
      <c r="UQ221" s="143"/>
      <c r="UR221" s="143"/>
      <c r="US221" s="143"/>
      <c r="UT221" s="143"/>
      <c r="UU221" s="143"/>
      <c r="UV221" s="143"/>
      <c r="UW221" s="143"/>
      <c r="UX221" s="143"/>
      <c r="UY221" s="143"/>
      <c r="UZ221" s="143"/>
      <c r="VA221" s="143"/>
      <c r="VB221" s="143"/>
      <c r="VC221" s="143"/>
      <c r="VD221" s="143"/>
      <c r="VE221" s="143"/>
      <c r="VF221" s="143"/>
      <c r="VG221" s="143"/>
      <c r="VH221" s="143"/>
      <c r="VI221" s="143"/>
      <c r="VJ221" s="143"/>
      <c r="VK221" s="143"/>
      <c r="VL221" s="143"/>
      <c r="VM221" s="143"/>
      <c r="VN221" s="143"/>
      <c r="VO221" s="143"/>
      <c r="VP221" s="143"/>
      <c r="VQ221" s="143"/>
      <c r="VR221" s="143"/>
      <c r="VS221" s="143"/>
      <c r="VT221" s="143"/>
      <c r="VU221" s="143"/>
      <c r="VV221" s="143"/>
      <c r="VW221" s="143"/>
      <c r="VX221" s="143"/>
      <c r="VY221" s="143"/>
      <c r="VZ221" s="143"/>
      <c r="WA221" s="143"/>
      <c r="WB221" s="143"/>
      <c r="WC221" s="143"/>
      <c r="WD221" s="143"/>
      <c r="WE221" s="143"/>
      <c r="WF221" s="143"/>
      <c r="WG221" s="143"/>
      <c r="WH221" s="143"/>
      <c r="WI221" s="143"/>
      <c r="WJ221" s="143"/>
      <c r="WK221" s="143"/>
      <c r="WL221" s="143"/>
      <c r="WM221" s="143"/>
      <c r="WN221" s="143"/>
      <c r="WO221" s="143"/>
      <c r="WP221" s="143"/>
      <c r="WQ221" s="143"/>
      <c r="WR221" s="143"/>
      <c r="WS221" s="143"/>
      <c r="WT221" s="143"/>
      <c r="WU221" s="143"/>
      <c r="WV221" s="143"/>
      <c r="WW221" s="143"/>
      <c r="WX221" s="143"/>
      <c r="WY221" s="143"/>
      <c r="WZ221" s="143"/>
      <c r="XA221" s="143"/>
      <c r="XB221" s="143"/>
      <c r="XC221" s="143"/>
      <c r="XD221" s="143"/>
      <c r="XE221" s="143"/>
      <c r="XF221" s="143"/>
      <c r="XG221" s="143"/>
      <c r="XH221" s="143"/>
      <c r="XI221" s="143"/>
      <c r="XJ221" s="143"/>
      <c r="XK221" s="143"/>
      <c r="XL221" s="143"/>
      <c r="XM221" s="143"/>
      <c r="XN221" s="143"/>
      <c r="XO221" s="143"/>
      <c r="XP221" s="143"/>
      <c r="XQ221" s="143"/>
      <c r="XR221" s="143"/>
      <c r="XS221" s="143"/>
      <c r="XT221" s="143"/>
      <c r="XU221" s="143"/>
      <c r="XV221" s="143"/>
      <c r="XW221" s="143"/>
      <c r="XX221" s="143"/>
      <c r="XY221" s="143"/>
      <c r="XZ221" s="143"/>
      <c r="YA221" s="143"/>
      <c r="YB221" s="143"/>
      <c r="YC221" s="143"/>
      <c r="YD221" s="143"/>
      <c r="YE221" s="143"/>
      <c r="YF221" s="143"/>
      <c r="YG221" s="143"/>
      <c r="YH221" s="143"/>
      <c r="YI221" s="143"/>
      <c r="YJ221" s="143"/>
      <c r="YK221" s="143"/>
      <c r="YL221" s="143"/>
      <c r="YM221" s="143"/>
      <c r="YN221" s="143"/>
      <c r="YO221" s="143"/>
      <c r="YP221" s="143"/>
      <c r="YQ221" s="143"/>
      <c r="YR221" s="143"/>
      <c r="YS221" s="143"/>
      <c r="YT221" s="143"/>
      <c r="YU221" s="143"/>
      <c r="YV221" s="143"/>
      <c r="YW221" s="143"/>
      <c r="YX221" s="143"/>
      <c r="YY221" s="143"/>
      <c r="YZ221" s="143"/>
      <c r="ZA221" s="143"/>
      <c r="ZB221" s="143"/>
      <c r="ZC221" s="143"/>
      <c r="ZD221" s="143"/>
      <c r="ZE221" s="143"/>
      <c r="ZF221" s="143"/>
      <c r="ZG221" s="143"/>
      <c r="ZH221" s="143"/>
    </row>
    <row r="222" spans="1:684" s="106" customFormat="1" ht="13.55" customHeight="1">
      <c r="A222" s="400"/>
      <c r="B222" s="62" t="s">
        <v>223</v>
      </c>
      <c r="C222" s="166">
        <f>Asia!C222</f>
        <v>145503</v>
      </c>
      <c r="D222" s="385">
        <f t="shared" si="52"/>
        <v>0.96628332815308315</v>
      </c>
      <c r="E222" s="373">
        <v>349</v>
      </c>
      <c r="F222" s="406"/>
      <c r="G222" s="92">
        <v>7</v>
      </c>
      <c r="H222" s="385" t="str">
        <f>IFERROR(IF((G222/G210-1)=-100%,"",(G222/G210-1)),"")</f>
        <v/>
      </c>
      <c r="I222" s="92">
        <v>91</v>
      </c>
      <c r="J222" s="385">
        <f>IFERROR(IF((I222/I210-1)=-100%,"",(I222/I210-1)),"")</f>
        <v>8.1</v>
      </c>
      <c r="K222" s="373">
        <v>8</v>
      </c>
      <c r="L222" s="385">
        <f>IFERROR(IF((K222/K210-1)=-100%,"",(K222/K210-1)),"")</f>
        <v>7</v>
      </c>
      <c r="M222" s="373">
        <v>19</v>
      </c>
      <c r="N222" s="385"/>
      <c r="O222" s="92"/>
      <c r="P222" s="385"/>
      <c r="Q222" s="93"/>
      <c r="R222" s="385"/>
      <c r="S222" s="143"/>
      <c r="T222" s="143"/>
      <c r="U222" s="143"/>
      <c r="V222" s="143"/>
      <c r="W222" s="143"/>
      <c r="X222" s="143"/>
      <c r="Y222" s="143"/>
      <c r="Z222" s="143"/>
      <c r="AA222" s="143"/>
      <c r="AB222" s="143"/>
      <c r="AC222" s="143"/>
      <c r="AD222" s="143"/>
      <c r="AE222" s="143"/>
      <c r="AF222" s="143"/>
      <c r="AG222" s="143"/>
      <c r="AH222" s="143"/>
      <c r="AI222" s="143"/>
      <c r="AJ222" s="143"/>
      <c r="AK222" s="143"/>
      <c r="AL222" s="143"/>
      <c r="AM222" s="143"/>
      <c r="AN222" s="143"/>
      <c r="AO222" s="143"/>
      <c r="AP222" s="143"/>
      <c r="AQ222" s="143"/>
      <c r="AR222" s="143"/>
      <c r="AS222" s="143"/>
      <c r="AT222" s="143"/>
      <c r="AU222" s="143"/>
      <c r="AV222" s="143"/>
      <c r="AW222" s="143"/>
      <c r="AX222" s="143"/>
      <c r="AY222" s="143"/>
      <c r="AZ222" s="143"/>
      <c r="BA222" s="143"/>
      <c r="BB222" s="143"/>
      <c r="BC222" s="143"/>
      <c r="BD222" s="143"/>
      <c r="BE222" s="143"/>
      <c r="BF222" s="143"/>
      <c r="BG222" s="143"/>
      <c r="BH222" s="143"/>
      <c r="BI222" s="143"/>
      <c r="BJ222" s="143"/>
      <c r="BK222" s="143"/>
      <c r="BL222" s="143"/>
      <c r="BM222" s="143"/>
      <c r="BN222" s="143"/>
      <c r="BO222" s="143"/>
      <c r="BP222" s="143"/>
      <c r="BQ222" s="143"/>
      <c r="BR222" s="143"/>
      <c r="BS222" s="143"/>
      <c r="BT222" s="143"/>
      <c r="BU222" s="143"/>
      <c r="BV222" s="143"/>
      <c r="BW222" s="143"/>
      <c r="BX222" s="143"/>
      <c r="BY222" s="143"/>
      <c r="BZ222" s="143"/>
      <c r="CA222" s="143"/>
      <c r="CB222" s="143"/>
      <c r="CC222" s="143"/>
      <c r="CD222" s="143"/>
      <c r="CE222" s="143"/>
      <c r="CF222" s="143"/>
      <c r="CG222" s="143"/>
      <c r="CH222" s="143"/>
      <c r="CI222" s="143"/>
      <c r="CJ222" s="143"/>
      <c r="CK222" s="143"/>
      <c r="CL222" s="143"/>
      <c r="CM222" s="143"/>
      <c r="CN222" s="143"/>
      <c r="CO222" s="143"/>
      <c r="CP222" s="143"/>
      <c r="CQ222" s="143"/>
      <c r="CR222" s="143"/>
      <c r="CS222" s="143"/>
      <c r="CT222" s="143"/>
      <c r="CU222" s="143"/>
      <c r="CV222" s="143"/>
      <c r="CW222" s="143"/>
      <c r="CX222" s="143"/>
      <c r="CY222" s="143"/>
      <c r="CZ222" s="143"/>
      <c r="DA222" s="143"/>
      <c r="DB222" s="143"/>
      <c r="DC222" s="143"/>
      <c r="DD222" s="143"/>
      <c r="DE222" s="143"/>
      <c r="DF222" s="143"/>
      <c r="DG222" s="143"/>
      <c r="DH222" s="143"/>
      <c r="DI222" s="143"/>
      <c r="DJ222" s="143"/>
      <c r="DK222" s="143"/>
      <c r="DL222" s="143"/>
      <c r="DM222" s="143"/>
      <c r="DN222" s="143"/>
      <c r="DO222" s="143"/>
      <c r="DP222" s="143"/>
      <c r="DQ222" s="143"/>
      <c r="DR222" s="143"/>
      <c r="DS222" s="143"/>
      <c r="DT222" s="143"/>
      <c r="DU222" s="143"/>
      <c r="DV222" s="143"/>
      <c r="DW222" s="143"/>
      <c r="DX222" s="143"/>
      <c r="DY222" s="143"/>
      <c r="DZ222" s="143"/>
      <c r="EA222" s="143"/>
      <c r="EB222" s="143"/>
      <c r="EC222" s="143"/>
      <c r="ED222" s="143"/>
      <c r="EE222" s="143"/>
      <c r="EF222" s="143"/>
      <c r="EG222" s="143"/>
      <c r="EH222" s="143"/>
      <c r="EI222" s="143"/>
      <c r="EJ222" s="143"/>
      <c r="EK222" s="143"/>
      <c r="EL222" s="143"/>
      <c r="EM222" s="143"/>
      <c r="EN222" s="143"/>
      <c r="EO222" s="143"/>
      <c r="EP222" s="143"/>
      <c r="EQ222" s="143"/>
      <c r="ER222" s="143"/>
      <c r="ES222" s="143"/>
      <c r="ET222" s="143"/>
      <c r="EU222" s="143"/>
      <c r="EV222" s="143"/>
      <c r="EW222" s="143"/>
      <c r="EX222" s="143"/>
      <c r="EY222" s="143"/>
      <c r="EZ222" s="143"/>
      <c r="FA222" s="143"/>
      <c r="FB222" s="143"/>
      <c r="FC222" s="143"/>
      <c r="FD222" s="143"/>
      <c r="FE222" s="143"/>
      <c r="FF222" s="143"/>
      <c r="FG222" s="143"/>
      <c r="FH222" s="143"/>
      <c r="FI222" s="143"/>
      <c r="FJ222" s="143"/>
      <c r="FK222" s="143"/>
      <c r="FL222" s="143"/>
      <c r="FM222" s="143"/>
      <c r="FN222" s="143"/>
      <c r="FO222" s="143"/>
      <c r="FP222" s="143"/>
      <c r="FQ222" s="143"/>
      <c r="FR222" s="143"/>
      <c r="FS222" s="143"/>
      <c r="FT222" s="143"/>
      <c r="FU222" s="143"/>
      <c r="FV222" s="143"/>
      <c r="FW222" s="143"/>
      <c r="FX222" s="143"/>
      <c r="FY222" s="143"/>
      <c r="FZ222" s="143"/>
      <c r="GA222" s="143"/>
      <c r="GB222" s="143"/>
      <c r="GC222" s="143"/>
      <c r="GD222" s="143"/>
      <c r="GE222" s="143"/>
      <c r="GF222" s="143"/>
      <c r="GG222" s="143"/>
      <c r="GH222" s="143"/>
      <c r="GI222" s="143"/>
      <c r="GJ222" s="143"/>
      <c r="GK222" s="143"/>
      <c r="GL222" s="143"/>
      <c r="GM222" s="143"/>
      <c r="GN222" s="143"/>
      <c r="GO222" s="143"/>
      <c r="GP222" s="143"/>
      <c r="GQ222" s="143"/>
      <c r="GR222" s="143"/>
      <c r="GS222" s="143"/>
      <c r="GT222" s="143"/>
      <c r="GU222" s="143"/>
      <c r="GV222" s="143"/>
      <c r="GW222" s="143"/>
      <c r="GX222" s="143"/>
      <c r="GY222" s="143"/>
      <c r="GZ222" s="143"/>
      <c r="HA222" s="143"/>
      <c r="HB222" s="143"/>
      <c r="HC222" s="143"/>
      <c r="HD222" s="143"/>
      <c r="HE222" s="143"/>
      <c r="HF222" s="143"/>
      <c r="HG222" s="143"/>
      <c r="HH222" s="143"/>
      <c r="HI222" s="143"/>
      <c r="HJ222" s="143"/>
      <c r="HK222" s="143"/>
      <c r="HL222" s="143"/>
      <c r="HM222" s="143"/>
      <c r="HN222" s="143"/>
      <c r="HO222" s="143"/>
      <c r="HP222" s="143"/>
      <c r="HQ222" s="143"/>
      <c r="HR222" s="143"/>
      <c r="HS222" s="143"/>
      <c r="HT222" s="143"/>
      <c r="HU222" s="143"/>
      <c r="HV222" s="143"/>
      <c r="HW222" s="143"/>
      <c r="HX222" s="143"/>
      <c r="HY222" s="143"/>
      <c r="HZ222" s="143"/>
      <c r="IA222" s="143"/>
      <c r="IB222" s="143"/>
      <c r="IC222" s="143"/>
      <c r="ID222" s="143"/>
      <c r="IE222" s="143"/>
      <c r="IF222" s="143"/>
      <c r="IG222" s="143"/>
      <c r="IH222" s="143"/>
      <c r="II222" s="143"/>
      <c r="IJ222" s="143"/>
      <c r="IK222" s="143"/>
      <c r="IL222" s="143"/>
      <c r="IM222" s="143"/>
      <c r="IN222" s="143"/>
      <c r="IO222" s="143"/>
      <c r="IP222" s="143"/>
      <c r="IQ222" s="143"/>
      <c r="IR222" s="143"/>
      <c r="IS222" s="143"/>
      <c r="IT222" s="143"/>
      <c r="IU222" s="143"/>
      <c r="IV222" s="143"/>
      <c r="IW222" s="143"/>
      <c r="IX222" s="143"/>
      <c r="IY222" s="143"/>
      <c r="IZ222" s="143"/>
      <c r="JA222" s="143"/>
      <c r="JB222" s="143"/>
      <c r="JC222" s="143"/>
      <c r="JD222" s="143"/>
      <c r="JE222" s="143"/>
      <c r="JF222" s="143"/>
      <c r="JG222" s="143"/>
      <c r="JH222" s="143"/>
      <c r="JI222" s="143"/>
      <c r="JJ222" s="143"/>
      <c r="JK222" s="143"/>
      <c r="JL222" s="143"/>
      <c r="JM222" s="143"/>
      <c r="JN222" s="143"/>
      <c r="JO222" s="143"/>
      <c r="JP222" s="143"/>
      <c r="JQ222" s="143"/>
      <c r="JR222" s="143"/>
      <c r="JS222" s="143"/>
      <c r="JT222" s="143"/>
      <c r="JU222" s="143"/>
      <c r="JV222" s="143"/>
      <c r="JW222" s="143"/>
      <c r="JX222" s="143"/>
      <c r="JY222" s="143"/>
      <c r="JZ222" s="143"/>
      <c r="KA222" s="143"/>
      <c r="KB222" s="143"/>
      <c r="KC222" s="143"/>
      <c r="KD222" s="143"/>
      <c r="KE222" s="143"/>
      <c r="KF222" s="143"/>
      <c r="KG222" s="143"/>
      <c r="KH222" s="143"/>
      <c r="KI222" s="143"/>
      <c r="KJ222" s="143"/>
      <c r="KK222" s="143"/>
      <c r="KL222" s="143"/>
      <c r="KM222" s="143"/>
      <c r="KN222" s="143"/>
      <c r="KO222" s="143"/>
      <c r="KP222" s="143"/>
      <c r="KQ222" s="143"/>
      <c r="KR222" s="143"/>
      <c r="KS222" s="143"/>
      <c r="KT222" s="143"/>
      <c r="KU222" s="143"/>
      <c r="KV222" s="143"/>
      <c r="KW222" s="143"/>
      <c r="KX222" s="143"/>
      <c r="KY222" s="143"/>
      <c r="KZ222" s="143"/>
      <c r="LA222" s="143"/>
      <c r="LB222" s="143"/>
      <c r="LC222" s="143"/>
      <c r="LD222" s="143"/>
      <c r="LE222" s="143"/>
      <c r="LF222" s="143"/>
      <c r="LG222" s="143"/>
      <c r="LH222" s="143"/>
      <c r="LI222" s="143"/>
      <c r="LJ222" s="143"/>
      <c r="LK222" s="143"/>
      <c r="LL222" s="143"/>
      <c r="LM222" s="143"/>
      <c r="LN222" s="143"/>
      <c r="LO222" s="143"/>
      <c r="LP222" s="143"/>
      <c r="LQ222" s="143"/>
      <c r="LR222" s="143"/>
      <c r="LS222" s="143"/>
      <c r="LT222" s="143"/>
      <c r="LU222" s="143"/>
      <c r="LV222" s="143"/>
      <c r="LW222" s="143"/>
      <c r="LX222" s="143"/>
      <c r="LY222" s="143"/>
      <c r="LZ222" s="143"/>
      <c r="MA222" s="143"/>
      <c r="MB222" s="143"/>
      <c r="MC222" s="143"/>
      <c r="MD222" s="143"/>
      <c r="ME222" s="143"/>
      <c r="MF222" s="143"/>
      <c r="MG222" s="143"/>
      <c r="MH222" s="143"/>
      <c r="MI222" s="143"/>
      <c r="MJ222" s="143"/>
      <c r="MK222" s="143"/>
      <c r="ML222" s="143"/>
      <c r="MM222" s="143"/>
      <c r="MN222" s="143"/>
      <c r="MO222" s="143"/>
      <c r="MP222" s="143"/>
      <c r="MQ222" s="143"/>
      <c r="MR222" s="143"/>
      <c r="MS222" s="143"/>
      <c r="MT222" s="143"/>
      <c r="MU222" s="143"/>
      <c r="MV222" s="143"/>
      <c r="MW222" s="143"/>
      <c r="MX222" s="143"/>
      <c r="MY222" s="143"/>
      <c r="MZ222" s="143"/>
      <c r="NA222" s="143"/>
      <c r="NB222" s="143"/>
      <c r="NC222" s="143"/>
      <c r="ND222" s="143"/>
      <c r="NE222" s="143"/>
      <c r="NF222" s="143"/>
      <c r="NG222" s="143"/>
      <c r="NH222" s="143"/>
      <c r="NI222" s="143"/>
      <c r="NJ222" s="143"/>
      <c r="NK222" s="143"/>
      <c r="NL222" s="143"/>
      <c r="NM222" s="143"/>
      <c r="NN222" s="143"/>
      <c r="NO222" s="143"/>
      <c r="NP222" s="143"/>
      <c r="NQ222" s="143"/>
      <c r="NR222" s="143"/>
      <c r="NS222" s="143"/>
      <c r="NT222" s="143"/>
      <c r="NU222" s="143"/>
      <c r="NV222" s="143"/>
      <c r="NW222" s="143"/>
      <c r="NX222" s="143"/>
      <c r="NY222" s="143"/>
      <c r="NZ222" s="143"/>
      <c r="OA222" s="143"/>
      <c r="OB222" s="143"/>
      <c r="OC222" s="143"/>
      <c r="OD222" s="143"/>
      <c r="OE222" s="143"/>
      <c r="OF222" s="143"/>
      <c r="OG222" s="143"/>
      <c r="OH222" s="143"/>
      <c r="OI222" s="143"/>
      <c r="OJ222" s="143"/>
      <c r="OK222" s="143"/>
      <c r="OL222" s="143"/>
      <c r="OM222" s="143"/>
      <c r="ON222" s="143"/>
      <c r="OO222" s="143"/>
      <c r="OP222" s="143"/>
      <c r="OQ222" s="143"/>
      <c r="OR222" s="143"/>
      <c r="OS222" s="143"/>
      <c r="OT222" s="143"/>
      <c r="OU222" s="143"/>
      <c r="OV222" s="143"/>
      <c r="OW222" s="143"/>
      <c r="OX222" s="143"/>
      <c r="OY222" s="143"/>
      <c r="OZ222" s="143"/>
      <c r="PA222" s="143"/>
      <c r="PB222" s="143"/>
      <c r="PC222" s="143"/>
      <c r="PD222" s="143"/>
      <c r="PE222" s="143"/>
      <c r="PF222" s="143"/>
      <c r="PG222" s="143"/>
      <c r="PH222" s="143"/>
      <c r="PI222" s="143"/>
      <c r="PJ222" s="143"/>
      <c r="PK222" s="143"/>
      <c r="PL222" s="143"/>
      <c r="PM222" s="143"/>
      <c r="PN222" s="143"/>
      <c r="PO222" s="143"/>
      <c r="PP222" s="143"/>
      <c r="PQ222" s="143"/>
      <c r="PR222" s="143"/>
      <c r="PS222" s="143"/>
      <c r="PT222" s="143"/>
      <c r="PU222" s="143"/>
      <c r="PV222" s="143"/>
      <c r="PW222" s="143"/>
      <c r="PX222" s="143"/>
      <c r="PY222" s="143"/>
      <c r="PZ222" s="143"/>
      <c r="QA222" s="143"/>
      <c r="QB222" s="143"/>
      <c r="QC222" s="143"/>
      <c r="QD222" s="143"/>
      <c r="QE222" s="143"/>
      <c r="QF222" s="143"/>
      <c r="QG222" s="143"/>
      <c r="QH222" s="143"/>
      <c r="QI222" s="143"/>
      <c r="QJ222" s="143"/>
      <c r="QK222" s="143"/>
      <c r="QL222" s="143"/>
      <c r="QM222" s="143"/>
      <c r="QN222" s="143"/>
      <c r="QO222" s="143"/>
      <c r="QP222" s="143"/>
      <c r="QQ222" s="143"/>
      <c r="QR222" s="143"/>
      <c r="QS222" s="143"/>
      <c r="QT222" s="143"/>
      <c r="QU222" s="143"/>
      <c r="QV222" s="143"/>
      <c r="QW222" s="143"/>
      <c r="QX222" s="143"/>
      <c r="QY222" s="143"/>
      <c r="QZ222" s="143"/>
      <c r="RA222" s="143"/>
      <c r="RB222" s="143"/>
      <c r="RC222" s="143"/>
      <c r="RD222" s="143"/>
      <c r="RE222" s="143"/>
      <c r="RF222" s="143"/>
      <c r="RG222" s="143"/>
      <c r="RH222" s="143"/>
      <c r="RI222" s="143"/>
      <c r="RJ222" s="143"/>
      <c r="RK222" s="143"/>
      <c r="RL222" s="143"/>
      <c r="RM222" s="143"/>
      <c r="RN222" s="143"/>
      <c r="RO222" s="143"/>
      <c r="RP222" s="143"/>
      <c r="RQ222" s="143"/>
      <c r="RR222" s="143"/>
      <c r="RS222" s="143"/>
      <c r="RT222" s="143"/>
      <c r="RU222" s="143"/>
      <c r="RV222" s="143"/>
      <c r="RW222" s="143"/>
      <c r="RX222" s="143"/>
      <c r="RY222" s="143"/>
      <c r="RZ222" s="143"/>
      <c r="SA222" s="143"/>
      <c r="SB222" s="143"/>
      <c r="SC222" s="143"/>
      <c r="SD222" s="143"/>
      <c r="SE222" s="143"/>
      <c r="SF222" s="143"/>
      <c r="SG222" s="143"/>
      <c r="SH222" s="143"/>
      <c r="SI222" s="143"/>
      <c r="SJ222" s="143"/>
      <c r="SK222" s="143"/>
      <c r="SL222" s="143"/>
      <c r="SM222" s="143"/>
      <c r="SN222" s="143"/>
      <c r="SO222" s="143"/>
      <c r="SP222" s="143"/>
      <c r="SQ222" s="143"/>
      <c r="SR222" s="143"/>
      <c r="SS222" s="143"/>
      <c r="ST222" s="143"/>
      <c r="SU222" s="143"/>
      <c r="SV222" s="143"/>
      <c r="SW222" s="143"/>
      <c r="SX222" s="143"/>
      <c r="SY222" s="143"/>
      <c r="SZ222" s="143"/>
      <c r="TA222" s="143"/>
      <c r="TB222" s="143"/>
      <c r="TC222" s="143"/>
      <c r="TD222" s="143"/>
      <c r="TE222" s="143"/>
      <c r="TF222" s="143"/>
      <c r="TG222" s="143"/>
      <c r="TH222" s="143"/>
      <c r="TI222" s="143"/>
      <c r="TJ222" s="143"/>
      <c r="TK222" s="143"/>
      <c r="TL222" s="143"/>
      <c r="TM222" s="143"/>
      <c r="TN222" s="143"/>
      <c r="TO222" s="143"/>
      <c r="TP222" s="143"/>
      <c r="TQ222" s="143"/>
      <c r="TR222" s="143"/>
      <c r="TS222" s="143"/>
      <c r="TT222" s="143"/>
      <c r="TU222" s="143"/>
      <c r="TV222" s="143"/>
      <c r="TW222" s="143"/>
      <c r="TX222" s="143"/>
      <c r="TY222" s="143"/>
      <c r="TZ222" s="143"/>
      <c r="UA222" s="143"/>
      <c r="UB222" s="143"/>
      <c r="UC222" s="143"/>
      <c r="UD222" s="143"/>
      <c r="UE222" s="143"/>
      <c r="UF222" s="143"/>
      <c r="UG222" s="143"/>
      <c r="UH222" s="143"/>
      <c r="UI222" s="143"/>
      <c r="UJ222" s="143"/>
      <c r="UK222" s="143"/>
      <c r="UL222" s="143"/>
      <c r="UM222" s="143"/>
      <c r="UN222" s="143"/>
      <c r="UO222" s="143"/>
      <c r="UP222" s="143"/>
      <c r="UQ222" s="143"/>
      <c r="UR222" s="143"/>
      <c r="US222" s="143"/>
      <c r="UT222" s="143"/>
      <c r="UU222" s="143"/>
      <c r="UV222" s="143"/>
      <c r="UW222" s="143"/>
      <c r="UX222" s="143"/>
      <c r="UY222" s="143"/>
      <c r="UZ222" s="143"/>
      <c r="VA222" s="143"/>
      <c r="VB222" s="143"/>
      <c r="VC222" s="143"/>
      <c r="VD222" s="143"/>
      <c r="VE222" s="143"/>
      <c r="VF222" s="143"/>
      <c r="VG222" s="143"/>
      <c r="VH222" s="143"/>
      <c r="VI222" s="143"/>
      <c r="VJ222" s="143"/>
      <c r="VK222" s="143"/>
      <c r="VL222" s="143"/>
      <c r="VM222" s="143"/>
      <c r="VN222" s="143"/>
      <c r="VO222" s="143"/>
      <c r="VP222" s="143"/>
      <c r="VQ222" s="143"/>
      <c r="VR222" s="143"/>
      <c r="VS222" s="143"/>
      <c r="VT222" s="143"/>
      <c r="VU222" s="143"/>
      <c r="VV222" s="143"/>
      <c r="VW222" s="143"/>
      <c r="VX222" s="143"/>
      <c r="VY222" s="143"/>
      <c r="VZ222" s="143"/>
      <c r="WA222" s="143"/>
      <c r="WB222" s="143"/>
      <c r="WC222" s="143"/>
      <c r="WD222" s="143"/>
      <c r="WE222" s="143"/>
      <c r="WF222" s="143"/>
      <c r="WG222" s="143"/>
      <c r="WH222" s="143"/>
      <c r="WI222" s="143"/>
      <c r="WJ222" s="143"/>
      <c r="WK222" s="143"/>
      <c r="WL222" s="143"/>
      <c r="WM222" s="143"/>
      <c r="WN222" s="143"/>
      <c r="WO222" s="143"/>
      <c r="WP222" s="143"/>
      <c r="WQ222" s="143"/>
      <c r="WR222" s="143"/>
      <c r="WS222" s="143"/>
      <c r="WT222" s="143"/>
      <c r="WU222" s="143"/>
      <c r="WV222" s="143"/>
      <c r="WW222" s="143"/>
      <c r="WX222" s="143"/>
      <c r="WY222" s="143"/>
      <c r="WZ222" s="143"/>
      <c r="XA222" s="143"/>
      <c r="XB222" s="143"/>
      <c r="XC222" s="143"/>
      <c r="XD222" s="143"/>
      <c r="XE222" s="143"/>
      <c r="XF222" s="143"/>
      <c r="XG222" s="143"/>
      <c r="XH222" s="143"/>
      <c r="XI222" s="143"/>
      <c r="XJ222" s="143"/>
      <c r="XK222" s="143"/>
      <c r="XL222" s="143"/>
      <c r="XM222" s="143"/>
      <c r="XN222" s="143"/>
      <c r="XO222" s="143"/>
      <c r="XP222" s="143"/>
      <c r="XQ222" s="143"/>
      <c r="XR222" s="143"/>
      <c r="XS222" s="143"/>
      <c r="XT222" s="143"/>
      <c r="XU222" s="143"/>
      <c r="XV222" s="143"/>
      <c r="XW222" s="143"/>
      <c r="XX222" s="143"/>
      <c r="XY222" s="143"/>
      <c r="XZ222" s="143"/>
      <c r="YA222" s="143"/>
      <c r="YB222" s="143"/>
      <c r="YC222" s="143"/>
      <c r="YD222" s="143"/>
      <c r="YE222" s="143"/>
      <c r="YF222" s="143"/>
      <c r="YG222" s="143"/>
      <c r="YH222" s="143"/>
      <c r="YI222" s="143"/>
      <c r="YJ222" s="143"/>
      <c r="YK222" s="143"/>
      <c r="YL222" s="143"/>
      <c r="YM222" s="143"/>
      <c r="YN222" s="143"/>
      <c r="YO222" s="143"/>
      <c r="YP222" s="143"/>
      <c r="YQ222" s="143"/>
      <c r="YR222" s="143"/>
      <c r="YS222" s="143"/>
      <c r="YT222" s="143"/>
      <c r="YU222" s="143"/>
      <c r="YV222" s="143"/>
      <c r="YW222" s="143"/>
      <c r="YX222" s="143"/>
      <c r="YY222" s="143"/>
      <c r="YZ222" s="143"/>
      <c r="ZA222" s="143"/>
      <c r="ZB222" s="143"/>
      <c r="ZC222" s="143"/>
      <c r="ZD222" s="143"/>
      <c r="ZE222" s="143"/>
      <c r="ZF222" s="143"/>
      <c r="ZG222" s="143"/>
      <c r="ZH222" s="143"/>
    </row>
    <row r="223" spans="1:684" s="106" customFormat="1" ht="13.55" customHeight="1">
      <c r="A223" s="400"/>
      <c r="B223" s="62" t="s">
        <v>8</v>
      </c>
      <c r="C223" s="166">
        <f>Asia!C223</f>
        <v>215246</v>
      </c>
      <c r="D223" s="385">
        <f t="shared" si="52"/>
        <v>2.0187933017306667</v>
      </c>
      <c r="E223" s="93">
        <v>369</v>
      </c>
      <c r="F223" s="320" t="s">
        <v>465</v>
      </c>
      <c r="G223" s="92">
        <v>39</v>
      </c>
      <c r="H223" s="385" t="str">
        <f t="shared" ref="F223:H243" si="54">IFERROR(IF((G223/G211-1)=-100%,"",(G223/G211-1)),"")</f>
        <v/>
      </c>
      <c r="I223" s="92">
        <v>60</v>
      </c>
      <c r="J223" s="385">
        <f>IFERROR(IF((I223/I211-1)=-100%,"",(I223/I211-1)),"")</f>
        <v>0.66666666666666674</v>
      </c>
      <c r="K223" s="373">
        <v>6</v>
      </c>
      <c r="L223" s="385">
        <f>IFERROR(IF((K223/K211-1)=-100%,"",(K223/K211-1)),"")</f>
        <v>5</v>
      </c>
      <c r="M223" s="373">
        <v>72</v>
      </c>
      <c r="N223" s="385"/>
      <c r="O223" s="92"/>
      <c r="P223" s="385"/>
      <c r="Q223" s="93"/>
      <c r="R223" s="385"/>
      <c r="S223" s="143"/>
      <c r="T223" s="143"/>
      <c r="U223" s="143"/>
      <c r="V223" s="143"/>
      <c r="W223" s="143"/>
      <c r="X223" s="143"/>
      <c r="Y223" s="143"/>
      <c r="Z223" s="143"/>
      <c r="AA223" s="143"/>
      <c r="AB223" s="143"/>
      <c r="AC223" s="143"/>
      <c r="AD223" s="143"/>
      <c r="AE223" s="143"/>
      <c r="AF223" s="143"/>
      <c r="AG223" s="143"/>
      <c r="AH223" s="143"/>
      <c r="AI223" s="143"/>
      <c r="AJ223" s="143"/>
      <c r="AK223" s="143"/>
      <c r="AL223" s="143"/>
      <c r="AM223" s="143"/>
      <c r="AN223" s="143"/>
      <c r="AO223" s="143"/>
      <c r="AP223" s="143"/>
      <c r="AQ223" s="143"/>
      <c r="AR223" s="143"/>
      <c r="AS223" s="143"/>
      <c r="AT223" s="143"/>
      <c r="AU223" s="143"/>
      <c r="AV223" s="143"/>
      <c r="AW223" s="143"/>
      <c r="AX223" s="143"/>
      <c r="AY223" s="143"/>
      <c r="AZ223" s="143"/>
      <c r="BA223" s="143"/>
      <c r="BB223" s="143"/>
      <c r="BC223" s="143"/>
      <c r="BD223" s="143"/>
      <c r="BE223" s="143"/>
      <c r="BF223" s="143"/>
      <c r="BG223" s="143"/>
      <c r="BH223" s="143"/>
      <c r="BI223" s="143"/>
      <c r="BJ223" s="143"/>
      <c r="BK223" s="143"/>
      <c r="BL223" s="143"/>
      <c r="BM223" s="143"/>
      <c r="BN223" s="143"/>
      <c r="BO223" s="143"/>
      <c r="BP223" s="143"/>
      <c r="BQ223" s="143"/>
      <c r="BR223" s="143"/>
      <c r="BS223" s="143"/>
      <c r="BT223" s="143"/>
      <c r="BU223" s="143"/>
      <c r="BV223" s="143"/>
      <c r="BW223" s="143"/>
      <c r="BX223" s="143"/>
      <c r="BY223" s="143"/>
      <c r="BZ223" s="143"/>
      <c r="CA223" s="143"/>
      <c r="CB223" s="143"/>
      <c r="CC223" s="143"/>
      <c r="CD223" s="143"/>
      <c r="CE223" s="143"/>
      <c r="CF223" s="143"/>
      <c r="CG223" s="143"/>
      <c r="CH223" s="143"/>
      <c r="CI223" s="143"/>
      <c r="CJ223" s="143"/>
      <c r="CK223" s="143"/>
      <c r="CL223" s="143"/>
      <c r="CM223" s="143"/>
      <c r="CN223" s="143"/>
      <c r="CO223" s="143"/>
      <c r="CP223" s="143"/>
      <c r="CQ223" s="143"/>
      <c r="CR223" s="143"/>
      <c r="CS223" s="143"/>
      <c r="CT223" s="143"/>
      <c r="CU223" s="143"/>
      <c r="CV223" s="143"/>
      <c r="CW223" s="143"/>
      <c r="CX223" s="143"/>
      <c r="CY223" s="143"/>
      <c r="CZ223" s="143"/>
      <c r="DA223" s="143"/>
      <c r="DB223" s="143"/>
      <c r="DC223" s="143"/>
      <c r="DD223" s="143"/>
      <c r="DE223" s="143"/>
      <c r="DF223" s="143"/>
      <c r="DG223" s="143"/>
      <c r="DH223" s="143"/>
      <c r="DI223" s="143"/>
      <c r="DJ223" s="143"/>
      <c r="DK223" s="143"/>
      <c r="DL223" s="143"/>
      <c r="DM223" s="143"/>
      <c r="DN223" s="143"/>
      <c r="DO223" s="143"/>
      <c r="DP223" s="143"/>
      <c r="DQ223" s="143"/>
      <c r="DR223" s="143"/>
      <c r="DS223" s="143"/>
      <c r="DT223" s="143"/>
      <c r="DU223" s="143"/>
      <c r="DV223" s="143"/>
      <c r="DW223" s="143"/>
      <c r="DX223" s="143"/>
      <c r="DY223" s="143"/>
      <c r="DZ223" s="143"/>
      <c r="EA223" s="143"/>
      <c r="EB223" s="143"/>
      <c r="EC223" s="143"/>
      <c r="ED223" s="143"/>
      <c r="EE223" s="143"/>
      <c r="EF223" s="143"/>
      <c r="EG223" s="143"/>
      <c r="EH223" s="143"/>
      <c r="EI223" s="143"/>
      <c r="EJ223" s="143"/>
      <c r="EK223" s="143"/>
      <c r="EL223" s="143"/>
      <c r="EM223" s="143"/>
      <c r="EN223" s="143"/>
      <c r="EO223" s="143"/>
      <c r="EP223" s="143"/>
      <c r="EQ223" s="143"/>
      <c r="ER223" s="143"/>
      <c r="ES223" s="143"/>
      <c r="ET223" s="143"/>
      <c r="EU223" s="143"/>
      <c r="EV223" s="143"/>
      <c r="EW223" s="143"/>
      <c r="EX223" s="143"/>
      <c r="EY223" s="143"/>
      <c r="EZ223" s="143"/>
      <c r="FA223" s="143"/>
      <c r="FB223" s="143"/>
      <c r="FC223" s="143"/>
      <c r="FD223" s="143"/>
      <c r="FE223" s="143"/>
      <c r="FF223" s="143"/>
      <c r="FG223" s="143"/>
      <c r="FH223" s="143"/>
      <c r="FI223" s="143"/>
      <c r="FJ223" s="143"/>
      <c r="FK223" s="143"/>
      <c r="FL223" s="143"/>
      <c r="FM223" s="143"/>
      <c r="FN223" s="143"/>
      <c r="FO223" s="143"/>
      <c r="FP223" s="143"/>
      <c r="FQ223" s="143"/>
      <c r="FR223" s="143"/>
      <c r="FS223" s="143"/>
      <c r="FT223" s="143"/>
      <c r="FU223" s="143"/>
      <c r="FV223" s="143"/>
      <c r="FW223" s="143"/>
      <c r="FX223" s="143"/>
      <c r="FY223" s="143"/>
      <c r="FZ223" s="143"/>
      <c r="GA223" s="143"/>
      <c r="GB223" s="143"/>
      <c r="GC223" s="143"/>
      <c r="GD223" s="143"/>
      <c r="GE223" s="143"/>
      <c r="GF223" s="143"/>
      <c r="GG223" s="143"/>
      <c r="GH223" s="143"/>
      <c r="GI223" s="143"/>
      <c r="GJ223" s="143"/>
      <c r="GK223" s="143"/>
      <c r="GL223" s="143"/>
      <c r="GM223" s="143"/>
      <c r="GN223" s="143"/>
      <c r="GO223" s="143"/>
      <c r="GP223" s="143"/>
      <c r="GQ223" s="143"/>
      <c r="GR223" s="143"/>
      <c r="GS223" s="143"/>
      <c r="GT223" s="143"/>
      <c r="GU223" s="143"/>
      <c r="GV223" s="143"/>
      <c r="GW223" s="143"/>
      <c r="GX223" s="143"/>
      <c r="GY223" s="143"/>
      <c r="GZ223" s="143"/>
      <c r="HA223" s="143"/>
      <c r="HB223" s="143"/>
      <c r="HC223" s="143"/>
      <c r="HD223" s="143"/>
      <c r="HE223" s="143"/>
      <c r="HF223" s="143"/>
      <c r="HG223" s="143"/>
      <c r="HH223" s="143"/>
      <c r="HI223" s="143"/>
      <c r="HJ223" s="143"/>
      <c r="HK223" s="143"/>
      <c r="HL223" s="143"/>
      <c r="HM223" s="143"/>
      <c r="HN223" s="143"/>
      <c r="HO223" s="143"/>
      <c r="HP223" s="143"/>
      <c r="HQ223" s="143"/>
      <c r="HR223" s="143"/>
      <c r="HS223" s="143"/>
      <c r="HT223" s="143"/>
      <c r="HU223" s="143"/>
      <c r="HV223" s="143"/>
      <c r="HW223" s="143"/>
      <c r="HX223" s="143"/>
      <c r="HY223" s="143"/>
      <c r="HZ223" s="143"/>
      <c r="IA223" s="143"/>
      <c r="IB223" s="143"/>
      <c r="IC223" s="143"/>
      <c r="ID223" s="143"/>
      <c r="IE223" s="143"/>
      <c r="IF223" s="143"/>
      <c r="IG223" s="143"/>
      <c r="IH223" s="143"/>
      <c r="II223" s="143"/>
      <c r="IJ223" s="143"/>
      <c r="IK223" s="143"/>
      <c r="IL223" s="143"/>
      <c r="IM223" s="143"/>
      <c r="IN223" s="143"/>
      <c r="IO223" s="143"/>
      <c r="IP223" s="143"/>
      <c r="IQ223" s="143"/>
      <c r="IR223" s="143"/>
      <c r="IS223" s="143"/>
      <c r="IT223" s="143"/>
      <c r="IU223" s="143"/>
      <c r="IV223" s="143"/>
      <c r="IW223" s="143"/>
      <c r="IX223" s="143"/>
      <c r="IY223" s="143"/>
      <c r="IZ223" s="143"/>
      <c r="JA223" s="143"/>
      <c r="JB223" s="143"/>
      <c r="JC223" s="143"/>
      <c r="JD223" s="143"/>
      <c r="JE223" s="143"/>
      <c r="JF223" s="143"/>
      <c r="JG223" s="143"/>
      <c r="JH223" s="143"/>
      <c r="JI223" s="143"/>
      <c r="JJ223" s="143"/>
      <c r="JK223" s="143"/>
      <c r="JL223" s="143"/>
      <c r="JM223" s="143"/>
      <c r="JN223" s="143"/>
      <c r="JO223" s="143"/>
      <c r="JP223" s="143"/>
      <c r="JQ223" s="143"/>
      <c r="JR223" s="143"/>
      <c r="JS223" s="143"/>
      <c r="JT223" s="143"/>
      <c r="JU223" s="143"/>
      <c r="JV223" s="143"/>
      <c r="JW223" s="143"/>
      <c r="JX223" s="143"/>
      <c r="JY223" s="143"/>
      <c r="JZ223" s="143"/>
      <c r="KA223" s="143"/>
      <c r="KB223" s="143"/>
      <c r="KC223" s="143"/>
      <c r="KD223" s="143"/>
      <c r="KE223" s="143"/>
      <c r="KF223" s="143"/>
      <c r="KG223" s="143"/>
      <c r="KH223" s="143"/>
      <c r="KI223" s="143"/>
      <c r="KJ223" s="143"/>
      <c r="KK223" s="143"/>
      <c r="KL223" s="143"/>
      <c r="KM223" s="143"/>
      <c r="KN223" s="143"/>
      <c r="KO223" s="143"/>
      <c r="KP223" s="143"/>
      <c r="KQ223" s="143"/>
      <c r="KR223" s="143"/>
      <c r="KS223" s="143"/>
      <c r="KT223" s="143"/>
      <c r="KU223" s="143"/>
      <c r="KV223" s="143"/>
      <c r="KW223" s="143"/>
      <c r="KX223" s="143"/>
      <c r="KY223" s="143"/>
      <c r="KZ223" s="143"/>
      <c r="LA223" s="143"/>
      <c r="LB223" s="143"/>
      <c r="LC223" s="143"/>
      <c r="LD223" s="143"/>
      <c r="LE223" s="143"/>
      <c r="LF223" s="143"/>
      <c r="LG223" s="143"/>
      <c r="LH223" s="143"/>
      <c r="LI223" s="143"/>
      <c r="LJ223" s="143"/>
      <c r="LK223" s="143"/>
      <c r="LL223" s="143"/>
      <c r="LM223" s="143"/>
      <c r="LN223" s="143"/>
      <c r="LO223" s="143"/>
      <c r="LP223" s="143"/>
      <c r="LQ223" s="143"/>
      <c r="LR223" s="143"/>
      <c r="LS223" s="143"/>
      <c r="LT223" s="143"/>
      <c r="LU223" s="143"/>
      <c r="LV223" s="143"/>
      <c r="LW223" s="143"/>
      <c r="LX223" s="143"/>
      <c r="LY223" s="143"/>
      <c r="LZ223" s="143"/>
      <c r="MA223" s="143"/>
      <c r="MB223" s="143"/>
      <c r="MC223" s="143"/>
      <c r="MD223" s="143"/>
      <c r="ME223" s="143"/>
      <c r="MF223" s="143"/>
      <c r="MG223" s="143"/>
      <c r="MH223" s="143"/>
      <c r="MI223" s="143"/>
      <c r="MJ223" s="143"/>
      <c r="MK223" s="143"/>
      <c r="ML223" s="143"/>
      <c r="MM223" s="143"/>
      <c r="MN223" s="143"/>
      <c r="MO223" s="143"/>
      <c r="MP223" s="143"/>
      <c r="MQ223" s="143"/>
      <c r="MR223" s="143"/>
      <c r="MS223" s="143"/>
      <c r="MT223" s="143"/>
      <c r="MU223" s="143"/>
      <c r="MV223" s="143"/>
      <c r="MW223" s="143"/>
      <c r="MX223" s="143"/>
      <c r="MY223" s="143"/>
      <c r="MZ223" s="143"/>
      <c r="NA223" s="143"/>
      <c r="NB223" s="143"/>
      <c r="NC223" s="143"/>
      <c r="ND223" s="143"/>
      <c r="NE223" s="143"/>
      <c r="NF223" s="143"/>
      <c r="NG223" s="143"/>
      <c r="NH223" s="143"/>
      <c r="NI223" s="143"/>
      <c r="NJ223" s="143"/>
      <c r="NK223" s="143"/>
      <c r="NL223" s="143"/>
      <c r="NM223" s="143"/>
      <c r="NN223" s="143"/>
      <c r="NO223" s="143"/>
      <c r="NP223" s="143"/>
      <c r="NQ223" s="143"/>
      <c r="NR223" s="143"/>
      <c r="NS223" s="143"/>
      <c r="NT223" s="143"/>
      <c r="NU223" s="143"/>
      <c r="NV223" s="143"/>
      <c r="NW223" s="143"/>
      <c r="NX223" s="143"/>
      <c r="NY223" s="143"/>
      <c r="NZ223" s="143"/>
      <c r="OA223" s="143"/>
      <c r="OB223" s="143"/>
      <c r="OC223" s="143"/>
      <c r="OD223" s="143"/>
      <c r="OE223" s="143"/>
      <c r="OF223" s="143"/>
      <c r="OG223" s="143"/>
      <c r="OH223" s="143"/>
      <c r="OI223" s="143"/>
      <c r="OJ223" s="143"/>
      <c r="OK223" s="143"/>
      <c r="OL223" s="143"/>
      <c r="OM223" s="143"/>
      <c r="ON223" s="143"/>
      <c r="OO223" s="143"/>
      <c r="OP223" s="143"/>
      <c r="OQ223" s="143"/>
      <c r="OR223" s="143"/>
      <c r="OS223" s="143"/>
      <c r="OT223" s="143"/>
      <c r="OU223" s="143"/>
      <c r="OV223" s="143"/>
      <c r="OW223" s="143"/>
      <c r="OX223" s="143"/>
      <c r="OY223" s="143"/>
      <c r="OZ223" s="143"/>
      <c r="PA223" s="143"/>
      <c r="PB223" s="143"/>
      <c r="PC223" s="143"/>
      <c r="PD223" s="143"/>
      <c r="PE223" s="143"/>
      <c r="PF223" s="143"/>
      <c r="PG223" s="143"/>
      <c r="PH223" s="143"/>
      <c r="PI223" s="143"/>
      <c r="PJ223" s="143"/>
      <c r="PK223" s="143"/>
      <c r="PL223" s="143"/>
      <c r="PM223" s="143"/>
      <c r="PN223" s="143"/>
      <c r="PO223" s="143"/>
      <c r="PP223" s="143"/>
      <c r="PQ223" s="143"/>
      <c r="PR223" s="143"/>
      <c r="PS223" s="143"/>
      <c r="PT223" s="143"/>
      <c r="PU223" s="143"/>
      <c r="PV223" s="143"/>
      <c r="PW223" s="143"/>
      <c r="PX223" s="143"/>
      <c r="PY223" s="143"/>
      <c r="PZ223" s="143"/>
      <c r="QA223" s="143"/>
      <c r="QB223" s="143"/>
      <c r="QC223" s="143"/>
      <c r="QD223" s="143"/>
      <c r="QE223" s="143"/>
      <c r="QF223" s="143"/>
      <c r="QG223" s="143"/>
      <c r="QH223" s="143"/>
      <c r="QI223" s="143"/>
      <c r="QJ223" s="143"/>
      <c r="QK223" s="143"/>
      <c r="QL223" s="143"/>
      <c r="QM223" s="143"/>
      <c r="QN223" s="143"/>
      <c r="QO223" s="143"/>
      <c r="QP223" s="143"/>
      <c r="QQ223" s="143"/>
      <c r="QR223" s="143"/>
      <c r="QS223" s="143"/>
      <c r="QT223" s="143"/>
      <c r="QU223" s="143"/>
      <c r="QV223" s="143"/>
      <c r="QW223" s="143"/>
      <c r="QX223" s="143"/>
      <c r="QY223" s="143"/>
      <c r="QZ223" s="143"/>
      <c r="RA223" s="143"/>
      <c r="RB223" s="143"/>
      <c r="RC223" s="143"/>
      <c r="RD223" s="143"/>
      <c r="RE223" s="143"/>
      <c r="RF223" s="143"/>
      <c r="RG223" s="143"/>
      <c r="RH223" s="143"/>
      <c r="RI223" s="143"/>
      <c r="RJ223" s="143"/>
      <c r="RK223" s="143"/>
      <c r="RL223" s="143"/>
      <c r="RM223" s="143"/>
      <c r="RN223" s="143"/>
      <c r="RO223" s="143"/>
      <c r="RP223" s="143"/>
      <c r="RQ223" s="143"/>
      <c r="RR223" s="143"/>
      <c r="RS223" s="143"/>
      <c r="RT223" s="143"/>
      <c r="RU223" s="143"/>
      <c r="RV223" s="143"/>
      <c r="RW223" s="143"/>
      <c r="RX223" s="143"/>
      <c r="RY223" s="143"/>
      <c r="RZ223" s="143"/>
      <c r="SA223" s="143"/>
      <c r="SB223" s="143"/>
      <c r="SC223" s="143"/>
      <c r="SD223" s="143"/>
      <c r="SE223" s="143"/>
      <c r="SF223" s="143"/>
      <c r="SG223" s="143"/>
      <c r="SH223" s="143"/>
      <c r="SI223" s="143"/>
      <c r="SJ223" s="143"/>
      <c r="SK223" s="143"/>
      <c r="SL223" s="143"/>
      <c r="SM223" s="143"/>
      <c r="SN223" s="143"/>
      <c r="SO223" s="143"/>
      <c r="SP223" s="143"/>
      <c r="SQ223" s="143"/>
      <c r="SR223" s="143"/>
      <c r="SS223" s="143"/>
      <c r="ST223" s="143"/>
      <c r="SU223" s="143"/>
      <c r="SV223" s="143"/>
      <c r="SW223" s="143"/>
      <c r="SX223" s="143"/>
      <c r="SY223" s="143"/>
      <c r="SZ223" s="143"/>
      <c r="TA223" s="143"/>
      <c r="TB223" s="143"/>
      <c r="TC223" s="143"/>
      <c r="TD223" s="143"/>
      <c r="TE223" s="143"/>
      <c r="TF223" s="143"/>
      <c r="TG223" s="143"/>
      <c r="TH223" s="143"/>
      <c r="TI223" s="143"/>
      <c r="TJ223" s="143"/>
      <c r="TK223" s="143"/>
      <c r="TL223" s="143"/>
      <c r="TM223" s="143"/>
      <c r="TN223" s="143"/>
      <c r="TO223" s="143"/>
      <c r="TP223" s="143"/>
      <c r="TQ223" s="143"/>
      <c r="TR223" s="143"/>
      <c r="TS223" s="143"/>
      <c r="TT223" s="143"/>
      <c r="TU223" s="143"/>
      <c r="TV223" s="143"/>
      <c r="TW223" s="143"/>
      <c r="TX223" s="143"/>
      <c r="TY223" s="143"/>
      <c r="TZ223" s="143"/>
      <c r="UA223" s="143"/>
      <c r="UB223" s="143"/>
      <c r="UC223" s="143"/>
      <c r="UD223" s="143"/>
      <c r="UE223" s="143"/>
      <c r="UF223" s="143"/>
      <c r="UG223" s="143"/>
      <c r="UH223" s="143"/>
      <c r="UI223" s="143"/>
      <c r="UJ223" s="143"/>
      <c r="UK223" s="143"/>
      <c r="UL223" s="143"/>
      <c r="UM223" s="143"/>
      <c r="UN223" s="143"/>
      <c r="UO223" s="143"/>
      <c r="UP223" s="143"/>
      <c r="UQ223" s="143"/>
      <c r="UR223" s="143"/>
      <c r="US223" s="143"/>
      <c r="UT223" s="143"/>
      <c r="UU223" s="143"/>
      <c r="UV223" s="143"/>
      <c r="UW223" s="143"/>
      <c r="UX223" s="143"/>
      <c r="UY223" s="143"/>
      <c r="UZ223" s="143"/>
      <c r="VA223" s="143"/>
      <c r="VB223" s="143"/>
      <c r="VC223" s="143"/>
      <c r="VD223" s="143"/>
      <c r="VE223" s="143"/>
      <c r="VF223" s="143"/>
      <c r="VG223" s="143"/>
      <c r="VH223" s="143"/>
      <c r="VI223" s="143"/>
      <c r="VJ223" s="143"/>
      <c r="VK223" s="143"/>
      <c r="VL223" s="143"/>
      <c r="VM223" s="143"/>
      <c r="VN223" s="143"/>
      <c r="VO223" s="143"/>
      <c r="VP223" s="143"/>
      <c r="VQ223" s="143"/>
      <c r="VR223" s="143"/>
      <c r="VS223" s="143"/>
      <c r="VT223" s="143"/>
      <c r="VU223" s="143"/>
      <c r="VV223" s="143"/>
      <c r="VW223" s="143"/>
      <c r="VX223" s="143"/>
      <c r="VY223" s="143"/>
      <c r="VZ223" s="143"/>
      <c r="WA223" s="143"/>
      <c r="WB223" s="143"/>
      <c r="WC223" s="143"/>
      <c r="WD223" s="143"/>
      <c r="WE223" s="143"/>
      <c r="WF223" s="143"/>
      <c r="WG223" s="143"/>
      <c r="WH223" s="143"/>
      <c r="WI223" s="143"/>
      <c r="WJ223" s="143"/>
      <c r="WK223" s="143"/>
      <c r="WL223" s="143"/>
      <c r="WM223" s="143"/>
      <c r="WN223" s="143"/>
      <c r="WO223" s="143"/>
      <c r="WP223" s="143"/>
      <c r="WQ223" s="143"/>
      <c r="WR223" s="143"/>
      <c r="WS223" s="143"/>
      <c r="WT223" s="143"/>
      <c r="WU223" s="143"/>
      <c r="WV223" s="143"/>
      <c r="WW223" s="143"/>
      <c r="WX223" s="143"/>
      <c r="WY223" s="143"/>
      <c r="WZ223" s="143"/>
      <c r="XA223" s="143"/>
      <c r="XB223" s="143"/>
      <c r="XC223" s="143"/>
      <c r="XD223" s="143"/>
      <c r="XE223" s="143"/>
      <c r="XF223" s="143"/>
      <c r="XG223" s="143"/>
      <c r="XH223" s="143"/>
      <c r="XI223" s="143"/>
      <c r="XJ223" s="143"/>
      <c r="XK223" s="143"/>
      <c r="XL223" s="143"/>
      <c r="XM223" s="143"/>
      <c r="XN223" s="143"/>
      <c r="XO223" s="143"/>
      <c r="XP223" s="143"/>
      <c r="XQ223" s="143"/>
      <c r="XR223" s="143"/>
      <c r="XS223" s="143"/>
      <c r="XT223" s="143"/>
      <c r="XU223" s="143"/>
      <c r="XV223" s="143"/>
      <c r="XW223" s="143"/>
      <c r="XX223" s="143"/>
      <c r="XY223" s="143"/>
      <c r="XZ223" s="143"/>
      <c r="YA223" s="143"/>
      <c r="YB223" s="143"/>
      <c r="YC223" s="143"/>
      <c r="YD223" s="143"/>
      <c r="YE223" s="143"/>
      <c r="YF223" s="143"/>
      <c r="YG223" s="143"/>
      <c r="YH223" s="143"/>
      <c r="YI223" s="143"/>
      <c r="YJ223" s="143"/>
      <c r="YK223" s="143"/>
      <c r="YL223" s="143"/>
      <c r="YM223" s="143"/>
      <c r="YN223" s="143"/>
      <c r="YO223" s="143"/>
      <c r="YP223" s="143"/>
      <c r="YQ223" s="143"/>
      <c r="YR223" s="143"/>
      <c r="YS223" s="143"/>
      <c r="YT223" s="143"/>
      <c r="YU223" s="143"/>
      <c r="YV223" s="143"/>
      <c r="YW223" s="143"/>
      <c r="YX223" s="143"/>
      <c r="YY223" s="143"/>
      <c r="YZ223" s="143"/>
      <c r="ZA223" s="143"/>
      <c r="ZB223" s="143"/>
      <c r="ZC223" s="143"/>
      <c r="ZD223" s="143"/>
      <c r="ZE223" s="143"/>
      <c r="ZF223" s="143"/>
      <c r="ZG223" s="143"/>
      <c r="ZH223" s="143"/>
    </row>
    <row r="224" spans="1:684" s="106" customFormat="1" ht="13.55" customHeight="1">
      <c r="A224" s="400"/>
      <c r="B224" s="62" t="s">
        <v>9</v>
      </c>
      <c r="C224" s="166">
        <f>Asia!C224</f>
        <v>315945</v>
      </c>
      <c r="D224" s="385">
        <f t="shared" si="52"/>
        <v>3.1893629998939215</v>
      </c>
      <c r="E224" s="93">
        <v>285</v>
      </c>
      <c r="F224" s="320" t="s">
        <v>467</v>
      </c>
      <c r="G224" s="92">
        <v>63</v>
      </c>
      <c r="H224" s="385" t="str">
        <f t="shared" si="54"/>
        <v/>
      </c>
      <c r="I224" s="92">
        <v>71</v>
      </c>
      <c r="J224" s="385">
        <f>IFERROR(IF((I224/I212-1)=-100%,"",(I224/I212-1)),"")</f>
        <v>1.3666666666666667</v>
      </c>
      <c r="K224" s="373">
        <v>23</v>
      </c>
      <c r="L224" s="385" t="str">
        <f t="shared" ref="L224:L243" si="55">IFERROR(IF((K224/K212-1)=-100%,"",(K224/K212-1)),"")</f>
        <v/>
      </c>
      <c r="M224" s="373">
        <v>55</v>
      </c>
      <c r="N224" s="385">
        <f t="shared" si="43"/>
        <v>1.8947368421052633</v>
      </c>
      <c r="O224" s="92"/>
      <c r="P224" s="385"/>
      <c r="Q224" s="93"/>
      <c r="R224" s="385"/>
      <c r="S224" s="143"/>
      <c r="T224" s="143"/>
      <c r="U224" s="143"/>
      <c r="V224" s="143"/>
      <c r="W224" s="143"/>
      <c r="X224" s="143"/>
      <c r="Y224" s="143"/>
      <c r="Z224" s="143"/>
      <c r="AA224" s="143"/>
      <c r="AB224" s="143"/>
      <c r="AC224" s="143"/>
      <c r="AD224" s="143"/>
      <c r="AE224" s="143"/>
      <c r="AF224" s="143"/>
      <c r="AG224" s="143"/>
      <c r="AH224" s="143"/>
      <c r="AI224" s="143"/>
      <c r="AJ224" s="143"/>
      <c r="AK224" s="143"/>
      <c r="AL224" s="143"/>
      <c r="AM224" s="143"/>
      <c r="AN224" s="143"/>
      <c r="AO224" s="143"/>
      <c r="AP224" s="143"/>
      <c r="AQ224" s="143"/>
      <c r="AR224" s="143"/>
      <c r="AS224" s="143"/>
      <c r="AT224" s="143"/>
      <c r="AU224" s="143"/>
      <c r="AV224" s="143"/>
      <c r="AW224" s="143"/>
      <c r="AX224" s="143"/>
      <c r="AY224" s="143"/>
      <c r="AZ224" s="143"/>
      <c r="BA224" s="143"/>
      <c r="BB224" s="143"/>
      <c r="BC224" s="143"/>
      <c r="BD224" s="143"/>
      <c r="BE224" s="143"/>
      <c r="BF224" s="143"/>
      <c r="BG224" s="143"/>
      <c r="BH224" s="143"/>
      <c r="BI224" s="143"/>
      <c r="BJ224" s="143"/>
      <c r="BK224" s="143"/>
      <c r="BL224" s="143"/>
      <c r="BM224" s="143"/>
      <c r="BN224" s="143"/>
      <c r="BO224" s="143"/>
      <c r="BP224" s="143"/>
      <c r="BQ224" s="143"/>
      <c r="BR224" s="143"/>
      <c r="BS224" s="143"/>
      <c r="BT224" s="143"/>
      <c r="BU224" s="143"/>
      <c r="BV224" s="143"/>
      <c r="BW224" s="143"/>
      <c r="BX224" s="143"/>
      <c r="BY224" s="143"/>
      <c r="BZ224" s="143"/>
      <c r="CA224" s="143"/>
      <c r="CB224" s="143"/>
      <c r="CC224" s="143"/>
      <c r="CD224" s="143"/>
      <c r="CE224" s="143"/>
      <c r="CF224" s="143"/>
      <c r="CG224" s="143"/>
      <c r="CH224" s="143"/>
      <c r="CI224" s="143"/>
      <c r="CJ224" s="143"/>
      <c r="CK224" s="143"/>
      <c r="CL224" s="143"/>
      <c r="CM224" s="143"/>
      <c r="CN224" s="143"/>
      <c r="CO224" s="143"/>
      <c r="CP224" s="143"/>
      <c r="CQ224" s="143"/>
      <c r="CR224" s="143"/>
      <c r="CS224" s="143"/>
      <c r="CT224" s="143"/>
      <c r="CU224" s="143"/>
      <c r="CV224" s="143"/>
      <c r="CW224" s="143"/>
      <c r="CX224" s="143"/>
      <c r="CY224" s="143"/>
      <c r="CZ224" s="143"/>
      <c r="DA224" s="143"/>
      <c r="DB224" s="143"/>
      <c r="DC224" s="143"/>
      <c r="DD224" s="143"/>
      <c r="DE224" s="143"/>
      <c r="DF224" s="143"/>
      <c r="DG224" s="143"/>
      <c r="DH224" s="143"/>
      <c r="DI224" s="143"/>
      <c r="DJ224" s="143"/>
      <c r="DK224" s="143"/>
      <c r="DL224" s="143"/>
      <c r="DM224" s="143"/>
      <c r="DN224" s="143"/>
      <c r="DO224" s="143"/>
      <c r="DP224" s="143"/>
      <c r="DQ224" s="143"/>
      <c r="DR224" s="143"/>
      <c r="DS224" s="143"/>
      <c r="DT224" s="143"/>
      <c r="DU224" s="143"/>
      <c r="DV224" s="143"/>
      <c r="DW224" s="143"/>
      <c r="DX224" s="143"/>
      <c r="DY224" s="143"/>
      <c r="DZ224" s="143"/>
      <c r="EA224" s="143"/>
      <c r="EB224" s="143"/>
      <c r="EC224" s="143"/>
      <c r="ED224" s="143"/>
      <c r="EE224" s="143"/>
      <c r="EF224" s="143"/>
      <c r="EG224" s="143"/>
      <c r="EH224" s="143"/>
      <c r="EI224" s="143"/>
      <c r="EJ224" s="143"/>
      <c r="EK224" s="143"/>
      <c r="EL224" s="143"/>
      <c r="EM224" s="143"/>
      <c r="EN224" s="143"/>
      <c r="EO224" s="143"/>
      <c r="EP224" s="143"/>
      <c r="EQ224" s="143"/>
      <c r="ER224" s="143"/>
      <c r="ES224" s="143"/>
      <c r="ET224" s="143"/>
      <c r="EU224" s="143"/>
      <c r="EV224" s="143"/>
      <c r="EW224" s="143"/>
      <c r="EX224" s="143"/>
      <c r="EY224" s="143"/>
      <c r="EZ224" s="143"/>
      <c r="FA224" s="143"/>
      <c r="FB224" s="143"/>
      <c r="FC224" s="143"/>
      <c r="FD224" s="143"/>
      <c r="FE224" s="143"/>
      <c r="FF224" s="143"/>
      <c r="FG224" s="143"/>
      <c r="FH224" s="143"/>
      <c r="FI224" s="143"/>
      <c r="FJ224" s="143"/>
      <c r="FK224" s="143"/>
      <c r="FL224" s="143"/>
      <c r="FM224" s="143"/>
      <c r="FN224" s="143"/>
      <c r="FO224" s="143"/>
      <c r="FP224" s="143"/>
      <c r="FQ224" s="143"/>
      <c r="FR224" s="143"/>
      <c r="FS224" s="143"/>
      <c r="FT224" s="143"/>
      <c r="FU224" s="143"/>
      <c r="FV224" s="143"/>
      <c r="FW224" s="143"/>
      <c r="FX224" s="143"/>
      <c r="FY224" s="143"/>
      <c r="FZ224" s="143"/>
      <c r="GA224" s="143"/>
      <c r="GB224" s="143"/>
      <c r="GC224" s="143"/>
      <c r="GD224" s="143"/>
      <c r="GE224" s="143"/>
      <c r="GF224" s="143"/>
      <c r="GG224" s="143"/>
      <c r="GH224" s="143"/>
      <c r="GI224" s="143"/>
      <c r="GJ224" s="143"/>
      <c r="GK224" s="143"/>
      <c r="GL224" s="143"/>
      <c r="GM224" s="143"/>
      <c r="GN224" s="143"/>
      <c r="GO224" s="143"/>
      <c r="GP224" s="143"/>
      <c r="GQ224" s="143"/>
      <c r="GR224" s="143"/>
      <c r="GS224" s="143"/>
      <c r="GT224" s="143"/>
      <c r="GU224" s="143"/>
      <c r="GV224" s="143"/>
      <c r="GW224" s="143"/>
      <c r="GX224" s="143"/>
      <c r="GY224" s="143"/>
      <c r="GZ224" s="143"/>
      <c r="HA224" s="143"/>
      <c r="HB224" s="143"/>
      <c r="HC224" s="143"/>
      <c r="HD224" s="143"/>
      <c r="HE224" s="143"/>
      <c r="HF224" s="143"/>
      <c r="HG224" s="143"/>
      <c r="HH224" s="143"/>
      <c r="HI224" s="143"/>
      <c r="HJ224" s="143"/>
      <c r="HK224" s="143"/>
      <c r="HL224" s="143"/>
      <c r="HM224" s="143"/>
      <c r="HN224" s="143"/>
      <c r="HO224" s="143"/>
      <c r="HP224" s="143"/>
      <c r="HQ224" s="143"/>
      <c r="HR224" s="143"/>
      <c r="HS224" s="143"/>
      <c r="HT224" s="143"/>
      <c r="HU224" s="143"/>
      <c r="HV224" s="143"/>
      <c r="HW224" s="143"/>
      <c r="HX224" s="143"/>
      <c r="HY224" s="143"/>
      <c r="HZ224" s="143"/>
      <c r="IA224" s="143"/>
      <c r="IB224" s="143"/>
      <c r="IC224" s="143"/>
      <c r="ID224" s="143"/>
      <c r="IE224" s="143"/>
      <c r="IF224" s="143"/>
      <c r="IG224" s="143"/>
      <c r="IH224" s="143"/>
      <c r="II224" s="143"/>
      <c r="IJ224" s="143"/>
      <c r="IK224" s="143"/>
      <c r="IL224" s="143"/>
      <c r="IM224" s="143"/>
      <c r="IN224" s="143"/>
      <c r="IO224" s="143"/>
      <c r="IP224" s="143"/>
      <c r="IQ224" s="143"/>
      <c r="IR224" s="143"/>
      <c r="IS224" s="143"/>
      <c r="IT224" s="143"/>
      <c r="IU224" s="143"/>
      <c r="IV224" s="143"/>
      <c r="IW224" s="143"/>
      <c r="IX224" s="143"/>
      <c r="IY224" s="143"/>
      <c r="IZ224" s="143"/>
      <c r="JA224" s="143"/>
      <c r="JB224" s="143"/>
      <c r="JC224" s="143"/>
      <c r="JD224" s="143"/>
      <c r="JE224" s="143"/>
      <c r="JF224" s="143"/>
      <c r="JG224" s="143"/>
      <c r="JH224" s="143"/>
      <c r="JI224" s="143"/>
      <c r="JJ224" s="143"/>
      <c r="JK224" s="143"/>
      <c r="JL224" s="143"/>
      <c r="JM224" s="143"/>
      <c r="JN224" s="143"/>
      <c r="JO224" s="143"/>
      <c r="JP224" s="143"/>
      <c r="JQ224" s="143"/>
      <c r="JR224" s="143"/>
      <c r="JS224" s="143"/>
      <c r="JT224" s="143"/>
      <c r="JU224" s="143"/>
      <c r="JV224" s="143"/>
      <c r="JW224" s="143"/>
      <c r="JX224" s="143"/>
      <c r="JY224" s="143"/>
      <c r="JZ224" s="143"/>
      <c r="KA224" s="143"/>
      <c r="KB224" s="143"/>
      <c r="KC224" s="143"/>
      <c r="KD224" s="143"/>
      <c r="KE224" s="143"/>
      <c r="KF224" s="143"/>
      <c r="KG224" s="143"/>
      <c r="KH224" s="143"/>
      <c r="KI224" s="143"/>
      <c r="KJ224" s="143"/>
      <c r="KK224" s="143"/>
      <c r="KL224" s="143"/>
      <c r="KM224" s="143"/>
      <c r="KN224" s="143"/>
      <c r="KO224" s="143"/>
      <c r="KP224" s="143"/>
      <c r="KQ224" s="143"/>
      <c r="KR224" s="143"/>
      <c r="KS224" s="143"/>
      <c r="KT224" s="143"/>
      <c r="KU224" s="143"/>
      <c r="KV224" s="143"/>
      <c r="KW224" s="143"/>
      <c r="KX224" s="143"/>
      <c r="KY224" s="143"/>
      <c r="KZ224" s="143"/>
      <c r="LA224" s="143"/>
      <c r="LB224" s="143"/>
      <c r="LC224" s="143"/>
      <c r="LD224" s="143"/>
      <c r="LE224" s="143"/>
      <c r="LF224" s="143"/>
      <c r="LG224" s="143"/>
      <c r="LH224" s="143"/>
      <c r="LI224" s="143"/>
      <c r="LJ224" s="143"/>
      <c r="LK224" s="143"/>
      <c r="LL224" s="143"/>
      <c r="LM224" s="143"/>
      <c r="LN224" s="143"/>
      <c r="LO224" s="143"/>
      <c r="LP224" s="143"/>
      <c r="LQ224" s="143"/>
      <c r="LR224" s="143"/>
      <c r="LS224" s="143"/>
      <c r="LT224" s="143"/>
      <c r="LU224" s="143"/>
      <c r="LV224" s="143"/>
      <c r="LW224" s="143"/>
      <c r="LX224" s="143"/>
      <c r="LY224" s="143"/>
      <c r="LZ224" s="143"/>
      <c r="MA224" s="143"/>
      <c r="MB224" s="143"/>
      <c r="MC224" s="143"/>
      <c r="MD224" s="143"/>
      <c r="ME224" s="143"/>
      <c r="MF224" s="143"/>
      <c r="MG224" s="143"/>
      <c r="MH224" s="143"/>
      <c r="MI224" s="143"/>
      <c r="MJ224" s="143"/>
      <c r="MK224" s="143"/>
      <c r="ML224" s="143"/>
      <c r="MM224" s="143"/>
      <c r="MN224" s="143"/>
      <c r="MO224" s="143"/>
      <c r="MP224" s="143"/>
      <c r="MQ224" s="143"/>
      <c r="MR224" s="143"/>
      <c r="MS224" s="143"/>
      <c r="MT224" s="143"/>
      <c r="MU224" s="143"/>
      <c r="MV224" s="143"/>
      <c r="MW224" s="143"/>
      <c r="MX224" s="143"/>
      <c r="MY224" s="143"/>
      <c r="MZ224" s="143"/>
      <c r="NA224" s="143"/>
      <c r="NB224" s="143"/>
      <c r="NC224" s="143"/>
      <c r="ND224" s="143"/>
      <c r="NE224" s="143"/>
      <c r="NF224" s="143"/>
      <c r="NG224" s="143"/>
      <c r="NH224" s="143"/>
      <c r="NI224" s="143"/>
      <c r="NJ224" s="143"/>
      <c r="NK224" s="143"/>
      <c r="NL224" s="143"/>
      <c r="NM224" s="143"/>
      <c r="NN224" s="143"/>
      <c r="NO224" s="143"/>
      <c r="NP224" s="143"/>
      <c r="NQ224" s="143"/>
      <c r="NR224" s="143"/>
      <c r="NS224" s="143"/>
      <c r="NT224" s="143"/>
      <c r="NU224" s="143"/>
      <c r="NV224" s="143"/>
      <c r="NW224" s="143"/>
      <c r="NX224" s="143"/>
      <c r="NY224" s="143"/>
      <c r="NZ224" s="143"/>
      <c r="OA224" s="143"/>
      <c r="OB224" s="143"/>
      <c r="OC224" s="143"/>
      <c r="OD224" s="143"/>
      <c r="OE224" s="143"/>
      <c r="OF224" s="143"/>
      <c r="OG224" s="143"/>
      <c r="OH224" s="143"/>
      <c r="OI224" s="143"/>
      <c r="OJ224" s="143"/>
      <c r="OK224" s="143"/>
      <c r="OL224" s="143"/>
      <c r="OM224" s="143"/>
      <c r="ON224" s="143"/>
      <c r="OO224" s="143"/>
      <c r="OP224" s="143"/>
      <c r="OQ224" s="143"/>
      <c r="OR224" s="143"/>
      <c r="OS224" s="143"/>
      <c r="OT224" s="143"/>
      <c r="OU224" s="143"/>
      <c r="OV224" s="143"/>
      <c r="OW224" s="143"/>
      <c r="OX224" s="143"/>
      <c r="OY224" s="143"/>
      <c r="OZ224" s="143"/>
      <c r="PA224" s="143"/>
      <c r="PB224" s="143"/>
      <c r="PC224" s="143"/>
      <c r="PD224" s="143"/>
      <c r="PE224" s="143"/>
      <c r="PF224" s="143"/>
      <c r="PG224" s="143"/>
      <c r="PH224" s="143"/>
      <c r="PI224" s="143"/>
      <c r="PJ224" s="143"/>
      <c r="PK224" s="143"/>
      <c r="PL224" s="143"/>
      <c r="PM224" s="143"/>
      <c r="PN224" s="143"/>
      <c r="PO224" s="143"/>
      <c r="PP224" s="143"/>
      <c r="PQ224" s="143"/>
      <c r="PR224" s="143"/>
      <c r="PS224" s="143"/>
      <c r="PT224" s="143"/>
      <c r="PU224" s="143"/>
      <c r="PV224" s="143"/>
      <c r="PW224" s="143"/>
      <c r="PX224" s="143"/>
      <c r="PY224" s="143"/>
      <c r="PZ224" s="143"/>
      <c r="QA224" s="143"/>
      <c r="QB224" s="143"/>
      <c r="QC224" s="143"/>
      <c r="QD224" s="143"/>
      <c r="QE224" s="143"/>
      <c r="QF224" s="143"/>
      <c r="QG224" s="143"/>
      <c r="QH224" s="143"/>
      <c r="QI224" s="143"/>
      <c r="QJ224" s="143"/>
      <c r="QK224" s="143"/>
      <c r="QL224" s="143"/>
      <c r="QM224" s="143"/>
      <c r="QN224" s="143"/>
      <c r="QO224" s="143"/>
      <c r="QP224" s="143"/>
      <c r="QQ224" s="143"/>
      <c r="QR224" s="143"/>
      <c r="QS224" s="143"/>
      <c r="QT224" s="143"/>
      <c r="QU224" s="143"/>
      <c r="QV224" s="143"/>
      <c r="QW224" s="143"/>
      <c r="QX224" s="143"/>
      <c r="QY224" s="143"/>
      <c r="QZ224" s="143"/>
      <c r="RA224" s="143"/>
      <c r="RB224" s="143"/>
      <c r="RC224" s="143"/>
      <c r="RD224" s="143"/>
      <c r="RE224" s="143"/>
      <c r="RF224" s="143"/>
      <c r="RG224" s="143"/>
      <c r="RH224" s="143"/>
      <c r="RI224" s="143"/>
      <c r="RJ224" s="143"/>
      <c r="RK224" s="143"/>
      <c r="RL224" s="143"/>
      <c r="RM224" s="143"/>
      <c r="RN224" s="143"/>
      <c r="RO224" s="143"/>
      <c r="RP224" s="143"/>
      <c r="RQ224" s="143"/>
      <c r="RR224" s="143"/>
      <c r="RS224" s="143"/>
      <c r="RT224" s="143"/>
      <c r="RU224" s="143"/>
      <c r="RV224" s="143"/>
      <c r="RW224" s="143"/>
      <c r="RX224" s="143"/>
      <c r="RY224" s="143"/>
      <c r="RZ224" s="143"/>
      <c r="SA224" s="143"/>
      <c r="SB224" s="143"/>
      <c r="SC224" s="143"/>
      <c r="SD224" s="143"/>
      <c r="SE224" s="143"/>
      <c r="SF224" s="143"/>
      <c r="SG224" s="143"/>
      <c r="SH224" s="143"/>
      <c r="SI224" s="143"/>
      <c r="SJ224" s="143"/>
      <c r="SK224" s="143"/>
      <c r="SL224" s="143"/>
      <c r="SM224" s="143"/>
      <c r="SN224" s="143"/>
      <c r="SO224" s="143"/>
      <c r="SP224" s="143"/>
      <c r="SQ224" s="143"/>
      <c r="SR224" s="143"/>
      <c r="SS224" s="143"/>
      <c r="ST224" s="143"/>
      <c r="SU224" s="143"/>
      <c r="SV224" s="143"/>
      <c r="SW224" s="143"/>
      <c r="SX224" s="143"/>
      <c r="SY224" s="143"/>
      <c r="SZ224" s="143"/>
      <c r="TA224" s="143"/>
      <c r="TB224" s="143"/>
      <c r="TC224" s="143"/>
      <c r="TD224" s="143"/>
      <c r="TE224" s="143"/>
      <c r="TF224" s="143"/>
      <c r="TG224" s="143"/>
      <c r="TH224" s="143"/>
      <c r="TI224" s="143"/>
      <c r="TJ224" s="143"/>
      <c r="TK224" s="143"/>
      <c r="TL224" s="143"/>
      <c r="TM224" s="143"/>
      <c r="TN224" s="143"/>
      <c r="TO224" s="143"/>
      <c r="TP224" s="143"/>
      <c r="TQ224" s="143"/>
      <c r="TR224" s="143"/>
      <c r="TS224" s="143"/>
      <c r="TT224" s="143"/>
      <c r="TU224" s="143"/>
      <c r="TV224" s="143"/>
      <c r="TW224" s="143"/>
      <c r="TX224" s="143"/>
      <c r="TY224" s="143"/>
      <c r="TZ224" s="143"/>
      <c r="UA224" s="143"/>
      <c r="UB224" s="143"/>
      <c r="UC224" s="143"/>
      <c r="UD224" s="143"/>
      <c r="UE224" s="143"/>
      <c r="UF224" s="143"/>
      <c r="UG224" s="143"/>
      <c r="UH224" s="143"/>
      <c r="UI224" s="143"/>
      <c r="UJ224" s="143"/>
      <c r="UK224" s="143"/>
      <c r="UL224" s="143"/>
      <c r="UM224" s="143"/>
      <c r="UN224" s="143"/>
      <c r="UO224" s="143"/>
      <c r="UP224" s="143"/>
      <c r="UQ224" s="143"/>
      <c r="UR224" s="143"/>
      <c r="US224" s="143"/>
      <c r="UT224" s="143"/>
      <c r="UU224" s="143"/>
      <c r="UV224" s="143"/>
      <c r="UW224" s="143"/>
      <c r="UX224" s="143"/>
      <c r="UY224" s="143"/>
      <c r="UZ224" s="143"/>
      <c r="VA224" s="143"/>
      <c r="VB224" s="143"/>
      <c r="VC224" s="143"/>
      <c r="VD224" s="143"/>
      <c r="VE224" s="143"/>
      <c r="VF224" s="143"/>
      <c r="VG224" s="143"/>
      <c r="VH224" s="143"/>
      <c r="VI224" s="143"/>
      <c r="VJ224" s="143"/>
      <c r="VK224" s="143"/>
      <c r="VL224" s="143"/>
      <c r="VM224" s="143"/>
      <c r="VN224" s="143"/>
      <c r="VO224" s="143"/>
      <c r="VP224" s="143"/>
      <c r="VQ224" s="143"/>
      <c r="VR224" s="143"/>
      <c r="VS224" s="143"/>
      <c r="VT224" s="143"/>
      <c r="VU224" s="143"/>
      <c r="VV224" s="143"/>
      <c r="VW224" s="143"/>
      <c r="VX224" s="143"/>
      <c r="VY224" s="143"/>
      <c r="VZ224" s="143"/>
      <c r="WA224" s="143"/>
      <c r="WB224" s="143"/>
      <c r="WC224" s="143"/>
      <c r="WD224" s="143"/>
      <c r="WE224" s="143"/>
      <c r="WF224" s="143"/>
      <c r="WG224" s="143"/>
      <c r="WH224" s="143"/>
      <c r="WI224" s="143"/>
      <c r="WJ224" s="143"/>
      <c r="WK224" s="143"/>
      <c r="WL224" s="143"/>
      <c r="WM224" s="143"/>
      <c r="WN224" s="143"/>
      <c r="WO224" s="143"/>
      <c r="WP224" s="143"/>
      <c r="WQ224" s="143"/>
      <c r="WR224" s="143"/>
      <c r="WS224" s="143"/>
      <c r="WT224" s="143"/>
      <c r="WU224" s="143"/>
      <c r="WV224" s="143"/>
      <c r="WW224" s="143"/>
      <c r="WX224" s="143"/>
      <c r="WY224" s="143"/>
      <c r="WZ224" s="143"/>
      <c r="XA224" s="143"/>
      <c r="XB224" s="143"/>
      <c r="XC224" s="143"/>
      <c r="XD224" s="143"/>
      <c r="XE224" s="143"/>
      <c r="XF224" s="143"/>
      <c r="XG224" s="143"/>
      <c r="XH224" s="143"/>
      <c r="XI224" s="143"/>
      <c r="XJ224" s="143"/>
      <c r="XK224" s="143"/>
      <c r="XL224" s="143"/>
      <c r="XM224" s="143"/>
      <c r="XN224" s="143"/>
      <c r="XO224" s="143"/>
      <c r="XP224" s="143"/>
      <c r="XQ224" s="143"/>
      <c r="XR224" s="143"/>
      <c r="XS224" s="143"/>
      <c r="XT224" s="143"/>
      <c r="XU224" s="143"/>
      <c r="XV224" s="143"/>
      <c r="XW224" s="143"/>
      <c r="XX224" s="143"/>
      <c r="XY224" s="143"/>
      <c r="XZ224" s="143"/>
      <c r="YA224" s="143"/>
      <c r="YB224" s="143"/>
      <c r="YC224" s="143"/>
      <c r="YD224" s="143"/>
      <c r="YE224" s="143"/>
      <c r="YF224" s="143"/>
      <c r="YG224" s="143"/>
      <c r="YH224" s="143"/>
      <c r="YI224" s="143"/>
      <c r="YJ224" s="143"/>
      <c r="YK224" s="143"/>
      <c r="YL224" s="143"/>
      <c r="YM224" s="143"/>
      <c r="YN224" s="143"/>
      <c r="YO224" s="143"/>
      <c r="YP224" s="143"/>
      <c r="YQ224" s="143"/>
      <c r="YR224" s="143"/>
      <c r="YS224" s="143"/>
      <c r="YT224" s="143"/>
      <c r="YU224" s="143"/>
      <c r="YV224" s="143"/>
      <c r="YW224" s="143"/>
      <c r="YX224" s="143"/>
      <c r="YY224" s="143"/>
      <c r="YZ224" s="143"/>
      <c r="ZA224" s="143"/>
      <c r="ZB224" s="143"/>
      <c r="ZC224" s="143"/>
      <c r="ZD224" s="143"/>
      <c r="ZE224" s="143"/>
      <c r="ZF224" s="143"/>
      <c r="ZG224" s="143"/>
      <c r="ZH224" s="143"/>
    </row>
    <row r="225" spans="1:684" s="106" customFormat="1" ht="13.55" customHeight="1">
      <c r="A225" s="400"/>
      <c r="B225" s="62" t="s">
        <v>226</v>
      </c>
      <c r="C225" s="166">
        <f>Asia!C225</f>
        <v>412798</v>
      </c>
      <c r="D225" s="385">
        <f t="shared" si="52"/>
        <v>4.1959570022405153</v>
      </c>
      <c r="E225" s="93">
        <v>395</v>
      </c>
      <c r="F225" s="320" t="s">
        <v>472</v>
      </c>
      <c r="G225" s="92">
        <v>90</v>
      </c>
      <c r="H225" s="385" t="str">
        <f t="shared" si="54"/>
        <v/>
      </c>
      <c r="I225" s="92">
        <v>58</v>
      </c>
      <c r="J225" s="385">
        <f t="shared" ref="J225:J243" si="56">IFERROR(IF((I225/I213-1)=-100%,"",(I225/I213-1)),"")</f>
        <v>2.8666666666666667</v>
      </c>
      <c r="K225" s="373">
        <v>11</v>
      </c>
      <c r="L225" s="385" t="str">
        <f t="shared" si="55"/>
        <v/>
      </c>
      <c r="M225" s="373">
        <v>110</v>
      </c>
      <c r="N225" s="385">
        <f t="shared" si="43"/>
        <v>10</v>
      </c>
      <c r="O225" s="92"/>
      <c r="P225" s="385"/>
      <c r="Q225" s="93"/>
      <c r="R225" s="385"/>
      <c r="S225" s="143"/>
      <c r="T225" s="143"/>
      <c r="U225" s="143"/>
      <c r="V225" s="143"/>
      <c r="W225" s="143"/>
      <c r="X225" s="143"/>
      <c r="Y225" s="143"/>
      <c r="Z225" s="143"/>
      <c r="AA225" s="143"/>
      <c r="AB225" s="143"/>
      <c r="AC225" s="143"/>
      <c r="AD225" s="143"/>
      <c r="AE225" s="143"/>
      <c r="AF225" s="143"/>
      <c r="AG225" s="143"/>
      <c r="AH225" s="143"/>
      <c r="AI225" s="143"/>
      <c r="AJ225" s="143"/>
      <c r="AK225" s="143"/>
      <c r="AL225" s="143"/>
      <c r="AM225" s="143"/>
      <c r="AN225" s="143"/>
      <c r="AO225" s="143"/>
      <c r="AP225" s="143"/>
      <c r="AQ225" s="143"/>
      <c r="AR225" s="143"/>
      <c r="AS225" s="143"/>
      <c r="AT225" s="143"/>
      <c r="AU225" s="143"/>
      <c r="AV225" s="143"/>
      <c r="AW225" s="143"/>
      <c r="AX225" s="143"/>
      <c r="AY225" s="143"/>
      <c r="AZ225" s="143"/>
      <c r="BA225" s="143"/>
      <c r="BB225" s="143"/>
      <c r="BC225" s="143"/>
      <c r="BD225" s="143"/>
      <c r="BE225" s="143"/>
      <c r="BF225" s="143"/>
      <c r="BG225" s="143"/>
      <c r="BH225" s="143"/>
      <c r="BI225" s="143"/>
      <c r="BJ225" s="143"/>
      <c r="BK225" s="143"/>
      <c r="BL225" s="143"/>
      <c r="BM225" s="143"/>
      <c r="BN225" s="143"/>
      <c r="BO225" s="143"/>
      <c r="BP225" s="143"/>
      <c r="BQ225" s="143"/>
      <c r="BR225" s="143"/>
      <c r="BS225" s="143"/>
      <c r="BT225" s="143"/>
      <c r="BU225" s="143"/>
      <c r="BV225" s="143"/>
      <c r="BW225" s="143"/>
      <c r="BX225" s="143"/>
      <c r="BY225" s="143"/>
      <c r="BZ225" s="143"/>
      <c r="CA225" s="143"/>
      <c r="CB225" s="143"/>
      <c r="CC225" s="143"/>
      <c r="CD225" s="143"/>
      <c r="CE225" s="143"/>
      <c r="CF225" s="143"/>
      <c r="CG225" s="143"/>
      <c r="CH225" s="143"/>
      <c r="CI225" s="143"/>
      <c r="CJ225" s="143"/>
      <c r="CK225" s="143"/>
      <c r="CL225" s="143"/>
      <c r="CM225" s="143"/>
      <c r="CN225" s="143"/>
      <c r="CO225" s="143"/>
      <c r="CP225" s="143"/>
      <c r="CQ225" s="143"/>
      <c r="CR225" s="143"/>
      <c r="CS225" s="143"/>
      <c r="CT225" s="143"/>
      <c r="CU225" s="143"/>
      <c r="CV225" s="143"/>
      <c r="CW225" s="143"/>
      <c r="CX225" s="143"/>
      <c r="CY225" s="143"/>
      <c r="CZ225" s="143"/>
      <c r="DA225" s="143"/>
      <c r="DB225" s="143"/>
      <c r="DC225" s="143"/>
      <c r="DD225" s="143"/>
      <c r="DE225" s="143"/>
      <c r="DF225" s="143"/>
      <c r="DG225" s="143"/>
      <c r="DH225" s="143"/>
      <c r="DI225" s="143"/>
      <c r="DJ225" s="143"/>
      <c r="DK225" s="143"/>
      <c r="DL225" s="143"/>
      <c r="DM225" s="143"/>
      <c r="DN225" s="143"/>
      <c r="DO225" s="143"/>
      <c r="DP225" s="143"/>
      <c r="DQ225" s="143"/>
      <c r="DR225" s="143"/>
      <c r="DS225" s="143"/>
      <c r="DT225" s="143"/>
      <c r="DU225" s="143"/>
      <c r="DV225" s="143"/>
      <c r="DW225" s="143"/>
      <c r="DX225" s="143"/>
      <c r="DY225" s="143"/>
      <c r="DZ225" s="143"/>
      <c r="EA225" s="143"/>
      <c r="EB225" s="143"/>
      <c r="EC225" s="143"/>
      <c r="ED225" s="143"/>
      <c r="EE225" s="143"/>
      <c r="EF225" s="143"/>
      <c r="EG225" s="143"/>
      <c r="EH225" s="143"/>
      <c r="EI225" s="143"/>
      <c r="EJ225" s="143"/>
      <c r="EK225" s="143"/>
      <c r="EL225" s="143"/>
      <c r="EM225" s="143"/>
      <c r="EN225" s="143"/>
      <c r="EO225" s="143"/>
      <c r="EP225" s="143"/>
      <c r="EQ225" s="143"/>
      <c r="ER225" s="143"/>
      <c r="ES225" s="143"/>
      <c r="ET225" s="143"/>
      <c r="EU225" s="143"/>
      <c r="EV225" s="143"/>
      <c r="EW225" s="143"/>
      <c r="EX225" s="143"/>
      <c r="EY225" s="143"/>
      <c r="EZ225" s="143"/>
      <c r="FA225" s="143"/>
      <c r="FB225" s="143"/>
      <c r="FC225" s="143"/>
      <c r="FD225" s="143"/>
      <c r="FE225" s="143"/>
      <c r="FF225" s="143"/>
      <c r="FG225" s="143"/>
      <c r="FH225" s="143"/>
      <c r="FI225" s="143"/>
      <c r="FJ225" s="143"/>
      <c r="FK225" s="143"/>
      <c r="FL225" s="143"/>
      <c r="FM225" s="143"/>
      <c r="FN225" s="143"/>
      <c r="FO225" s="143"/>
      <c r="FP225" s="143"/>
      <c r="FQ225" s="143"/>
      <c r="FR225" s="143"/>
      <c r="FS225" s="143"/>
      <c r="FT225" s="143"/>
      <c r="FU225" s="143"/>
      <c r="FV225" s="143"/>
      <c r="FW225" s="143"/>
      <c r="FX225" s="143"/>
      <c r="FY225" s="143"/>
      <c r="FZ225" s="143"/>
      <c r="GA225" s="143"/>
      <c r="GB225" s="143"/>
      <c r="GC225" s="143"/>
      <c r="GD225" s="143"/>
      <c r="GE225" s="143"/>
      <c r="GF225" s="143"/>
      <c r="GG225" s="143"/>
      <c r="GH225" s="143"/>
      <c r="GI225" s="143"/>
      <c r="GJ225" s="143"/>
      <c r="GK225" s="143"/>
      <c r="GL225" s="143"/>
      <c r="GM225" s="143"/>
      <c r="GN225" s="143"/>
      <c r="GO225" s="143"/>
      <c r="GP225" s="143"/>
      <c r="GQ225" s="143"/>
      <c r="GR225" s="143"/>
      <c r="GS225" s="143"/>
      <c r="GT225" s="143"/>
      <c r="GU225" s="143"/>
      <c r="GV225" s="143"/>
      <c r="GW225" s="143"/>
      <c r="GX225" s="143"/>
      <c r="GY225" s="143"/>
      <c r="GZ225" s="143"/>
      <c r="HA225" s="143"/>
      <c r="HB225" s="143"/>
      <c r="HC225" s="143"/>
      <c r="HD225" s="143"/>
      <c r="HE225" s="143"/>
      <c r="HF225" s="143"/>
      <c r="HG225" s="143"/>
      <c r="HH225" s="143"/>
      <c r="HI225" s="143"/>
      <c r="HJ225" s="143"/>
      <c r="HK225" s="143"/>
      <c r="HL225" s="143"/>
      <c r="HM225" s="143"/>
      <c r="HN225" s="143"/>
      <c r="HO225" s="143"/>
      <c r="HP225" s="143"/>
      <c r="HQ225" s="143"/>
      <c r="HR225" s="143"/>
      <c r="HS225" s="143"/>
      <c r="HT225" s="143"/>
      <c r="HU225" s="143"/>
      <c r="HV225" s="143"/>
      <c r="HW225" s="143"/>
      <c r="HX225" s="143"/>
      <c r="HY225" s="143"/>
      <c r="HZ225" s="143"/>
      <c r="IA225" s="143"/>
      <c r="IB225" s="143"/>
      <c r="IC225" s="143"/>
      <c r="ID225" s="143"/>
      <c r="IE225" s="143"/>
      <c r="IF225" s="143"/>
      <c r="IG225" s="143"/>
      <c r="IH225" s="143"/>
      <c r="II225" s="143"/>
      <c r="IJ225" s="143"/>
      <c r="IK225" s="143"/>
      <c r="IL225" s="143"/>
      <c r="IM225" s="143"/>
      <c r="IN225" s="143"/>
      <c r="IO225" s="143"/>
      <c r="IP225" s="143"/>
      <c r="IQ225" s="143"/>
      <c r="IR225" s="143"/>
      <c r="IS225" s="143"/>
      <c r="IT225" s="143"/>
      <c r="IU225" s="143"/>
      <c r="IV225" s="143"/>
      <c r="IW225" s="143"/>
      <c r="IX225" s="143"/>
      <c r="IY225" s="143"/>
      <c r="IZ225" s="143"/>
      <c r="JA225" s="143"/>
      <c r="JB225" s="143"/>
      <c r="JC225" s="143"/>
      <c r="JD225" s="143"/>
      <c r="JE225" s="143"/>
      <c r="JF225" s="143"/>
      <c r="JG225" s="143"/>
      <c r="JH225" s="143"/>
      <c r="JI225" s="143"/>
      <c r="JJ225" s="143"/>
      <c r="JK225" s="143"/>
      <c r="JL225" s="143"/>
      <c r="JM225" s="143"/>
      <c r="JN225" s="143"/>
      <c r="JO225" s="143"/>
      <c r="JP225" s="143"/>
      <c r="JQ225" s="143"/>
      <c r="JR225" s="143"/>
      <c r="JS225" s="143"/>
      <c r="JT225" s="143"/>
      <c r="JU225" s="143"/>
      <c r="JV225" s="143"/>
      <c r="JW225" s="143"/>
      <c r="JX225" s="143"/>
      <c r="JY225" s="143"/>
      <c r="JZ225" s="143"/>
      <c r="KA225" s="143"/>
      <c r="KB225" s="143"/>
      <c r="KC225" s="143"/>
      <c r="KD225" s="143"/>
      <c r="KE225" s="143"/>
      <c r="KF225" s="143"/>
      <c r="KG225" s="143"/>
      <c r="KH225" s="143"/>
      <c r="KI225" s="143"/>
      <c r="KJ225" s="143"/>
      <c r="KK225" s="143"/>
      <c r="KL225" s="143"/>
      <c r="KM225" s="143"/>
      <c r="KN225" s="143"/>
      <c r="KO225" s="143"/>
      <c r="KP225" s="143"/>
      <c r="KQ225" s="143"/>
      <c r="KR225" s="143"/>
      <c r="KS225" s="143"/>
      <c r="KT225" s="143"/>
      <c r="KU225" s="143"/>
      <c r="KV225" s="143"/>
      <c r="KW225" s="143"/>
      <c r="KX225" s="143"/>
      <c r="KY225" s="143"/>
      <c r="KZ225" s="143"/>
      <c r="LA225" s="143"/>
      <c r="LB225" s="143"/>
      <c r="LC225" s="143"/>
      <c r="LD225" s="143"/>
      <c r="LE225" s="143"/>
      <c r="LF225" s="143"/>
      <c r="LG225" s="143"/>
      <c r="LH225" s="143"/>
      <c r="LI225" s="143"/>
      <c r="LJ225" s="143"/>
      <c r="LK225" s="143"/>
      <c r="LL225" s="143"/>
      <c r="LM225" s="143"/>
      <c r="LN225" s="143"/>
      <c r="LO225" s="143"/>
      <c r="LP225" s="143"/>
      <c r="LQ225" s="143"/>
      <c r="LR225" s="143"/>
      <c r="LS225" s="143"/>
      <c r="LT225" s="143"/>
      <c r="LU225" s="143"/>
      <c r="LV225" s="143"/>
      <c r="LW225" s="143"/>
      <c r="LX225" s="143"/>
      <c r="LY225" s="143"/>
      <c r="LZ225" s="143"/>
      <c r="MA225" s="143"/>
      <c r="MB225" s="143"/>
      <c r="MC225" s="143"/>
      <c r="MD225" s="143"/>
      <c r="ME225" s="143"/>
      <c r="MF225" s="143"/>
      <c r="MG225" s="143"/>
      <c r="MH225" s="143"/>
      <c r="MI225" s="143"/>
      <c r="MJ225" s="143"/>
      <c r="MK225" s="143"/>
      <c r="ML225" s="143"/>
      <c r="MM225" s="143"/>
      <c r="MN225" s="143"/>
      <c r="MO225" s="143"/>
      <c r="MP225" s="143"/>
      <c r="MQ225" s="143"/>
      <c r="MR225" s="143"/>
      <c r="MS225" s="143"/>
      <c r="MT225" s="143"/>
      <c r="MU225" s="143"/>
      <c r="MV225" s="143"/>
      <c r="MW225" s="143"/>
      <c r="MX225" s="143"/>
      <c r="MY225" s="143"/>
      <c r="MZ225" s="143"/>
      <c r="NA225" s="143"/>
      <c r="NB225" s="143"/>
      <c r="NC225" s="143"/>
      <c r="ND225" s="143"/>
      <c r="NE225" s="143"/>
      <c r="NF225" s="143"/>
      <c r="NG225" s="143"/>
      <c r="NH225" s="143"/>
      <c r="NI225" s="143"/>
      <c r="NJ225" s="143"/>
      <c r="NK225" s="143"/>
      <c r="NL225" s="143"/>
      <c r="NM225" s="143"/>
      <c r="NN225" s="143"/>
      <c r="NO225" s="143"/>
      <c r="NP225" s="143"/>
      <c r="NQ225" s="143"/>
      <c r="NR225" s="143"/>
      <c r="NS225" s="143"/>
      <c r="NT225" s="143"/>
      <c r="NU225" s="143"/>
      <c r="NV225" s="143"/>
      <c r="NW225" s="143"/>
      <c r="NX225" s="143"/>
      <c r="NY225" s="143"/>
      <c r="NZ225" s="143"/>
      <c r="OA225" s="143"/>
      <c r="OB225" s="143"/>
      <c r="OC225" s="143"/>
      <c r="OD225" s="143"/>
      <c r="OE225" s="143"/>
      <c r="OF225" s="143"/>
      <c r="OG225" s="143"/>
      <c r="OH225" s="143"/>
      <c r="OI225" s="143"/>
      <c r="OJ225" s="143"/>
      <c r="OK225" s="143"/>
      <c r="OL225" s="143"/>
      <c r="OM225" s="143"/>
      <c r="ON225" s="143"/>
      <c r="OO225" s="143"/>
      <c r="OP225" s="143"/>
      <c r="OQ225" s="143"/>
      <c r="OR225" s="143"/>
      <c r="OS225" s="143"/>
      <c r="OT225" s="143"/>
      <c r="OU225" s="143"/>
      <c r="OV225" s="143"/>
      <c r="OW225" s="143"/>
      <c r="OX225" s="143"/>
      <c r="OY225" s="143"/>
      <c r="OZ225" s="143"/>
      <c r="PA225" s="143"/>
      <c r="PB225" s="143"/>
      <c r="PC225" s="143"/>
      <c r="PD225" s="143"/>
      <c r="PE225" s="143"/>
      <c r="PF225" s="143"/>
      <c r="PG225" s="143"/>
      <c r="PH225" s="143"/>
      <c r="PI225" s="143"/>
      <c r="PJ225" s="143"/>
      <c r="PK225" s="143"/>
      <c r="PL225" s="143"/>
      <c r="PM225" s="143"/>
      <c r="PN225" s="143"/>
      <c r="PO225" s="143"/>
      <c r="PP225" s="143"/>
      <c r="PQ225" s="143"/>
      <c r="PR225" s="143"/>
      <c r="PS225" s="143"/>
      <c r="PT225" s="143"/>
      <c r="PU225" s="143"/>
      <c r="PV225" s="143"/>
      <c r="PW225" s="143"/>
      <c r="PX225" s="143"/>
      <c r="PY225" s="143"/>
      <c r="PZ225" s="143"/>
      <c r="QA225" s="143"/>
      <c r="QB225" s="143"/>
      <c r="QC225" s="143"/>
      <c r="QD225" s="143"/>
      <c r="QE225" s="143"/>
      <c r="QF225" s="143"/>
      <c r="QG225" s="143"/>
      <c r="QH225" s="143"/>
      <c r="QI225" s="143"/>
      <c r="QJ225" s="143"/>
      <c r="QK225" s="143"/>
      <c r="QL225" s="143"/>
      <c r="QM225" s="143"/>
      <c r="QN225" s="143"/>
      <c r="QO225" s="143"/>
      <c r="QP225" s="143"/>
      <c r="QQ225" s="143"/>
      <c r="QR225" s="143"/>
      <c r="QS225" s="143"/>
      <c r="QT225" s="143"/>
      <c r="QU225" s="143"/>
      <c r="QV225" s="143"/>
      <c r="QW225" s="143"/>
      <c r="QX225" s="143"/>
      <c r="QY225" s="143"/>
      <c r="QZ225" s="143"/>
      <c r="RA225" s="143"/>
      <c r="RB225" s="143"/>
      <c r="RC225" s="143"/>
      <c r="RD225" s="143"/>
      <c r="RE225" s="143"/>
      <c r="RF225" s="143"/>
      <c r="RG225" s="143"/>
      <c r="RH225" s="143"/>
      <c r="RI225" s="143"/>
      <c r="RJ225" s="143"/>
      <c r="RK225" s="143"/>
      <c r="RL225" s="143"/>
      <c r="RM225" s="143"/>
      <c r="RN225" s="143"/>
      <c r="RO225" s="143"/>
      <c r="RP225" s="143"/>
      <c r="RQ225" s="143"/>
      <c r="RR225" s="143"/>
      <c r="RS225" s="143"/>
      <c r="RT225" s="143"/>
      <c r="RU225" s="143"/>
      <c r="RV225" s="143"/>
      <c r="RW225" s="143"/>
      <c r="RX225" s="143"/>
      <c r="RY225" s="143"/>
      <c r="RZ225" s="143"/>
      <c r="SA225" s="143"/>
      <c r="SB225" s="143"/>
      <c r="SC225" s="143"/>
      <c r="SD225" s="143"/>
      <c r="SE225" s="143"/>
      <c r="SF225" s="143"/>
      <c r="SG225" s="143"/>
      <c r="SH225" s="143"/>
      <c r="SI225" s="143"/>
      <c r="SJ225" s="143"/>
      <c r="SK225" s="143"/>
      <c r="SL225" s="143"/>
      <c r="SM225" s="143"/>
      <c r="SN225" s="143"/>
      <c r="SO225" s="143"/>
      <c r="SP225" s="143"/>
      <c r="SQ225" s="143"/>
      <c r="SR225" s="143"/>
      <c r="SS225" s="143"/>
      <c r="ST225" s="143"/>
      <c r="SU225" s="143"/>
      <c r="SV225" s="143"/>
      <c r="SW225" s="143"/>
      <c r="SX225" s="143"/>
      <c r="SY225" s="143"/>
      <c r="SZ225" s="143"/>
      <c r="TA225" s="143"/>
      <c r="TB225" s="143"/>
      <c r="TC225" s="143"/>
      <c r="TD225" s="143"/>
      <c r="TE225" s="143"/>
      <c r="TF225" s="143"/>
      <c r="TG225" s="143"/>
      <c r="TH225" s="143"/>
      <c r="TI225" s="143"/>
      <c r="TJ225" s="143"/>
      <c r="TK225" s="143"/>
      <c r="TL225" s="143"/>
      <c r="TM225" s="143"/>
      <c r="TN225" s="143"/>
      <c r="TO225" s="143"/>
      <c r="TP225" s="143"/>
      <c r="TQ225" s="143"/>
      <c r="TR225" s="143"/>
      <c r="TS225" s="143"/>
      <c r="TT225" s="143"/>
      <c r="TU225" s="143"/>
      <c r="TV225" s="143"/>
      <c r="TW225" s="143"/>
      <c r="TX225" s="143"/>
      <c r="TY225" s="143"/>
      <c r="TZ225" s="143"/>
      <c r="UA225" s="143"/>
      <c r="UB225" s="143"/>
      <c r="UC225" s="143"/>
      <c r="UD225" s="143"/>
      <c r="UE225" s="143"/>
      <c r="UF225" s="143"/>
      <c r="UG225" s="143"/>
      <c r="UH225" s="143"/>
      <c r="UI225" s="143"/>
      <c r="UJ225" s="143"/>
      <c r="UK225" s="143"/>
      <c r="UL225" s="143"/>
      <c r="UM225" s="143"/>
      <c r="UN225" s="143"/>
      <c r="UO225" s="143"/>
      <c r="UP225" s="143"/>
      <c r="UQ225" s="143"/>
      <c r="UR225" s="143"/>
      <c r="US225" s="143"/>
      <c r="UT225" s="143"/>
      <c r="UU225" s="143"/>
      <c r="UV225" s="143"/>
      <c r="UW225" s="143"/>
      <c r="UX225" s="143"/>
      <c r="UY225" s="143"/>
      <c r="UZ225" s="143"/>
      <c r="VA225" s="143"/>
      <c r="VB225" s="143"/>
      <c r="VC225" s="143"/>
      <c r="VD225" s="143"/>
      <c r="VE225" s="143"/>
      <c r="VF225" s="143"/>
      <c r="VG225" s="143"/>
      <c r="VH225" s="143"/>
      <c r="VI225" s="143"/>
      <c r="VJ225" s="143"/>
      <c r="VK225" s="143"/>
      <c r="VL225" s="143"/>
      <c r="VM225" s="143"/>
      <c r="VN225" s="143"/>
      <c r="VO225" s="143"/>
      <c r="VP225" s="143"/>
      <c r="VQ225" s="143"/>
      <c r="VR225" s="143"/>
      <c r="VS225" s="143"/>
      <c r="VT225" s="143"/>
      <c r="VU225" s="143"/>
      <c r="VV225" s="143"/>
      <c r="VW225" s="143"/>
      <c r="VX225" s="143"/>
      <c r="VY225" s="143"/>
      <c r="VZ225" s="143"/>
      <c r="WA225" s="143"/>
      <c r="WB225" s="143"/>
      <c r="WC225" s="143"/>
      <c r="WD225" s="143"/>
      <c r="WE225" s="143"/>
      <c r="WF225" s="143"/>
      <c r="WG225" s="143"/>
      <c r="WH225" s="143"/>
      <c r="WI225" s="143"/>
      <c r="WJ225" s="143"/>
      <c r="WK225" s="143"/>
      <c r="WL225" s="143"/>
      <c r="WM225" s="143"/>
      <c r="WN225" s="143"/>
      <c r="WO225" s="143"/>
      <c r="WP225" s="143"/>
      <c r="WQ225" s="143"/>
      <c r="WR225" s="143"/>
      <c r="WS225" s="143"/>
      <c r="WT225" s="143"/>
      <c r="WU225" s="143"/>
      <c r="WV225" s="143"/>
      <c r="WW225" s="143"/>
      <c r="WX225" s="143"/>
      <c r="WY225" s="143"/>
      <c r="WZ225" s="143"/>
      <c r="XA225" s="143"/>
      <c r="XB225" s="143"/>
      <c r="XC225" s="143"/>
      <c r="XD225" s="143"/>
      <c r="XE225" s="143"/>
      <c r="XF225" s="143"/>
      <c r="XG225" s="143"/>
      <c r="XH225" s="143"/>
      <c r="XI225" s="143"/>
      <c r="XJ225" s="143"/>
      <c r="XK225" s="143"/>
      <c r="XL225" s="143"/>
      <c r="XM225" s="143"/>
      <c r="XN225" s="143"/>
      <c r="XO225" s="143"/>
      <c r="XP225" s="143"/>
      <c r="XQ225" s="143"/>
      <c r="XR225" s="143"/>
      <c r="XS225" s="143"/>
      <c r="XT225" s="143"/>
      <c r="XU225" s="143"/>
      <c r="XV225" s="143"/>
      <c r="XW225" s="143"/>
      <c r="XX225" s="143"/>
      <c r="XY225" s="143"/>
      <c r="XZ225" s="143"/>
      <c r="YA225" s="143"/>
      <c r="YB225" s="143"/>
      <c r="YC225" s="143"/>
      <c r="YD225" s="143"/>
      <c r="YE225" s="143"/>
      <c r="YF225" s="143"/>
      <c r="YG225" s="143"/>
      <c r="YH225" s="143"/>
      <c r="YI225" s="143"/>
      <c r="YJ225" s="143"/>
      <c r="YK225" s="143"/>
      <c r="YL225" s="143"/>
      <c r="YM225" s="143"/>
      <c r="YN225" s="143"/>
      <c r="YO225" s="143"/>
      <c r="YP225" s="143"/>
      <c r="YQ225" s="143"/>
      <c r="YR225" s="143"/>
      <c r="YS225" s="143"/>
      <c r="YT225" s="143"/>
      <c r="YU225" s="143"/>
      <c r="YV225" s="143"/>
      <c r="YW225" s="143"/>
      <c r="YX225" s="143"/>
      <c r="YY225" s="143"/>
      <c r="YZ225" s="143"/>
      <c r="ZA225" s="143"/>
      <c r="ZB225" s="143"/>
      <c r="ZC225" s="143"/>
      <c r="ZD225" s="143"/>
      <c r="ZE225" s="143"/>
      <c r="ZF225" s="143"/>
      <c r="ZG225" s="143"/>
      <c r="ZH225" s="143"/>
    </row>
    <row r="226" spans="1:684" s="106" customFormat="1" ht="12.1" customHeight="1">
      <c r="A226" s="400"/>
      <c r="B226" s="62" t="s">
        <v>227</v>
      </c>
      <c r="C226" s="166">
        <f>Asia!C226</f>
        <v>674022</v>
      </c>
      <c r="D226" s="385">
        <f t="shared" ref="D226" si="57">IFERROR(IF((C226/C214-1)=-100%,"",(C226/C214-1)),"")</f>
        <v>5.6104567343055818</v>
      </c>
      <c r="E226" s="93">
        <v>548</v>
      </c>
      <c r="F226" s="320" t="s">
        <v>473</v>
      </c>
      <c r="G226" s="92">
        <v>84</v>
      </c>
      <c r="H226" s="385">
        <f t="shared" si="54"/>
        <v>20</v>
      </c>
      <c r="I226" s="92">
        <v>53</v>
      </c>
      <c r="J226" s="385">
        <f t="shared" si="56"/>
        <v>6.5714285714285712</v>
      </c>
      <c r="K226" s="373">
        <v>26</v>
      </c>
      <c r="L226" s="385">
        <f t="shared" si="55"/>
        <v>7.6666666666666661</v>
      </c>
      <c r="M226" s="373">
        <v>155</v>
      </c>
      <c r="N226" s="385">
        <f t="shared" si="43"/>
        <v>21.142857142857142</v>
      </c>
      <c r="O226" s="92"/>
      <c r="P226" s="385"/>
      <c r="Q226" s="93"/>
      <c r="R226" s="385"/>
      <c r="S226" s="143"/>
      <c r="T226" s="143"/>
      <c r="U226" s="143"/>
      <c r="V226" s="143"/>
      <c r="W226" s="143"/>
      <c r="X226" s="143"/>
      <c r="Y226" s="143"/>
      <c r="Z226" s="143"/>
      <c r="AA226" s="143"/>
      <c r="AB226" s="143"/>
      <c r="AC226" s="143"/>
      <c r="AD226" s="143"/>
      <c r="AE226" s="143"/>
      <c r="AF226" s="143"/>
      <c r="AG226" s="143"/>
      <c r="AH226" s="143"/>
      <c r="AI226" s="143"/>
      <c r="AJ226" s="143"/>
      <c r="AK226" s="143"/>
      <c r="AL226" s="143"/>
      <c r="AM226" s="143"/>
      <c r="AN226" s="143"/>
      <c r="AO226" s="143"/>
      <c r="AP226" s="143"/>
      <c r="AQ226" s="143"/>
      <c r="AR226" s="143"/>
      <c r="AS226" s="143"/>
      <c r="AT226" s="143"/>
      <c r="AU226" s="143"/>
      <c r="AV226" s="143"/>
      <c r="AW226" s="143"/>
      <c r="AX226" s="143"/>
      <c r="AY226" s="143"/>
      <c r="AZ226" s="143"/>
      <c r="BA226" s="143"/>
      <c r="BB226" s="143"/>
      <c r="BC226" s="143"/>
      <c r="BD226" s="143"/>
      <c r="BE226" s="143"/>
      <c r="BF226" s="143"/>
      <c r="BG226" s="143"/>
      <c r="BH226" s="143"/>
      <c r="BI226" s="143"/>
      <c r="BJ226" s="143"/>
      <c r="BK226" s="143"/>
      <c r="BL226" s="143"/>
      <c r="BM226" s="143"/>
      <c r="BN226" s="143"/>
      <c r="BO226" s="143"/>
      <c r="BP226" s="143"/>
      <c r="BQ226" s="143"/>
      <c r="BR226" s="143"/>
      <c r="BS226" s="143"/>
      <c r="BT226" s="143"/>
      <c r="BU226" s="143"/>
      <c r="BV226" s="143"/>
      <c r="BW226" s="143"/>
      <c r="BX226" s="143"/>
      <c r="BY226" s="143"/>
      <c r="BZ226" s="143"/>
      <c r="CA226" s="143"/>
      <c r="CB226" s="143"/>
      <c r="CC226" s="143"/>
      <c r="CD226" s="143"/>
      <c r="CE226" s="143"/>
      <c r="CF226" s="143"/>
      <c r="CG226" s="143"/>
      <c r="CH226" s="143"/>
      <c r="CI226" s="143"/>
      <c r="CJ226" s="143"/>
      <c r="CK226" s="143"/>
      <c r="CL226" s="143"/>
      <c r="CM226" s="143"/>
      <c r="CN226" s="143"/>
      <c r="CO226" s="143"/>
      <c r="CP226" s="143"/>
      <c r="CQ226" s="143"/>
      <c r="CR226" s="143"/>
      <c r="CS226" s="143"/>
      <c r="CT226" s="143"/>
      <c r="CU226" s="143"/>
      <c r="CV226" s="143"/>
      <c r="CW226" s="143"/>
      <c r="CX226" s="143"/>
      <c r="CY226" s="143"/>
      <c r="CZ226" s="143"/>
      <c r="DA226" s="143"/>
      <c r="DB226" s="143"/>
      <c r="DC226" s="143"/>
      <c r="DD226" s="143"/>
      <c r="DE226" s="143"/>
      <c r="DF226" s="143"/>
      <c r="DG226" s="143"/>
      <c r="DH226" s="143"/>
      <c r="DI226" s="143"/>
      <c r="DJ226" s="143"/>
      <c r="DK226" s="143"/>
      <c r="DL226" s="143"/>
      <c r="DM226" s="143"/>
      <c r="DN226" s="143"/>
      <c r="DO226" s="143"/>
      <c r="DP226" s="143"/>
      <c r="DQ226" s="143"/>
      <c r="DR226" s="143"/>
      <c r="DS226" s="143"/>
      <c r="DT226" s="143"/>
      <c r="DU226" s="143"/>
      <c r="DV226" s="143"/>
      <c r="DW226" s="143"/>
      <c r="DX226" s="143"/>
      <c r="DY226" s="143"/>
      <c r="DZ226" s="143"/>
      <c r="EA226" s="143"/>
      <c r="EB226" s="143"/>
      <c r="EC226" s="143"/>
      <c r="ED226" s="143"/>
      <c r="EE226" s="143"/>
      <c r="EF226" s="143"/>
      <c r="EG226" s="143"/>
      <c r="EH226" s="143"/>
      <c r="EI226" s="143"/>
      <c r="EJ226" s="143"/>
      <c r="EK226" s="143"/>
      <c r="EL226" s="143"/>
      <c r="EM226" s="143"/>
      <c r="EN226" s="143"/>
      <c r="EO226" s="143"/>
      <c r="EP226" s="143"/>
      <c r="EQ226" s="143"/>
      <c r="ER226" s="143"/>
      <c r="ES226" s="143"/>
      <c r="ET226" s="143"/>
      <c r="EU226" s="143"/>
      <c r="EV226" s="143"/>
      <c r="EW226" s="143"/>
      <c r="EX226" s="143"/>
      <c r="EY226" s="143"/>
      <c r="EZ226" s="143"/>
      <c r="FA226" s="143"/>
      <c r="FB226" s="143"/>
      <c r="FC226" s="143"/>
      <c r="FD226" s="143"/>
      <c r="FE226" s="143"/>
      <c r="FF226" s="143"/>
      <c r="FG226" s="143"/>
      <c r="FH226" s="143"/>
      <c r="FI226" s="143"/>
      <c r="FJ226" s="143"/>
      <c r="FK226" s="143"/>
      <c r="FL226" s="143"/>
      <c r="FM226" s="143"/>
      <c r="FN226" s="143"/>
      <c r="FO226" s="143"/>
      <c r="FP226" s="143"/>
      <c r="FQ226" s="143"/>
      <c r="FR226" s="143"/>
      <c r="FS226" s="143"/>
      <c r="FT226" s="143"/>
      <c r="FU226" s="143"/>
      <c r="FV226" s="143"/>
      <c r="FW226" s="143"/>
      <c r="FX226" s="143"/>
      <c r="FY226" s="143"/>
      <c r="FZ226" s="143"/>
      <c r="GA226" s="143"/>
      <c r="GB226" s="143"/>
      <c r="GC226" s="143"/>
      <c r="GD226" s="143"/>
      <c r="GE226" s="143"/>
      <c r="GF226" s="143"/>
      <c r="GG226" s="143"/>
      <c r="GH226" s="143"/>
      <c r="GI226" s="143"/>
      <c r="GJ226" s="143"/>
      <c r="GK226" s="143"/>
      <c r="GL226" s="143"/>
      <c r="GM226" s="143"/>
      <c r="GN226" s="143"/>
      <c r="GO226" s="143"/>
      <c r="GP226" s="143"/>
      <c r="GQ226" s="143"/>
      <c r="GR226" s="143"/>
      <c r="GS226" s="143"/>
      <c r="GT226" s="143"/>
      <c r="GU226" s="143"/>
      <c r="GV226" s="143"/>
      <c r="GW226" s="143"/>
      <c r="GX226" s="143"/>
      <c r="GY226" s="143"/>
      <c r="GZ226" s="143"/>
      <c r="HA226" s="143"/>
      <c r="HB226" s="143"/>
      <c r="HC226" s="143"/>
      <c r="HD226" s="143"/>
      <c r="HE226" s="143"/>
      <c r="HF226" s="143"/>
      <c r="HG226" s="143"/>
      <c r="HH226" s="143"/>
      <c r="HI226" s="143"/>
      <c r="HJ226" s="143"/>
      <c r="HK226" s="143"/>
      <c r="HL226" s="143"/>
      <c r="HM226" s="143"/>
      <c r="HN226" s="143"/>
      <c r="HO226" s="143"/>
      <c r="HP226" s="143"/>
      <c r="HQ226" s="143"/>
      <c r="HR226" s="143"/>
      <c r="HS226" s="143"/>
      <c r="HT226" s="143"/>
      <c r="HU226" s="143"/>
      <c r="HV226" s="143"/>
      <c r="HW226" s="143"/>
      <c r="HX226" s="143"/>
      <c r="HY226" s="143"/>
      <c r="HZ226" s="143"/>
      <c r="IA226" s="143"/>
      <c r="IB226" s="143"/>
      <c r="IC226" s="143"/>
      <c r="ID226" s="143"/>
      <c r="IE226" s="143"/>
      <c r="IF226" s="143"/>
      <c r="IG226" s="143"/>
      <c r="IH226" s="143"/>
      <c r="II226" s="143"/>
      <c r="IJ226" s="143"/>
      <c r="IK226" s="143"/>
      <c r="IL226" s="143"/>
      <c r="IM226" s="143"/>
      <c r="IN226" s="143"/>
      <c r="IO226" s="143"/>
      <c r="IP226" s="143"/>
      <c r="IQ226" s="143"/>
      <c r="IR226" s="143"/>
      <c r="IS226" s="143"/>
      <c r="IT226" s="143"/>
      <c r="IU226" s="143"/>
      <c r="IV226" s="143"/>
      <c r="IW226" s="143"/>
      <c r="IX226" s="143"/>
      <c r="IY226" s="143"/>
      <c r="IZ226" s="143"/>
      <c r="JA226" s="143"/>
      <c r="JB226" s="143"/>
      <c r="JC226" s="143"/>
      <c r="JD226" s="143"/>
      <c r="JE226" s="143"/>
      <c r="JF226" s="143"/>
      <c r="JG226" s="143"/>
      <c r="JH226" s="143"/>
      <c r="JI226" s="143"/>
      <c r="JJ226" s="143"/>
      <c r="JK226" s="143"/>
      <c r="JL226" s="143"/>
      <c r="JM226" s="143"/>
      <c r="JN226" s="143"/>
      <c r="JO226" s="143"/>
      <c r="JP226" s="143"/>
      <c r="JQ226" s="143"/>
      <c r="JR226" s="143"/>
      <c r="JS226" s="143"/>
      <c r="JT226" s="143"/>
      <c r="JU226" s="143"/>
      <c r="JV226" s="143"/>
      <c r="JW226" s="143"/>
      <c r="JX226" s="143"/>
      <c r="JY226" s="143"/>
      <c r="JZ226" s="143"/>
      <c r="KA226" s="143"/>
      <c r="KB226" s="143"/>
      <c r="KC226" s="143"/>
      <c r="KD226" s="143"/>
      <c r="KE226" s="143"/>
      <c r="KF226" s="143"/>
      <c r="KG226" s="143"/>
      <c r="KH226" s="143"/>
      <c r="KI226" s="143"/>
      <c r="KJ226" s="143"/>
      <c r="KK226" s="143"/>
      <c r="KL226" s="143"/>
      <c r="KM226" s="143"/>
      <c r="KN226" s="143"/>
      <c r="KO226" s="143"/>
      <c r="KP226" s="143"/>
      <c r="KQ226" s="143"/>
      <c r="KR226" s="143"/>
      <c r="KS226" s="143"/>
      <c r="KT226" s="143"/>
      <c r="KU226" s="143"/>
      <c r="KV226" s="143"/>
      <c r="KW226" s="143"/>
      <c r="KX226" s="143"/>
      <c r="KY226" s="143"/>
      <c r="KZ226" s="143"/>
      <c r="LA226" s="143"/>
      <c r="LB226" s="143"/>
      <c r="LC226" s="143"/>
      <c r="LD226" s="143"/>
      <c r="LE226" s="143"/>
      <c r="LF226" s="143"/>
      <c r="LG226" s="143"/>
      <c r="LH226" s="143"/>
      <c r="LI226" s="143"/>
      <c r="LJ226" s="143"/>
      <c r="LK226" s="143"/>
      <c r="LL226" s="143"/>
      <c r="LM226" s="143"/>
      <c r="LN226" s="143"/>
      <c r="LO226" s="143"/>
      <c r="LP226" s="143"/>
      <c r="LQ226" s="143"/>
      <c r="LR226" s="143"/>
      <c r="LS226" s="143"/>
      <c r="LT226" s="143"/>
      <c r="LU226" s="143"/>
      <c r="LV226" s="143"/>
      <c r="LW226" s="143"/>
      <c r="LX226" s="143"/>
      <c r="LY226" s="143"/>
      <c r="LZ226" s="143"/>
      <c r="MA226" s="143"/>
      <c r="MB226" s="143"/>
      <c r="MC226" s="143"/>
      <c r="MD226" s="143"/>
      <c r="ME226" s="143"/>
      <c r="MF226" s="143"/>
      <c r="MG226" s="143"/>
      <c r="MH226" s="143"/>
      <c r="MI226" s="143"/>
      <c r="MJ226" s="143"/>
      <c r="MK226" s="143"/>
      <c r="ML226" s="143"/>
      <c r="MM226" s="143"/>
      <c r="MN226" s="143"/>
      <c r="MO226" s="143"/>
      <c r="MP226" s="143"/>
      <c r="MQ226" s="143"/>
      <c r="MR226" s="143"/>
      <c r="MS226" s="143"/>
      <c r="MT226" s="143"/>
      <c r="MU226" s="143"/>
      <c r="MV226" s="143"/>
      <c r="MW226" s="143"/>
      <c r="MX226" s="143"/>
      <c r="MY226" s="143"/>
      <c r="MZ226" s="143"/>
      <c r="NA226" s="143"/>
      <c r="NB226" s="143"/>
      <c r="NC226" s="143"/>
      <c r="ND226" s="143"/>
      <c r="NE226" s="143"/>
      <c r="NF226" s="143"/>
      <c r="NG226" s="143"/>
      <c r="NH226" s="143"/>
      <c r="NI226" s="143"/>
      <c r="NJ226" s="143"/>
      <c r="NK226" s="143"/>
      <c r="NL226" s="143"/>
      <c r="NM226" s="143"/>
      <c r="NN226" s="143"/>
      <c r="NO226" s="143"/>
      <c r="NP226" s="143"/>
      <c r="NQ226" s="143"/>
      <c r="NR226" s="143"/>
      <c r="NS226" s="143"/>
      <c r="NT226" s="143"/>
      <c r="NU226" s="143"/>
      <c r="NV226" s="143"/>
      <c r="NW226" s="143"/>
      <c r="NX226" s="143"/>
      <c r="NY226" s="143"/>
      <c r="NZ226" s="143"/>
      <c r="OA226" s="143"/>
      <c r="OB226" s="143"/>
      <c r="OC226" s="143"/>
      <c r="OD226" s="143"/>
      <c r="OE226" s="143"/>
      <c r="OF226" s="143"/>
      <c r="OG226" s="143"/>
      <c r="OH226" s="143"/>
      <c r="OI226" s="143"/>
      <c r="OJ226" s="143"/>
      <c r="OK226" s="143"/>
      <c r="OL226" s="143"/>
      <c r="OM226" s="143"/>
      <c r="ON226" s="143"/>
      <c r="OO226" s="143"/>
      <c r="OP226" s="143"/>
      <c r="OQ226" s="143"/>
      <c r="OR226" s="143"/>
      <c r="OS226" s="143"/>
      <c r="OT226" s="143"/>
      <c r="OU226" s="143"/>
      <c r="OV226" s="143"/>
      <c r="OW226" s="143"/>
      <c r="OX226" s="143"/>
      <c r="OY226" s="143"/>
      <c r="OZ226" s="143"/>
      <c r="PA226" s="143"/>
      <c r="PB226" s="143"/>
      <c r="PC226" s="143"/>
      <c r="PD226" s="143"/>
      <c r="PE226" s="143"/>
      <c r="PF226" s="143"/>
      <c r="PG226" s="143"/>
      <c r="PH226" s="143"/>
      <c r="PI226" s="143"/>
      <c r="PJ226" s="143"/>
      <c r="PK226" s="143"/>
      <c r="PL226" s="143"/>
      <c r="PM226" s="143"/>
      <c r="PN226" s="143"/>
      <c r="PO226" s="143"/>
      <c r="PP226" s="143"/>
      <c r="PQ226" s="143"/>
      <c r="PR226" s="143"/>
      <c r="PS226" s="143"/>
      <c r="PT226" s="143"/>
      <c r="PU226" s="143"/>
      <c r="PV226" s="143"/>
      <c r="PW226" s="143"/>
      <c r="PX226" s="143"/>
      <c r="PY226" s="143"/>
      <c r="PZ226" s="143"/>
      <c r="QA226" s="143"/>
      <c r="QB226" s="143"/>
      <c r="QC226" s="143"/>
      <c r="QD226" s="143"/>
      <c r="QE226" s="143"/>
      <c r="QF226" s="143"/>
      <c r="QG226" s="143"/>
      <c r="QH226" s="143"/>
      <c r="QI226" s="143"/>
      <c r="QJ226" s="143"/>
      <c r="QK226" s="143"/>
      <c r="QL226" s="143"/>
      <c r="QM226" s="143"/>
      <c r="QN226" s="143"/>
      <c r="QO226" s="143"/>
      <c r="QP226" s="143"/>
      <c r="QQ226" s="143"/>
      <c r="QR226" s="143"/>
      <c r="QS226" s="143"/>
      <c r="QT226" s="143"/>
      <c r="QU226" s="143"/>
      <c r="QV226" s="143"/>
      <c r="QW226" s="143"/>
      <c r="QX226" s="143"/>
      <c r="QY226" s="143"/>
      <c r="QZ226" s="143"/>
      <c r="RA226" s="143"/>
      <c r="RB226" s="143"/>
      <c r="RC226" s="143"/>
      <c r="RD226" s="143"/>
      <c r="RE226" s="143"/>
      <c r="RF226" s="143"/>
      <c r="RG226" s="143"/>
      <c r="RH226" s="143"/>
      <c r="RI226" s="143"/>
      <c r="RJ226" s="143"/>
      <c r="RK226" s="143"/>
      <c r="RL226" s="143"/>
      <c r="RM226" s="143"/>
      <c r="RN226" s="143"/>
      <c r="RO226" s="143"/>
      <c r="RP226" s="143"/>
      <c r="RQ226" s="143"/>
      <c r="RR226" s="143"/>
      <c r="RS226" s="143"/>
      <c r="RT226" s="143"/>
      <c r="RU226" s="143"/>
      <c r="RV226" s="143"/>
      <c r="RW226" s="143"/>
      <c r="RX226" s="143"/>
      <c r="RY226" s="143"/>
      <c r="RZ226" s="143"/>
      <c r="SA226" s="143"/>
      <c r="SB226" s="143"/>
      <c r="SC226" s="143"/>
      <c r="SD226" s="143"/>
      <c r="SE226" s="143"/>
      <c r="SF226" s="143"/>
      <c r="SG226" s="143"/>
      <c r="SH226" s="143"/>
      <c r="SI226" s="143"/>
      <c r="SJ226" s="143"/>
      <c r="SK226" s="143"/>
      <c r="SL226" s="143"/>
      <c r="SM226" s="143"/>
      <c r="SN226" s="143"/>
      <c r="SO226" s="143"/>
      <c r="SP226" s="143"/>
      <c r="SQ226" s="143"/>
      <c r="SR226" s="143"/>
      <c r="SS226" s="143"/>
      <c r="ST226" s="143"/>
      <c r="SU226" s="143"/>
      <c r="SV226" s="143"/>
      <c r="SW226" s="143"/>
      <c r="SX226" s="143"/>
      <c r="SY226" s="143"/>
      <c r="SZ226" s="143"/>
      <c r="TA226" s="143"/>
      <c r="TB226" s="143"/>
      <c r="TC226" s="143"/>
      <c r="TD226" s="143"/>
      <c r="TE226" s="143"/>
      <c r="TF226" s="143"/>
      <c r="TG226" s="143"/>
      <c r="TH226" s="143"/>
      <c r="TI226" s="143"/>
      <c r="TJ226" s="143"/>
      <c r="TK226" s="143"/>
      <c r="TL226" s="143"/>
      <c r="TM226" s="143"/>
      <c r="TN226" s="143"/>
      <c r="TO226" s="143"/>
      <c r="TP226" s="143"/>
      <c r="TQ226" s="143"/>
      <c r="TR226" s="143"/>
      <c r="TS226" s="143"/>
      <c r="TT226" s="143"/>
      <c r="TU226" s="143"/>
      <c r="TV226" s="143"/>
      <c r="TW226" s="143"/>
      <c r="TX226" s="143"/>
      <c r="TY226" s="143"/>
      <c r="TZ226" s="143"/>
      <c r="UA226" s="143"/>
      <c r="UB226" s="143"/>
      <c r="UC226" s="143"/>
      <c r="UD226" s="143"/>
      <c r="UE226" s="143"/>
      <c r="UF226" s="143"/>
      <c r="UG226" s="143"/>
      <c r="UH226" s="143"/>
      <c r="UI226" s="143"/>
      <c r="UJ226" s="143"/>
      <c r="UK226" s="143"/>
      <c r="UL226" s="143"/>
      <c r="UM226" s="143"/>
      <c r="UN226" s="143"/>
      <c r="UO226" s="143"/>
      <c r="UP226" s="143"/>
      <c r="UQ226" s="143"/>
      <c r="UR226" s="143"/>
      <c r="US226" s="143"/>
      <c r="UT226" s="143"/>
      <c r="UU226" s="143"/>
      <c r="UV226" s="143"/>
      <c r="UW226" s="143"/>
      <c r="UX226" s="143"/>
      <c r="UY226" s="143"/>
      <c r="UZ226" s="143"/>
      <c r="VA226" s="143"/>
      <c r="VB226" s="143"/>
      <c r="VC226" s="143"/>
      <c r="VD226" s="143"/>
      <c r="VE226" s="143"/>
      <c r="VF226" s="143"/>
      <c r="VG226" s="143"/>
      <c r="VH226" s="143"/>
      <c r="VI226" s="143"/>
      <c r="VJ226" s="143"/>
      <c r="VK226" s="143"/>
      <c r="VL226" s="143"/>
      <c r="VM226" s="143"/>
      <c r="VN226" s="143"/>
      <c r="VO226" s="143"/>
      <c r="VP226" s="143"/>
      <c r="VQ226" s="143"/>
      <c r="VR226" s="143"/>
      <c r="VS226" s="143"/>
      <c r="VT226" s="143"/>
      <c r="VU226" s="143"/>
      <c r="VV226" s="143"/>
      <c r="VW226" s="143"/>
      <c r="VX226" s="143"/>
      <c r="VY226" s="143"/>
      <c r="VZ226" s="143"/>
      <c r="WA226" s="143"/>
      <c r="WB226" s="143"/>
      <c r="WC226" s="143"/>
      <c r="WD226" s="143"/>
      <c r="WE226" s="143"/>
      <c r="WF226" s="143"/>
      <c r="WG226" s="143"/>
      <c r="WH226" s="143"/>
      <c r="WI226" s="143"/>
      <c r="WJ226" s="143"/>
      <c r="WK226" s="143"/>
      <c r="WL226" s="143"/>
      <c r="WM226" s="143"/>
      <c r="WN226" s="143"/>
      <c r="WO226" s="143"/>
      <c r="WP226" s="143"/>
      <c r="WQ226" s="143"/>
      <c r="WR226" s="143"/>
      <c r="WS226" s="143"/>
      <c r="WT226" s="143"/>
      <c r="WU226" s="143"/>
      <c r="WV226" s="143"/>
      <c r="WW226" s="143"/>
      <c r="WX226" s="143"/>
      <c r="WY226" s="143"/>
      <c r="WZ226" s="143"/>
      <c r="XA226" s="143"/>
      <c r="XB226" s="143"/>
      <c r="XC226" s="143"/>
      <c r="XD226" s="143"/>
      <c r="XE226" s="143"/>
      <c r="XF226" s="143"/>
      <c r="XG226" s="143"/>
      <c r="XH226" s="143"/>
      <c r="XI226" s="143"/>
      <c r="XJ226" s="143"/>
      <c r="XK226" s="143"/>
      <c r="XL226" s="143"/>
      <c r="XM226" s="143"/>
      <c r="XN226" s="143"/>
      <c r="XO226" s="143"/>
      <c r="XP226" s="143"/>
      <c r="XQ226" s="143"/>
      <c r="XR226" s="143"/>
      <c r="XS226" s="143"/>
      <c r="XT226" s="143"/>
      <c r="XU226" s="143"/>
      <c r="XV226" s="143"/>
      <c r="XW226" s="143"/>
      <c r="XX226" s="143"/>
      <c r="XY226" s="143"/>
      <c r="XZ226" s="143"/>
      <c r="YA226" s="143"/>
      <c r="YB226" s="143"/>
      <c r="YC226" s="143"/>
      <c r="YD226" s="143"/>
      <c r="YE226" s="143"/>
      <c r="YF226" s="143"/>
      <c r="YG226" s="143"/>
      <c r="YH226" s="143"/>
      <c r="YI226" s="143"/>
      <c r="YJ226" s="143"/>
      <c r="YK226" s="143"/>
      <c r="YL226" s="143"/>
      <c r="YM226" s="143"/>
      <c r="YN226" s="143"/>
      <c r="YO226" s="143"/>
      <c r="YP226" s="143"/>
      <c r="YQ226" s="143"/>
      <c r="YR226" s="143"/>
      <c r="YS226" s="143"/>
      <c r="YT226" s="143"/>
      <c r="YU226" s="143"/>
      <c r="YV226" s="143"/>
      <c r="YW226" s="143"/>
      <c r="YX226" s="143"/>
      <c r="YY226" s="143"/>
      <c r="YZ226" s="143"/>
      <c r="ZA226" s="143"/>
      <c r="ZB226" s="143"/>
      <c r="ZC226" s="143"/>
      <c r="ZD226" s="143"/>
      <c r="ZE226" s="143"/>
      <c r="ZF226" s="143"/>
      <c r="ZG226" s="143"/>
      <c r="ZH226" s="143"/>
    </row>
    <row r="227" spans="1:684" s="106" customFormat="1" ht="13.55" customHeight="1">
      <c r="A227" s="400"/>
      <c r="B227" s="62" t="s">
        <v>228</v>
      </c>
      <c r="C227" s="166">
        <f>Asia!C227</f>
        <v>702153</v>
      </c>
      <c r="D227" s="385">
        <f t="shared" ref="D227" si="58">IFERROR(IF((C227/C215-1)=-100%,"",(C227/C215-1)),"")</f>
        <v>4.0987059951202509</v>
      </c>
      <c r="E227" s="93">
        <v>484</v>
      </c>
      <c r="F227" s="320" t="s">
        <v>485</v>
      </c>
      <c r="G227" s="92">
        <v>86</v>
      </c>
      <c r="H227" s="385">
        <f t="shared" si="54"/>
        <v>20.5</v>
      </c>
      <c r="I227" s="92">
        <v>77</v>
      </c>
      <c r="J227" s="385">
        <f t="shared" si="56"/>
        <v>1.75</v>
      </c>
      <c r="K227" s="373">
        <v>14</v>
      </c>
      <c r="L227" s="385" t="str">
        <f t="shared" si="55"/>
        <v/>
      </c>
      <c r="M227" s="373">
        <v>104</v>
      </c>
      <c r="N227" s="385">
        <f t="shared" si="43"/>
        <v>9.4</v>
      </c>
      <c r="O227" s="92"/>
      <c r="P227" s="385"/>
      <c r="Q227" s="93"/>
      <c r="R227" s="385"/>
      <c r="S227" s="143"/>
      <c r="T227" s="143"/>
      <c r="U227" s="143"/>
      <c r="V227" s="143"/>
      <c r="W227" s="143"/>
      <c r="X227" s="143"/>
      <c r="Y227" s="143"/>
      <c r="Z227" s="143"/>
      <c r="AA227" s="143"/>
      <c r="AB227" s="143"/>
      <c r="AC227" s="143"/>
      <c r="AD227" s="143"/>
      <c r="AE227" s="143"/>
      <c r="AF227" s="143"/>
      <c r="AG227" s="143"/>
      <c r="AH227" s="143"/>
      <c r="AI227" s="143"/>
      <c r="AJ227" s="143"/>
      <c r="AK227" s="143"/>
      <c r="AL227" s="143"/>
      <c r="AM227" s="143"/>
      <c r="AN227" s="143"/>
      <c r="AO227" s="143"/>
      <c r="AP227" s="143"/>
      <c r="AQ227" s="143"/>
      <c r="AR227" s="143"/>
      <c r="AS227" s="143"/>
      <c r="AT227" s="143"/>
      <c r="AU227" s="143"/>
      <c r="AV227" s="143"/>
      <c r="AW227" s="143"/>
      <c r="AX227" s="143"/>
      <c r="AY227" s="143"/>
      <c r="AZ227" s="143"/>
      <c r="BA227" s="143"/>
      <c r="BB227" s="143"/>
      <c r="BC227" s="143"/>
      <c r="BD227" s="143"/>
      <c r="BE227" s="143"/>
      <c r="BF227" s="143"/>
      <c r="BG227" s="143"/>
      <c r="BH227" s="143"/>
      <c r="BI227" s="143"/>
      <c r="BJ227" s="143"/>
      <c r="BK227" s="143"/>
      <c r="BL227" s="143"/>
      <c r="BM227" s="143"/>
      <c r="BN227" s="143"/>
      <c r="BO227" s="143"/>
      <c r="BP227" s="143"/>
      <c r="BQ227" s="143"/>
      <c r="BR227" s="143"/>
      <c r="BS227" s="143"/>
      <c r="BT227" s="143"/>
      <c r="BU227" s="143"/>
      <c r="BV227" s="143"/>
      <c r="BW227" s="143"/>
      <c r="BX227" s="143"/>
      <c r="BY227" s="143"/>
      <c r="BZ227" s="143"/>
      <c r="CA227" s="143"/>
      <c r="CB227" s="143"/>
      <c r="CC227" s="143"/>
      <c r="CD227" s="143"/>
      <c r="CE227" s="143"/>
      <c r="CF227" s="143"/>
      <c r="CG227" s="143"/>
      <c r="CH227" s="143"/>
      <c r="CI227" s="143"/>
      <c r="CJ227" s="143"/>
      <c r="CK227" s="143"/>
      <c r="CL227" s="143"/>
      <c r="CM227" s="143"/>
      <c r="CN227" s="143"/>
      <c r="CO227" s="143"/>
      <c r="CP227" s="143"/>
      <c r="CQ227" s="143"/>
      <c r="CR227" s="143"/>
      <c r="CS227" s="143"/>
      <c r="CT227" s="143"/>
      <c r="CU227" s="143"/>
      <c r="CV227" s="143"/>
      <c r="CW227" s="143"/>
      <c r="CX227" s="143"/>
      <c r="CY227" s="143"/>
      <c r="CZ227" s="143"/>
      <c r="DA227" s="143"/>
      <c r="DB227" s="143"/>
      <c r="DC227" s="143"/>
      <c r="DD227" s="143"/>
      <c r="DE227" s="143"/>
      <c r="DF227" s="143"/>
      <c r="DG227" s="143"/>
      <c r="DH227" s="143"/>
      <c r="DI227" s="143"/>
      <c r="DJ227" s="143"/>
      <c r="DK227" s="143"/>
      <c r="DL227" s="143"/>
      <c r="DM227" s="143"/>
      <c r="DN227" s="143"/>
      <c r="DO227" s="143"/>
      <c r="DP227" s="143"/>
      <c r="DQ227" s="143"/>
      <c r="DR227" s="143"/>
      <c r="DS227" s="143"/>
      <c r="DT227" s="143"/>
      <c r="DU227" s="143"/>
      <c r="DV227" s="143"/>
      <c r="DW227" s="143"/>
      <c r="DX227" s="143"/>
      <c r="DY227" s="143"/>
      <c r="DZ227" s="143"/>
      <c r="EA227" s="143"/>
      <c r="EB227" s="143"/>
      <c r="EC227" s="143"/>
      <c r="ED227" s="143"/>
      <c r="EE227" s="143"/>
      <c r="EF227" s="143"/>
      <c r="EG227" s="143"/>
      <c r="EH227" s="143"/>
      <c r="EI227" s="143"/>
      <c r="EJ227" s="143"/>
      <c r="EK227" s="143"/>
      <c r="EL227" s="143"/>
      <c r="EM227" s="143"/>
      <c r="EN227" s="143"/>
      <c r="EO227" s="143"/>
      <c r="EP227" s="143"/>
      <c r="EQ227" s="143"/>
      <c r="ER227" s="143"/>
      <c r="ES227" s="143"/>
      <c r="ET227" s="143"/>
      <c r="EU227" s="143"/>
      <c r="EV227" s="143"/>
      <c r="EW227" s="143"/>
      <c r="EX227" s="143"/>
      <c r="EY227" s="143"/>
      <c r="EZ227" s="143"/>
      <c r="FA227" s="143"/>
      <c r="FB227" s="143"/>
      <c r="FC227" s="143"/>
      <c r="FD227" s="143"/>
      <c r="FE227" s="143"/>
      <c r="FF227" s="143"/>
      <c r="FG227" s="143"/>
      <c r="FH227" s="143"/>
      <c r="FI227" s="143"/>
      <c r="FJ227" s="143"/>
      <c r="FK227" s="143"/>
      <c r="FL227" s="143"/>
      <c r="FM227" s="143"/>
      <c r="FN227" s="143"/>
      <c r="FO227" s="143"/>
      <c r="FP227" s="143"/>
      <c r="FQ227" s="143"/>
      <c r="FR227" s="143"/>
      <c r="FS227" s="143"/>
      <c r="FT227" s="143"/>
      <c r="FU227" s="143"/>
      <c r="FV227" s="143"/>
      <c r="FW227" s="143"/>
      <c r="FX227" s="143"/>
      <c r="FY227" s="143"/>
      <c r="FZ227" s="143"/>
      <c r="GA227" s="143"/>
      <c r="GB227" s="143"/>
      <c r="GC227" s="143"/>
      <c r="GD227" s="143"/>
      <c r="GE227" s="143"/>
      <c r="GF227" s="143"/>
      <c r="GG227" s="143"/>
      <c r="GH227" s="143"/>
      <c r="GI227" s="143"/>
      <c r="GJ227" s="143"/>
      <c r="GK227" s="143"/>
      <c r="GL227" s="143"/>
      <c r="GM227" s="143"/>
      <c r="GN227" s="143"/>
      <c r="GO227" s="143"/>
      <c r="GP227" s="143"/>
      <c r="GQ227" s="143"/>
      <c r="GR227" s="143"/>
      <c r="GS227" s="143"/>
      <c r="GT227" s="143"/>
      <c r="GU227" s="143"/>
      <c r="GV227" s="143"/>
      <c r="GW227" s="143"/>
      <c r="GX227" s="143"/>
      <c r="GY227" s="143"/>
      <c r="GZ227" s="143"/>
      <c r="HA227" s="143"/>
      <c r="HB227" s="143"/>
      <c r="HC227" s="143"/>
      <c r="HD227" s="143"/>
      <c r="HE227" s="143"/>
      <c r="HF227" s="143"/>
      <c r="HG227" s="143"/>
      <c r="HH227" s="143"/>
      <c r="HI227" s="143"/>
      <c r="HJ227" s="143"/>
      <c r="HK227" s="143"/>
      <c r="HL227" s="143"/>
      <c r="HM227" s="143"/>
      <c r="HN227" s="143"/>
      <c r="HO227" s="143"/>
      <c r="HP227" s="143"/>
      <c r="HQ227" s="143"/>
      <c r="HR227" s="143"/>
      <c r="HS227" s="143"/>
      <c r="HT227" s="143"/>
      <c r="HU227" s="143"/>
      <c r="HV227" s="143"/>
      <c r="HW227" s="143"/>
      <c r="HX227" s="143"/>
      <c r="HY227" s="143"/>
      <c r="HZ227" s="143"/>
      <c r="IA227" s="143"/>
      <c r="IB227" s="143"/>
      <c r="IC227" s="143"/>
      <c r="ID227" s="143"/>
      <c r="IE227" s="143"/>
      <c r="IF227" s="143"/>
      <c r="IG227" s="143"/>
      <c r="IH227" s="143"/>
      <c r="II227" s="143"/>
      <c r="IJ227" s="143"/>
      <c r="IK227" s="143"/>
      <c r="IL227" s="143"/>
      <c r="IM227" s="143"/>
      <c r="IN227" s="143"/>
      <c r="IO227" s="143"/>
      <c r="IP227" s="143"/>
      <c r="IQ227" s="143"/>
      <c r="IR227" s="143"/>
      <c r="IS227" s="143"/>
      <c r="IT227" s="143"/>
      <c r="IU227" s="143"/>
      <c r="IV227" s="143"/>
      <c r="IW227" s="143"/>
      <c r="IX227" s="143"/>
      <c r="IY227" s="143"/>
      <c r="IZ227" s="143"/>
      <c r="JA227" s="143"/>
      <c r="JB227" s="143"/>
      <c r="JC227" s="143"/>
      <c r="JD227" s="143"/>
      <c r="JE227" s="143"/>
      <c r="JF227" s="143"/>
      <c r="JG227" s="143"/>
      <c r="JH227" s="143"/>
      <c r="JI227" s="143"/>
      <c r="JJ227" s="143"/>
      <c r="JK227" s="143"/>
      <c r="JL227" s="143"/>
      <c r="JM227" s="143"/>
      <c r="JN227" s="143"/>
      <c r="JO227" s="143"/>
      <c r="JP227" s="143"/>
      <c r="JQ227" s="143"/>
      <c r="JR227" s="143"/>
      <c r="JS227" s="143"/>
      <c r="JT227" s="143"/>
      <c r="JU227" s="143"/>
      <c r="JV227" s="143"/>
      <c r="JW227" s="143"/>
      <c r="JX227" s="143"/>
      <c r="JY227" s="143"/>
      <c r="JZ227" s="143"/>
      <c r="KA227" s="143"/>
      <c r="KB227" s="143"/>
      <c r="KC227" s="143"/>
      <c r="KD227" s="143"/>
      <c r="KE227" s="143"/>
      <c r="KF227" s="143"/>
      <c r="KG227" s="143"/>
      <c r="KH227" s="143"/>
      <c r="KI227" s="143"/>
      <c r="KJ227" s="143"/>
      <c r="KK227" s="143"/>
      <c r="KL227" s="143"/>
      <c r="KM227" s="143"/>
      <c r="KN227" s="143"/>
      <c r="KO227" s="143"/>
      <c r="KP227" s="143"/>
      <c r="KQ227" s="143"/>
      <c r="KR227" s="143"/>
      <c r="KS227" s="143"/>
      <c r="KT227" s="143"/>
      <c r="KU227" s="143"/>
      <c r="KV227" s="143"/>
      <c r="KW227" s="143"/>
      <c r="KX227" s="143"/>
      <c r="KY227" s="143"/>
      <c r="KZ227" s="143"/>
      <c r="LA227" s="143"/>
      <c r="LB227" s="143"/>
      <c r="LC227" s="143"/>
      <c r="LD227" s="143"/>
      <c r="LE227" s="143"/>
      <c r="LF227" s="143"/>
      <c r="LG227" s="143"/>
      <c r="LH227" s="143"/>
      <c r="LI227" s="143"/>
      <c r="LJ227" s="143"/>
      <c r="LK227" s="143"/>
      <c r="LL227" s="143"/>
      <c r="LM227" s="143"/>
      <c r="LN227" s="143"/>
      <c r="LO227" s="143"/>
      <c r="LP227" s="143"/>
      <c r="LQ227" s="143"/>
      <c r="LR227" s="143"/>
      <c r="LS227" s="143"/>
      <c r="LT227" s="143"/>
      <c r="LU227" s="143"/>
      <c r="LV227" s="143"/>
      <c r="LW227" s="143"/>
      <c r="LX227" s="143"/>
      <c r="LY227" s="143"/>
      <c r="LZ227" s="143"/>
      <c r="MA227" s="143"/>
      <c r="MB227" s="143"/>
      <c r="MC227" s="143"/>
      <c r="MD227" s="143"/>
      <c r="ME227" s="143"/>
      <c r="MF227" s="143"/>
      <c r="MG227" s="143"/>
      <c r="MH227" s="143"/>
      <c r="MI227" s="143"/>
      <c r="MJ227" s="143"/>
      <c r="MK227" s="143"/>
      <c r="ML227" s="143"/>
      <c r="MM227" s="143"/>
      <c r="MN227" s="143"/>
      <c r="MO227" s="143"/>
      <c r="MP227" s="143"/>
      <c r="MQ227" s="143"/>
      <c r="MR227" s="143"/>
      <c r="MS227" s="143"/>
      <c r="MT227" s="143"/>
      <c r="MU227" s="143"/>
      <c r="MV227" s="143"/>
      <c r="MW227" s="143"/>
      <c r="MX227" s="143"/>
      <c r="MY227" s="143"/>
      <c r="MZ227" s="143"/>
      <c r="NA227" s="143"/>
      <c r="NB227" s="143"/>
      <c r="NC227" s="143"/>
      <c r="ND227" s="143"/>
      <c r="NE227" s="143"/>
      <c r="NF227" s="143"/>
      <c r="NG227" s="143"/>
      <c r="NH227" s="143"/>
      <c r="NI227" s="143"/>
      <c r="NJ227" s="143"/>
      <c r="NK227" s="143"/>
      <c r="NL227" s="143"/>
      <c r="NM227" s="143"/>
      <c r="NN227" s="143"/>
      <c r="NO227" s="143"/>
      <c r="NP227" s="143"/>
      <c r="NQ227" s="143"/>
      <c r="NR227" s="143"/>
      <c r="NS227" s="143"/>
      <c r="NT227" s="143"/>
      <c r="NU227" s="143"/>
      <c r="NV227" s="143"/>
      <c r="NW227" s="143"/>
      <c r="NX227" s="143"/>
      <c r="NY227" s="143"/>
      <c r="NZ227" s="143"/>
      <c r="OA227" s="143"/>
      <c r="OB227" s="143"/>
      <c r="OC227" s="143"/>
      <c r="OD227" s="143"/>
      <c r="OE227" s="143"/>
      <c r="OF227" s="143"/>
      <c r="OG227" s="143"/>
      <c r="OH227" s="143"/>
      <c r="OI227" s="143"/>
      <c r="OJ227" s="143"/>
      <c r="OK227" s="143"/>
      <c r="OL227" s="143"/>
      <c r="OM227" s="143"/>
      <c r="ON227" s="143"/>
      <c r="OO227" s="143"/>
      <c r="OP227" s="143"/>
      <c r="OQ227" s="143"/>
      <c r="OR227" s="143"/>
      <c r="OS227" s="143"/>
      <c r="OT227" s="143"/>
      <c r="OU227" s="143"/>
      <c r="OV227" s="143"/>
      <c r="OW227" s="143"/>
      <c r="OX227" s="143"/>
      <c r="OY227" s="143"/>
      <c r="OZ227" s="143"/>
      <c r="PA227" s="143"/>
      <c r="PB227" s="143"/>
      <c r="PC227" s="143"/>
      <c r="PD227" s="143"/>
      <c r="PE227" s="143"/>
      <c r="PF227" s="143"/>
      <c r="PG227" s="143"/>
      <c r="PH227" s="143"/>
      <c r="PI227" s="143"/>
      <c r="PJ227" s="143"/>
      <c r="PK227" s="143"/>
      <c r="PL227" s="143"/>
      <c r="PM227" s="143"/>
      <c r="PN227" s="143"/>
      <c r="PO227" s="143"/>
      <c r="PP227" s="143"/>
      <c r="PQ227" s="143"/>
      <c r="PR227" s="143"/>
      <c r="PS227" s="143"/>
      <c r="PT227" s="143"/>
      <c r="PU227" s="143"/>
      <c r="PV227" s="143"/>
      <c r="PW227" s="143"/>
      <c r="PX227" s="143"/>
      <c r="PY227" s="143"/>
      <c r="PZ227" s="143"/>
      <c r="QA227" s="143"/>
      <c r="QB227" s="143"/>
      <c r="QC227" s="143"/>
      <c r="QD227" s="143"/>
      <c r="QE227" s="143"/>
      <c r="QF227" s="143"/>
      <c r="QG227" s="143"/>
      <c r="QH227" s="143"/>
      <c r="QI227" s="143"/>
      <c r="QJ227" s="143"/>
      <c r="QK227" s="143"/>
      <c r="QL227" s="143"/>
      <c r="QM227" s="143"/>
      <c r="QN227" s="143"/>
      <c r="QO227" s="143"/>
      <c r="QP227" s="143"/>
      <c r="QQ227" s="143"/>
      <c r="QR227" s="143"/>
      <c r="QS227" s="143"/>
      <c r="QT227" s="143"/>
      <c r="QU227" s="143"/>
      <c r="QV227" s="143"/>
      <c r="QW227" s="143"/>
      <c r="QX227" s="143"/>
      <c r="QY227" s="143"/>
      <c r="QZ227" s="143"/>
      <c r="RA227" s="143"/>
      <c r="RB227" s="143"/>
      <c r="RC227" s="143"/>
      <c r="RD227" s="143"/>
      <c r="RE227" s="143"/>
      <c r="RF227" s="143"/>
      <c r="RG227" s="143"/>
      <c r="RH227" s="143"/>
      <c r="RI227" s="143"/>
      <c r="RJ227" s="143"/>
      <c r="RK227" s="143"/>
      <c r="RL227" s="143"/>
      <c r="RM227" s="143"/>
      <c r="RN227" s="143"/>
      <c r="RO227" s="143"/>
      <c r="RP227" s="143"/>
      <c r="RQ227" s="143"/>
      <c r="RR227" s="143"/>
      <c r="RS227" s="143"/>
      <c r="RT227" s="143"/>
      <c r="RU227" s="143"/>
      <c r="RV227" s="143"/>
      <c r="RW227" s="143"/>
      <c r="RX227" s="143"/>
      <c r="RY227" s="143"/>
      <c r="RZ227" s="143"/>
      <c r="SA227" s="143"/>
      <c r="SB227" s="143"/>
      <c r="SC227" s="143"/>
      <c r="SD227" s="143"/>
      <c r="SE227" s="143"/>
      <c r="SF227" s="143"/>
      <c r="SG227" s="143"/>
      <c r="SH227" s="143"/>
      <c r="SI227" s="143"/>
      <c r="SJ227" s="143"/>
      <c r="SK227" s="143"/>
      <c r="SL227" s="143"/>
      <c r="SM227" s="143"/>
      <c r="SN227" s="143"/>
      <c r="SO227" s="143"/>
      <c r="SP227" s="143"/>
      <c r="SQ227" s="143"/>
      <c r="SR227" s="143"/>
      <c r="SS227" s="143"/>
      <c r="ST227" s="143"/>
      <c r="SU227" s="143"/>
      <c r="SV227" s="143"/>
      <c r="SW227" s="143"/>
      <c r="SX227" s="143"/>
      <c r="SY227" s="143"/>
      <c r="SZ227" s="143"/>
      <c r="TA227" s="143"/>
      <c r="TB227" s="143"/>
      <c r="TC227" s="143"/>
      <c r="TD227" s="143"/>
      <c r="TE227" s="143"/>
      <c r="TF227" s="143"/>
      <c r="TG227" s="143"/>
      <c r="TH227" s="143"/>
      <c r="TI227" s="143"/>
      <c r="TJ227" s="143"/>
      <c r="TK227" s="143"/>
      <c r="TL227" s="143"/>
      <c r="TM227" s="143"/>
      <c r="TN227" s="143"/>
      <c r="TO227" s="143"/>
      <c r="TP227" s="143"/>
      <c r="TQ227" s="143"/>
      <c r="TR227" s="143"/>
      <c r="TS227" s="143"/>
      <c r="TT227" s="143"/>
      <c r="TU227" s="143"/>
      <c r="TV227" s="143"/>
      <c r="TW227" s="143"/>
      <c r="TX227" s="143"/>
      <c r="TY227" s="143"/>
      <c r="TZ227" s="143"/>
      <c r="UA227" s="143"/>
      <c r="UB227" s="143"/>
      <c r="UC227" s="143"/>
      <c r="UD227" s="143"/>
      <c r="UE227" s="143"/>
      <c r="UF227" s="143"/>
      <c r="UG227" s="143"/>
      <c r="UH227" s="143"/>
      <c r="UI227" s="143"/>
      <c r="UJ227" s="143"/>
      <c r="UK227" s="143"/>
      <c r="UL227" s="143"/>
      <c r="UM227" s="143"/>
      <c r="UN227" s="143"/>
      <c r="UO227" s="143"/>
      <c r="UP227" s="143"/>
      <c r="UQ227" s="143"/>
      <c r="UR227" s="143"/>
      <c r="US227" s="143"/>
      <c r="UT227" s="143"/>
      <c r="UU227" s="143"/>
      <c r="UV227" s="143"/>
      <c r="UW227" s="143"/>
      <c r="UX227" s="143"/>
      <c r="UY227" s="143"/>
      <c r="UZ227" s="143"/>
      <c r="VA227" s="143"/>
      <c r="VB227" s="143"/>
      <c r="VC227" s="143"/>
      <c r="VD227" s="143"/>
      <c r="VE227" s="143"/>
      <c r="VF227" s="143"/>
      <c r="VG227" s="143"/>
      <c r="VH227" s="143"/>
      <c r="VI227" s="143"/>
      <c r="VJ227" s="143"/>
      <c r="VK227" s="143"/>
      <c r="VL227" s="143"/>
      <c r="VM227" s="143"/>
      <c r="VN227" s="143"/>
      <c r="VO227" s="143"/>
      <c r="VP227" s="143"/>
      <c r="VQ227" s="143"/>
      <c r="VR227" s="143"/>
      <c r="VS227" s="143"/>
      <c r="VT227" s="143"/>
      <c r="VU227" s="143"/>
      <c r="VV227" s="143"/>
      <c r="VW227" s="143"/>
      <c r="VX227" s="143"/>
      <c r="VY227" s="143"/>
      <c r="VZ227" s="143"/>
      <c r="WA227" s="143"/>
      <c r="WB227" s="143"/>
      <c r="WC227" s="143"/>
      <c r="WD227" s="143"/>
      <c r="WE227" s="143"/>
      <c r="WF227" s="143"/>
      <c r="WG227" s="143"/>
      <c r="WH227" s="143"/>
      <c r="WI227" s="143"/>
      <c r="WJ227" s="143"/>
      <c r="WK227" s="143"/>
      <c r="WL227" s="143"/>
      <c r="WM227" s="143"/>
      <c r="WN227" s="143"/>
      <c r="WO227" s="143"/>
      <c r="WP227" s="143"/>
      <c r="WQ227" s="143"/>
      <c r="WR227" s="143"/>
      <c r="WS227" s="143"/>
      <c r="WT227" s="143"/>
      <c r="WU227" s="143"/>
      <c r="WV227" s="143"/>
      <c r="WW227" s="143"/>
      <c r="WX227" s="143"/>
      <c r="WY227" s="143"/>
      <c r="WZ227" s="143"/>
      <c r="XA227" s="143"/>
      <c r="XB227" s="143"/>
      <c r="XC227" s="143"/>
      <c r="XD227" s="143"/>
      <c r="XE227" s="143"/>
      <c r="XF227" s="143"/>
      <c r="XG227" s="143"/>
      <c r="XH227" s="143"/>
      <c r="XI227" s="143"/>
      <c r="XJ227" s="143"/>
      <c r="XK227" s="143"/>
      <c r="XL227" s="143"/>
      <c r="XM227" s="143"/>
      <c r="XN227" s="143"/>
      <c r="XO227" s="143"/>
      <c r="XP227" s="143"/>
      <c r="XQ227" s="143"/>
      <c r="XR227" s="143"/>
      <c r="XS227" s="143"/>
      <c r="XT227" s="143"/>
      <c r="XU227" s="143"/>
      <c r="XV227" s="143"/>
      <c r="XW227" s="143"/>
      <c r="XX227" s="143"/>
      <c r="XY227" s="143"/>
      <c r="XZ227" s="143"/>
      <c r="YA227" s="143"/>
      <c r="YB227" s="143"/>
      <c r="YC227" s="143"/>
      <c r="YD227" s="143"/>
      <c r="YE227" s="143"/>
      <c r="YF227" s="143"/>
      <c r="YG227" s="143"/>
      <c r="YH227" s="143"/>
      <c r="YI227" s="143"/>
      <c r="YJ227" s="143"/>
      <c r="YK227" s="143"/>
      <c r="YL227" s="143"/>
      <c r="YM227" s="143"/>
      <c r="YN227" s="143"/>
      <c r="YO227" s="143"/>
      <c r="YP227" s="143"/>
      <c r="YQ227" s="143"/>
      <c r="YR227" s="143"/>
      <c r="YS227" s="143"/>
      <c r="YT227" s="143"/>
      <c r="YU227" s="143"/>
      <c r="YV227" s="143"/>
      <c r="YW227" s="143"/>
      <c r="YX227" s="143"/>
      <c r="YY227" s="143"/>
      <c r="YZ227" s="143"/>
      <c r="ZA227" s="143"/>
      <c r="ZB227" s="143"/>
      <c r="ZC227" s="143"/>
      <c r="ZD227" s="143"/>
      <c r="ZE227" s="143"/>
      <c r="ZF227" s="143"/>
      <c r="ZG227" s="143"/>
      <c r="ZH227" s="143"/>
    </row>
    <row r="228" spans="1:684" s="106" customFormat="1" ht="13.55" customHeight="1">
      <c r="A228" s="400"/>
      <c r="B228" s="62" t="s">
        <v>229</v>
      </c>
      <c r="C228" s="166">
        <f>Asia!C228</f>
        <v>619954</v>
      </c>
      <c r="D228" s="385">
        <f t="shared" ref="D228" si="59">IFERROR(IF((C228/C216-1)=-100%,"",(C228/C216-1)),"")</f>
        <v>4.3162457659820781</v>
      </c>
      <c r="E228" s="93">
        <v>492</v>
      </c>
      <c r="F228" s="320" t="s">
        <v>487</v>
      </c>
      <c r="G228" s="92">
        <v>148</v>
      </c>
      <c r="H228" s="385">
        <f t="shared" si="54"/>
        <v>48.333333333333336</v>
      </c>
      <c r="I228" s="92">
        <v>60</v>
      </c>
      <c r="J228" s="385">
        <f t="shared" si="56"/>
        <v>0.76470588235294112</v>
      </c>
      <c r="K228" s="373">
        <v>23</v>
      </c>
      <c r="L228" s="385">
        <f t="shared" si="55"/>
        <v>4.75</v>
      </c>
      <c r="M228" s="373">
        <v>68</v>
      </c>
      <c r="N228" s="385">
        <f t="shared" si="43"/>
        <v>33</v>
      </c>
      <c r="O228" s="92"/>
      <c r="P228" s="385"/>
      <c r="Q228" s="93"/>
      <c r="R228" s="385"/>
      <c r="S228" s="143"/>
      <c r="T228" s="143"/>
      <c r="U228" s="143"/>
      <c r="V228" s="143"/>
      <c r="W228" s="143"/>
      <c r="X228" s="143"/>
      <c r="Y228" s="143"/>
      <c r="Z228" s="143"/>
      <c r="AA228" s="143"/>
      <c r="AB228" s="143"/>
      <c r="AC228" s="143"/>
      <c r="AD228" s="143"/>
      <c r="AE228" s="143"/>
      <c r="AF228" s="143"/>
      <c r="AG228" s="143"/>
      <c r="AH228" s="143"/>
      <c r="AI228" s="143"/>
      <c r="AJ228" s="143"/>
      <c r="AK228" s="143"/>
      <c r="AL228" s="143"/>
      <c r="AM228" s="143"/>
      <c r="AN228" s="143"/>
      <c r="AO228" s="143"/>
      <c r="AP228" s="143"/>
      <c r="AQ228" s="143"/>
      <c r="AR228" s="143"/>
      <c r="AS228" s="143"/>
      <c r="AT228" s="143"/>
      <c r="AU228" s="143"/>
      <c r="AV228" s="143"/>
      <c r="AW228" s="143"/>
      <c r="AX228" s="143"/>
      <c r="AY228" s="143"/>
      <c r="AZ228" s="143"/>
      <c r="BA228" s="143"/>
      <c r="BB228" s="143"/>
      <c r="BC228" s="143"/>
      <c r="BD228" s="143"/>
      <c r="BE228" s="143"/>
      <c r="BF228" s="143"/>
      <c r="BG228" s="143"/>
      <c r="BH228" s="143"/>
      <c r="BI228" s="143"/>
      <c r="BJ228" s="143"/>
      <c r="BK228" s="143"/>
      <c r="BL228" s="143"/>
      <c r="BM228" s="143"/>
      <c r="BN228" s="143"/>
      <c r="BO228" s="143"/>
      <c r="BP228" s="143"/>
      <c r="BQ228" s="143"/>
      <c r="BR228" s="143"/>
      <c r="BS228" s="143"/>
      <c r="BT228" s="143"/>
      <c r="BU228" s="143"/>
      <c r="BV228" s="143"/>
      <c r="BW228" s="143"/>
      <c r="BX228" s="143"/>
      <c r="BY228" s="143"/>
      <c r="BZ228" s="143"/>
      <c r="CA228" s="143"/>
      <c r="CB228" s="143"/>
      <c r="CC228" s="143"/>
      <c r="CD228" s="143"/>
      <c r="CE228" s="143"/>
      <c r="CF228" s="143"/>
      <c r="CG228" s="143"/>
      <c r="CH228" s="143"/>
      <c r="CI228" s="143"/>
      <c r="CJ228" s="143"/>
      <c r="CK228" s="143"/>
      <c r="CL228" s="143"/>
      <c r="CM228" s="143"/>
      <c r="CN228" s="143"/>
      <c r="CO228" s="143"/>
      <c r="CP228" s="143"/>
      <c r="CQ228" s="143"/>
      <c r="CR228" s="143"/>
      <c r="CS228" s="143"/>
      <c r="CT228" s="143"/>
      <c r="CU228" s="143"/>
      <c r="CV228" s="143"/>
      <c r="CW228" s="143"/>
      <c r="CX228" s="143"/>
      <c r="CY228" s="143"/>
      <c r="CZ228" s="143"/>
      <c r="DA228" s="143"/>
      <c r="DB228" s="143"/>
      <c r="DC228" s="143"/>
      <c r="DD228" s="143"/>
      <c r="DE228" s="143"/>
      <c r="DF228" s="143"/>
      <c r="DG228" s="143"/>
      <c r="DH228" s="143"/>
      <c r="DI228" s="143"/>
      <c r="DJ228" s="143"/>
      <c r="DK228" s="143"/>
      <c r="DL228" s="143"/>
      <c r="DM228" s="143"/>
      <c r="DN228" s="143"/>
      <c r="DO228" s="143"/>
      <c r="DP228" s="143"/>
      <c r="DQ228" s="143"/>
      <c r="DR228" s="143"/>
      <c r="DS228" s="143"/>
      <c r="DT228" s="143"/>
      <c r="DU228" s="143"/>
      <c r="DV228" s="143"/>
      <c r="DW228" s="143"/>
      <c r="DX228" s="143"/>
      <c r="DY228" s="143"/>
      <c r="DZ228" s="143"/>
      <c r="EA228" s="143"/>
      <c r="EB228" s="143"/>
      <c r="EC228" s="143"/>
      <c r="ED228" s="143"/>
      <c r="EE228" s="143"/>
      <c r="EF228" s="143"/>
      <c r="EG228" s="143"/>
      <c r="EH228" s="143"/>
      <c r="EI228" s="143"/>
      <c r="EJ228" s="143"/>
      <c r="EK228" s="143"/>
      <c r="EL228" s="143"/>
      <c r="EM228" s="143"/>
      <c r="EN228" s="143"/>
      <c r="EO228" s="143"/>
      <c r="EP228" s="143"/>
      <c r="EQ228" s="143"/>
      <c r="ER228" s="143"/>
      <c r="ES228" s="143"/>
      <c r="ET228" s="143"/>
      <c r="EU228" s="143"/>
      <c r="EV228" s="143"/>
      <c r="EW228" s="143"/>
      <c r="EX228" s="143"/>
      <c r="EY228" s="143"/>
      <c r="EZ228" s="143"/>
      <c r="FA228" s="143"/>
      <c r="FB228" s="143"/>
      <c r="FC228" s="143"/>
      <c r="FD228" s="143"/>
      <c r="FE228" s="143"/>
      <c r="FF228" s="143"/>
      <c r="FG228" s="143"/>
      <c r="FH228" s="143"/>
      <c r="FI228" s="143"/>
      <c r="FJ228" s="143"/>
      <c r="FK228" s="143"/>
      <c r="FL228" s="143"/>
      <c r="FM228" s="143"/>
      <c r="FN228" s="143"/>
      <c r="FO228" s="143"/>
      <c r="FP228" s="143"/>
      <c r="FQ228" s="143"/>
      <c r="FR228" s="143"/>
      <c r="FS228" s="143"/>
      <c r="FT228" s="143"/>
      <c r="FU228" s="143"/>
      <c r="FV228" s="143"/>
      <c r="FW228" s="143"/>
      <c r="FX228" s="143"/>
      <c r="FY228" s="143"/>
      <c r="FZ228" s="143"/>
      <c r="GA228" s="143"/>
      <c r="GB228" s="143"/>
      <c r="GC228" s="143"/>
      <c r="GD228" s="143"/>
      <c r="GE228" s="143"/>
      <c r="GF228" s="143"/>
      <c r="GG228" s="143"/>
      <c r="GH228" s="143"/>
      <c r="GI228" s="143"/>
      <c r="GJ228" s="143"/>
      <c r="GK228" s="143"/>
      <c r="GL228" s="143"/>
      <c r="GM228" s="143"/>
      <c r="GN228" s="143"/>
      <c r="GO228" s="143"/>
      <c r="GP228" s="143"/>
      <c r="GQ228" s="143"/>
      <c r="GR228" s="143"/>
      <c r="GS228" s="143"/>
      <c r="GT228" s="143"/>
      <c r="GU228" s="143"/>
      <c r="GV228" s="143"/>
      <c r="GW228" s="143"/>
      <c r="GX228" s="143"/>
      <c r="GY228" s="143"/>
      <c r="GZ228" s="143"/>
      <c r="HA228" s="143"/>
      <c r="HB228" s="143"/>
      <c r="HC228" s="143"/>
      <c r="HD228" s="143"/>
      <c r="HE228" s="143"/>
      <c r="HF228" s="143"/>
      <c r="HG228" s="143"/>
      <c r="HH228" s="143"/>
      <c r="HI228" s="143"/>
      <c r="HJ228" s="143"/>
      <c r="HK228" s="143"/>
      <c r="HL228" s="143"/>
      <c r="HM228" s="143"/>
      <c r="HN228" s="143"/>
      <c r="HO228" s="143"/>
      <c r="HP228" s="143"/>
      <c r="HQ228" s="143"/>
      <c r="HR228" s="143"/>
      <c r="HS228" s="143"/>
      <c r="HT228" s="143"/>
      <c r="HU228" s="143"/>
      <c r="HV228" s="143"/>
      <c r="HW228" s="143"/>
      <c r="HX228" s="143"/>
      <c r="HY228" s="143"/>
      <c r="HZ228" s="143"/>
      <c r="IA228" s="143"/>
      <c r="IB228" s="143"/>
      <c r="IC228" s="143"/>
      <c r="ID228" s="143"/>
      <c r="IE228" s="143"/>
      <c r="IF228" s="143"/>
      <c r="IG228" s="143"/>
      <c r="IH228" s="143"/>
      <c r="II228" s="143"/>
      <c r="IJ228" s="143"/>
      <c r="IK228" s="143"/>
      <c r="IL228" s="143"/>
      <c r="IM228" s="143"/>
      <c r="IN228" s="143"/>
      <c r="IO228" s="143"/>
      <c r="IP228" s="143"/>
      <c r="IQ228" s="143"/>
      <c r="IR228" s="143"/>
      <c r="IS228" s="143"/>
      <c r="IT228" s="143"/>
      <c r="IU228" s="143"/>
      <c r="IV228" s="143"/>
      <c r="IW228" s="143"/>
      <c r="IX228" s="143"/>
      <c r="IY228" s="143"/>
      <c r="IZ228" s="143"/>
      <c r="JA228" s="143"/>
      <c r="JB228" s="143"/>
      <c r="JC228" s="143"/>
      <c r="JD228" s="143"/>
      <c r="JE228" s="143"/>
      <c r="JF228" s="143"/>
      <c r="JG228" s="143"/>
      <c r="JH228" s="143"/>
      <c r="JI228" s="143"/>
      <c r="JJ228" s="143"/>
      <c r="JK228" s="143"/>
      <c r="JL228" s="143"/>
      <c r="JM228" s="143"/>
      <c r="JN228" s="143"/>
      <c r="JO228" s="143"/>
      <c r="JP228" s="143"/>
      <c r="JQ228" s="143"/>
      <c r="JR228" s="143"/>
      <c r="JS228" s="143"/>
      <c r="JT228" s="143"/>
      <c r="JU228" s="143"/>
      <c r="JV228" s="143"/>
      <c r="JW228" s="143"/>
      <c r="JX228" s="143"/>
      <c r="JY228" s="143"/>
      <c r="JZ228" s="143"/>
      <c r="KA228" s="143"/>
      <c r="KB228" s="143"/>
      <c r="KC228" s="143"/>
      <c r="KD228" s="143"/>
      <c r="KE228" s="143"/>
      <c r="KF228" s="143"/>
      <c r="KG228" s="143"/>
      <c r="KH228" s="143"/>
      <c r="KI228" s="143"/>
      <c r="KJ228" s="143"/>
      <c r="KK228" s="143"/>
      <c r="KL228" s="143"/>
      <c r="KM228" s="143"/>
      <c r="KN228" s="143"/>
      <c r="KO228" s="143"/>
      <c r="KP228" s="143"/>
      <c r="KQ228" s="143"/>
      <c r="KR228" s="143"/>
      <c r="KS228" s="143"/>
      <c r="KT228" s="143"/>
      <c r="KU228" s="143"/>
      <c r="KV228" s="143"/>
      <c r="KW228" s="143"/>
      <c r="KX228" s="143"/>
      <c r="KY228" s="143"/>
      <c r="KZ228" s="143"/>
      <c r="LA228" s="143"/>
      <c r="LB228" s="143"/>
      <c r="LC228" s="143"/>
      <c r="LD228" s="143"/>
      <c r="LE228" s="143"/>
      <c r="LF228" s="143"/>
      <c r="LG228" s="143"/>
      <c r="LH228" s="143"/>
      <c r="LI228" s="143"/>
      <c r="LJ228" s="143"/>
      <c r="LK228" s="143"/>
      <c r="LL228" s="143"/>
      <c r="LM228" s="143"/>
      <c r="LN228" s="143"/>
      <c r="LO228" s="143"/>
      <c r="LP228" s="143"/>
      <c r="LQ228" s="143"/>
      <c r="LR228" s="143"/>
      <c r="LS228" s="143"/>
      <c r="LT228" s="143"/>
      <c r="LU228" s="143"/>
      <c r="LV228" s="143"/>
      <c r="LW228" s="143"/>
      <c r="LX228" s="143"/>
      <c r="LY228" s="143"/>
      <c r="LZ228" s="143"/>
      <c r="MA228" s="143"/>
      <c r="MB228" s="143"/>
      <c r="MC228" s="143"/>
      <c r="MD228" s="143"/>
      <c r="ME228" s="143"/>
      <c r="MF228" s="143"/>
      <c r="MG228" s="143"/>
      <c r="MH228" s="143"/>
      <c r="MI228" s="143"/>
      <c r="MJ228" s="143"/>
      <c r="MK228" s="143"/>
      <c r="ML228" s="143"/>
      <c r="MM228" s="143"/>
      <c r="MN228" s="143"/>
      <c r="MO228" s="143"/>
      <c r="MP228" s="143"/>
      <c r="MQ228" s="143"/>
      <c r="MR228" s="143"/>
      <c r="MS228" s="143"/>
      <c r="MT228" s="143"/>
      <c r="MU228" s="143"/>
      <c r="MV228" s="143"/>
      <c r="MW228" s="143"/>
      <c r="MX228" s="143"/>
      <c r="MY228" s="143"/>
      <c r="MZ228" s="143"/>
      <c r="NA228" s="143"/>
      <c r="NB228" s="143"/>
      <c r="NC228" s="143"/>
      <c r="ND228" s="143"/>
      <c r="NE228" s="143"/>
      <c r="NF228" s="143"/>
      <c r="NG228" s="143"/>
      <c r="NH228" s="143"/>
      <c r="NI228" s="143"/>
      <c r="NJ228" s="143"/>
      <c r="NK228" s="143"/>
      <c r="NL228" s="143"/>
      <c r="NM228" s="143"/>
      <c r="NN228" s="143"/>
      <c r="NO228" s="143"/>
      <c r="NP228" s="143"/>
      <c r="NQ228" s="143"/>
      <c r="NR228" s="143"/>
      <c r="NS228" s="143"/>
      <c r="NT228" s="143"/>
      <c r="NU228" s="143"/>
      <c r="NV228" s="143"/>
      <c r="NW228" s="143"/>
      <c r="NX228" s="143"/>
      <c r="NY228" s="143"/>
      <c r="NZ228" s="143"/>
      <c r="OA228" s="143"/>
      <c r="OB228" s="143"/>
      <c r="OC228" s="143"/>
      <c r="OD228" s="143"/>
      <c r="OE228" s="143"/>
      <c r="OF228" s="143"/>
      <c r="OG228" s="143"/>
      <c r="OH228" s="143"/>
      <c r="OI228" s="143"/>
      <c r="OJ228" s="143"/>
      <c r="OK228" s="143"/>
      <c r="OL228" s="143"/>
      <c r="OM228" s="143"/>
      <c r="ON228" s="143"/>
      <c r="OO228" s="143"/>
      <c r="OP228" s="143"/>
      <c r="OQ228" s="143"/>
      <c r="OR228" s="143"/>
      <c r="OS228" s="143"/>
      <c r="OT228" s="143"/>
      <c r="OU228" s="143"/>
      <c r="OV228" s="143"/>
      <c r="OW228" s="143"/>
      <c r="OX228" s="143"/>
      <c r="OY228" s="143"/>
      <c r="OZ228" s="143"/>
      <c r="PA228" s="143"/>
      <c r="PB228" s="143"/>
      <c r="PC228" s="143"/>
      <c r="PD228" s="143"/>
      <c r="PE228" s="143"/>
      <c r="PF228" s="143"/>
      <c r="PG228" s="143"/>
      <c r="PH228" s="143"/>
      <c r="PI228" s="143"/>
      <c r="PJ228" s="143"/>
      <c r="PK228" s="143"/>
      <c r="PL228" s="143"/>
      <c r="PM228" s="143"/>
      <c r="PN228" s="143"/>
      <c r="PO228" s="143"/>
      <c r="PP228" s="143"/>
      <c r="PQ228" s="143"/>
      <c r="PR228" s="143"/>
      <c r="PS228" s="143"/>
      <c r="PT228" s="143"/>
      <c r="PU228" s="143"/>
      <c r="PV228" s="143"/>
      <c r="PW228" s="143"/>
      <c r="PX228" s="143"/>
      <c r="PY228" s="143"/>
      <c r="PZ228" s="143"/>
      <c r="QA228" s="143"/>
      <c r="QB228" s="143"/>
      <c r="QC228" s="143"/>
      <c r="QD228" s="143"/>
      <c r="QE228" s="143"/>
      <c r="QF228" s="143"/>
      <c r="QG228" s="143"/>
      <c r="QH228" s="143"/>
      <c r="QI228" s="143"/>
      <c r="QJ228" s="143"/>
      <c r="QK228" s="143"/>
      <c r="QL228" s="143"/>
      <c r="QM228" s="143"/>
      <c r="QN228" s="143"/>
      <c r="QO228" s="143"/>
      <c r="QP228" s="143"/>
      <c r="QQ228" s="143"/>
      <c r="QR228" s="143"/>
      <c r="QS228" s="143"/>
      <c r="QT228" s="143"/>
      <c r="QU228" s="143"/>
      <c r="QV228" s="143"/>
      <c r="QW228" s="143"/>
      <c r="QX228" s="143"/>
      <c r="QY228" s="143"/>
      <c r="QZ228" s="143"/>
      <c r="RA228" s="143"/>
      <c r="RB228" s="143"/>
      <c r="RC228" s="143"/>
      <c r="RD228" s="143"/>
      <c r="RE228" s="143"/>
      <c r="RF228" s="143"/>
      <c r="RG228" s="143"/>
      <c r="RH228" s="143"/>
      <c r="RI228" s="143"/>
      <c r="RJ228" s="143"/>
      <c r="RK228" s="143"/>
      <c r="RL228" s="143"/>
      <c r="RM228" s="143"/>
      <c r="RN228" s="143"/>
      <c r="RO228" s="143"/>
      <c r="RP228" s="143"/>
      <c r="RQ228" s="143"/>
      <c r="RR228" s="143"/>
      <c r="RS228" s="143"/>
      <c r="RT228" s="143"/>
      <c r="RU228" s="143"/>
      <c r="RV228" s="143"/>
      <c r="RW228" s="143"/>
      <c r="RX228" s="143"/>
      <c r="RY228" s="143"/>
      <c r="RZ228" s="143"/>
      <c r="SA228" s="143"/>
      <c r="SB228" s="143"/>
      <c r="SC228" s="143"/>
      <c r="SD228" s="143"/>
      <c r="SE228" s="143"/>
      <c r="SF228" s="143"/>
      <c r="SG228" s="143"/>
      <c r="SH228" s="143"/>
      <c r="SI228" s="143"/>
      <c r="SJ228" s="143"/>
      <c r="SK228" s="143"/>
      <c r="SL228" s="143"/>
      <c r="SM228" s="143"/>
      <c r="SN228" s="143"/>
      <c r="SO228" s="143"/>
      <c r="SP228" s="143"/>
      <c r="SQ228" s="143"/>
      <c r="SR228" s="143"/>
      <c r="SS228" s="143"/>
      <c r="ST228" s="143"/>
      <c r="SU228" s="143"/>
      <c r="SV228" s="143"/>
      <c r="SW228" s="143"/>
      <c r="SX228" s="143"/>
      <c r="SY228" s="143"/>
      <c r="SZ228" s="143"/>
      <c r="TA228" s="143"/>
      <c r="TB228" s="143"/>
      <c r="TC228" s="143"/>
      <c r="TD228" s="143"/>
      <c r="TE228" s="143"/>
      <c r="TF228" s="143"/>
      <c r="TG228" s="143"/>
      <c r="TH228" s="143"/>
      <c r="TI228" s="143"/>
      <c r="TJ228" s="143"/>
      <c r="TK228" s="143"/>
      <c r="TL228" s="143"/>
      <c r="TM228" s="143"/>
      <c r="TN228" s="143"/>
      <c r="TO228" s="143"/>
      <c r="TP228" s="143"/>
      <c r="TQ228" s="143"/>
      <c r="TR228" s="143"/>
      <c r="TS228" s="143"/>
      <c r="TT228" s="143"/>
      <c r="TU228" s="143"/>
      <c r="TV228" s="143"/>
      <c r="TW228" s="143"/>
      <c r="TX228" s="143"/>
      <c r="TY228" s="143"/>
      <c r="TZ228" s="143"/>
      <c r="UA228" s="143"/>
      <c r="UB228" s="143"/>
      <c r="UC228" s="143"/>
      <c r="UD228" s="143"/>
      <c r="UE228" s="143"/>
      <c r="UF228" s="143"/>
      <c r="UG228" s="143"/>
      <c r="UH228" s="143"/>
      <c r="UI228" s="143"/>
      <c r="UJ228" s="143"/>
      <c r="UK228" s="143"/>
      <c r="UL228" s="143"/>
      <c r="UM228" s="143"/>
      <c r="UN228" s="143"/>
      <c r="UO228" s="143"/>
      <c r="UP228" s="143"/>
      <c r="UQ228" s="143"/>
      <c r="UR228" s="143"/>
      <c r="US228" s="143"/>
      <c r="UT228" s="143"/>
      <c r="UU228" s="143"/>
      <c r="UV228" s="143"/>
      <c r="UW228" s="143"/>
      <c r="UX228" s="143"/>
      <c r="UY228" s="143"/>
      <c r="UZ228" s="143"/>
      <c r="VA228" s="143"/>
      <c r="VB228" s="143"/>
      <c r="VC228" s="143"/>
      <c r="VD228" s="143"/>
      <c r="VE228" s="143"/>
      <c r="VF228" s="143"/>
      <c r="VG228" s="143"/>
      <c r="VH228" s="143"/>
      <c r="VI228" s="143"/>
      <c r="VJ228" s="143"/>
      <c r="VK228" s="143"/>
      <c r="VL228" s="143"/>
      <c r="VM228" s="143"/>
      <c r="VN228" s="143"/>
      <c r="VO228" s="143"/>
      <c r="VP228" s="143"/>
      <c r="VQ228" s="143"/>
      <c r="VR228" s="143"/>
      <c r="VS228" s="143"/>
      <c r="VT228" s="143"/>
      <c r="VU228" s="143"/>
      <c r="VV228" s="143"/>
      <c r="VW228" s="143"/>
      <c r="VX228" s="143"/>
      <c r="VY228" s="143"/>
      <c r="VZ228" s="143"/>
      <c r="WA228" s="143"/>
      <c r="WB228" s="143"/>
      <c r="WC228" s="143"/>
      <c r="WD228" s="143"/>
      <c r="WE228" s="143"/>
      <c r="WF228" s="143"/>
      <c r="WG228" s="143"/>
      <c r="WH228" s="143"/>
      <c r="WI228" s="143"/>
      <c r="WJ228" s="143"/>
      <c r="WK228" s="143"/>
      <c r="WL228" s="143"/>
      <c r="WM228" s="143"/>
      <c r="WN228" s="143"/>
      <c r="WO228" s="143"/>
      <c r="WP228" s="143"/>
      <c r="WQ228" s="143"/>
      <c r="WR228" s="143"/>
      <c r="WS228" s="143"/>
      <c r="WT228" s="143"/>
      <c r="WU228" s="143"/>
      <c r="WV228" s="143"/>
      <c r="WW228" s="143"/>
      <c r="WX228" s="143"/>
      <c r="WY228" s="143"/>
      <c r="WZ228" s="143"/>
      <c r="XA228" s="143"/>
      <c r="XB228" s="143"/>
      <c r="XC228" s="143"/>
      <c r="XD228" s="143"/>
      <c r="XE228" s="143"/>
      <c r="XF228" s="143"/>
      <c r="XG228" s="143"/>
      <c r="XH228" s="143"/>
      <c r="XI228" s="143"/>
      <c r="XJ228" s="143"/>
      <c r="XK228" s="143"/>
      <c r="XL228" s="143"/>
      <c r="XM228" s="143"/>
      <c r="XN228" s="143"/>
      <c r="XO228" s="143"/>
      <c r="XP228" s="143"/>
      <c r="XQ228" s="143"/>
      <c r="XR228" s="143"/>
      <c r="XS228" s="143"/>
      <c r="XT228" s="143"/>
      <c r="XU228" s="143"/>
      <c r="XV228" s="143"/>
      <c r="XW228" s="143"/>
      <c r="XX228" s="143"/>
      <c r="XY228" s="143"/>
      <c r="XZ228" s="143"/>
      <c r="YA228" s="143"/>
      <c r="YB228" s="143"/>
      <c r="YC228" s="143"/>
      <c r="YD228" s="143"/>
      <c r="YE228" s="143"/>
      <c r="YF228" s="143"/>
      <c r="YG228" s="143"/>
      <c r="YH228" s="143"/>
      <c r="YI228" s="143"/>
      <c r="YJ228" s="143"/>
      <c r="YK228" s="143"/>
      <c r="YL228" s="143"/>
      <c r="YM228" s="143"/>
      <c r="YN228" s="143"/>
      <c r="YO228" s="143"/>
      <c r="YP228" s="143"/>
      <c r="YQ228" s="143"/>
      <c r="YR228" s="143"/>
      <c r="YS228" s="143"/>
      <c r="YT228" s="143"/>
      <c r="YU228" s="143"/>
      <c r="YV228" s="143"/>
      <c r="YW228" s="143"/>
      <c r="YX228" s="143"/>
      <c r="YY228" s="143"/>
      <c r="YZ228" s="143"/>
      <c r="ZA228" s="143"/>
      <c r="ZB228" s="143"/>
      <c r="ZC228" s="143"/>
      <c r="ZD228" s="143"/>
      <c r="ZE228" s="143"/>
      <c r="ZF228" s="143"/>
      <c r="ZG228" s="143"/>
      <c r="ZH228" s="143"/>
    </row>
    <row r="229" spans="1:684" s="106" customFormat="1" ht="13.55" customHeight="1">
      <c r="A229" s="400"/>
      <c r="B229" s="62" t="s">
        <v>21</v>
      </c>
      <c r="C229" s="166">
        <f>Asia!C229</f>
        <v>773480</v>
      </c>
      <c r="D229" s="385">
        <f t="shared" ref="D229" si="60">IFERROR(IF((C229/C217-1)=-100%,"",(C229/C217-1)),"")</f>
        <v>5.2177348692513608</v>
      </c>
      <c r="E229" s="93">
        <v>427</v>
      </c>
      <c r="F229" s="385">
        <f t="shared" si="54"/>
        <v>1.398876404494382</v>
      </c>
      <c r="G229" s="92">
        <v>200</v>
      </c>
      <c r="H229" s="385">
        <f t="shared" si="54"/>
        <v>10.764705882352942</v>
      </c>
      <c r="I229" s="92">
        <v>59</v>
      </c>
      <c r="J229" s="385">
        <f t="shared" si="56"/>
        <v>0.96666666666666656</v>
      </c>
      <c r="K229" s="373">
        <v>46</v>
      </c>
      <c r="L229" s="385">
        <f t="shared" si="55"/>
        <v>45</v>
      </c>
      <c r="M229" s="373">
        <v>135</v>
      </c>
      <c r="N229" s="385">
        <f t="shared" si="43"/>
        <v>11.272727272727273</v>
      </c>
      <c r="O229" s="92"/>
      <c r="P229" s="385"/>
      <c r="Q229" s="93"/>
      <c r="R229" s="385"/>
      <c r="S229" s="143"/>
      <c r="T229" s="143"/>
      <c r="U229" s="143"/>
      <c r="V229" s="143"/>
      <c r="W229" s="143"/>
      <c r="X229" s="143"/>
      <c r="Y229" s="143"/>
      <c r="Z229" s="143"/>
      <c r="AA229" s="143"/>
      <c r="AB229" s="143"/>
      <c r="AC229" s="143"/>
      <c r="AD229" s="143"/>
      <c r="AE229" s="143"/>
      <c r="AF229" s="143"/>
      <c r="AG229" s="143"/>
      <c r="AH229" s="143"/>
      <c r="AI229" s="143"/>
      <c r="AJ229" s="143"/>
      <c r="AK229" s="143"/>
      <c r="AL229" s="143"/>
      <c r="AM229" s="143"/>
      <c r="AN229" s="143"/>
      <c r="AO229" s="143"/>
      <c r="AP229" s="143"/>
      <c r="AQ229" s="143"/>
      <c r="AR229" s="143"/>
      <c r="AS229" s="143"/>
      <c r="AT229" s="143"/>
      <c r="AU229" s="143"/>
      <c r="AV229" s="143"/>
      <c r="AW229" s="143"/>
      <c r="AX229" s="143"/>
      <c r="AY229" s="143"/>
      <c r="AZ229" s="143"/>
      <c r="BA229" s="143"/>
      <c r="BB229" s="143"/>
      <c r="BC229" s="143"/>
      <c r="BD229" s="143"/>
      <c r="BE229" s="143"/>
      <c r="BF229" s="143"/>
      <c r="BG229" s="143"/>
      <c r="BH229" s="143"/>
      <c r="BI229" s="143"/>
      <c r="BJ229" s="143"/>
      <c r="BK229" s="143"/>
      <c r="BL229" s="143"/>
      <c r="BM229" s="143"/>
      <c r="BN229" s="143"/>
      <c r="BO229" s="143"/>
      <c r="BP229" s="143"/>
      <c r="BQ229" s="143"/>
      <c r="BR229" s="143"/>
      <c r="BS229" s="143"/>
      <c r="BT229" s="143"/>
      <c r="BU229" s="143"/>
      <c r="BV229" s="143"/>
      <c r="BW229" s="143"/>
      <c r="BX229" s="143"/>
      <c r="BY229" s="143"/>
      <c r="BZ229" s="143"/>
      <c r="CA229" s="143"/>
      <c r="CB229" s="143"/>
      <c r="CC229" s="143"/>
      <c r="CD229" s="143"/>
      <c r="CE229" s="143"/>
      <c r="CF229" s="143"/>
      <c r="CG229" s="143"/>
      <c r="CH229" s="143"/>
      <c r="CI229" s="143"/>
      <c r="CJ229" s="143"/>
      <c r="CK229" s="143"/>
      <c r="CL229" s="143"/>
      <c r="CM229" s="143"/>
      <c r="CN229" s="143"/>
      <c r="CO229" s="143"/>
      <c r="CP229" s="143"/>
      <c r="CQ229" s="143"/>
      <c r="CR229" s="143"/>
      <c r="CS229" s="143"/>
      <c r="CT229" s="143"/>
      <c r="CU229" s="143"/>
      <c r="CV229" s="143"/>
      <c r="CW229" s="143"/>
      <c r="CX229" s="143"/>
      <c r="CY229" s="143"/>
      <c r="CZ229" s="143"/>
      <c r="DA229" s="143"/>
      <c r="DB229" s="143"/>
      <c r="DC229" s="143"/>
      <c r="DD229" s="143"/>
      <c r="DE229" s="143"/>
      <c r="DF229" s="143"/>
      <c r="DG229" s="143"/>
      <c r="DH229" s="143"/>
      <c r="DI229" s="143"/>
      <c r="DJ229" s="143"/>
      <c r="DK229" s="143"/>
      <c r="DL229" s="143"/>
      <c r="DM229" s="143"/>
      <c r="DN229" s="143"/>
      <c r="DO229" s="143"/>
      <c r="DP229" s="143"/>
      <c r="DQ229" s="143"/>
      <c r="DR229" s="143"/>
      <c r="DS229" s="143"/>
      <c r="DT229" s="143"/>
      <c r="DU229" s="143"/>
      <c r="DV229" s="143"/>
      <c r="DW229" s="143"/>
      <c r="DX229" s="143"/>
      <c r="DY229" s="143"/>
      <c r="DZ229" s="143"/>
      <c r="EA229" s="143"/>
      <c r="EB229" s="143"/>
      <c r="EC229" s="143"/>
      <c r="ED229" s="143"/>
      <c r="EE229" s="143"/>
      <c r="EF229" s="143"/>
      <c r="EG229" s="143"/>
      <c r="EH229" s="143"/>
      <c r="EI229" s="143"/>
      <c r="EJ229" s="143"/>
      <c r="EK229" s="143"/>
      <c r="EL229" s="143"/>
      <c r="EM229" s="143"/>
      <c r="EN229" s="143"/>
      <c r="EO229" s="143"/>
      <c r="EP229" s="143"/>
      <c r="EQ229" s="143"/>
      <c r="ER229" s="143"/>
      <c r="ES229" s="143"/>
      <c r="ET229" s="143"/>
      <c r="EU229" s="143"/>
      <c r="EV229" s="143"/>
      <c r="EW229" s="143"/>
      <c r="EX229" s="143"/>
      <c r="EY229" s="143"/>
      <c r="EZ229" s="143"/>
      <c r="FA229" s="143"/>
      <c r="FB229" s="143"/>
      <c r="FC229" s="143"/>
      <c r="FD229" s="143"/>
      <c r="FE229" s="143"/>
      <c r="FF229" s="143"/>
      <c r="FG229" s="143"/>
      <c r="FH229" s="143"/>
      <c r="FI229" s="143"/>
      <c r="FJ229" s="143"/>
      <c r="FK229" s="143"/>
      <c r="FL229" s="143"/>
      <c r="FM229" s="143"/>
      <c r="FN229" s="143"/>
      <c r="FO229" s="143"/>
      <c r="FP229" s="143"/>
      <c r="FQ229" s="143"/>
      <c r="FR229" s="143"/>
      <c r="FS229" s="143"/>
      <c r="FT229" s="143"/>
      <c r="FU229" s="143"/>
      <c r="FV229" s="143"/>
      <c r="FW229" s="143"/>
      <c r="FX229" s="143"/>
      <c r="FY229" s="143"/>
      <c r="FZ229" s="143"/>
      <c r="GA229" s="143"/>
      <c r="GB229" s="143"/>
      <c r="GC229" s="143"/>
      <c r="GD229" s="143"/>
      <c r="GE229" s="143"/>
      <c r="GF229" s="143"/>
      <c r="GG229" s="143"/>
      <c r="GH229" s="143"/>
      <c r="GI229" s="143"/>
      <c r="GJ229" s="143"/>
      <c r="GK229" s="143"/>
      <c r="GL229" s="143"/>
      <c r="GM229" s="143"/>
      <c r="GN229" s="143"/>
      <c r="GO229" s="143"/>
      <c r="GP229" s="143"/>
      <c r="GQ229" s="143"/>
      <c r="GR229" s="143"/>
      <c r="GS229" s="143"/>
      <c r="GT229" s="143"/>
      <c r="GU229" s="143"/>
      <c r="GV229" s="143"/>
      <c r="GW229" s="143"/>
      <c r="GX229" s="143"/>
      <c r="GY229" s="143"/>
      <c r="GZ229" s="143"/>
      <c r="HA229" s="143"/>
      <c r="HB229" s="143"/>
      <c r="HC229" s="143"/>
      <c r="HD229" s="143"/>
      <c r="HE229" s="143"/>
      <c r="HF229" s="143"/>
      <c r="HG229" s="143"/>
      <c r="HH229" s="143"/>
      <c r="HI229" s="143"/>
      <c r="HJ229" s="143"/>
      <c r="HK229" s="143"/>
      <c r="HL229" s="143"/>
      <c r="HM229" s="143"/>
      <c r="HN229" s="143"/>
      <c r="HO229" s="143"/>
      <c r="HP229" s="143"/>
      <c r="HQ229" s="143"/>
      <c r="HR229" s="143"/>
      <c r="HS229" s="143"/>
      <c r="HT229" s="143"/>
      <c r="HU229" s="143"/>
      <c r="HV229" s="143"/>
      <c r="HW229" s="143"/>
      <c r="HX229" s="143"/>
      <c r="HY229" s="143"/>
      <c r="HZ229" s="143"/>
      <c r="IA229" s="143"/>
      <c r="IB229" s="143"/>
      <c r="IC229" s="143"/>
      <c r="ID229" s="143"/>
      <c r="IE229" s="143"/>
      <c r="IF229" s="143"/>
      <c r="IG229" s="143"/>
      <c r="IH229" s="143"/>
      <c r="II229" s="143"/>
      <c r="IJ229" s="143"/>
      <c r="IK229" s="143"/>
      <c r="IL229" s="143"/>
      <c r="IM229" s="143"/>
      <c r="IN229" s="143"/>
      <c r="IO229" s="143"/>
      <c r="IP229" s="143"/>
      <c r="IQ229" s="143"/>
      <c r="IR229" s="143"/>
      <c r="IS229" s="143"/>
      <c r="IT229" s="143"/>
      <c r="IU229" s="143"/>
      <c r="IV229" s="143"/>
      <c r="IW229" s="143"/>
      <c r="IX229" s="143"/>
      <c r="IY229" s="143"/>
      <c r="IZ229" s="143"/>
      <c r="JA229" s="143"/>
      <c r="JB229" s="143"/>
      <c r="JC229" s="143"/>
      <c r="JD229" s="143"/>
      <c r="JE229" s="143"/>
      <c r="JF229" s="143"/>
      <c r="JG229" s="143"/>
      <c r="JH229" s="143"/>
      <c r="JI229" s="143"/>
      <c r="JJ229" s="143"/>
      <c r="JK229" s="143"/>
      <c r="JL229" s="143"/>
      <c r="JM229" s="143"/>
      <c r="JN229" s="143"/>
      <c r="JO229" s="143"/>
      <c r="JP229" s="143"/>
      <c r="JQ229" s="143"/>
      <c r="JR229" s="143"/>
      <c r="JS229" s="143"/>
      <c r="JT229" s="143"/>
      <c r="JU229" s="143"/>
      <c r="JV229" s="143"/>
      <c r="JW229" s="143"/>
      <c r="JX229" s="143"/>
      <c r="JY229" s="143"/>
      <c r="JZ229" s="143"/>
      <c r="KA229" s="143"/>
      <c r="KB229" s="143"/>
      <c r="KC229" s="143"/>
      <c r="KD229" s="143"/>
      <c r="KE229" s="143"/>
      <c r="KF229" s="143"/>
      <c r="KG229" s="143"/>
      <c r="KH229" s="143"/>
      <c r="KI229" s="143"/>
      <c r="KJ229" s="143"/>
      <c r="KK229" s="143"/>
      <c r="KL229" s="143"/>
      <c r="KM229" s="143"/>
      <c r="KN229" s="143"/>
      <c r="KO229" s="143"/>
      <c r="KP229" s="143"/>
      <c r="KQ229" s="143"/>
      <c r="KR229" s="143"/>
      <c r="KS229" s="143"/>
      <c r="KT229" s="143"/>
      <c r="KU229" s="143"/>
      <c r="KV229" s="143"/>
      <c r="KW229" s="143"/>
      <c r="KX229" s="143"/>
      <c r="KY229" s="143"/>
      <c r="KZ229" s="143"/>
      <c r="LA229" s="143"/>
      <c r="LB229" s="143"/>
      <c r="LC229" s="143"/>
      <c r="LD229" s="143"/>
      <c r="LE229" s="143"/>
      <c r="LF229" s="143"/>
      <c r="LG229" s="143"/>
      <c r="LH229" s="143"/>
      <c r="LI229" s="143"/>
      <c r="LJ229" s="143"/>
      <c r="LK229" s="143"/>
      <c r="LL229" s="143"/>
      <c r="LM229" s="143"/>
      <c r="LN229" s="143"/>
      <c r="LO229" s="143"/>
      <c r="LP229" s="143"/>
      <c r="LQ229" s="143"/>
      <c r="LR229" s="143"/>
      <c r="LS229" s="143"/>
      <c r="LT229" s="143"/>
      <c r="LU229" s="143"/>
      <c r="LV229" s="143"/>
      <c r="LW229" s="143"/>
      <c r="LX229" s="143"/>
      <c r="LY229" s="143"/>
      <c r="LZ229" s="143"/>
      <c r="MA229" s="143"/>
      <c r="MB229" s="143"/>
      <c r="MC229" s="143"/>
      <c r="MD229" s="143"/>
      <c r="ME229" s="143"/>
      <c r="MF229" s="143"/>
      <c r="MG229" s="143"/>
      <c r="MH229" s="143"/>
      <c r="MI229" s="143"/>
      <c r="MJ229" s="143"/>
      <c r="MK229" s="143"/>
      <c r="ML229" s="143"/>
      <c r="MM229" s="143"/>
      <c r="MN229" s="143"/>
      <c r="MO229" s="143"/>
      <c r="MP229" s="143"/>
      <c r="MQ229" s="143"/>
      <c r="MR229" s="143"/>
      <c r="MS229" s="143"/>
      <c r="MT229" s="143"/>
      <c r="MU229" s="143"/>
      <c r="MV229" s="143"/>
      <c r="MW229" s="143"/>
      <c r="MX229" s="143"/>
      <c r="MY229" s="143"/>
      <c r="MZ229" s="143"/>
      <c r="NA229" s="143"/>
      <c r="NB229" s="143"/>
      <c r="NC229" s="143"/>
      <c r="ND229" s="143"/>
      <c r="NE229" s="143"/>
      <c r="NF229" s="143"/>
      <c r="NG229" s="143"/>
      <c r="NH229" s="143"/>
      <c r="NI229" s="143"/>
      <c r="NJ229" s="143"/>
      <c r="NK229" s="143"/>
      <c r="NL229" s="143"/>
      <c r="NM229" s="143"/>
      <c r="NN229" s="143"/>
      <c r="NO229" s="143"/>
      <c r="NP229" s="143"/>
      <c r="NQ229" s="143"/>
      <c r="NR229" s="143"/>
      <c r="NS229" s="143"/>
      <c r="NT229" s="143"/>
      <c r="NU229" s="143"/>
      <c r="NV229" s="143"/>
      <c r="NW229" s="143"/>
      <c r="NX229" s="143"/>
      <c r="NY229" s="143"/>
      <c r="NZ229" s="143"/>
      <c r="OA229" s="143"/>
      <c r="OB229" s="143"/>
      <c r="OC229" s="143"/>
      <c r="OD229" s="143"/>
      <c r="OE229" s="143"/>
      <c r="OF229" s="143"/>
      <c r="OG229" s="143"/>
      <c r="OH229" s="143"/>
      <c r="OI229" s="143"/>
      <c r="OJ229" s="143"/>
      <c r="OK229" s="143"/>
      <c r="OL229" s="143"/>
      <c r="OM229" s="143"/>
      <c r="ON229" s="143"/>
      <c r="OO229" s="143"/>
      <c r="OP229" s="143"/>
      <c r="OQ229" s="143"/>
      <c r="OR229" s="143"/>
      <c r="OS229" s="143"/>
      <c r="OT229" s="143"/>
      <c r="OU229" s="143"/>
      <c r="OV229" s="143"/>
      <c r="OW229" s="143"/>
      <c r="OX229" s="143"/>
      <c r="OY229" s="143"/>
      <c r="OZ229" s="143"/>
      <c r="PA229" s="143"/>
      <c r="PB229" s="143"/>
      <c r="PC229" s="143"/>
      <c r="PD229" s="143"/>
      <c r="PE229" s="143"/>
      <c r="PF229" s="143"/>
      <c r="PG229" s="143"/>
      <c r="PH229" s="143"/>
      <c r="PI229" s="143"/>
      <c r="PJ229" s="143"/>
      <c r="PK229" s="143"/>
      <c r="PL229" s="143"/>
      <c r="PM229" s="143"/>
      <c r="PN229" s="143"/>
      <c r="PO229" s="143"/>
      <c r="PP229" s="143"/>
      <c r="PQ229" s="143"/>
      <c r="PR229" s="143"/>
      <c r="PS229" s="143"/>
      <c r="PT229" s="143"/>
      <c r="PU229" s="143"/>
      <c r="PV229" s="143"/>
      <c r="PW229" s="143"/>
      <c r="PX229" s="143"/>
      <c r="PY229" s="143"/>
      <c r="PZ229" s="143"/>
      <c r="QA229" s="143"/>
      <c r="QB229" s="143"/>
      <c r="QC229" s="143"/>
      <c r="QD229" s="143"/>
      <c r="QE229" s="143"/>
      <c r="QF229" s="143"/>
      <c r="QG229" s="143"/>
      <c r="QH229" s="143"/>
      <c r="QI229" s="143"/>
      <c r="QJ229" s="143"/>
      <c r="QK229" s="143"/>
      <c r="QL229" s="143"/>
      <c r="QM229" s="143"/>
      <c r="QN229" s="143"/>
      <c r="QO229" s="143"/>
      <c r="QP229" s="143"/>
      <c r="QQ229" s="143"/>
      <c r="QR229" s="143"/>
      <c r="QS229" s="143"/>
      <c r="QT229" s="143"/>
      <c r="QU229" s="143"/>
      <c r="QV229" s="143"/>
      <c r="QW229" s="143"/>
      <c r="QX229" s="143"/>
      <c r="QY229" s="143"/>
      <c r="QZ229" s="143"/>
      <c r="RA229" s="143"/>
      <c r="RB229" s="143"/>
      <c r="RC229" s="143"/>
      <c r="RD229" s="143"/>
      <c r="RE229" s="143"/>
      <c r="RF229" s="143"/>
      <c r="RG229" s="143"/>
      <c r="RH229" s="143"/>
      <c r="RI229" s="143"/>
      <c r="RJ229" s="143"/>
      <c r="RK229" s="143"/>
      <c r="RL229" s="143"/>
      <c r="RM229" s="143"/>
      <c r="RN229" s="143"/>
      <c r="RO229" s="143"/>
      <c r="RP229" s="143"/>
      <c r="RQ229" s="143"/>
      <c r="RR229" s="143"/>
      <c r="RS229" s="143"/>
      <c r="RT229" s="143"/>
      <c r="RU229" s="143"/>
      <c r="RV229" s="143"/>
      <c r="RW229" s="143"/>
      <c r="RX229" s="143"/>
      <c r="RY229" s="143"/>
      <c r="RZ229" s="143"/>
      <c r="SA229" s="143"/>
      <c r="SB229" s="143"/>
      <c r="SC229" s="143"/>
      <c r="SD229" s="143"/>
      <c r="SE229" s="143"/>
      <c r="SF229" s="143"/>
      <c r="SG229" s="143"/>
      <c r="SH229" s="143"/>
      <c r="SI229" s="143"/>
      <c r="SJ229" s="143"/>
      <c r="SK229" s="143"/>
      <c r="SL229" s="143"/>
      <c r="SM229" s="143"/>
      <c r="SN229" s="143"/>
      <c r="SO229" s="143"/>
      <c r="SP229" s="143"/>
      <c r="SQ229" s="143"/>
      <c r="SR229" s="143"/>
      <c r="SS229" s="143"/>
      <c r="ST229" s="143"/>
      <c r="SU229" s="143"/>
      <c r="SV229" s="143"/>
      <c r="SW229" s="143"/>
      <c r="SX229" s="143"/>
      <c r="SY229" s="143"/>
      <c r="SZ229" s="143"/>
      <c r="TA229" s="143"/>
      <c r="TB229" s="143"/>
      <c r="TC229" s="143"/>
      <c r="TD229" s="143"/>
      <c r="TE229" s="143"/>
      <c r="TF229" s="143"/>
      <c r="TG229" s="143"/>
      <c r="TH229" s="143"/>
      <c r="TI229" s="143"/>
      <c r="TJ229" s="143"/>
      <c r="TK229" s="143"/>
      <c r="TL229" s="143"/>
      <c r="TM229" s="143"/>
      <c r="TN229" s="143"/>
      <c r="TO229" s="143"/>
      <c r="TP229" s="143"/>
      <c r="TQ229" s="143"/>
      <c r="TR229" s="143"/>
      <c r="TS229" s="143"/>
      <c r="TT229" s="143"/>
      <c r="TU229" s="143"/>
      <c r="TV229" s="143"/>
      <c r="TW229" s="143"/>
      <c r="TX229" s="143"/>
      <c r="TY229" s="143"/>
      <c r="TZ229" s="143"/>
      <c r="UA229" s="143"/>
      <c r="UB229" s="143"/>
      <c r="UC229" s="143"/>
      <c r="UD229" s="143"/>
      <c r="UE229" s="143"/>
      <c r="UF229" s="143"/>
      <c r="UG229" s="143"/>
      <c r="UH229" s="143"/>
      <c r="UI229" s="143"/>
      <c r="UJ229" s="143"/>
      <c r="UK229" s="143"/>
      <c r="UL229" s="143"/>
      <c r="UM229" s="143"/>
      <c r="UN229" s="143"/>
      <c r="UO229" s="143"/>
      <c r="UP229" s="143"/>
      <c r="UQ229" s="143"/>
      <c r="UR229" s="143"/>
      <c r="US229" s="143"/>
      <c r="UT229" s="143"/>
      <c r="UU229" s="143"/>
      <c r="UV229" s="143"/>
      <c r="UW229" s="143"/>
      <c r="UX229" s="143"/>
      <c r="UY229" s="143"/>
      <c r="UZ229" s="143"/>
      <c r="VA229" s="143"/>
      <c r="VB229" s="143"/>
      <c r="VC229" s="143"/>
      <c r="VD229" s="143"/>
      <c r="VE229" s="143"/>
      <c r="VF229" s="143"/>
      <c r="VG229" s="143"/>
      <c r="VH229" s="143"/>
      <c r="VI229" s="143"/>
      <c r="VJ229" s="143"/>
      <c r="VK229" s="143"/>
      <c r="VL229" s="143"/>
      <c r="VM229" s="143"/>
      <c r="VN229" s="143"/>
      <c r="VO229" s="143"/>
      <c r="VP229" s="143"/>
      <c r="VQ229" s="143"/>
      <c r="VR229" s="143"/>
      <c r="VS229" s="143"/>
      <c r="VT229" s="143"/>
      <c r="VU229" s="143"/>
      <c r="VV229" s="143"/>
      <c r="VW229" s="143"/>
      <c r="VX229" s="143"/>
      <c r="VY229" s="143"/>
      <c r="VZ229" s="143"/>
      <c r="WA229" s="143"/>
      <c r="WB229" s="143"/>
      <c r="WC229" s="143"/>
      <c r="WD229" s="143"/>
      <c r="WE229" s="143"/>
      <c r="WF229" s="143"/>
      <c r="WG229" s="143"/>
      <c r="WH229" s="143"/>
      <c r="WI229" s="143"/>
      <c r="WJ229" s="143"/>
      <c r="WK229" s="143"/>
      <c r="WL229" s="143"/>
      <c r="WM229" s="143"/>
      <c r="WN229" s="143"/>
      <c r="WO229" s="143"/>
      <c r="WP229" s="143"/>
      <c r="WQ229" s="143"/>
      <c r="WR229" s="143"/>
      <c r="WS229" s="143"/>
      <c r="WT229" s="143"/>
      <c r="WU229" s="143"/>
      <c r="WV229" s="143"/>
      <c r="WW229" s="143"/>
      <c r="WX229" s="143"/>
      <c r="WY229" s="143"/>
      <c r="WZ229" s="143"/>
      <c r="XA229" s="143"/>
      <c r="XB229" s="143"/>
      <c r="XC229" s="143"/>
      <c r="XD229" s="143"/>
      <c r="XE229" s="143"/>
      <c r="XF229" s="143"/>
      <c r="XG229" s="143"/>
      <c r="XH229" s="143"/>
      <c r="XI229" s="143"/>
      <c r="XJ229" s="143"/>
      <c r="XK229" s="143"/>
      <c r="XL229" s="143"/>
      <c r="XM229" s="143"/>
      <c r="XN229" s="143"/>
      <c r="XO229" s="143"/>
      <c r="XP229" s="143"/>
      <c r="XQ229" s="143"/>
      <c r="XR229" s="143"/>
      <c r="XS229" s="143"/>
      <c r="XT229" s="143"/>
      <c r="XU229" s="143"/>
      <c r="XV229" s="143"/>
      <c r="XW229" s="143"/>
      <c r="XX229" s="143"/>
      <c r="XY229" s="143"/>
      <c r="XZ229" s="143"/>
      <c r="YA229" s="143"/>
      <c r="YB229" s="143"/>
      <c r="YC229" s="143"/>
      <c r="YD229" s="143"/>
      <c r="YE229" s="143"/>
      <c r="YF229" s="143"/>
      <c r="YG229" s="143"/>
      <c r="YH229" s="143"/>
      <c r="YI229" s="143"/>
      <c r="YJ229" s="143"/>
      <c r="YK229" s="143"/>
      <c r="YL229" s="143"/>
      <c r="YM229" s="143"/>
      <c r="YN229" s="143"/>
      <c r="YO229" s="143"/>
      <c r="YP229" s="143"/>
      <c r="YQ229" s="143"/>
      <c r="YR229" s="143"/>
      <c r="YS229" s="143"/>
      <c r="YT229" s="143"/>
      <c r="YU229" s="143"/>
      <c r="YV229" s="143"/>
      <c r="YW229" s="143"/>
      <c r="YX229" s="143"/>
      <c r="YY229" s="143"/>
      <c r="YZ229" s="143"/>
      <c r="ZA229" s="143"/>
      <c r="ZB229" s="143"/>
      <c r="ZC229" s="143"/>
      <c r="ZD229" s="143"/>
      <c r="ZE229" s="143"/>
      <c r="ZF229" s="143"/>
      <c r="ZG229" s="143"/>
      <c r="ZH229" s="143"/>
    </row>
    <row r="230" spans="1:684" s="106" customFormat="1" ht="13.55" customHeight="1">
      <c r="A230" s="400"/>
      <c r="B230" s="62" t="s">
        <v>34</v>
      </c>
      <c r="C230" s="166">
        <f>Asia!C230</f>
        <v>1041431</v>
      </c>
      <c r="D230" s="385">
        <f t="shared" ref="D230" si="61">IFERROR(IF((C230/C218-1)=-100%,"",(C230/C218-1)),"")</f>
        <v>6.0411204337860953</v>
      </c>
      <c r="E230" s="93">
        <v>573</v>
      </c>
      <c r="F230" s="385">
        <f t="shared" si="54"/>
        <v>1.795121951219512</v>
      </c>
      <c r="G230" s="92">
        <v>238</v>
      </c>
      <c r="H230" s="385">
        <f t="shared" si="54"/>
        <v>4.8048780487804876</v>
      </c>
      <c r="I230" s="92">
        <v>30</v>
      </c>
      <c r="J230" s="385">
        <f t="shared" si="56"/>
        <v>-6.25E-2</v>
      </c>
      <c r="K230" s="373">
        <v>16</v>
      </c>
      <c r="L230" s="385">
        <f t="shared" si="55"/>
        <v>3</v>
      </c>
      <c r="M230" s="373">
        <v>168</v>
      </c>
      <c r="N230" s="385">
        <f t="shared" si="43"/>
        <v>14.272727272727273</v>
      </c>
      <c r="O230" s="92"/>
      <c r="P230" s="385"/>
      <c r="Q230" s="93"/>
      <c r="R230" s="385"/>
      <c r="S230" s="143"/>
      <c r="T230" s="143"/>
      <c r="U230" s="143"/>
      <c r="V230" s="143"/>
      <c r="W230" s="143"/>
      <c r="X230" s="143"/>
      <c r="Y230" s="143"/>
      <c r="Z230" s="143"/>
      <c r="AA230" s="143"/>
      <c r="AB230" s="143"/>
      <c r="AC230" s="143"/>
      <c r="AD230" s="143"/>
      <c r="AE230" s="143"/>
      <c r="AF230" s="143"/>
      <c r="AG230" s="143"/>
      <c r="AH230" s="143"/>
      <c r="AI230" s="143"/>
      <c r="AJ230" s="143"/>
      <c r="AK230" s="143"/>
      <c r="AL230" s="143"/>
      <c r="AM230" s="143"/>
      <c r="AN230" s="143"/>
      <c r="AO230" s="143"/>
      <c r="AP230" s="143"/>
      <c r="AQ230" s="143"/>
      <c r="AR230" s="143"/>
      <c r="AS230" s="143"/>
      <c r="AT230" s="143"/>
      <c r="AU230" s="143"/>
      <c r="AV230" s="143"/>
      <c r="AW230" s="143"/>
      <c r="AX230" s="143"/>
      <c r="AY230" s="143"/>
      <c r="AZ230" s="143"/>
      <c r="BA230" s="143"/>
      <c r="BB230" s="143"/>
      <c r="BC230" s="143"/>
      <c r="BD230" s="143"/>
      <c r="BE230" s="143"/>
      <c r="BF230" s="143"/>
      <c r="BG230" s="143"/>
      <c r="BH230" s="143"/>
      <c r="BI230" s="143"/>
      <c r="BJ230" s="143"/>
      <c r="BK230" s="143"/>
      <c r="BL230" s="143"/>
      <c r="BM230" s="143"/>
      <c r="BN230" s="143"/>
      <c r="BO230" s="143"/>
      <c r="BP230" s="143"/>
      <c r="BQ230" s="143"/>
      <c r="BR230" s="143"/>
      <c r="BS230" s="143"/>
      <c r="BT230" s="143"/>
      <c r="BU230" s="143"/>
      <c r="BV230" s="143"/>
      <c r="BW230" s="143"/>
      <c r="BX230" s="143"/>
      <c r="BY230" s="143"/>
      <c r="BZ230" s="143"/>
      <c r="CA230" s="143"/>
      <c r="CB230" s="143"/>
      <c r="CC230" s="143"/>
      <c r="CD230" s="143"/>
      <c r="CE230" s="143"/>
      <c r="CF230" s="143"/>
      <c r="CG230" s="143"/>
      <c r="CH230" s="143"/>
      <c r="CI230" s="143"/>
      <c r="CJ230" s="143"/>
      <c r="CK230" s="143"/>
      <c r="CL230" s="143"/>
      <c r="CM230" s="143"/>
      <c r="CN230" s="143"/>
      <c r="CO230" s="143"/>
      <c r="CP230" s="143"/>
      <c r="CQ230" s="143"/>
      <c r="CR230" s="143"/>
      <c r="CS230" s="143"/>
      <c r="CT230" s="143"/>
      <c r="CU230" s="143"/>
      <c r="CV230" s="143"/>
      <c r="CW230" s="143"/>
      <c r="CX230" s="143"/>
      <c r="CY230" s="143"/>
      <c r="CZ230" s="143"/>
      <c r="DA230" s="143"/>
      <c r="DB230" s="143"/>
      <c r="DC230" s="143"/>
      <c r="DD230" s="143"/>
      <c r="DE230" s="143"/>
      <c r="DF230" s="143"/>
      <c r="DG230" s="143"/>
      <c r="DH230" s="143"/>
      <c r="DI230" s="143"/>
      <c r="DJ230" s="143"/>
      <c r="DK230" s="143"/>
      <c r="DL230" s="143"/>
      <c r="DM230" s="143"/>
      <c r="DN230" s="143"/>
      <c r="DO230" s="143"/>
      <c r="DP230" s="143"/>
      <c r="DQ230" s="143"/>
      <c r="DR230" s="143"/>
      <c r="DS230" s="143"/>
      <c r="DT230" s="143"/>
      <c r="DU230" s="143"/>
      <c r="DV230" s="143"/>
      <c r="DW230" s="143"/>
      <c r="DX230" s="143"/>
      <c r="DY230" s="143"/>
      <c r="DZ230" s="143"/>
      <c r="EA230" s="143"/>
      <c r="EB230" s="143"/>
      <c r="EC230" s="143"/>
      <c r="ED230" s="143"/>
      <c r="EE230" s="143"/>
      <c r="EF230" s="143"/>
      <c r="EG230" s="143"/>
      <c r="EH230" s="143"/>
      <c r="EI230" s="143"/>
      <c r="EJ230" s="143"/>
      <c r="EK230" s="143"/>
      <c r="EL230" s="143"/>
      <c r="EM230" s="143"/>
      <c r="EN230" s="143"/>
      <c r="EO230" s="143"/>
      <c r="EP230" s="143"/>
      <c r="EQ230" s="143"/>
      <c r="ER230" s="143"/>
      <c r="ES230" s="143"/>
      <c r="ET230" s="143"/>
      <c r="EU230" s="143"/>
      <c r="EV230" s="143"/>
      <c r="EW230" s="143"/>
      <c r="EX230" s="143"/>
      <c r="EY230" s="143"/>
      <c r="EZ230" s="143"/>
      <c r="FA230" s="143"/>
      <c r="FB230" s="143"/>
      <c r="FC230" s="143"/>
      <c r="FD230" s="143"/>
      <c r="FE230" s="143"/>
      <c r="FF230" s="143"/>
      <c r="FG230" s="143"/>
      <c r="FH230" s="143"/>
      <c r="FI230" s="143"/>
      <c r="FJ230" s="143"/>
      <c r="FK230" s="143"/>
      <c r="FL230" s="143"/>
      <c r="FM230" s="143"/>
      <c r="FN230" s="143"/>
      <c r="FO230" s="143"/>
      <c r="FP230" s="143"/>
      <c r="FQ230" s="143"/>
      <c r="FR230" s="143"/>
      <c r="FS230" s="143"/>
      <c r="FT230" s="143"/>
      <c r="FU230" s="143"/>
      <c r="FV230" s="143"/>
      <c r="FW230" s="143"/>
      <c r="FX230" s="143"/>
      <c r="FY230" s="143"/>
      <c r="FZ230" s="143"/>
      <c r="GA230" s="143"/>
      <c r="GB230" s="143"/>
      <c r="GC230" s="143"/>
      <c r="GD230" s="143"/>
      <c r="GE230" s="143"/>
      <c r="GF230" s="143"/>
      <c r="GG230" s="143"/>
      <c r="GH230" s="143"/>
      <c r="GI230" s="143"/>
      <c r="GJ230" s="143"/>
      <c r="GK230" s="143"/>
      <c r="GL230" s="143"/>
      <c r="GM230" s="143"/>
      <c r="GN230" s="143"/>
      <c r="GO230" s="143"/>
      <c r="GP230" s="143"/>
      <c r="GQ230" s="143"/>
      <c r="GR230" s="143"/>
      <c r="GS230" s="143"/>
      <c r="GT230" s="143"/>
      <c r="GU230" s="143"/>
      <c r="GV230" s="143"/>
      <c r="GW230" s="143"/>
      <c r="GX230" s="143"/>
      <c r="GY230" s="143"/>
      <c r="GZ230" s="143"/>
      <c r="HA230" s="143"/>
      <c r="HB230" s="143"/>
      <c r="HC230" s="143"/>
      <c r="HD230" s="143"/>
      <c r="HE230" s="143"/>
      <c r="HF230" s="143"/>
      <c r="HG230" s="143"/>
      <c r="HH230" s="143"/>
      <c r="HI230" s="143"/>
      <c r="HJ230" s="143"/>
      <c r="HK230" s="143"/>
      <c r="HL230" s="143"/>
      <c r="HM230" s="143"/>
      <c r="HN230" s="143"/>
      <c r="HO230" s="143"/>
      <c r="HP230" s="143"/>
      <c r="HQ230" s="143"/>
      <c r="HR230" s="143"/>
      <c r="HS230" s="143"/>
      <c r="HT230" s="143"/>
      <c r="HU230" s="143"/>
      <c r="HV230" s="143"/>
      <c r="HW230" s="143"/>
      <c r="HX230" s="143"/>
      <c r="HY230" s="143"/>
      <c r="HZ230" s="143"/>
      <c r="IA230" s="143"/>
      <c r="IB230" s="143"/>
      <c r="IC230" s="143"/>
      <c r="ID230" s="143"/>
      <c r="IE230" s="143"/>
      <c r="IF230" s="143"/>
      <c r="IG230" s="143"/>
      <c r="IH230" s="143"/>
      <c r="II230" s="143"/>
      <c r="IJ230" s="143"/>
      <c r="IK230" s="143"/>
      <c r="IL230" s="143"/>
      <c r="IM230" s="143"/>
      <c r="IN230" s="143"/>
      <c r="IO230" s="143"/>
      <c r="IP230" s="143"/>
      <c r="IQ230" s="143"/>
      <c r="IR230" s="143"/>
      <c r="IS230" s="143"/>
      <c r="IT230" s="143"/>
      <c r="IU230" s="143"/>
      <c r="IV230" s="143"/>
      <c r="IW230" s="143"/>
      <c r="IX230" s="143"/>
      <c r="IY230" s="143"/>
      <c r="IZ230" s="143"/>
      <c r="JA230" s="143"/>
      <c r="JB230" s="143"/>
      <c r="JC230" s="143"/>
      <c r="JD230" s="143"/>
      <c r="JE230" s="143"/>
      <c r="JF230" s="143"/>
      <c r="JG230" s="143"/>
      <c r="JH230" s="143"/>
      <c r="JI230" s="143"/>
      <c r="JJ230" s="143"/>
      <c r="JK230" s="143"/>
      <c r="JL230" s="143"/>
      <c r="JM230" s="143"/>
      <c r="JN230" s="143"/>
      <c r="JO230" s="143"/>
      <c r="JP230" s="143"/>
      <c r="JQ230" s="143"/>
      <c r="JR230" s="143"/>
      <c r="JS230" s="143"/>
      <c r="JT230" s="143"/>
      <c r="JU230" s="143"/>
      <c r="JV230" s="143"/>
      <c r="JW230" s="143"/>
      <c r="JX230" s="143"/>
      <c r="JY230" s="143"/>
      <c r="JZ230" s="143"/>
      <c r="KA230" s="143"/>
      <c r="KB230" s="143"/>
      <c r="KC230" s="143"/>
      <c r="KD230" s="143"/>
      <c r="KE230" s="143"/>
      <c r="KF230" s="143"/>
      <c r="KG230" s="143"/>
      <c r="KH230" s="143"/>
      <c r="KI230" s="143"/>
      <c r="KJ230" s="143"/>
      <c r="KK230" s="143"/>
      <c r="KL230" s="143"/>
      <c r="KM230" s="143"/>
      <c r="KN230" s="143"/>
      <c r="KO230" s="143"/>
      <c r="KP230" s="143"/>
      <c r="KQ230" s="143"/>
      <c r="KR230" s="143"/>
      <c r="KS230" s="143"/>
      <c r="KT230" s="143"/>
      <c r="KU230" s="143"/>
      <c r="KV230" s="143"/>
      <c r="KW230" s="143"/>
      <c r="KX230" s="143"/>
      <c r="KY230" s="143"/>
      <c r="KZ230" s="143"/>
      <c r="LA230" s="143"/>
      <c r="LB230" s="143"/>
      <c r="LC230" s="143"/>
      <c r="LD230" s="143"/>
      <c r="LE230" s="143"/>
      <c r="LF230" s="143"/>
      <c r="LG230" s="143"/>
      <c r="LH230" s="143"/>
      <c r="LI230" s="143"/>
      <c r="LJ230" s="143"/>
      <c r="LK230" s="143"/>
      <c r="LL230" s="143"/>
      <c r="LM230" s="143"/>
      <c r="LN230" s="143"/>
      <c r="LO230" s="143"/>
      <c r="LP230" s="143"/>
      <c r="LQ230" s="143"/>
      <c r="LR230" s="143"/>
      <c r="LS230" s="143"/>
      <c r="LT230" s="143"/>
      <c r="LU230" s="143"/>
      <c r="LV230" s="143"/>
      <c r="LW230" s="143"/>
      <c r="LX230" s="143"/>
      <c r="LY230" s="143"/>
      <c r="LZ230" s="143"/>
      <c r="MA230" s="143"/>
      <c r="MB230" s="143"/>
      <c r="MC230" s="143"/>
      <c r="MD230" s="143"/>
      <c r="ME230" s="143"/>
      <c r="MF230" s="143"/>
      <c r="MG230" s="143"/>
      <c r="MH230" s="143"/>
      <c r="MI230" s="143"/>
      <c r="MJ230" s="143"/>
      <c r="MK230" s="143"/>
      <c r="ML230" s="143"/>
      <c r="MM230" s="143"/>
      <c r="MN230" s="143"/>
      <c r="MO230" s="143"/>
      <c r="MP230" s="143"/>
      <c r="MQ230" s="143"/>
      <c r="MR230" s="143"/>
      <c r="MS230" s="143"/>
      <c r="MT230" s="143"/>
      <c r="MU230" s="143"/>
      <c r="MV230" s="143"/>
      <c r="MW230" s="143"/>
      <c r="MX230" s="143"/>
      <c r="MY230" s="143"/>
      <c r="MZ230" s="143"/>
      <c r="NA230" s="143"/>
      <c r="NB230" s="143"/>
      <c r="NC230" s="143"/>
      <c r="ND230" s="143"/>
      <c r="NE230" s="143"/>
      <c r="NF230" s="143"/>
      <c r="NG230" s="143"/>
      <c r="NH230" s="143"/>
      <c r="NI230" s="143"/>
      <c r="NJ230" s="143"/>
      <c r="NK230" s="143"/>
      <c r="NL230" s="143"/>
      <c r="NM230" s="143"/>
      <c r="NN230" s="143"/>
      <c r="NO230" s="143"/>
      <c r="NP230" s="143"/>
      <c r="NQ230" s="143"/>
      <c r="NR230" s="143"/>
      <c r="NS230" s="143"/>
      <c r="NT230" s="143"/>
      <c r="NU230" s="143"/>
      <c r="NV230" s="143"/>
      <c r="NW230" s="143"/>
      <c r="NX230" s="143"/>
      <c r="NY230" s="143"/>
      <c r="NZ230" s="143"/>
      <c r="OA230" s="143"/>
      <c r="OB230" s="143"/>
      <c r="OC230" s="143"/>
      <c r="OD230" s="143"/>
      <c r="OE230" s="143"/>
      <c r="OF230" s="143"/>
      <c r="OG230" s="143"/>
      <c r="OH230" s="143"/>
      <c r="OI230" s="143"/>
      <c r="OJ230" s="143"/>
      <c r="OK230" s="143"/>
      <c r="OL230" s="143"/>
      <c r="OM230" s="143"/>
      <c r="ON230" s="143"/>
      <c r="OO230" s="143"/>
      <c r="OP230" s="143"/>
      <c r="OQ230" s="143"/>
      <c r="OR230" s="143"/>
      <c r="OS230" s="143"/>
      <c r="OT230" s="143"/>
      <c r="OU230" s="143"/>
      <c r="OV230" s="143"/>
      <c r="OW230" s="143"/>
      <c r="OX230" s="143"/>
      <c r="OY230" s="143"/>
      <c r="OZ230" s="143"/>
      <c r="PA230" s="143"/>
      <c r="PB230" s="143"/>
      <c r="PC230" s="143"/>
      <c r="PD230" s="143"/>
      <c r="PE230" s="143"/>
      <c r="PF230" s="143"/>
      <c r="PG230" s="143"/>
      <c r="PH230" s="143"/>
      <c r="PI230" s="143"/>
      <c r="PJ230" s="143"/>
      <c r="PK230" s="143"/>
      <c r="PL230" s="143"/>
      <c r="PM230" s="143"/>
      <c r="PN230" s="143"/>
      <c r="PO230" s="143"/>
      <c r="PP230" s="143"/>
      <c r="PQ230" s="143"/>
      <c r="PR230" s="143"/>
      <c r="PS230" s="143"/>
      <c r="PT230" s="143"/>
      <c r="PU230" s="143"/>
      <c r="PV230" s="143"/>
      <c r="PW230" s="143"/>
      <c r="PX230" s="143"/>
      <c r="PY230" s="143"/>
      <c r="PZ230" s="143"/>
      <c r="QA230" s="143"/>
      <c r="QB230" s="143"/>
      <c r="QC230" s="143"/>
      <c r="QD230" s="143"/>
      <c r="QE230" s="143"/>
      <c r="QF230" s="143"/>
      <c r="QG230" s="143"/>
      <c r="QH230" s="143"/>
      <c r="QI230" s="143"/>
      <c r="QJ230" s="143"/>
      <c r="QK230" s="143"/>
      <c r="QL230" s="143"/>
      <c r="QM230" s="143"/>
      <c r="QN230" s="143"/>
      <c r="QO230" s="143"/>
      <c r="QP230" s="143"/>
      <c r="QQ230" s="143"/>
      <c r="QR230" s="143"/>
      <c r="QS230" s="143"/>
      <c r="QT230" s="143"/>
      <c r="QU230" s="143"/>
      <c r="QV230" s="143"/>
      <c r="QW230" s="143"/>
      <c r="QX230" s="143"/>
      <c r="QY230" s="143"/>
      <c r="QZ230" s="143"/>
      <c r="RA230" s="143"/>
      <c r="RB230" s="143"/>
      <c r="RC230" s="143"/>
      <c r="RD230" s="143"/>
      <c r="RE230" s="143"/>
      <c r="RF230" s="143"/>
      <c r="RG230" s="143"/>
      <c r="RH230" s="143"/>
      <c r="RI230" s="143"/>
      <c r="RJ230" s="143"/>
      <c r="RK230" s="143"/>
      <c r="RL230" s="143"/>
      <c r="RM230" s="143"/>
      <c r="RN230" s="143"/>
      <c r="RO230" s="143"/>
      <c r="RP230" s="143"/>
      <c r="RQ230" s="143"/>
      <c r="RR230" s="143"/>
      <c r="RS230" s="143"/>
      <c r="RT230" s="143"/>
      <c r="RU230" s="143"/>
      <c r="RV230" s="143"/>
      <c r="RW230" s="143"/>
      <c r="RX230" s="143"/>
      <c r="RY230" s="143"/>
      <c r="RZ230" s="143"/>
      <c r="SA230" s="143"/>
      <c r="SB230" s="143"/>
      <c r="SC230" s="143"/>
      <c r="SD230" s="143"/>
      <c r="SE230" s="143"/>
      <c r="SF230" s="143"/>
      <c r="SG230" s="143"/>
      <c r="SH230" s="143"/>
      <c r="SI230" s="143"/>
      <c r="SJ230" s="143"/>
      <c r="SK230" s="143"/>
      <c r="SL230" s="143"/>
      <c r="SM230" s="143"/>
      <c r="SN230" s="143"/>
      <c r="SO230" s="143"/>
      <c r="SP230" s="143"/>
      <c r="SQ230" s="143"/>
      <c r="SR230" s="143"/>
      <c r="SS230" s="143"/>
      <c r="ST230" s="143"/>
      <c r="SU230" s="143"/>
      <c r="SV230" s="143"/>
      <c r="SW230" s="143"/>
      <c r="SX230" s="143"/>
      <c r="SY230" s="143"/>
      <c r="SZ230" s="143"/>
      <c r="TA230" s="143"/>
      <c r="TB230" s="143"/>
      <c r="TC230" s="143"/>
      <c r="TD230" s="143"/>
      <c r="TE230" s="143"/>
      <c r="TF230" s="143"/>
      <c r="TG230" s="143"/>
      <c r="TH230" s="143"/>
      <c r="TI230" s="143"/>
      <c r="TJ230" s="143"/>
      <c r="TK230" s="143"/>
      <c r="TL230" s="143"/>
      <c r="TM230" s="143"/>
      <c r="TN230" s="143"/>
      <c r="TO230" s="143"/>
      <c r="TP230" s="143"/>
      <c r="TQ230" s="143"/>
      <c r="TR230" s="143"/>
      <c r="TS230" s="143"/>
      <c r="TT230" s="143"/>
      <c r="TU230" s="143"/>
      <c r="TV230" s="143"/>
      <c r="TW230" s="143"/>
      <c r="TX230" s="143"/>
      <c r="TY230" s="143"/>
      <c r="TZ230" s="143"/>
      <c r="UA230" s="143"/>
      <c r="UB230" s="143"/>
      <c r="UC230" s="143"/>
      <c r="UD230" s="143"/>
      <c r="UE230" s="143"/>
      <c r="UF230" s="143"/>
      <c r="UG230" s="143"/>
      <c r="UH230" s="143"/>
      <c r="UI230" s="143"/>
      <c r="UJ230" s="143"/>
      <c r="UK230" s="143"/>
      <c r="UL230" s="143"/>
      <c r="UM230" s="143"/>
      <c r="UN230" s="143"/>
      <c r="UO230" s="143"/>
      <c r="UP230" s="143"/>
      <c r="UQ230" s="143"/>
      <c r="UR230" s="143"/>
      <c r="US230" s="143"/>
      <c r="UT230" s="143"/>
      <c r="UU230" s="143"/>
      <c r="UV230" s="143"/>
      <c r="UW230" s="143"/>
      <c r="UX230" s="143"/>
      <c r="UY230" s="143"/>
      <c r="UZ230" s="143"/>
      <c r="VA230" s="143"/>
      <c r="VB230" s="143"/>
      <c r="VC230" s="143"/>
      <c r="VD230" s="143"/>
      <c r="VE230" s="143"/>
      <c r="VF230" s="143"/>
      <c r="VG230" s="143"/>
      <c r="VH230" s="143"/>
      <c r="VI230" s="143"/>
      <c r="VJ230" s="143"/>
      <c r="VK230" s="143"/>
      <c r="VL230" s="143"/>
      <c r="VM230" s="143"/>
      <c r="VN230" s="143"/>
      <c r="VO230" s="143"/>
      <c r="VP230" s="143"/>
      <c r="VQ230" s="143"/>
      <c r="VR230" s="143"/>
      <c r="VS230" s="143"/>
      <c r="VT230" s="143"/>
      <c r="VU230" s="143"/>
      <c r="VV230" s="143"/>
      <c r="VW230" s="143"/>
      <c r="VX230" s="143"/>
      <c r="VY230" s="143"/>
      <c r="VZ230" s="143"/>
      <c r="WA230" s="143"/>
      <c r="WB230" s="143"/>
      <c r="WC230" s="143"/>
      <c r="WD230" s="143"/>
      <c r="WE230" s="143"/>
      <c r="WF230" s="143"/>
      <c r="WG230" s="143"/>
      <c r="WH230" s="143"/>
      <c r="WI230" s="143"/>
      <c r="WJ230" s="143"/>
      <c r="WK230" s="143"/>
      <c r="WL230" s="143"/>
      <c r="WM230" s="143"/>
      <c r="WN230" s="143"/>
      <c r="WO230" s="143"/>
      <c r="WP230" s="143"/>
      <c r="WQ230" s="143"/>
      <c r="WR230" s="143"/>
      <c r="WS230" s="143"/>
      <c r="WT230" s="143"/>
      <c r="WU230" s="143"/>
      <c r="WV230" s="143"/>
      <c r="WW230" s="143"/>
      <c r="WX230" s="143"/>
      <c r="WY230" s="143"/>
      <c r="WZ230" s="143"/>
      <c r="XA230" s="143"/>
      <c r="XB230" s="143"/>
      <c r="XC230" s="143"/>
      <c r="XD230" s="143"/>
      <c r="XE230" s="143"/>
      <c r="XF230" s="143"/>
      <c r="XG230" s="143"/>
      <c r="XH230" s="143"/>
      <c r="XI230" s="143"/>
      <c r="XJ230" s="143"/>
      <c r="XK230" s="143"/>
      <c r="XL230" s="143"/>
      <c r="XM230" s="143"/>
      <c r="XN230" s="143"/>
      <c r="XO230" s="143"/>
      <c r="XP230" s="143"/>
      <c r="XQ230" s="143"/>
      <c r="XR230" s="143"/>
      <c r="XS230" s="143"/>
      <c r="XT230" s="143"/>
      <c r="XU230" s="143"/>
      <c r="XV230" s="143"/>
      <c r="XW230" s="143"/>
      <c r="XX230" s="143"/>
      <c r="XY230" s="143"/>
      <c r="XZ230" s="143"/>
      <c r="YA230" s="143"/>
      <c r="YB230" s="143"/>
      <c r="YC230" s="143"/>
      <c r="YD230" s="143"/>
      <c r="YE230" s="143"/>
      <c r="YF230" s="143"/>
      <c r="YG230" s="143"/>
      <c r="YH230" s="143"/>
      <c r="YI230" s="143"/>
      <c r="YJ230" s="143"/>
      <c r="YK230" s="143"/>
      <c r="YL230" s="143"/>
      <c r="YM230" s="143"/>
      <c r="YN230" s="143"/>
      <c r="YO230" s="143"/>
      <c r="YP230" s="143"/>
      <c r="YQ230" s="143"/>
      <c r="YR230" s="143"/>
      <c r="YS230" s="143"/>
      <c r="YT230" s="143"/>
      <c r="YU230" s="143"/>
      <c r="YV230" s="143"/>
      <c r="YW230" s="143"/>
      <c r="YX230" s="143"/>
      <c r="YY230" s="143"/>
      <c r="YZ230" s="143"/>
      <c r="ZA230" s="143"/>
      <c r="ZB230" s="143"/>
      <c r="ZC230" s="143"/>
      <c r="ZD230" s="143"/>
      <c r="ZE230" s="143"/>
      <c r="ZF230" s="143"/>
      <c r="ZG230" s="143"/>
      <c r="ZH230" s="143"/>
    </row>
    <row r="231" spans="1:684" s="106" customFormat="1" ht="13.55" customHeight="1">
      <c r="A231" s="401"/>
      <c r="B231" s="156" t="s">
        <v>32</v>
      </c>
      <c r="C231" s="167">
        <f>Asia!C231</f>
        <v>1393343</v>
      </c>
      <c r="D231" s="389">
        <f t="shared" ref="D231:D232" si="62">IFERROR(IF((C231/C219-1)=-100%,"",(C231/C219-1)),"")</f>
        <v>8.9934230344412089</v>
      </c>
      <c r="E231" s="154">
        <v>726</v>
      </c>
      <c r="F231" s="389">
        <f t="shared" si="54"/>
        <v>3.2958579881656807</v>
      </c>
      <c r="G231" s="153">
        <v>208</v>
      </c>
      <c r="H231" s="389">
        <f t="shared" si="54"/>
        <v>2.8518518518518516</v>
      </c>
      <c r="I231" s="153">
        <v>164</v>
      </c>
      <c r="J231" s="389">
        <f t="shared" si="56"/>
        <v>1.9818181818181819</v>
      </c>
      <c r="K231" s="374">
        <v>27</v>
      </c>
      <c r="L231" s="389">
        <f t="shared" si="55"/>
        <v>8</v>
      </c>
      <c r="M231" s="374">
        <v>101</v>
      </c>
      <c r="N231" s="389">
        <f t="shared" si="43"/>
        <v>7.4166666666666661</v>
      </c>
      <c r="O231" s="92"/>
      <c r="P231" s="385"/>
      <c r="Q231" s="93"/>
      <c r="R231" s="385"/>
      <c r="S231" s="143"/>
      <c r="T231" s="143"/>
      <c r="U231" s="143"/>
      <c r="V231" s="143"/>
      <c r="W231" s="143"/>
      <c r="X231" s="143"/>
      <c r="Y231" s="143"/>
      <c r="Z231" s="143"/>
      <c r="AA231" s="143"/>
      <c r="AB231" s="143"/>
      <c r="AC231" s="143"/>
      <c r="AD231" s="143"/>
      <c r="AE231" s="143"/>
      <c r="AF231" s="143"/>
      <c r="AG231" s="143"/>
      <c r="AH231" s="143"/>
      <c r="AI231" s="143"/>
      <c r="AJ231" s="143"/>
      <c r="AK231" s="143"/>
      <c r="AL231" s="143"/>
      <c r="AM231" s="143"/>
      <c r="AN231" s="143"/>
      <c r="AO231" s="143"/>
      <c r="AP231" s="143"/>
      <c r="AQ231" s="143"/>
      <c r="AR231" s="143"/>
      <c r="AS231" s="143"/>
      <c r="AT231" s="143"/>
      <c r="AU231" s="143"/>
      <c r="AV231" s="143"/>
      <c r="AW231" s="143"/>
      <c r="AX231" s="143"/>
      <c r="AY231" s="143"/>
      <c r="AZ231" s="143"/>
      <c r="BA231" s="143"/>
      <c r="BB231" s="143"/>
      <c r="BC231" s="143"/>
      <c r="BD231" s="143"/>
      <c r="BE231" s="143"/>
      <c r="BF231" s="143"/>
      <c r="BG231" s="143"/>
      <c r="BH231" s="143"/>
      <c r="BI231" s="143"/>
      <c r="BJ231" s="143"/>
      <c r="BK231" s="143"/>
      <c r="BL231" s="143"/>
      <c r="BM231" s="143"/>
      <c r="BN231" s="143"/>
      <c r="BO231" s="143"/>
      <c r="BP231" s="143"/>
      <c r="BQ231" s="143"/>
      <c r="BR231" s="143"/>
      <c r="BS231" s="143"/>
      <c r="BT231" s="143"/>
      <c r="BU231" s="143"/>
      <c r="BV231" s="143"/>
      <c r="BW231" s="143"/>
      <c r="BX231" s="143"/>
      <c r="BY231" s="143"/>
      <c r="BZ231" s="143"/>
      <c r="CA231" s="143"/>
      <c r="CB231" s="143"/>
      <c r="CC231" s="143"/>
      <c r="CD231" s="143"/>
      <c r="CE231" s="143"/>
      <c r="CF231" s="143"/>
      <c r="CG231" s="143"/>
      <c r="CH231" s="143"/>
      <c r="CI231" s="143"/>
      <c r="CJ231" s="143"/>
      <c r="CK231" s="143"/>
      <c r="CL231" s="143"/>
      <c r="CM231" s="143"/>
      <c r="CN231" s="143"/>
      <c r="CO231" s="143"/>
      <c r="CP231" s="143"/>
      <c r="CQ231" s="143"/>
      <c r="CR231" s="143"/>
      <c r="CS231" s="143"/>
      <c r="CT231" s="143"/>
      <c r="CU231" s="143"/>
      <c r="CV231" s="143"/>
      <c r="CW231" s="143"/>
      <c r="CX231" s="143"/>
      <c r="CY231" s="143"/>
      <c r="CZ231" s="143"/>
      <c r="DA231" s="143"/>
      <c r="DB231" s="143"/>
      <c r="DC231" s="143"/>
      <c r="DD231" s="143"/>
      <c r="DE231" s="143"/>
      <c r="DF231" s="143"/>
      <c r="DG231" s="143"/>
      <c r="DH231" s="143"/>
      <c r="DI231" s="143"/>
      <c r="DJ231" s="143"/>
      <c r="DK231" s="143"/>
      <c r="DL231" s="143"/>
      <c r="DM231" s="143"/>
      <c r="DN231" s="143"/>
      <c r="DO231" s="143"/>
      <c r="DP231" s="143"/>
      <c r="DQ231" s="143"/>
      <c r="DR231" s="143"/>
      <c r="DS231" s="143"/>
      <c r="DT231" s="143"/>
      <c r="DU231" s="143"/>
      <c r="DV231" s="143"/>
      <c r="DW231" s="143"/>
      <c r="DX231" s="143"/>
      <c r="DY231" s="143"/>
      <c r="DZ231" s="143"/>
      <c r="EA231" s="143"/>
      <c r="EB231" s="143"/>
      <c r="EC231" s="143"/>
      <c r="ED231" s="143"/>
      <c r="EE231" s="143"/>
      <c r="EF231" s="143"/>
      <c r="EG231" s="143"/>
      <c r="EH231" s="143"/>
      <c r="EI231" s="143"/>
      <c r="EJ231" s="143"/>
      <c r="EK231" s="143"/>
      <c r="EL231" s="143"/>
      <c r="EM231" s="143"/>
      <c r="EN231" s="143"/>
      <c r="EO231" s="143"/>
      <c r="EP231" s="143"/>
      <c r="EQ231" s="143"/>
      <c r="ER231" s="143"/>
      <c r="ES231" s="143"/>
      <c r="ET231" s="143"/>
      <c r="EU231" s="143"/>
      <c r="EV231" s="143"/>
      <c r="EW231" s="143"/>
      <c r="EX231" s="143"/>
      <c r="EY231" s="143"/>
      <c r="EZ231" s="143"/>
      <c r="FA231" s="143"/>
      <c r="FB231" s="143"/>
      <c r="FC231" s="143"/>
      <c r="FD231" s="143"/>
      <c r="FE231" s="143"/>
      <c r="FF231" s="143"/>
      <c r="FG231" s="143"/>
      <c r="FH231" s="143"/>
      <c r="FI231" s="143"/>
      <c r="FJ231" s="143"/>
      <c r="FK231" s="143"/>
      <c r="FL231" s="143"/>
      <c r="FM231" s="143"/>
      <c r="FN231" s="143"/>
      <c r="FO231" s="143"/>
      <c r="FP231" s="143"/>
      <c r="FQ231" s="143"/>
      <c r="FR231" s="143"/>
      <c r="FS231" s="143"/>
      <c r="FT231" s="143"/>
      <c r="FU231" s="143"/>
      <c r="FV231" s="143"/>
      <c r="FW231" s="143"/>
      <c r="FX231" s="143"/>
      <c r="FY231" s="143"/>
      <c r="FZ231" s="143"/>
      <c r="GA231" s="143"/>
      <c r="GB231" s="143"/>
      <c r="GC231" s="143"/>
      <c r="GD231" s="143"/>
      <c r="GE231" s="143"/>
      <c r="GF231" s="143"/>
      <c r="GG231" s="143"/>
      <c r="GH231" s="143"/>
      <c r="GI231" s="143"/>
      <c r="GJ231" s="143"/>
      <c r="GK231" s="143"/>
      <c r="GL231" s="143"/>
      <c r="GM231" s="143"/>
      <c r="GN231" s="143"/>
      <c r="GO231" s="143"/>
      <c r="GP231" s="143"/>
      <c r="GQ231" s="143"/>
      <c r="GR231" s="143"/>
      <c r="GS231" s="143"/>
      <c r="GT231" s="143"/>
      <c r="GU231" s="143"/>
      <c r="GV231" s="143"/>
      <c r="GW231" s="143"/>
      <c r="GX231" s="143"/>
      <c r="GY231" s="143"/>
      <c r="GZ231" s="143"/>
      <c r="HA231" s="143"/>
      <c r="HB231" s="143"/>
      <c r="HC231" s="143"/>
      <c r="HD231" s="143"/>
      <c r="HE231" s="143"/>
      <c r="HF231" s="143"/>
      <c r="HG231" s="143"/>
      <c r="HH231" s="143"/>
      <c r="HI231" s="143"/>
      <c r="HJ231" s="143"/>
      <c r="HK231" s="143"/>
      <c r="HL231" s="143"/>
      <c r="HM231" s="143"/>
      <c r="HN231" s="143"/>
      <c r="HO231" s="143"/>
      <c r="HP231" s="143"/>
      <c r="HQ231" s="143"/>
      <c r="HR231" s="143"/>
      <c r="HS231" s="143"/>
      <c r="HT231" s="143"/>
      <c r="HU231" s="143"/>
      <c r="HV231" s="143"/>
      <c r="HW231" s="143"/>
      <c r="HX231" s="143"/>
      <c r="HY231" s="143"/>
      <c r="HZ231" s="143"/>
      <c r="IA231" s="143"/>
      <c r="IB231" s="143"/>
      <c r="IC231" s="143"/>
      <c r="ID231" s="143"/>
      <c r="IE231" s="143"/>
      <c r="IF231" s="143"/>
      <c r="IG231" s="143"/>
      <c r="IH231" s="143"/>
      <c r="II231" s="143"/>
      <c r="IJ231" s="143"/>
      <c r="IK231" s="143"/>
      <c r="IL231" s="143"/>
      <c r="IM231" s="143"/>
      <c r="IN231" s="143"/>
      <c r="IO231" s="143"/>
      <c r="IP231" s="143"/>
      <c r="IQ231" s="143"/>
      <c r="IR231" s="143"/>
      <c r="IS231" s="143"/>
      <c r="IT231" s="143"/>
      <c r="IU231" s="143"/>
      <c r="IV231" s="143"/>
      <c r="IW231" s="143"/>
      <c r="IX231" s="143"/>
      <c r="IY231" s="143"/>
      <c r="IZ231" s="143"/>
      <c r="JA231" s="143"/>
      <c r="JB231" s="143"/>
      <c r="JC231" s="143"/>
      <c r="JD231" s="143"/>
      <c r="JE231" s="143"/>
      <c r="JF231" s="143"/>
      <c r="JG231" s="143"/>
      <c r="JH231" s="143"/>
      <c r="JI231" s="143"/>
      <c r="JJ231" s="143"/>
      <c r="JK231" s="143"/>
      <c r="JL231" s="143"/>
      <c r="JM231" s="143"/>
      <c r="JN231" s="143"/>
      <c r="JO231" s="143"/>
      <c r="JP231" s="143"/>
      <c r="JQ231" s="143"/>
      <c r="JR231" s="143"/>
      <c r="JS231" s="143"/>
      <c r="JT231" s="143"/>
      <c r="JU231" s="143"/>
      <c r="JV231" s="143"/>
      <c r="JW231" s="143"/>
      <c r="JX231" s="143"/>
      <c r="JY231" s="143"/>
      <c r="JZ231" s="143"/>
      <c r="KA231" s="143"/>
      <c r="KB231" s="143"/>
      <c r="KC231" s="143"/>
      <c r="KD231" s="143"/>
      <c r="KE231" s="143"/>
      <c r="KF231" s="143"/>
      <c r="KG231" s="143"/>
      <c r="KH231" s="143"/>
      <c r="KI231" s="143"/>
      <c r="KJ231" s="143"/>
      <c r="KK231" s="143"/>
      <c r="KL231" s="143"/>
      <c r="KM231" s="143"/>
      <c r="KN231" s="143"/>
      <c r="KO231" s="143"/>
      <c r="KP231" s="143"/>
      <c r="KQ231" s="143"/>
      <c r="KR231" s="143"/>
      <c r="KS231" s="143"/>
      <c r="KT231" s="143"/>
      <c r="KU231" s="143"/>
      <c r="KV231" s="143"/>
      <c r="KW231" s="143"/>
      <c r="KX231" s="143"/>
      <c r="KY231" s="143"/>
      <c r="KZ231" s="143"/>
      <c r="LA231" s="143"/>
      <c r="LB231" s="143"/>
      <c r="LC231" s="143"/>
      <c r="LD231" s="143"/>
      <c r="LE231" s="143"/>
      <c r="LF231" s="143"/>
      <c r="LG231" s="143"/>
      <c r="LH231" s="143"/>
      <c r="LI231" s="143"/>
      <c r="LJ231" s="143"/>
      <c r="LK231" s="143"/>
      <c r="LL231" s="143"/>
      <c r="LM231" s="143"/>
      <c r="LN231" s="143"/>
      <c r="LO231" s="143"/>
      <c r="LP231" s="143"/>
      <c r="LQ231" s="143"/>
      <c r="LR231" s="143"/>
      <c r="LS231" s="143"/>
      <c r="LT231" s="143"/>
      <c r="LU231" s="143"/>
      <c r="LV231" s="143"/>
      <c r="LW231" s="143"/>
      <c r="LX231" s="143"/>
      <c r="LY231" s="143"/>
      <c r="LZ231" s="143"/>
      <c r="MA231" s="143"/>
      <c r="MB231" s="143"/>
      <c r="MC231" s="143"/>
      <c r="MD231" s="143"/>
      <c r="ME231" s="143"/>
      <c r="MF231" s="143"/>
      <c r="MG231" s="143"/>
      <c r="MH231" s="143"/>
      <c r="MI231" s="143"/>
      <c r="MJ231" s="143"/>
      <c r="MK231" s="143"/>
      <c r="ML231" s="143"/>
      <c r="MM231" s="143"/>
      <c r="MN231" s="143"/>
      <c r="MO231" s="143"/>
      <c r="MP231" s="143"/>
      <c r="MQ231" s="143"/>
      <c r="MR231" s="143"/>
      <c r="MS231" s="143"/>
      <c r="MT231" s="143"/>
      <c r="MU231" s="143"/>
      <c r="MV231" s="143"/>
      <c r="MW231" s="143"/>
      <c r="MX231" s="143"/>
      <c r="MY231" s="143"/>
      <c r="MZ231" s="143"/>
      <c r="NA231" s="143"/>
      <c r="NB231" s="143"/>
      <c r="NC231" s="143"/>
      <c r="ND231" s="143"/>
      <c r="NE231" s="143"/>
      <c r="NF231" s="143"/>
      <c r="NG231" s="143"/>
      <c r="NH231" s="143"/>
      <c r="NI231" s="143"/>
      <c r="NJ231" s="143"/>
      <c r="NK231" s="143"/>
      <c r="NL231" s="143"/>
      <c r="NM231" s="143"/>
      <c r="NN231" s="143"/>
      <c r="NO231" s="143"/>
      <c r="NP231" s="143"/>
      <c r="NQ231" s="143"/>
      <c r="NR231" s="143"/>
      <c r="NS231" s="143"/>
      <c r="NT231" s="143"/>
      <c r="NU231" s="143"/>
      <c r="NV231" s="143"/>
      <c r="NW231" s="143"/>
      <c r="NX231" s="143"/>
      <c r="NY231" s="143"/>
      <c r="NZ231" s="143"/>
      <c r="OA231" s="143"/>
      <c r="OB231" s="143"/>
      <c r="OC231" s="143"/>
      <c r="OD231" s="143"/>
      <c r="OE231" s="143"/>
      <c r="OF231" s="143"/>
      <c r="OG231" s="143"/>
      <c r="OH231" s="143"/>
      <c r="OI231" s="143"/>
      <c r="OJ231" s="143"/>
      <c r="OK231" s="143"/>
      <c r="OL231" s="143"/>
      <c r="OM231" s="143"/>
      <c r="ON231" s="143"/>
      <c r="OO231" s="143"/>
      <c r="OP231" s="143"/>
      <c r="OQ231" s="143"/>
      <c r="OR231" s="143"/>
      <c r="OS231" s="143"/>
      <c r="OT231" s="143"/>
      <c r="OU231" s="143"/>
      <c r="OV231" s="143"/>
      <c r="OW231" s="143"/>
      <c r="OX231" s="143"/>
      <c r="OY231" s="143"/>
      <c r="OZ231" s="143"/>
      <c r="PA231" s="143"/>
      <c r="PB231" s="143"/>
      <c r="PC231" s="143"/>
      <c r="PD231" s="143"/>
      <c r="PE231" s="143"/>
      <c r="PF231" s="143"/>
      <c r="PG231" s="143"/>
      <c r="PH231" s="143"/>
      <c r="PI231" s="143"/>
      <c r="PJ231" s="143"/>
      <c r="PK231" s="143"/>
      <c r="PL231" s="143"/>
      <c r="PM231" s="143"/>
      <c r="PN231" s="143"/>
      <c r="PO231" s="143"/>
      <c r="PP231" s="143"/>
      <c r="PQ231" s="143"/>
      <c r="PR231" s="143"/>
      <c r="PS231" s="143"/>
      <c r="PT231" s="143"/>
      <c r="PU231" s="143"/>
      <c r="PV231" s="143"/>
      <c r="PW231" s="143"/>
      <c r="PX231" s="143"/>
      <c r="PY231" s="143"/>
      <c r="PZ231" s="143"/>
      <c r="QA231" s="143"/>
      <c r="QB231" s="143"/>
      <c r="QC231" s="143"/>
      <c r="QD231" s="143"/>
      <c r="QE231" s="143"/>
      <c r="QF231" s="143"/>
      <c r="QG231" s="143"/>
      <c r="QH231" s="143"/>
      <c r="QI231" s="143"/>
      <c r="QJ231" s="143"/>
      <c r="QK231" s="143"/>
      <c r="QL231" s="143"/>
      <c r="QM231" s="143"/>
      <c r="QN231" s="143"/>
      <c r="QO231" s="143"/>
      <c r="QP231" s="143"/>
      <c r="QQ231" s="143"/>
      <c r="QR231" s="143"/>
      <c r="QS231" s="143"/>
      <c r="QT231" s="143"/>
      <c r="QU231" s="143"/>
      <c r="QV231" s="143"/>
      <c r="QW231" s="143"/>
      <c r="QX231" s="143"/>
      <c r="QY231" s="143"/>
      <c r="QZ231" s="143"/>
      <c r="RA231" s="143"/>
      <c r="RB231" s="143"/>
      <c r="RC231" s="143"/>
      <c r="RD231" s="143"/>
      <c r="RE231" s="143"/>
      <c r="RF231" s="143"/>
      <c r="RG231" s="143"/>
      <c r="RH231" s="143"/>
      <c r="RI231" s="143"/>
      <c r="RJ231" s="143"/>
      <c r="RK231" s="143"/>
      <c r="RL231" s="143"/>
      <c r="RM231" s="143"/>
      <c r="RN231" s="143"/>
      <c r="RO231" s="143"/>
      <c r="RP231" s="143"/>
      <c r="RQ231" s="143"/>
      <c r="RR231" s="143"/>
      <c r="RS231" s="143"/>
      <c r="RT231" s="143"/>
      <c r="RU231" s="143"/>
      <c r="RV231" s="143"/>
      <c r="RW231" s="143"/>
      <c r="RX231" s="143"/>
      <c r="RY231" s="143"/>
      <c r="RZ231" s="143"/>
      <c r="SA231" s="143"/>
      <c r="SB231" s="143"/>
      <c r="SC231" s="143"/>
      <c r="SD231" s="143"/>
      <c r="SE231" s="143"/>
      <c r="SF231" s="143"/>
      <c r="SG231" s="143"/>
      <c r="SH231" s="143"/>
      <c r="SI231" s="143"/>
      <c r="SJ231" s="143"/>
      <c r="SK231" s="143"/>
      <c r="SL231" s="143"/>
      <c r="SM231" s="143"/>
      <c r="SN231" s="143"/>
      <c r="SO231" s="143"/>
      <c r="SP231" s="143"/>
      <c r="SQ231" s="143"/>
      <c r="SR231" s="143"/>
      <c r="SS231" s="143"/>
      <c r="ST231" s="143"/>
      <c r="SU231" s="143"/>
      <c r="SV231" s="143"/>
      <c r="SW231" s="143"/>
      <c r="SX231" s="143"/>
      <c r="SY231" s="143"/>
      <c r="SZ231" s="143"/>
      <c r="TA231" s="143"/>
      <c r="TB231" s="143"/>
      <c r="TC231" s="143"/>
      <c r="TD231" s="143"/>
      <c r="TE231" s="143"/>
      <c r="TF231" s="143"/>
      <c r="TG231" s="143"/>
      <c r="TH231" s="143"/>
      <c r="TI231" s="143"/>
      <c r="TJ231" s="143"/>
      <c r="TK231" s="143"/>
      <c r="TL231" s="143"/>
      <c r="TM231" s="143"/>
      <c r="TN231" s="143"/>
      <c r="TO231" s="143"/>
      <c r="TP231" s="143"/>
      <c r="TQ231" s="143"/>
      <c r="TR231" s="143"/>
      <c r="TS231" s="143"/>
      <c r="TT231" s="143"/>
      <c r="TU231" s="143"/>
      <c r="TV231" s="143"/>
      <c r="TW231" s="143"/>
      <c r="TX231" s="143"/>
      <c r="TY231" s="143"/>
      <c r="TZ231" s="143"/>
      <c r="UA231" s="143"/>
      <c r="UB231" s="143"/>
      <c r="UC231" s="143"/>
      <c r="UD231" s="143"/>
      <c r="UE231" s="143"/>
      <c r="UF231" s="143"/>
      <c r="UG231" s="143"/>
      <c r="UH231" s="143"/>
      <c r="UI231" s="143"/>
      <c r="UJ231" s="143"/>
      <c r="UK231" s="143"/>
      <c r="UL231" s="143"/>
      <c r="UM231" s="143"/>
      <c r="UN231" s="143"/>
      <c r="UO231" s="143"/>
      <c r="UP231" s="143"/>
      <c r="UQ231" s="143"/>
      <c r="UR231" s="143"/>
      <c r="US231" s="143"/>
      <c r="UT231" s="143"/>
      <c r="UU231" s="143"/>
      <c r="UV231" s="143"/>
      <c r="UW231" s="143"/>
      <c r="UX231" s="143"/>
      <c r="UY231" s="143"/>
      <c r="UZ231" s="143"/>
      <c r="VA231" s="143"/>
      <c r="VB231" s="143"/>
      <c r="VC231" s="143"/>
      <c r="VD231" s="143"/>
      <c r="VE231" s="143"/>
      <c r="VF231" s="143"/>
      <c r="VG231" s="143"/>
      <c r="VH231" s="143"/>
      <c r="VI231" s="143"/>
      <c r="VJ231" s="143"/>
      <c r="VK231" s="143"/>
      <c r="VL231" s="143"/>
      <c r="VM231" s="143"/>
      <c r="VN231" s="143"/>
      <c r="VO231" s="143"/>
      <c r="VP231" s="143"/>
      <c r="VQ231" s="143"/>
      <c r="VR231" s="143"/>
      <c r="VS231" s="143"/>
      <c r="VT231" s="143"/>
      <c r="VU231" s="143"/>
      <c r="VV231" s="143"/>
      <c r="VW231" s="143"/>
      <c r="VX231" s="143"/>
      <c r="VY231" s="143"/>
      <c r="VZ231" s="143"/>
      <c r="WA231" s="143"/>
      <c r="WB231" s="143"/>
      <c r="WC231" s="143"/>
      <c r="WD231" s="143"/>
      <c r="WE231" s="143"/>
      <c r="WF231" s="143"/>
      <c r="WG231" s="143"/>
      <c r="WH231" s="143"/>
      <c r="WI231" s="143"/>
      <c r="WJ231" s="143"/>
      <c r="WK231" s="143"/>
      <c r="WL231" s="143"/>
      <c r="WM231" s="143"/>
      <c r="WN231" s="143"/>
      <c r="WO231" s="143"/>
      <c r="WP231" s="143"/>
      <c r="WQ231" s="143"/>
      <c r="WR231" s="143"/>
      <c r="WS231" s="143"/>
      <c r="WT231" s="143"/>
      <c r="WU231" s="143"/>
      <c r="WV231" s="143"/>
      <c r="WW231" s="143"/>
      <c r="WX231" s="143"/>
      <c r="WY231" s="143"/>
      <c r="WZ231" s="143"/>
      <c r="XA231" s="143"/>
      <c r="XB231" s="143"/>
      <c r="XC231" s="143"/>
      <c r="XD231" s="143"/>
      <c r="XE231" s="143"/>
      <c r="XF231" s="143"/>
      <c r="XG231" s="143"/>
      <c r="XH231" s="143"/>
      <c r="XI231" s="143"/>
      <c r="XJ231" s="143"/>
      <c r="XK231" s="143"/>
      <c r="XL231" s="143"/>
      <c r="XM231" s="143"/>
      <c r="XN231" s="143"/>
      <c r="XO231" s="143"/>
      <c r="XP231" s="143"/>
      <c r="XQ231" s="143"/>
      <c r="XR231" s="143"/>
      <c r="XS231" s="143"/>
      <c r="XT231" s="143"/>
      <c r="XU231" s="143"/>
      <c r="XV231" s="143"/>
      <c r="XW231" s="143"/>
      <c r="XX231" s="143"/>
      <c r="XY231" s="143"/>
      <c r="XZ231" s="143"/>
      <c r="YA231" s="143"/>
      <c r="YB231" s="143"/>
      <c r="YC231" s="143"/>
      <c r="YD231" s="143"/>
      <c r="YE231" s="143"/>
      <c r="YF231" s="143"/>
      <c r="YG231" s="143"/>
      <c r="YH231" s="143"/>
      <c r="YI231" s="143"/>
      <c r="YJ231" s="143"/>
      <c r="YK231" s="143"/>
      <c r="YL231" s="143"/>
      <c r="YM231" s="143"/>
      <c r="YN231" s="143"/>
      <c r="YO231" s="143"/>
      <c r="YP231" s="143"/>
      <c r="YQ231" s="143"/>
      <c r="YR231" s="143"/>
      <c r="YS231" s="143"/>
      <c r="YT231" s="143"/>
      <c r="YU231" s="143"/>
      <c r="YV231" s="143"/>
      <c r="YW231" s="143"/>
      <c r="YX231" s="143"/>
      <c r="YY231" s="143"/>
      <c r="YZ231" s="143"/>
      <c r="ZA231" s="143"/>
      <c r="ZB231" s="143"/>
      <c r="ZC231" s="143"/>
      <c r="ZD231" s="143"/>
      <c r="ZE231" s="143"/>
      <c r="ZF231" s="143"/>
      <c r="ZG231" s="143"/>
      <c r="ZH231" s="143"/>
    </row>
    <row r="232" spans="1:684" s="106" customFormat="1" ht="13.55" customHeight="1">
      <c r="A232" s="399" t="s">
        <v>490</v>
      </c>
      <c r="B232" s="101" t="s">
        <v>25</v>
      </c>
      <c r="C232" s="165">
        <f>Asia!C232</f>
        <v>1782313</v>
      </c>
      <c r="D232" s="386">
        <f t="shared" si="62"/>
        <v>11.088887230896537</v>
      </c>
      <c r="E232" s="105">
        <v>987</v>
      </c>
      <c r="F232" s="386">
        <f t="shared" si="54"/>
        <v>2.8705882352941177</v>
      </c>
      <c r="G232" s="100">
        <v>189</v>
      </c>
      <c r="H232" s="386">
        <f t="shared" si="54"/>
        <v>30.5</v>
      </c>
      <c r="I232" s="100">
        <v>106</v>
      </c>
      <c r="J232" s="386">
        <f t="shared" si="56"/>
        <v>0.65625</v>
      </c>
      <c r="K232" s="372">
        <v>15</v>
      </c>
      <c r="L232" s="386">
        <f t="shared" si="55"/>
        <v>1.5</v>
      </c>
      <c r="M232" s="372">
        <v>141</v>
      </c>
      <c r="N232" s="386">
        <f t="shared" si="43"/>
        <v>8.4</v>
      </c>
      <c r="O232" s="92"/>
      <c r="P232" s="385"/>
      <c r="Q232" s="93"/>
      <c r="R232" s="385"/>
      <c r="S232" s="143"/>
      <c r="T232" s="143"/>
      <c r="U232" s="143"/>
      <c r="V232" s="143"/>
      <c r="W232" s="143"/>
      <c r="X232" s="143"/>
      <c r="Y232" s="143"/>
      <c r="Z232" s="143"/>
      <c r="AA232" s="143"/>
      <c r="AB232" s="143"/>
      <c r="AC232" s="143"/>
      <c r="AD232" s="143"/>
      <c r="AE232" s="143"/>
      <c r="AF232" s="143"/>
      <c r="AG232" s="143"/>
      <c r="AH232" s="143"/>
      <c r="AI232" s="143"/>
      <c r="AJ232" s="143"/>
      <c r="AK232" s="143"/>
      <c r="AL232" s="143"/>
      <c r="AM232" s="143"/>
      <c r="AN232" s="143"/>
      <c r="AO232" s="143"/>
      <c r="AP232" s="143"/>
      <c r="AQ232" s="143"/>
      <c r="AR232" s="143"/>
      <c r="AS232" s="143"/>
      <c r="AT232" s="143"/>
      <c r="AU232" s="143"/>
      <c r="AV232" s="143"/>
      <c r="AW232" s="143"/>
      <c r="AX232" s="143"/>
      <c r="AY232" s="143"/>
      <c r="AZ232" s="143"/>
      <c r="BA232" s="143"/>
      <c r="BB232" s="143"/>
      <c r="BC232" s="143"/>
      <c r="BD232" s="143"/>
      <c r="BE232" s="143"/>
      <c r="BF232" s="143"/>
      <c r="BG232" s="143"/>
      <c r="BH232" s="143"/>
      <c r="BI232" s="143"/>
      <c r="BJ232" s="143"/>
      <c r="BK232" s="143"/>
      <c r="BL232" s="143"/>
      <c r="BM232" s="143"/>
      <c r="BN232" s="143"/>
      <c r="BO232" s="143"/>
      <c r="BP232" s="143"/>
      <c r="BQ232" s="143"/>
      <c r="BR232" s="143"/>
      <c r="BS232" s="143"/>
      <c r="BT232" s="143"/>
      <c r="BU232" s="143"/>
      <c r="BV232" s="143"/>
      <c r="BW232" s="143"/>
      <c r="BX232" s="143"/>
      <c r="BY232" s="143"/>
      <c r="BZ232" s="143"/>
      <c r="CA232" s="143"/>
      <c r="CB232" s="143"/>
      <c r="CC232" s="143"/>
      <c r="CD232" s="143"/>
      <c r="CE232" s="143"/>
      <c r="CF232" s="143"/>
      <c r="CG232" s="143"/>
      <c r="CH232" s="143"/>
      <c r="CI232" s="143"/>
      <c r="CJ232" s="143"/>
      <c r="CK232" s="143"/>
      <c r="CL232" s="143"/>
      <c r="CM232" s="143"/>
      <c r="CN232" s="143"/>
      <c r="CO232" s="143"/>
      <c r="CP232" s="143"/>
      <c r="CQ232" s="143"/>
      <c r="CR232" s="143"/>
      <c r="CS232" s="143"/>
      <c r="CT232" s="143"/>
      <c r="CU232" s="143"/>
      <c r="CV232" s="143"/>
      <c r="CW232" s="143"/>
      <c r="CX232" s="143"/>
      <c r="CY232" s="143"/>
      <c r="CZ232" s="143"/>
      <c r="DA232" s="143"/>
      <c r="DB232" s="143"/>
      <c r="DC232" s="143"/>
      <c r="DD232" s="143"/>
      <c r="DE232" s="143"/>
      <c r="DF232" s="143"/>
      <c r="DG232" s="143"/>
      <c r="DH232" s="143"/>
      <c r="DI232" s="143"/>
      <c r="DJ232" s="143"/>
      <c r="DK232" s="143"/>
      <c r="DL232" s="143"/>
      <c r="DM232" s="143"/>
      <c r="DN232" s="143"/>
      <c r="DO232" s="143"/>
      <c r="DP232" s="143"/>
      <c r="DQ232" s="143"/>
      <c r="DR232" s="143"/>
      <c r="DS232" s="143"/>
      <c r="DT232" s="143"/>
      <c r="DU232" s="143"/>
      <c r="DV232" s="143"/>
      <c r="DW232" s="143"/>
      <c r="DX232" s="143"/>
      <c r="DY232" s="143"/>
      <c r="DZ232" s="143"/>
      <c r="EA232" s="143"/>
      <c r="EB232" s="143"/>
      <c r="EC232" s="143"/>
      <c r="ED232" s="143"/>
      <c r="EE232" s="143"/>
      <c r="EF232" s="143"/>
      <c r="EG232" s="143"/>
      <c r="EH232" s="143"/>
      <c r="EI232" s="143"/>
      <c r="EJ232" s="143"/>
      <c r="EK232" s="143"/>
      <c r="EL232" s="143"/>
      <c r="EM232" s="143"/>
      <c r="EN232" s="143"/>
      <c r="EO232" s="143"/>
      <c r="EP232" s="143"/>
      <c r="EQ232" s="143"/>
      <c r="ER232" s="143"/>
      <c r="ES232" s="143"/>
      <c r="ET232" s="143"/>
      <c r="EU232" s="143"/>
      <c r="EV232" s="143"/>
      <c r="EW232" s="143"/>
      <c r="EX232" s="143"/>
      <c r="EY232" s="143"/>
      <c r="EZ232" s="143"/>
      <c r="FA232" s="143"/>
      <c r="FB232" s="143"/>
      <c r="FC232" s="143"/>
      <c r="FD232" s="143"/>
      <c r="FE232" s="143"/>
      <c r="FF232" s="143"/>
      <c r="FG232" s="143"/>
      <c r="FH232" s="143"/>
      <c r="FI232" s="143"/>
      <c r="FJ232" s="143"/>
      <c r="FK232" s="143"/>
      <c r="FL232" s="143"/>
      <c r="FM232" s="143"/>
      <c r="FN232" s="143"/>
      <c r="FO232" s="143"/>
      <c r="FP232" s="143"/>
      <c r="FQ232" s="143"/>
      <c r="FR232" s="143"/>
      <c r="FS232" s="143"/>
      <c r="FT232" s="143"/>
      <c r="FU232" s="143"/>
      <c r="FV232" s="143"/>
      <c r="FW232" s="143"/>
      <c r="FX232" s="143"/>
      <c r="FY232" s="143"/>
      <c r="FZ232" s="143"/>
      <c r="GA232" s="143"/>
      <c r="GB232" s="143"/>
      <c r="GC232" s="143"/>
      <c r="GD232" s="143"/>
      <c r="GE232" s="143"/>
      <c r="GF232" s="143"/>
      <c r="GG232" s="143"/>
      <c r="GH232" s="143"/>
      <c r="GI232" s="143"/>
      <c r="GJ232" s="143"/>
      <c r="GK232" s="143"/>
      <c r="GL232" s="143"/>
      <c r="GM232" s="143"/>
      <c r="GN232" s="143"/>
      <c r="GO232" s="143"/>
      <c r="GP232" s="143"/>
      <c r="GQ232" s="143"/>
      <c r="GR232" s="143"/>
      <c r="GS232" s="143"/>
      <c r="GT232" s="143"/>
      <c r="GU232" s="143"/>
      <c r="GV232" s="143"/>
      <c r="GW232" s="143"/>
      <c r="GX232" s="143"/>
      <c r="GY232" s="143"/>
      <c r="GZ232" s="143"/>
      <c r="HA232" s="143"/>
      <c r="HB232" s="143"/>
      <c r="HC232" s="143"/>
      <c r="HD232" s="143"/>
      <c r="HE232" s="143"/>
      <c r="HF232" s="143"/>
      <c r="HG232" s="143"/>
      <c r="HH232" s="143"/>
      <c r="HI232" s="143"/>
      <c r="HJ232" s="143"/>
      <c r="HK232" s="143"/>
      <c r="HL232" s="143"/>
      <c r="HM232" s="143"/>
      <c r="HN232" s="143"/>
      <c r="HO232" s="143"/>
      <c r="HP232" s="143"/>
      <c r="HQ232" s="143"/>
      <c r="HR232" s="143"/>
      <c r="HS232" s="143"/>
      <c r="HT232" s="143"/>
      <c r="HU232" s="143"/>
      <c r="HV232" s="143"/>
      <c r="HW232" s="143"/>
      <c r="HX232" s="143"/>
      <c r="HY232" s="143"/>
      <c r="HZ232" s="143"/>
      <c r="IA232" s="143"/>
      <c r="IB232" s="143"/>
      <c r="IC232" s="143"/>
      <c r="ID232" s="143"/>
      <c r="IE232" s="143"/>
      <c r="IF232" s="143"/>
      <c r="IG232" s="143"/>
      <c r="IH232" s="143"/>
      <c r="II232" s="143"/>
      <c r="IJ232" s="143"/>
      <c r="IK232" s="143"/>
      <c r="IL232" s="143"/>
      <c r="IM232" s="143"/>
      <c r="IN232" s="143"/>
      <c r="IO232" s="143"/>
      <c r="IP232" s="143"/>
      <c r="IQ232" s="143"/>
      <c r="IR232" s="143"/>
      <c r="IS232" s="143"/>
      <c r="IT232" s="143"/>
      <c r="IU232" s="143"/>
      <c r="IV232" s="143"/>
      <c r="IW232" s="143"/>
      <c r="IX232" s="143"/>
      <c r="IY232" s="143"/>
      <c r="IZ232" s="143"/>
      <c r="JA232" s="143"/>
      <c r="JB232" s="143"/>
      <c r="JC232" s="143"/>
      <c r="JD232" s="143"/>
      <c r="JE232" s="143"/>
      <c r="JF232" s="143"/>
      <c r="JG232" s="143"/>
      <c r="JH232" s="143"/>
      <c r="JI232" s="143"/>
      <c r="JJ232" s="143"/>
      <c r="JK232" s="143"/>
      <c r="JL232" s="143"/>
      <c r="JM232" s="143"/>
      <c r="JN232" s="143"/>
      <c r="JO232" s="143"/>
      <c r="JP232" s="143"/>
      <c r="JQ232" s="143"/>
      <c r="JR232" s="143"/>
      <c r="JS232" s="143"/>
      <c r="JT232" s="143"/>
      <c r="JU232" s="143"/>
      <c r="JV232" s="143"/>
      <c r="JW232" s="143"/>
      <c r="JX232" s="143"/>
      <c r="JY232" s="143"/>
      <c r="JZ232" s="143"/>
      <c r="KA232" s="143"/>
      <c r="KB232" s="143"/>
      <c r="KC232" s="143"/>
      <c r="KD232" s="143"/>
      <c r="KE232" s="143"/>
      <c r="KF232" s="143"/>
      <c r="KG232" s="143"/>
      <c r="KH232" s="143"/>
      <c r="KI232" s="143"/>
      <c r="KJ232" s="143"/>
      <c r="KK232" s="143"/>
      <c r="KL232" s="143"/>
      <c r="KM232" s="143"/>
      <c r="KN232" s="143"/>
      <c r="KO232" s="143"/>
      <c r="KP232" s="143"/>
      <c r="KQ232" s="143"/>
      <c r="KR232" s="143"/>
      <c r="KS232" s="143"/>
      <c r="KT232" s="143"/>
      <c r="KU232" s="143"/>
      <c r="KV232" s="143"/>
      <c r="KW232" s="143"/>
      <c r="KX232" s="143"/>
      <c r="KY232" s="143"/>
      <c r="KZ232" s="143"/>
      <c r="LA232" s="143"/>
      <c r="LB232" s="143"/>
      <c r="LC232" s="143"/>
      <c r="LD232" s="143"/>
      <c r="LE232" s="143"/>
      <c r="LF232" s="143"/>
      <c r="LG232" s="143"/>
      <c r="LH232" s="143"/>
      <c r="LI232" s="143"/>
      <c r="LJ232" s="143"/>
      <c r="LK232" s="143"/>
      <c r="LL232" s="143"/>
      <c r="LM232" s="143"/>
      <c r="LN232" s="143"/>
      <c r="LO232" s="143"/>
      <c r="LP232" s="143"/>
      <c r="LQ232" s="143"/>
      <c r="LR232" s="143"/>
      <c r="LS232" s="143"/>
      <c r="LT232" s="143"/>
      <c r="LU232" s="143"/>
      <c r="LV232" s="143"/>
      <c r="LW232" s="143"/>
      <c r="LX232" s="143"/>
      <c r="LY232" s="143"/>
      <c r="LZ232" s="143"/>
      <c r="MA232" s="143"/>
      <c r="MB232" s="143"/>
      <c r="MC232" s="143"/>
      <c r="MD232" s="143"/>
      <c r="ME232" s="143"/>
      <c r="MF232" s="143"/>
      <c r="MG232" s="143"/>
      <c r="MH232" s="143"/>
      <c r="MI232" s="143"/>
      <c r="MJ232" s="143"/>
      <c r="MK232" s="143"/>
      <c r="ML232" s="143"/>
      <c r="MM232" s="143"/>
      <c r="MN232" s="143"/>
      <c r="MO232" s="143"/>
      <c r="MP232" s="143"/>
      <c r="MQ232" s="143"/>
      <c r="MR232" s="143"/>
      <c r="MS232" s="143"/>
      <c r="MT232" s="143"/>
      <c r="MU232" s="143"/>
      <c r="MV232" s="143"/>
      <c r="MW232" s="143"/>
      <c r="MX232" s="143"/>
      <c r="MY232" s="143"/>
      <c r="MZ232" s="143"/>
      <c r="NA232" s="143"/>
      <c r="NB232" s="143"/>
      <c r="NC232" s="143"/>
      <c r="ND232" s="143"/>
      <c r="NE232" s="143"/>
      <c r="NF232" s="143"/>
      <c r="NG232" s="143"/>
      <c r="NH232" s="143"/>
      <c r="NI232" s="143"/>
      <c r="NJ232" s="143"/>
      <c r="NK232" s="143"/>
      <c r="NL232" s="143"/>
      <c r="NM232" s="143"/>
      <c r="NN232" s="143"/>
      <c r="NO232" s="143"/>
      <c r="NP232" s="143"/>
      <c r="NQ232" s="143"/>
      <c r="NR232" s="143"/>
      <c r="NS232" s="143"/>
      <c r="NT232" s="143"/>
      <c r="NU232" s="143"/>
      <c r="NV232" s="143"/>
      <c r="NW232" s="143"/>
      <c r="NX232" s="143"/>
      <c r="NY232" s="143"/>
      <c r="NZ232" s="143"/>
      <c r="OA232" s="143"/>
      <c r="OB232" s="143"/>
      <c r="OC232" s="143"/>
      <c r="OD232" s="143"/>
      <c r="OE232" s="143"/>
      <c r="OF232" s="143"/>
      <c r="OG232" s="143"/>
      <c r="OH232" s="143"/>
      <c r="OI232" s="143"/>
      <c r="OJ232" s="143"/>
      <c r="OK232" s="143"/>
      <c r="OL232" s="143"/>
      <c r="OM232" s="143"/>
      <c r="ON232" s="143"/>
      <c r="OO232" s="143"/>
      <c r="OP232" s="143"/>
      <c r="OQ232" s="143"/>
      <c r="OR232" s="143"/>
      <c r="OS232" s="143"/>
      <c r="OT232" s="143"/>
      <c r="OU232" s="143"/>
      <c r="OV232" s="143"/>
      <c r="OW232" s="143"/>
      <c r="OX232" s="143"/>
      <c r="OY232" s="143"/>
      <c r="OZ232" s="143"/>
      <c r="PA232" s="143"/>
      <c r="PB232" s="143"/>
      <c r="PC232" s="143"/>
      <c r="PD232" s="143"/>
      <c r="PE232" s="143"/>
      <c r="PF232" s="143"/>
      <c r="PG232" s="143"/>
      <c r="PH232" s="143"/>
      <c r="PI232" s="143"/>
      <c r="PJ232" s="143"/>
      <c r="PK232" s="143"/>
      <c r="PL232" s="143"/>
      <c r="PM232" s="143"/>
      <c r="PN232" s="143"/>
      <c r="PO232" s="143"/>
      <c r="PP232" s="143"/>
      <c r="PQ232" s="143"/>
      <c r="PR232" s="143"/>
      <c r="PS232" s="143"/>
      <c r="PT232" s="143"/>
      <c r="PU232" s="143"/>
      <c r="PV232" s="143"/>
      <c r="PW232" s="143"/>
      <c r="PX232" s="143"/>
      <c r="PY232" s="143"/>
      <c r="PZ232" s="143"/>
      <c r="QA232" s="143"/>
      <c r="QB232" s="143"/>
      <c r="QC232" s="143"/>
      <c r="QD232" s="143"/>
      <c r="QE232" s="143"/>
      <c r="QF232" s="143"/>
      <c r="QG232" s="143"/>
      <c r="QH232" s="143"/>
      <c r="QI232" s="143"/>
      <c r="QJ232" s="143"/>
      <c r="QK232" s="143"/>
      <c r="QL232" s="143"/>
      <c r="QM232" s="143"/>
      <c r="QN232" s="143"/>
      <c r="QO232" s="143"/>
      <c r="QP232" s="143"/>
      <c r="QQ232" s="143"/>
      <c r="QR232" s="143"/>
      <c r="QS232" s="143"/>
      <c r="QT232" s="143"/>
      <c r="QU232" s="143"/>
      <c r="QV232" s="143"/>
      <c r="QW232" s="143"/>
      <c r="QX232" s="143"/>
      <c r="QY232" s="143"/>
      <c r="QZ232" s="143"/>
      <c r="RA232" s="143"/>
      <c r="RB232" s="143"/>
      <c r="RC232" s="143"/>
      <c r="RD232" s="143"/>
      <c r="RE232" s="143"/>
      <c r="RF232" s="143"/>
      <c r="RG232" s="143"/>
      <c r="RH232" s="143"/>
      <c r="RI232" s="143"/>
      <c r="RJ232" s="143"/>
      <c r="RK232" s="143"/>
      <c r="RL232" s="143"/>
      <c r="RM232" s="143"/>
      <c r="RN232" s="143"/>
      <c r="RO232" s="143"/>
      <c r="RP232" s="143"/>
      <c r="RQ232" s="143"/>
      <c r="RR232" s="143"/>
      <c r="RS232" s="143"/>
      <c r="RT232" s="143"/>
      <c r="RU232" s="143"/>
      <c r="RV232" s="143"/>
      <c r="RW232" s="143"/>
      <c r="RX232" s="143"/>
      <c r="RY232" s="143"/>
      <c r="RZ232" s="143"/>
      <c r="SA232" s="143"/>
      <c r="SB232" s="143"/>
      <c r="SC232" s="143"/>
      <c r="SD232" s="143"/>
      <c r="SE232" s="143"/>
      <c r="SF232" s="143"/>
      <c r="SG232" s="143"/>
      <c r="SH232" s="143"/>
      <c r="SI232" s="143"/>
      <c r="SJ232" s="143"/>
      <c r="SK232" s="143"/>
      <c r="SL232" s="143"/>
      <c r="SM232" s="143"/>
      <c r="SN232" s="143"/>
      <c r="SO232" s="143"/>
      <c r="SP232" s="143"/>
      <c r="SQ232" s="143"/>
      <c r="SR232" s="143"/>
      <c r="SS232" s="143"/>
      <c r="ST232" s="143"/>
      <c r="SU232" s="143"/>
      <c r="SV232" s="143"/>
      <c r="SW232" s="143"/>
      <c r="SX232" s="143"/>
      <c r="SY232" s="143"/>
      <c r="SZ232" s="143"/>
      <c r="TA232" s="143"/>
      <c r="TB232" s="143"/>
      <c r="TC232" s="143"/>
      <c r="TD232" s="143"/>
      <c r="TE232" s="143"/>
      <c r="TF232" s="143"/>
      <c r="TG232" s="143"/>
      <c r="TH232" s="143"/>
      <c r="TI232" s="143"/>
      <c r="TJ232" s="143"/>
      <c r="TK232" s="143"/>
      <c r="TL232" s="143"/>
      <c r="TM232" s="143"/>
      <c r="TN232" s="143"/>
      <c r="TO232" s="143"/>
      <c r="TP232" s="143"/>
      <c r="TQ232" s="143"/>
      <c r="TR232" s="143"/>
      <c r="TS232" s="143"/>
      <c r="TT232" s="143"/>
      <c r="TU232" s="143"/>
      <c r="TV232" s="143"/>
      <c r="TW232" s="143"/>
      <c r="TX232" s="143"/>
      <c r="TY232" s="143"/>
      <c r="TZ232" s="143"/>
      <c r="UA232" s="143"/>
      <c r="UB232" s="143"/>
      <c r="UC232" s="143"/>
      <c r="UD232" s="143"/>
      <c r="UE232" s="143"/>
      <c r="UF232" s="143"/>
      <c r="UG232" s="143"/>
      <c r="UH232" s="143"/>
      <c r="UI232" s="143"/>
      <c r="UJ232" s="143"/>
      <c r="UK232" s="143"/>
      <c r="UL232" s="143"/>
      <c r="UM232" s="143"/>
      <c r="UN232" s="143"/>
      <c r="UO232" s="143"/>
      <c r="UP232" s="143"/>
      <c r="UQ232" s="143"/>
      <c r="UR232" s="143"/>
      <c r="US232" s="143"/>
      <c r="UT232" s="143"/>
      <c r="UU232" s="143"/>
      <c r="UV232" s="143"/>
      <c r="UW232" s="143"/>
      <c r="UX232" s="143"/>
      <c r="UY232" s="143"/>
      <c r="UZ232" s="143"/>
      <c r="VA232" s="143"/>
      <c r="VB232" s="143"/>
      <c r="VC232" s="143"/>
      <c r="VD232" s="143"/>
      <c r="VE232" s="143"/>
      <c r="VF232" s="143"/>
      <c r="VG232" s="143"/>
      <c r="VH232" s="143"/>
      <c r="VI232" s="143"/>
      <c r="VJ232" s="143"/>
      <c r="VK232" s="143"/>
      <c r="VL232" s="143"/>
      <c r="VM232" s="143"/>
      <c r="VN232" s="143"/>
      <c r="VO232" s="143"/>
      <c r="VP232" s="143"/>
      <c r="VQ232" s="143"/>
      <c r="VR232" s="143"/>
      <c r="VS232" s="143"/>
      <c r="VT232" s="143"/>
      <c r="VU232" s="143"/>
      <c r="VV232" s="143"/>
      <c r="VW232" s="143"/>
      <c r="VX232" s="143"/>
      <c r="VY232" s="143"/>
      <c r="VZ232" s="143"/>
      <c r="WA232" s="143"/>
      <c r="WB232" s="143"/>
      <c r="WC232" s="143"/>
      <c r="WD232" s="143"/>
      <c r="WE232" s="143"/>
      <c r="WF232" s="143"/>
      <c r="WG232" s="143"/>
      <c r="WH232" s="143"/>
      <c r="WI232" s="143"/>
      <c r="WJ232" s="143"/>
      <c r="WK232" s="143"/>
      <c r="WL232" s="143"/>
      <c r="WM232" s="143"/>
      <c r="WN232" s="143"/>
      <c r="WO232" s="143"/>
      <c r="WP232" s="143"/>
      <c r="WQ232" s="143"/>
      <c r="WR232" s="143"/>
      <c r="WS232" s="143"/>
      <c r="WT232" s="143"/>
      <c r="WU232" s="143"/>
      <c r="WV232" s="143"/>
      <c r="WW232" s="143"/>
      <c r="WX232" s="143"/>
      <c r="WY232" s="143"/>
      <c r="WZ232" s="143"/>
      <c r="XA232" s="143"/>
      <c r="XB232" s="143"/>
      <c r="XC232" s="143"/>
      <c r="XD232" s="143"/>
      <c r="XE232" s="143"/>
      <c r="XF232" s="143"/>
      <c r="XG232" s="143"/>
      <c r="XH232" s="143"/>
      <c r="XI232" s="143"/>
      <c r="XJ232" s="143"/>
      <c r="XK232" s="143"/>
      <c r="XL232" s="143"/>
      <c r="XM232" s="143"/>
      <c r="XN232" s="143"/>
      <c r="XO232" s="143"/>
      <c r="XP232" s="143"/>
      <c r="XQ232" s="143"/>
      <c r="XR232" s="143"/>
      <c r="XS232" s="143"/>
      <c r="XT232" s="143"/>
      <c r="XU232" s="143"/>
      <c r="XV232" s="143"/>
      <c r="XW232" s="143"/>
      <c r="XX232" s="143"/>
      <c r="XY232" s="143"/>
      <c r="XZ232" s="143"/>
      <c r="YA232" s="143"/>
      <c r="YB232" s="143"/>
      <c r="YC232" s="143"/>
      <c r="YD232" s="143"/>
      <c r="YE232" s="143"/>
      <c r="YF232" s="143"/>
      <c r="YG232" s="143"/>
      <c r="YH232" s="143"/>
      <c r="YI232" s="143"/>
      <c r="YJ232" s="143"/>
      <c r="YK232" s="143"/>
      <c r="YL232" s="143"/>
      <c r="YM232" s="143"/>
      <c r="YN232" s="143"/>
      <c r="YO232" s="143"/>
      <c r="YP232" s="143"/>
      <c r="YQ232" s="143"/>
      <c r="YR232" s="143"/>
      <c r="YS232" s="143"/>
      <c r="YT232" s="143"/>
      <c r="YU232" s="143"/>
      <c r="YV232" s="143"/>
      <c r="YW232" s="143"/>
      <c r="YX232" s="143"/>
      <c r="YY232" s="143"/>
      <c r="YZ232" s="143"/>
      <c r="ZA232" s="143"/>
      <c r="ZB232" s="143"/>
      <c r="ZC232" s="143"/>
      <c r="ZD232" s="143"/>
      <c r="ZE232" s="143"/>
      <c r="ZF232" s="143"/>
      <c r="ZG232" s="143"/>
      <c r="ZH232" s="143"/>
    </row>
    <row r="233" spans="1:684" s="106" customFormat="1" ht="13.55" customHeight="1">
      <c r="A233" s="400"/>
      <c r="B233" s="62" t="s">
        <v>26</v>
      </c>
      <c r="C233" s="166">
        <f>Asia!C233</f>
        <v>1724880</v>
      </c>
      <c r="D233" s="385">
        <f t="shared" ref="D233" si="63">IFERROR(IF((C233/C221-1)=-100%,"",(C233/C221-1)),"")</f>
        <v>14.302070580720711</v>
      </c>
      <c r="E233" s="93">
        <v>941</v>
      </c>
      <c r="F233" s="385">
        <f t="shared" si="54"/>
        <v>3.7050000000000001</v>
      </c>
      <c r="G233" s="92">
        <v>222</v>
      </c>
      <c r="H233" s="385">
        <f t="shared" si="54"/>
        <v>110</v>
      </c>
      <c r="I233" s="92">
        <v>63</v>
      </c>
      <c r="J233" s="385">
        <f t="shared" si="56"/>
        <v>1.4230769230769229</v>
      </c>
      <c r="K233" s="373">
        <v>24</v>
      </c>
      <c r="L233" s="385" t="str">
        <f t="shared" si="55"/>
        <v/>
      </c>
      <c r="M233" s="373">
        <v>294</v>
      </c>
      <c r="N233" s="385">
        <f t="shared" si="43"/>
        <v>13.7</v>
      </c>
      <c r="O233" s="92"/>
      <c r="P233" s="385"/>
      <c r="Q233" s="93"/>
      <c r="R233" s="385"/>
      <c r="S233" s="143"/>
      <c r="T233" s="143"/>
      <c r="U233" s="143"/>
      <c r="V233" s="143"/>
      <c r="W233" s="143"/>
      <c r="X233" s="143"/>
      <c r="Y233" s="143"/>
      <c r="Z233" s="143"/>
      <c r="AA233" s="143"/>
      <c r="AB233" s="143"/>
      <c r="AC233" s="143"/>
      <c r="AD233" s="143"/>
      <c r="AE233" s="143"/>
      <c r="AF233" s="143"/>
      <c r="AG233" s="143"/>
      <c r="AH233" s="143"/>
      <c r="AI233" s="143"/>
      <c r="AJ233" s="143"/>
      <c r="AK233" s="143"/>
      <c r="AL233" s="143"/>
      <c r="AM233" s="143"/>
      <c r="AN233" s="143"/>
      <c r="AO233" s="143"/>
      <c r="AP233" s="143"/>
      <c r="AQ233" s="143"/>
      <c r="AR233" s="143"/>
      <c r="AS233" s="143"/>
      <c r="AT233" s="143"/>
      <c r="AU233" s="143"/>
      <c r="AV233" s="143"/>
      <c r="AW233" s="143"/>
      <c r="AX233" s="143"/>
      <c r="AY233" s="143"/>
      <c r="AZ233" s="143"/>
      <c r="BA233" s="143"/>
      <c r="BB233" s="143"/>
      <c r="BC233" s="143"/>
      <c r="BD233" s="143"/>
      <c r="BE233" s="143"/>
      <c r="BF233" s="143"/>
      <c r="BG233" s="143"/>
      <c r="BH233" s="143"/>
      <c r="BI233" s="143"/>
      <c r="BJ233" s="143"/>
      <c r="BK233" s="143"/>
      <c r="BL233" s="143"/>
      <c r="BM233" s="143"/>
      <c r="BN233" s="143"/>
      <c r="BO233" s="143"/>
      <c r="BP233" s="143"/>
      <c r="BQ233" s="143"/>
      <c r="BR233" s="143"/>
      <c r="BS233" s="143"/>
      <c r="BT233" s="143"/>
      <c r="BU233" s="143"/>
      <c r="BV233" s="143"/>
      <c r="BW233" s="143"/>
      <c r="BX233" s="143"/>
      <c r="BY233" s="143"/>
      <c r="BZ233" s="143"/>
      <c r="CA233" s="143"/>
      <c r="CB233" s="143"/>
      <c r="CC233" s="143"/>
      <c r="CD233" s="143"/>
      <c r="CE233" s="143"/>
      <c r="CF233" s="143"/>
      <c r="CG233" s="143"/>
      <c r="CH233" s="143"/>
      <c r="CI233" s="143"/>
      <c r="CJ233" s="143"/>
      <c r="CK233" s="143"/>
      <c r="CL233" s="143"/>
      <c r="CM233" s="143"/>
      <c r="CN233" s="143"/>
      <c r="CO233" s="143"/>
      <c r="CP233" s="143"/>
      <c r="CQ233" s="143"/>
      <c r="CR233" s="143"/>
      <c r="CS233" s="143"/>
      <c r="CT233" s="143"/>
      <c r="CU233" s="143"/>
      <c r="CV233" s="143"/>
      <c r="CW233" s="143"/>
      <c r="CX233" s="143"/>
      <c r="CY233" s="143"/>
      <c r="CZ233" s="143"/>
      <c r="DA233" s="143"/>
      <c r="DB233" s="143"/>
      <c r="DC233" s="143"/>
      <c r="DD233" s="143"/>
      <c r="DE233" s="143"/>
      <c r="DF233" s="143"/>
      <c r="DG233" s="143"/>
      <c r="DH233" s="143"/>
      <c r="DI233" s="143"/>
      <c r="DJ233" s="143"/>
      <c r="DK233" s="143"/>
      <c r="DL233" s="143"/>
      <c r="DM233" s="143"/>
      <c r="DN233" s="143"/>
      <c r="DO233" s="143"/>
      <c r="DP233" s="143"/>
      <c r="DQ233" s="143"/>
      <c r="DR233" s="143"/>
      <c r="DS233" s="143"/>
      <c r="DT233" s="143"/>
      <c r="DU233" s="143"/>
      <c r="DV233" s="143"/>
      <c r="DW233" s="143"/>
      <c r="DX233" s="143"/>
      <c r="DY233" s="143"/>
      <c r="DZ233" s="143"/>
      <c r="EA233" s="143"/>
      <c r="EB233" s="143"/>
      <c r="EC233" s="143"/>
      <c r="ED233" s="143"/>
      <c r="EE233" s="143"/>
      <c r="EF233" s="143"/>
      <c r="EG233" s="143"/>
      <c r="EH233" s="143"/>
      <c r="EI233" s="143"/>
      <c r="EJ233" s="143"/>
      <c r="EK233" s="143"/>
      <c r="EL233" s="143"/>
      <c r="EM233" s="143"/>
      <c r="EN233" s="143"/>
      <c r="EO233" s="143"/>
      <c r="EP233" s="143"/>
      <c r="EQ233" s="143"/>
      <c r="ER233" s="143"/>
      <c r="ES233" s="143"/>
      <c r="ET233" s="143"/>
      <c r="EU233" s="143"/>
      <c r="EV233" s="143"/>
      <c r="EW233" s="143"/>
      <c r="EX233" s="143"/>
      <c r="EY233" s="143"/>
      <c r="EZ233" s="143"/>
      <c r="FA233" s="143"/>
      <c r="FB233" s="143"/>
      <c r="FC233" s="143"/>
      <c r="FD233" s="143"/>
      <c r="FE233" s="143"/>
      <c r="FF233" s="143"/>
      <c r="FG233" s="143"/>
      <c r="FH233" s="143"/>
      <c r="FI233" s="143"/>
      <c r="FJ233" s="143"/>
      <c r="FK233" s="143"/>
      <c r="FL233" s="143"/>
      <c r="FM233" s="143"/>
      <c r="FN233" s="143"/>
      <c r="FO233" s="143"/>
      <c r="FP233" s="143"/>
      <c r="FQ233" s="143"/>
      <c r="FR233" s="143"/>
      <c r="FS233" s="143"/>
      <c r="FT233" s="143"/>
      <c r="FU233" s="143"/>
      <c r="FV233" s="143"/>
      <c r="FW233" s="143"/>
      <c r="FX233" s="143"/>
      <c r="FY233" s="143"/>
      <c r="FZ233" s="143"/>
      <c r="GA233" s="143"/>
      <c r="GB233" s="143"/>
      <c r="GC233" s="143"/>
      <c r="GD233" s="143"/>
      <c r="GE233" s="143"/>
      <c r="GF233" s="143"/>
      <c r="GG233" s="143"/>
      <c r="GH233" s="143"/>
      <c r="GI233" s="143"/>
      <c r="GJ233" s="143"/>
      <c r="GK233" s="143"/>
      <c r="GL233" s="143"/>
      <c r="GM233" s="143"/>
      <c r="GN233" s="143"/>
      <c r="GO233" s="143"/>
      <c r="GP233" s="143"/>
      <c r="GQ233" s="143"/>
      <c r="GR233" s="143"/>
      <c r="GS233" s="143"/>
      <c r="GT233" s="143"/>
      <c r="GU233" s="143"/>
      <c r="GV233" s="143"/>
      <c r="GW233" s="143"/>
      <c r="GX233" s="143"/>
      <c r="GY233" s="143"/>
      <c r="GZ233" s="143"/>
      <c r="HA233" s="143"/>
      <c r="HB233" s="143"/>
      <c r="HC233" s="143"/>
      <c r="HD233" s="143"/>
      <c r="HE233" s="143"/>
      <c r="HF233" s="143"/>
      <c r="HG233" s="143"/>
      <c r="HH233" s="143"/>
      <c r="HI233" s="143"/>
      <c r="HJ233" s="143"/>
      <c r="HK233" s="143"/>
      <c r="HL233" s="143"/>
      <c r="HM233" s="143"/>
      <c r="HN233" s="143"/>
      <c r="HO233" s="143"/>
      <c r="HP233" s="143"/>
      <c r="HQ233" s="143"/>
      <c r="HR233" s="143"/>
      <c r="HS233" s="143"/>
      <c r="HT233" s="143"/>
      <c r="HU233" s="143"/>
      <c r="HV233" s="143"/>
      <c r="HW233" s="143"/>
      <c r="HX233" s="143"/>
      <c r="HY233" s="143"/>
      <c r="HZ233" s="143"/>
      <c r="IA233" s="143"/>
      <c r="IB233" s="143"/>
      <c r="IC233" s="143"/>
      <c r="ID233" s="143"/>
      <c r="IE233" s="143"/>
      <c r="IF233" s="143"/>
      <c r="IG233" s="143"/>
      <c r="IH233" s="143"/>
      <c r="II233" s="143"/>
      <c r="IJ233" s="143"/>
      <c r="IK233" s="143"/>
      <c r="IL233" s="143"/>
      <c r="IM233" s="143"/>
      <c r="IN233" s="143"/>
      <c r="IO233" s="143"/>
      <c r="IP233" s="143"/>
      <c r="IQ233" s="143"/>
      <c r="IR233" s="143"/>
      <c r="IS233" s="143"/>
      <c r="IT233" s="143"/>
      <c r="IU233" s="143"/>
      <c r="IV233" s="143"/>
      <c r="IW233" s="143"/>
      <c r="IX233" s="143"/>
      <c r="IY233" s="143"/>
      <c r="IZ233" s="143"/>
      <c r="JA233" s="143"/>
      <c r="JB233" s="143"/>
      <c r="JC233" s="143"/>
      <c r="JD233" s="143"/>
      <c r="JE233" s="143"/>
      <c r="JF233" s="143"/>
      <c r="JG233" s="143"/>
      <c r="JH233" s="143"/>
      <c r="JI233" s="143"/>
      <c r="JJ233" s="143"/>
      <c r="JK233" s="143"/>
      <c r="JL233" s="143"/>
      <c r="JM233" s="143"/>
      <c r="JN233" s="143"/>
      <c r="JO233" s="143"/>
      <c r="JP233" s="143"/>
      <c r="JQ233" s="143"/>
      <c r="JR233" s="143"/>
      <c r="JS233" s="143"/>
      <c r="JT233" s="143"/>
      <c r="JU233" s="143"/>
      <c r="JV233" s="143"/>
      <c r="JW233" s="143"/>
      <c r="JX233" s="143"/>
      <c r="JY233" s="143"/>
      <c r="JZ233" s="143"/>
      <c r="KA233" s="143"/>
      <c r="KB233" s="143"/>
      <c r="KC233" s="143"/>
      <c r="KD233" s="143"/>
      <c r="KE233" s="143"/>
      <c r="KF233" s="143"/>
      <c r="KG233" s="143"/>
      <c r="KH233" s="143"/>
      <c r="KI233" s="143"/>
      <c r="KJ233" s="143"/>
      <c r="KK233" s="143"/>
      <c r="KL233" s="143"/>
      <c r="KM233" s="143"/>
      <c r="KN233" s="143"/>
      <c r="KO233" s="143"/>
      <c r="KP233" s="143"/>
      <c r="KQ233" s="143"/>
      <c r="KR233" s="143"/>
      <c r="KS233" s="143"/>
      <c r="KT233" s="143"/>
      <c r="KU233" s="143"/>
      <c r="KV233" s="143"/>
      <c r="KW233" s="143"/>
      <c r="KX233" s="143"/>
      <c r="KY233" s="143"/>
      <c r="KZ233" s="143"/>
      <c r="LA233" s="143"/>
      <c r="LB233" s="143"/>
      <c r="LC233" s="143"/>
      <c r="LD233" s="143"/>
      <c r="LE233" s="143"/>
      <c r="LF233" s="143"/>
      <c r="LG233" s="143"/>
      <c r="LH233" s="143"/>
      <c r="LI233" s="143"/>
      <c r="LJ233" s="143"/>
      <c r="LK233" s="143"/>
      <c r="LL233" s="143"/>
      <c r="LM233" s="143"/>
      <c r="LN233" s="143"/>
      <c r="LO233" s="143"/>
      <c r="LP233" s="143"/>
      <c r="LQ233" s="143"/>
      <c r="LR233" s="143"/>
      <c r="LS233" s="143"/>
      <c r="LT233" s="143"/>
      <c r="LU233" s="143"/>
      <c r="LV233" s="143"/>
      <c r="LW233" s="143"/>
      <c r="LX233" s="143"/>
      <c r="LY233" s="143"/>
      <c r="LZ233" s="143"/>
      <c r="MA233" s="143"/>
      <c r="MB233" s="143"/>
      <c r="MC233" s="143"/>
      <c r="MD233" s="143"/>
      <c r="ME233" s="143"/>
      <c r="MF233" s="143"/>
      <c r="MG233" s="143"/>
      <c r="MH233" s="143"/>
      <c r="MI233" s="143"/>
      <c r="MJ233" s="143"/>
      <c r="MK233" s="143"/>
      <c r="ML233" s="143"/>
      <c r="MM233" s="143"/>
      <c r="MN233" s="143"/>
      <c r="MO233" s="143"/>
      <c r="MP233" s="143"/>
      <c r="MQ233" s="143"/>
      <c r="MR233" s="143"/>
      <c r="MS233" s="143"/>
      <c r="MT233" s="143"/>
      <c r="MU233" s="143"/>
      <c r="MV233" s="143"/>
      <c r="MW233" s="143"/>
      <c r="MX233" s="143"/>
      <c r="MY233" s="143"/>
      <c r="MZ233" s="143"/>
      <c r="NA233" s="143"/>
      <c r="NB233" s="143"/>
      <c r="NC233" s="143"/>
      <c r="ND233" s="143"/>
      <c r="NE233" s="143"/>
      <c r="NF233" s="143"/>
      <c r="NG233" s="143"/>
      <c r="NH233" s="143"/>
      <c r="NI233" s="143"/>
      <c r="NJ233" s="143"/>
      <c r="NK233" s="143"/>
      <c r="NL233" s="143"/>
      <c r="NM233" s="143"/>
      <c r="NN233" s="143"/>
      <c r="NO233" s="143"/>
      <c r="NP233" s="143"/>
      <c r="NQ233" s="143"/>
      <c r="NR233" s="143"/>
      <c r="NS233" s="143"/>
      <c r="NT233" s="143"/>
      <c r="NU233" s="143"/>
      <c r="NV233" s="143"/>
      <c r="NW233" s="143"/>
      <c r="NX233" s="143"/>
      <c r="NY233" s="143"/>
      <c r="NZ233" s="143"/>
      <c r="OA233" s="143"/>
      <c r="OB233" s="143"/>
      <c r="OC233" s="143"/>
      <c r="OD233" s="143"/>
      <c r="OE233" s="143"/>
      <c r="OF233" s="143"/>
      <c r="OG233" s="143"/>
      <c r="OH233" s="143"/>
      <c r="OI233" s="143"/>
      <c r="OJ233" s="143"/>
      <c r="OK233" s="143"/>
      <c r="OL233" s="143"/>
      <c r="OM233" s="143"/>
      <c r="ON233" s="143"/>
      <c r="OO233" s="143"/>
      <c r="OP233" s="143"/>
      <c r="OQ233" s="143"/>
      <c r="OR233" s="143"/>
      <c r="OS233" s="143"/>
      <c r="OT233" s="143"/>
      <c r="OU233" s="143"/>
      <c r="OV233" s="143"/>
      <c r="OW233" s="143"/>
      <c r="OX233" s="143"/>
      <c r="OY233" s="143"/>
      <c r="OZ233" s="143"/>
      <c r="PA233" s="143"/>
      <c r="PB233" s="143"/>
      <c r="PC233" s="143"/>
      <c r="PD233" s="143"/>
      <c r="PE233" s="143"/>
      <c r="PF233" s="143"/>
      <c r="PG233" s="143"/>
      <c r="PH233" s="143"/>
      <c r="PI233" s="143"/>
      <c r="PJ233" s="143"/>
      <c r="PK233" s="143"/>
      <c r="PL233" s="143"/>
      <c r="PM233" s="143"/>
      <c r="PN233" s="143"/>
      <c r="PO233" s="143"/>
      <c r="PP233" s="143"/>
      <c r="PQ233" s="143"/>
      <c r="PR233" s="143"/>
      <c r="PS233" s="143"/>
      <c r="PT233" s="143"/>
      <c r="PU233" s="143"/>
      <c r="PV233" s="143"/>
      <c r="PW233" s="143"/>
      <c r="PX233" s="143"/>
      <c r="PY233" s="143"/>
      <c r="PZ233" s="143"/>
      <c r="QA233" s="143"/>
      <c r="QB233" s="143"/>
      <c r="QC233" s="143"/>
      <c r="QD233" s="143"/>
      <c r="QE233" s="143"/>
      <c r="QF233" s="143"/>
      <c r="QG233" s="143"/>
      <c r="QH233" s="143"/>
      <c r="QI233" s="143"/>
      <c r="QJ233" s="143"/>
      <c r="QK233" s="143"/>
      <c r="QL233" s="143"/>
      <c r="QM233" s="143"/>
      <c r="QN233" s="143"/>
      <c r="QO233" s="143"/>
      <c r="QP233" s="143"/>
      <c r="QQ233" s="143"/>
      <c r="QR233" s="143"/>
      <c r="QS233" s="143"/>
      <c r="QT233" s="143"/>
      <c r="QU233" s="143"/>
      <c r="QV233" s="143"/>
      <c r="QW233" s="143"/>
      <c r="QX233" s="143"/>
      <c r="QY233" s="143"/>
      <c r="QZ233" s="143"/>
      <c r="RA233" s="143"/>
      <c r="RB233" s="143"/>
      <c r="RC233" s="143"/>
      <c r="RD233" s="143"/>
      <c r="RE233" s="143"/>
      <c r="RF233" s="143"/>
      <c r="RG233" s="143"/>
      <c r="RH233" s="143"/>
      <c r="RI233" s="143"/>
      <c r="RJ233" s="143"/>
      <c r="RK233" s="143"/>
      <c r="RL233" s="143"/>
      <c r="RM233" s="143"/>
      <c r="RN233" s="143"/>
      <c r="RO233" s="143"/>
      <c r="RP233" s="143"/>
      <c r="RQ233" s="143"/>
      <c r="RR233" s="143"/>
      <c r="RS233" s="143"/>
      <c r="RT233" s="143"/>
      <c r="RU233" s="143"/>
      <c r="RV233" s="143"/>
      <c r="RW233" s="143"/>
      <c r="RX233" s="143"/>
      <c r="RY233" s="143"/>
      <c r="RZ233" s="143"/>
      <c r="SA233" s="143"/>
      <c r="SB233" s="143"/>
      <c r="SC233" s="143"/>
      <c r="SD233" s="143"/>
      <c r="SE233" s="143"/>
      <c r="SF233" s="143"/>
      <c r="SG233" s="143"/>
      <c r="SH233" s="143"/>
      <c r="SI233" s="143"/>
      <c r="SJ233" s="143"/>
      <c r="SK233" s="143"/>
      <c r="SL233" s="143"/>
      <c r="SM233" s="143"/>
      <c r="SN233" s="143"/>
      <c r="SO233" s="143"/>
      <c r="SP233" s="143"/>
      <c r="SQ233" s="143"/>
      <c r="SR233" s="143"/>
      <c r="SS233" s="143"/>
      <c r="ST233" s="143"/>
      <c r="SU233" s="143"/>
      <c r="SV233" s="143"/>
      <c r="SW233" s="143"/>
      <c r="SX233" s="143"/>
      <c r="SY233" s="143"/>
      <c r="SZ233" s="143"/>
      <c r="TA233" s="143"/>
      <c r="TB233" s="143"/>
      <c r="TC233" s="143"/>
      <c r="TD233" s="143"/>
      <c r="TE233" s="143"/>
      <c r="TF233" s="143"/>
      <c r="TG233" s="143"/>
      <c r="TH233" s="143"/>
      <c r="TI233" s="143"/>
      <c r="TJ233" s="143"/>
      <c r="TK233" s="143"/>
      <c r="TL233" s="143"/>
      <c r="TM233" s="143"/>
      <c r="TN233" s="143"/>
      <c r="TO233" s="143"/>
      <c r="TP233" s="143"/>
      <c r="TQ233" s="143"/>
      <c r="TR233" s="143"/>
      <c r="TS233" s="143"/>
      <c r="TT233" s="143"/>
      <c r="TU233" s="143"/>
      <c r="TV233" s="143"/>
      <c r="TW233" s="143"/>
      <c r="TX233" s="143"/>
      <c r="TY233" s="143"/>
      <c r="TZ233" s="143"/>
      <c r="UA233" s="143"/>
      <c r="UB233" s="143"/>
      <c r="UC233" s="143"/>
      <c r="UD233" s="143"/>
      <c r="UE233" s="143"/>
      <c r="UF233" s="143"/>
      <c r="UG233" s="143"/>
      <c r="UH233" s="143"/>
      <c r="UI233" s="143"/>
      <c r="UJ233" s="143"/>
      <c r="UK233" s="143"/>
      <c r="UL233" s="143"/>
      <c r="UM233" s="143"/>
      <c r="UN233" s="143"/>
      <c r="UO233" s="143"/>
      <c r="UP233" s="143"/>
      <c r="UQ233" s="143"/>
      <c r="UR233" s="143"/>
      <c r="US233" s="143"/>
      <c r="UT233" s="143"/>
      <c r="UU233" s="143"/>
      <c r="UV233" s="143"/>
      <c r="UW233" s="143"/>
      <c r="UX233" s="143"/>
      <c r="UY233" s="143"/>
      <c r="UZ233" s="143"/>
      <c r="VA233" s="143"/>
      <c r="VB233" s="143"/>
      <c r="VC233" s="143"/>
      <c r="VD233" s="143"/>
      <c r="VE233" s="143"/>
      <c r="VF233" s="143"/>
      <c r="VG233" s="143"/>
      <c r="VH233" s="143"/>
      <c r="VI233" s="143"/>
      <c r="VJ233" s="143"/>
      <c r="VK233" s="143"/>
      <c r="VL233" s="143"/>
      <c r="VM233" s="143"/>
      <c r="VN233" s="143"/>
      <c r="VO233" s="143"/>
      <c r="VP233" s="143"/>
      <c r="VQ233" s="143"/>
      <c r="VR233" s="143"/>
      <c r="VS233" s="143"/>
      <c r="VT233" s="143"/>
      <c r="VU233" s="143"/>
      <c r="VV233" s="143"/>
      <c r="VW233" s="143"/>
      <c r="VX233" s="143"/>
      <c r="VY233" s="143"/>
      <c r="VZ233" s="143"/>
      <c r="WA233" s="143"/>
      <c r="WB233" s="143"/>
      <c r="WC233" s="143"/>
      <c r="WD233" s="143"/>
      <c r="WE233" s="143"/>
      <c r="WF233" s="143"/>
      <c r="WG233" s="143"/>
      <c r="WH233" s="143"/>
      <c r="WI233" s="143"/>
      <c r="WJ233" s="143"/>
      <c r="WK233" s="143"/>
      <c r="WL233" s="143"/>
      <c r="WM233" s="143"/>
      <c r="WN233" s="143"/>
      <c r="WO233" s="143"/>
      <c r="WP233" s="143"/>
      <c r="WQ233" s="143"/>
      <c r="WR233" s="143"/>
      <c r="WS233" s="143"/>
      <c r="WT233" s="143"/>
      <c r="WU233" s="143"/>
      <c r="WV233" s="143"/>
      <c r="WW233" s="143"/>
      <c r="WX233" s="143"/>
      <c r="WY233" s="143"/>
      <c r="WZ233" s="143"/>
      <c r="XA233" s="143"/>
      <c r="XB233" s="143"/>
      <c r="XC233" s="143"/>
      <c r="XD233" s="143"/>
      <c r="XE233" s="143"/>
      <c r="XF233" s="143"/>
      <c r="XG233" s="143"/>
      <c r="XH233" s="143"/>
      <c r="XI233" s="143"/>
      <c r="XJ233" s="143"/>
      <c r="XK233" s="143"/>
      <c r="XL233" s="143"/>
      <c r="XM233" s="143"/>
      <c r="XN233" s="143"/>
      <c r="XO233" s="143"/>
      <c r="XP233" s="143"/>
      <c r="XQ233" s="143"/>
      <c r="XR233" s="143"/>
      <c r="XS233" s="143"/>
      <c r="XT233" s="143"/>
      <c r="XU233" s="143"/>
      <c r="XV233" s="143"/>
      <c r="XW233" s="143"/>
      <c r="XX233" s="143"/>
      <c r="XY233" s="143"/>
      <c r="XZ233" s="143"/>
      <c r="YA233" s="143"/>
      <c r="YB233" s="143"/>
      <c r="YC233" s="143"/>
      <c r="YD233" s="143"/>
      <c r="YE233" s="143"/>
      <c r="YF233" s="143"/>
      <c r="YG233" s="143"/>
      <c r="YH233" s="143"/>
      <c r="YI233" s="143"/>
      <c r="YJ233" s="143"/>
      <c r="YK233" s="143"/>
      <c r="YL233" s="143"/>
      <c r="YM233" s="143"/>
      <c r="YN233" s="143"/>
      <c r="YO233" s="143"/>
      <c r="YP233" s="143"/>
      <c r="YQ233" s="143"/>
      <c r="YR233" s="143"/>
      <c r="YS233" s="143"/>
      <c r="YT233" s="143"/>
      <c r="YU233" s="143"/>
      <c r="YV233" s="143"/>
      <c r="YW233" s="143"/>
      <c r="YX233" s="143"/>
      <c r="YY233" s="143"/>
      <c r="YZ233" s="143"/>
      <c r="ZA233" s="143"/>
      <c r="ZB233" s="143"/>
      <c r="ZC233" s="143"/>
      <c r="ZD233" s="143"/>
      <c r="ZE233" s="143"/>
      <c r="ZF233" s="143"/>
      <c r="ZG233" s="143"/>
      <c r="ZH233" s="143"/>
    </row>
    <row r="234" spans="1:684" s="106" customFormat="1" ht="13.55" customHeight="1">
      <c r="A234" s="400"/>
      <c r="B234" s="62" t="s">
        <v>223</v>
      </c>
      <c r="C234" s="166">
        <f>Asia!C234</f>
        <v>1472193</v>
      </c>
      <c r="D234" s="385">
        <f t="shared" ref="D234" si="64">IFERROR(IF((C234/C222-1)=-100%,"",(C234/C222-1)),"")</f>
        <v>9.1179563307973037</v>
      </c>
      <c r="E234" s="93">
        <v>692</v>
      </c>
      <c r="F234" s="385">
        <f t="shared" si="54"/>
        <v>0.98280802292263614</v>
      </c>
      <c r="G234" s="92">
        <v>239</v>
      </c>
      <c r="H234" s="385">
        <f t="shared" si="54"/>
        <v>33.142857142857146</v>
      </c>
      <c r="I234" s="92">
        <v>53</v>
      </c>
      <c r="J234" s="385">
        <f t="shared" si="56"/>
        <v>-0.41758241758241754</v>
      </c>
      <c r="K234" s="373">
        <v>153</v>
      </c>
      <c r="L234" s="385">
        <f t="shared" si="55"/>
        <v>18.125</v>
      </c>
      <c r="M234" s="373">
        <v>502</v>
      </c>
      <c r="N234" s="385">
        <f t="shared" si="43"/>
        <v>25.421052631578949</v>
      </c>
      <c r="O234" s="92"/>
      <c r="P234" s="385"/>
      <c r="Q234" s="93"/>
      <c r="R234" s="385"/>
      <c r="S234" s="143"/>
      <c r="T234" s="143"/>
      <c r="U234" s="143"/>
      <c r="V234" s="143"/>
      <c r="W234" s="143"/>
      <c r="X234" s="143"/>
      <c r="Y234" s="143"/>
      <c r="Z234" s="143"/>
      <c r="AA234" s="143"/>
      <c r="AB234" s="143"/>
      <c r="AC234" s="143"/>
      <c r="AD234" s="143"/>
      <c r="AE234" s="143"/>
      <c r="AF234" s="143"/>
      <c r="AG234" s="143"/>
      <c r="AH234" s="143"/>
      <c r="AI234" s="143"/>
      <c r="AJ234" s="143"/>
      <c r="AK234" s="143"/>
      <c r="AL234" s="143"/>
      <c r="AM234" s="143"/>
      <c r="AN234" s="143"/>
      <c r="AO234" s="143"/>
      <c r="AP234" s="143"/>
      <c r="AQ234" s="143"/>
      <c r="AR234" s="143"/>
      <c r="AS234" s="143"/>
      <c r="AT234" s="143"/>
      <c r="AU234" s="143"/>
      <c r="AV234" s="143"/>
      <c r="AW234" s="143"/>
      <c r="AX234" s="143"/>
      <c r="AY234" s="143"/>
      <c r="AZ234" s="143"/>
      <c r="BA234" s="143"/>
      <c r="BB234" s="143"/>
      <c r="BC234" s="143"/>
      <c r="BD234" s="143"/>
      <c r="BE234" s="143"/>
      <c r="BF234" s="143"/>
      <c r="BG234" s="143"/>
      <c r="BH234" s="143"/>
      <c r="BI234" s="143"/>
      <c r="BJ234" s="143"/>
      <c r="BK234" s="143"/>
      <c r="BL234" s="143"/>
      <c r="BM234" s="143"/>
      <c r="BN234" s="143"/>
      <c r="BO234" s="143"/>
      <c r="BP234" s="143"/>
      <c r="BQ234" s="143"/>
      <c r="BR234" s="143"/>
      <c r="BS234" s="143"/>
      <c r="BT234" s="143"/>
      <c r="BU234" s="143"/>
      <c r="BV234" s="143"/>
      <c r="BW234" s="143"/>
      <c r="BX234" s="143"/>
      <c r="BY234" s="143"/>
      <c r="BZ234" s="143"/>
      <c r="CA234" s="143"/>
      <c r="CB234" s="143"/>
      <c r="CC234" s="143"/>
      <c r="CD234" s="143"/>
      <c r="CE234" s="143"/>
      <c r="CF234" s="143"/>
      <c r="CG234" s="143"/>
      <c r="CH234" s="143"/>
      <c r="CI234" s="143"/>
      <c r="CJ234" s="143"/>
      <c r="CK234" s="143"/>
      <c r="CL234" s="143"/>
      <c r="CM234" s="143"/>
      <c r="CN234" s="143"/>
      <c r="CO234" s="143"/>
      <c r="CP234" s="143"/>
      <c r="CQ234" s="143"/>
      <c r="CR234" s="143"/>
      <c r="CS234" s="143"/>
      <c r="CT234" s="143"/>
      <c r="CU234" s="143"/>
      <c r="CV234" s="143"/>
      <c r="CW234" s="143"/>
      <c r="CX234" s="143"/>
      <c r="CY234" s="143"/>
      <c r="CZ234" s="143"/>
      <c r="DA234" s="143"/>
      <c r="DB234" s="143"/>
      <c r="DC234" s="143"/>
      <c r="DD234" s="143"/>
      <c r="DE234" s="143"/>
      <c r="DF234" s="143"/>
      <c r="DG234" s="143"/>
      <c r="DH234" s="143"/>
      <c r="DI234" s="143"/>
      <c r="DJ234" s="143"/>
      <c r="DK234" s="143"/>
      <c r="DL234" s="143"/>
      <c r="DM234" s="143"/>
      <c r="DN234" s="143"/>
      <c r="DO234" s="143"/>
      <c r="DP234" s="143"/>
      <c r="DQ234" s="143"/>
      <c r="DR234" s="143"/>
      <c r="DS234" s="143"/>
      <c r="DT234" s="143"/>
      <c r="DU234" s="143"/>
      <c r="DV234" s="143"/>
      <c r="DW234" s="143"/>
      <c r="DX234" s="143"/>
      <c r="DY234" s="143"/>
      <c r="DZ234" s="143"/>
      <c r="EA234" s="143"/>
      <c r="EB234" s="143"/>
      <c r="EC234" s="143"/>
      <c r="ED234" s="143"/>
      <c r="EE234" s="143"/>
      <c r="EF234" s="143"/>
      <c r="EG234" s="143"/>
      <c r="EH234" s="143"/>
      <c r="EI234" s="143"/>
      <c r="EJ234" s="143"/>
      <c r="EK234" s="143"/>
      <c r="EL234" s="143"/>
      <c r="EM234" s="143"/>
      <c r="EN234" s="143"/>
      <c r="EO234" s="143"/>
      <c r="EP234" s="143"/>
      <c r="EQ234" s="143"/>
      <c r="ER234" s="143"/>
      <c r="ES234" s="143"/>
      <c r="ET234" s="143"/>
      <c r="EU234" s="143"/>
      <c r="EV234" s="143"/>
      <c r="EW234" s="143"/>
      <c r="EX234" s="143"/>
      <c r="EY234" s="143"/>
      <c r="EZ234" s="143"/>
      <c r="FA234" s="143"/>
      <c r="FB234" s="143"/>
      <c r="FC234" s="143"/>
      <c r="FD234" s="143"/>
      <c r="FE234" s="143"/>
      <c r="FF234" s="143"/>
      <c r="FG234" s="143"/>
      <c r="FH234" s="143"/>
      <c r="FI234" s="143"/>
      <c r="FJ234" s="143"/>
      <c r="FK234" s="143"/>
      <c r="FL234" s="143"/>
      <c r="FM234" s="143"/>
      <c r="FN234" s="143"/>
      <c r="FO234" s="143"/>
      <c r="FP234" s="143"/>
      <c r="FQ234" s="143"/>
      <c r="FR234" s="143"/>
      <c r="FS234" s="143"/>
      <c r="FT234" s="143"/>
      <c r="FU234" s="143"/>
      <c r="FV234" s="143"/>
      <c r="FW234" s="143"/>
      <c r="FX234" s="143"/>
      <c r="FY234" s="143"/>
      <c r="FZ234" s="143"/>
      <c r="GA234" s="143"/>
      <c r="GB234" s="143"/>
      <c r="GC234" s="143"/>
      <c r="GD234" s="143"/>
      <c r="GE234" s="143"/>
      <c r="GF234" s="143"/>
      <c r="GG234" s="143"/>
      <c r="GH234" s="143"/>
      <c r="GI234" s="143"/>
      <c r="GJ234" s="143"/>
      <c r="GK234" s="143"/>
      <c r="GL234" s="143"/>
      <c r="GM234" s="143"/>
      <c r="GN234" s="143"/>
      <c r="GO234" s="143"/>
      <c r="GP234" s="143"/>
      <c r="GQ234" s="143"/>
      <c r="GR234" s="143"/>
      <c r="GS234" s="143"/>
      <c r="GT234" s="143"/>
      <c r="GU234" s="143"/>
      <c r="GV234" s="143"/>
      <c r="GW234" s="143"/>
      <c r="GX234" s="143"/>
      <c r="GY234" s="143"/>
      <c r="GZ234" s="143"/>
      <c r="HA234" s="143"/>
      <c r="HB234" s="143"/>
      <c r="HC234" s="143"/>
      <c r="HD234" s="143"/>
      <c r="HE234" s="143"/>
      <c r="HF234" s="143"/>
      <c r="HG234" s="143"/>
      <c r="HH234" s="143"/>
      <c r="HI234" s="143"/>
      <c r="HJ234" s="143"/>
      <c r="HK234" s="143"/>
      <c r="HL234" s="143"/>
      <c r="HM234" s="143"/>
      <c r="HN234" s="143"/>
      <c r="HO234" s="143"/>
      <c r="HP234" s="143"/>
      <c r="HQ234" s="143"/>
      <c r="HR234" s="143"/>
      <c r="HS234" s="143"/>
      <c r="HT234" s="143"/>
      <c r="HU234" s="143"/>
      <c r="HV234" s="143"/>
      <c r="HW234" s="143"/>
      <c r="HX234" s="143"/>
      <c r="HY234" s="143"/>
      <c r="HZ234" s="143"/>
      <c r="IA234" s="143"/>
      <c r="IB234" s="143"/>
      <c r="IC234" s="143"/>
      <c r="ID234" s="143"/>
      <c r="IE234" s="143"/>
      <c r="IF234" s="143"/>
      <c r="IG234" s="143"/>
      <c r="IH234" s="143"/>
      <c r="II234" s="143"/>
      <c r="IJ234" s="143"/>
      <c r="IK234" s="143"/>
      <c r="IL234" s="143"/>
      <c r="IM234" s="143"/>
      <c r="IN234" s="143"/>
      <c r="IO234" s="143"/>
      <c r="IP234" s="143"/>
      <c r="IQ234" s="143"/>
      <c r="IR234" s="143"/>
      <c r="IS234" s="143"/>
      <c r="IT234" s="143"/>
      <c r="IU234" s="143"/>
      <c r="IV234" s="143"/>
      <c r="IW234" s="143"/>
      <c r="IX234" s="143"/>
      <c r="IY234" s="143"/>
      <c r="IZ234" s="143"/>
      <c r="JA234" s="143"/>
      <c r="JB234" s="143"/>
      <c r="JC234" s="143"/>
      <c r="JD234" s="143"/>
      <c r="JE234" s="143"/>
      <c r="JF234" s="143"/>
      <c r="JG234" s="143"/>
      <c r="JH234" s="143"/>
      <c r="JI234" s="143"/>
      <c r="JJ234" s="143"/>
      <c r="JK234" s="143"/>
      <c r="JL234" s="143"/>
      <c r="JM234" s="143"/>
      <c r="JN234" s="143"/>
      <c r="JO234" s="143"/>
      <c r="JP234" s="143"/>
      <c r="JQ234" s="143"/>
      <c r="JR234" s="143"/>
      <c r="JS234" s="143"/>
      <c r="JT234" s="143"/>
      <c r="JU234" s="143"/>
      <c r="JV234" s="143"/>
      <c r="JW234" s="143"/>
      <c r="JX234" s="143"/>
      <c r="JY234" s="143"/>
      <c r="JZ234" s="143"/>
      <c r="KA234" s="143"/>
      <c r="KB234" s="143"/>
      <c r="KC234" s="143"/>
      <c r="KD234" s="143"/>
      <c r="KE234" s="143"/>
      <c r="KF234" s="143"/>
      <c r="KG234" s="143"/>
      <c r="KH234" s="143"/>
      <c r="KI234" s="143"/>
      <c r="KJ234" s="143"/>
      <c r="KK234" s="143"/>
      <c r="KL234" s="143"/>
      <c r="KM234" s="143"/>
      <c r="KN234" s="143"/>
      <c r="KO234" s="143"/>
      <c r="KP234" s="143"/>
      <c r="KQ234" s="143"/>
      <c r="KR234" s="143"/>
      <c r="KS234" s="143"/>
      <c r="KT234" s="143"/>
      <c r="KU234" s="143"/>
      <c r="KV234" s="143"/>
      <c r="KW234" s="143"/>
      <c r="KX234" s="143"/>
      <c r="KY234" s="143"/>
      <c r="KZ234" s="143"/>
      <c r="LA234" s="143"/>
      <c r="LB234" s="143"/>
      <c r="LC234" s="143"/>
      <c r="LD234" s="143"/>
      <c r="LE234" s="143"/>
      <c r="LF234" s="143"/>
      <c r="LG234" s="143"/>
      <c r="LH234" s="143"/>
      <c r="LI234" s="143"/>
      <c r="LJ234" s="143"/>
      <c r="LK234" s="143"/>
      <c r="LL234" s="143"/>
      <c r="LM234" s="143"/>
      <c r="LN234" s="143"/>
      <c r="LO234" s="143"/>
      <c r="LP234" s="143"/>
      <c r="LQ234" s="143"/>
      <c r="LR234" s="143"/>
      <c r="LS234" s="143"/>
      <c r="LT234" s="143"/>
      <c r="LU234" s="143"/>
      <c r="LV234" s="143"/>
      <c r="LW234" s="143"/>
      <c r="LX234" s="143"/>
      <c r="LY234" s="143"/>
      <c r="LZ234" s="143"/>
      <c r="MA234" s="143"/>
      <c r="MB234" s="143"/>
      <c r="MC234" s="143"/>
      <c r="MD234" s="143"/>
      <c r="ME234" s="143"/>
      <c r="MF234" s="143"/>
      <c r="MG234" s="143"/>
      <c r="MH234" s="143"/>
      <c r="MI234" s="143"/>
      <c r="MJ234" s="143"/>
      <c r="MK234" s="143"/>
      <c r="ML234" s="143"/>
      <c r="MM234" s="143"/>
      <c r="MN234" s="143"/>
      <c r="MO234" s="143"/>
      <c r="MP234" s="143"/>
      <c r="MQ234" s="143"/>
      <c r="MR234" s="143"/>
      <c r="MS234" s="143"/>
      <c r="MT234" s="143"/>
      <c r="MU234" s="143"/>
      <c r="MV234" s="143"/>
      <c r="MW234" s="143"/>
      <c r="MX234" s="143"/>
      <c r="MY234" s="143"/>
      <c r="MZ234" s="143"/>
      <c r="NA234" s="143"/>
      <c r="NB234" s="143"/>
      <c r="NC234" s="143"/>
      <c r="ND234" s="143"/>
      <c r="NE234" s="143"/>
      <c r="NF234" s="143"/>
      <c r="NG234" s="143"/>
      <c r="NH234" s="143"/>
      <c r="NI234" s="143"/>
      <c r="NJ234" s="143"/>
      <c r="NK234" s="143"/>
      <c r="NL234" s="143"/>
      <c r="NM234" s="143"/>
      <c r="NN234" s="143"/>
      <c r="NO234" s="143"/>
      <c r="NP234" s="143"/>
      <c r="NQ234" s="143"/>
      <c r="NR234" s="143"/>
      <c r="NS234" s="143"/>
      <c r="NT234" s="143"/>
      <c r="NU234" s="143"/>
      <c r="NV234" s="143"/>
      <c r="NW234" s="143"/>
      <c r="NX234" s="143"/>
      <c r="NY234" s="143"/>
      <c r="NZ234" s="143"/>
      <c r="OA234" s="143"/>
      <c r="OB234" s="143"/>
      <c r="OC234" s="143"/>
      <c r="OD234" s="143"/>
      <c r="OE234" s="143"/>
      <c r="OF234" s="143"/>
      <c r="OG234" s="143"/>
      <c r="OH234" s="143"/>
      <c r="OI234" s="143"/>
      <c r="OJ234" s="143"/>
      <c r="OK234" s="143"/>
      <c r="OL234" s="143"/>
      <c r="OM234" s="143"/>
      <c r="ON234" s="143"/>
      <c r="OO234" s="143"/>
      <c r="OP234" s="143"/>
      <c r="OQ234" s="143"/>
      <c r="OR234" s="143"/>
      <c r="OS234" s="143"/>
      <c r="OT234" s="143"/>
      <c r="OU234" s="143"/>
      <c r="OV234" s="143"/>
      <c r="OW234" s="143"/>
      <c r="OX234" s="143"/>
      <c r="OY234" s="143"/>
      <c r="OZ234" s="143"/>
      <c r="PA234" s="143"/>
      <c r="PB234" s="143"/>
      <c r="PC234" s="143"/>
      <c r="PD234" s="143"/>
      <c r="PE234" s="143"/>
      <c r="PF234" s="143"/>
      <c r="PG234" s="143"/>
      <c r="PH234" s="143"/>
      <c r="PI234" s="143"/>
      <c r="PJ234" s="143"/>
      <c r="PK234" s="143"/>
      <c r="PL234" s="143"/>
      <c r="PM234" s="143"/>
      <c r="PN234" s="143"/>
      <c r="PO234" s="143"/>
      <c r="PP234" s="143"/>
      <c r="PQ234" s="143"/>
      <c r="PR234" s="143"/>
      <c r="PS234" s="143"/>
      <c r="PT234" s="143"/>
      <c r="PU234" s="143"/>
      <c r="PV234" s="143"/>
      <c r="PW234" s="143"/>
      <c r="PX234" s="143"/>
      <c r="PY234" s="143"/>
      <c r="PZ234" s="143"/>
      <c r="QA234" s="143"/>
      <c r="QB234" s="143"/>
      <c r="QC234" s="143"/>
      <c r="QD234" s="143"/>
      <c r="QE234" s="143"/>
      <c r="QF234" s="143"/>
      <c r="QG234" s="143"/>
      <c r="QH234" s="143"/>
      <c r="QI234" s="143"/>
      <c r="QJ234" s="143"/>
      <c r="QK234" s="143"/>
      <c r="QL234" s="143"/>
      <c r="QM234" s="143"/>
      <c r="QN234" s="143"/>
      <c r="QO234" s="143"/>
      <c r="QP234" s="143"/>
      <c r="QQ234" s="143"/>
      <c r="QR234" s="143"/>
      <c r="QS234" s="143"/>
      <c r="QT234" s="143"/>
      <c r="QU234" s="143"/>
      <c r="QV234" s="143"/>
      <c r="QW234" s="143"/>
      <c r="QX234" s="143"/>
      <c r="QY234" s="143"/>
      <c r="QZ234" s="143"/>
      <c r="RA234" s="143"/>
      <c r="RB234" s="143"/>
      <c r="RC234" s="143"/>
      <c r="RD234" s="143"/>
      <c r="RE234" s="143"/>
      <c r="RF234" s="143"/>
      <c r="RG234" s="143"/>
      <c r="RH234" s="143"/>
      <c r="RI234" s="143"/>
      <c r="RJ234" s="143"/>
      <c r="RK234" s="143"/>
      <c r="RL234" s="143"/>
      <c r="RM234" s="143"/>
      <c r="RN234" s="143"/>
      <c r="RO234" s="143"/>
      <c r="RP234" s="143"/>
      <c r="RQ234" s="143"/>
      <c r="RR234" s="143"/>
      <c r="RS234" s="143"/>
      <c r="RT234" s="143"/>
      <c r="RU234" s="143"/>
      <c r="RV234" s="143"/>
      <c r="RW234" s="143"/>
      <c r="RX234" s="143"/>
      <c r="RY234" s="143"/>
      <c r="RZ234" s="143"/>
      <c r="SA234" s="143"/>
      <c r="SB234" s="143"/>
      <c r="SC234" s="143"/>
      <c r="SD234" s="143"/>
      <c r="SE234" s="143"/>
      <c r="SF234" s="143"/>
      <c r="SG234" s="143"/>
      <c r="SH234" s="143"/>
      <c r="SI234" s="143"/>
      <c r="SJ234" s="143"/>
      <c r="SK234" s="143"/>
      <c r="SL234" s="143"/>
      <c r="SM234" s="143"/>
      <c r="SN234" s="143"/>
      <c r="SO234" s="143"/>
      <c r="SP234" s="143"/>
      <c r="SQ234" s="143"/>
      <c r="SR234" s="143"/>
      <c r="SS234" s="143"/>
      <c r="ST234" s="143"/>
      <c r="SU234" s="143"/>
      <c r="SV234" s="143"/>
      <c r="SW234" s="143"/>
      <c r="SX234" s="143"/>
      <c r="SY234" s="143"/>
      <c r="SZ234" s="143"/>
      <c r="TA234" s="143"/>
      <c r="TB234" s="143"/>
      <c r="TC234" s="143"/>
      <c r="TD234" s="143"/>
      <c r="TE234" s="143"/>
      <c r="TF234" s="143"/>
      <c r="TG234" s="143"/>
      <c r="TH234" s="143"/>
      <c r="TI234" s="143"/>
      <c r="TJ234" s="143"/>
      <c r="TK234" s="143"/>
      <c r="TL234" s="143"/>
      <c r="TM234" s="143"/>
      <c r="TN234" s="143"/>
      <c r="TO234" s="143"/>
      <c r="TP234" s="143"/>
      <c r="TQ234" s="143"/>
      <c r="TR234" s="143"/>
      <c r="TS234" s="143"/>
      <c r="TT234" s="143"/>
      <c r="TU234" s="143"/>
      <c r="TV234" s="143"/>
      <c r="TW234" s="143"/>
      <c r="TX234" s="143"/>
      <c r="TY234" s="143"/>
      <c r="TZ234" s="143"/>
      <c r="UA234" s="143"/>
      <c r="UB234" s="143"/>
      <c r="UC234" s="143"/>
      <c r="UD234" s="143"/>
      <c r="UE234" s="143"/>
      <c r="UF234" s="143"/>
      <c r="UG234" s="143"/>
      <c r="UH234" s="143"/>
      <c r="UI234" s="143"/>
      <c r="UJ234" s="143"/>
      <c r="UK234" s="143"/>
      <c r="UL234" s="143"/>
      <c r="UM234" s="143"/>
      <c r="UN234" s="143"/>
      <c r="UO234" s="143"/>
      <c r="UP234" s="143"/>
      <c r="UQ234" s="143"/>
      <c r="UR234" s="143"/>
      <c r="US234" s="143"/>
      <c r="UT234" s="143"/>
      <c r="UU234" s="143"/>
      <c r="UV234" s="143"/>
      <c r="UW234" s="143"/>
      <c r="UX234" s="143"/>
      <c r="UY234" s="143"/>
      <c r="UZ234" s="143"/>
      <c r="VA234" s="143"/>
      <c r="VB234" s="143"/>
      <c r="VC234" s="143"/>
      <c r="VD234" s="143"/>
      <c r="VE234" s="143"/>
      <c r="VF234" s="143"/>
      <c r="VG234" s="143"/>
      <c r="VH234" s="143"/>
      <c r="VI234" s="143"/>
      <c r="VJ234" s="143"/>
      <c r="VK234" s="143"/>
      <c r="VL234" s="143"/>
      <c r="VM234" s="143"/>
      <c r="VN234" s="143"/>
      <c r="VO234" s="143"/>
      <c r="VP234" s="143"/>
      <c r="VQ234" s="143"/>
      <c r="VR234" s="143"/>
      <c r="VS234" s="143"/>
      <c r="VT234" s="143"/>
      <c r="VU234" s="143"/>
      <c r="VV234" s="143"/>
      <c r="VW234" s="143"/>
      <c r="VX234" s="143"/>
      <c r="VY234" s="143"/>
      <c r="VZ234" s="143"/>
      <c r="WA234" s="143"/>
      <c r="WB234" s="143"/>
      <c r="WC234" s="143"/>
      <c r="WD234" s="143"/>
      <c r="WE234" s="143"/>
      <c r="WF234" s="143"/>
      <c r="WG234" s="143"/>
      <c r="WH234" s="143"/>
      <c r="WI234" s="143"/>
      <c r="WJ234" s="143"/>
      <c r="WK234" s="143"/>
      <c r="WL234" s="143"/>
      <c r="WM234" s="143"/>
      <c r="WN234" s="143"/>
      <c r="WO234" s="143"/>
      <c r="WP234" s="143"/>
      <c r="WQ234" s="143"/>
      <c r="WR234" s="143"/>
      <c r="WS234" s="143"/>
      <c r="WT234" s="143"/>
      <c r="WU234" s="143"/>
      <c r="WV234" s="143"/>
      <c r="WW234" s="143"/>
      <c r="WX234" s="143"/>
      <c r="WY234" s="143"/>
      <c r="WZ234" s="143"/>
      <c r="XA234" s="143"/>
      <c r="XB234" s="143"/>
      <c r="XC234" s="143"/>
      <c r="XD234" s="143"/>
      <c r="XE234" s="143"/>
      <c r="XF234" s="143"/>
      <c r="XG234" s="143"/>
      <c r="XH234" s="143"/>
      <c r="XI234" s="143"/>
      <c r="XJ234" s="143"/>
      <c r="XK234" s="143"/>
      <c r="XL234" s="143"/>
      <c r="XM234" s="143"/>
      <c r="XN234" s="143"/>
      <c r="XO234" s="143"/>
      <c r="XP234" s="143"/>
      <c r="XQ234" s="143"/>
      <c r="XR234" s="143"/>
      <c r="XS234" s="143"/>
      <c r="XT234" s="143"/>
      <c r="XU234" s="143"/>
      <c r="XV234" s="143"/>
      <c r="XW234" s="143"/>
      <c r="XX234" s="143"/>
      <c r="XY234" s="143"/>
      <c r="XZ234" s="143"/>
      <c r="YA234" s="143"/>
      <c r="YB234" s="143"/>
      <c r="YC234" s="143"/>
      <c r="YD234" s="143"/>
      <c r="YE234" s="143"/>
      <c r="YF234" s="143"/>
      <c r="YG234" s="143"/>
      <c r="YH234" s="143"/>
      <c r="YI234" s="143"/>
      <c r="YJ234" s="143"/>
      <c r="YK234" s="143"/>
      <c r="YL234" s="143"/>
      <c r="YM234" s="143"/>
      <c r="YN234" s="143"/>
      <c r="YO234" s="143"/>
      <c r="YP234" s="143"/>
      <c r="YQ234" s="143"/>
      <c r="YR234" s="143"/>
      <c r="YS234" s="143"/>
      <c r="YT234" s="143"/>
      <c r="YU234" s="143"/>
      <c r="YV234" s="143"/>
      <c r="YW234" s="143"/>
      <c r="YX234" s="143"/>
      <c r="YY234" s="143"/>
      <c r="YZ234" s="143"/>
      <c r="ZA234" s="143"/>
      <c r="ZB234" s="143"/>
      <c r="ZC234" s="143"/>
      <c r="ZD234" s="143"/>
      <c r="ZE234" s="143"/>
      <c r="ZF234" s="143"/>
      <c r="ZG234" s="143"/>
      <c r="ZH234" s="143"/>
    </row>
    <row r="235" spans="1:684" s="106" customFormat="1" ht="13.55" customHeight="1">
      <c r="A235" s="400"/>
      <c r="B235" s="62" t="s">
        <v>8</v>
      </c>
      <c r="C235" s="166">
        <f>Asia!C235</f>
        <v>1497105</v>
      </c>
      <c r="D235" s="385">
        <f t="shared" ref="D235" si="65">IFERROR(IF((C235/C223-1)=-100%,"",(C235/C223-1)),"")</f>
        <v>5.9553208886576288</v>
      </c>
      <c r="E235" s="93">
        <v>681</v>
      </c>
      <c r="F235" s="385">
        <f t="shared" si="54"/>
        <v>0.84552845528455278</v>
      </c>
      <c r="G235" s="92">
        <v>273</v>
      </c>
      <c r="H235" s="385">
        <f t="shared" si="54"/>
        <v>6</v>
      </c>
      <c r="I235" s="92">
        <v>78</v>
      </c>
      <c r="J235" s="385">
        <f t="shared" si="56"/>
        <v>0.30000000000000004</v>
      </c>
      <c r="K235" s="373">
        <v>47</v>
      </c>
      <c r="L235" s="385">
        <f t="shared" si="55"/>
        <v>6.833333333333333</v>
      </c>
      <c r="M235" s="373">
        <v>448</v>
      </c>
      <c r="N235" s="385">
        <f t="shared" si="43"/>
        <v>5.2222222222222223</v>
      </c>
      <c r="O235" s="92"/>
      <c r="P235" s="385"/>
      <c r="Q235" s="93"/>
      <c r="R235" s="385"/>
      <c r="S235" s="143"/>
      <c r="T235" s="143"/>
      <c r="U235" s="143"/>
      <c r="V235" s="143"/>
      <c r="W235" s="143"/>
      <c r="X235" s="143"/>
      <c r="Y235" s="143"/>
      <c r="Z235" s="143"/>
      <c r="AA235" s="143"/>
      <c r="AB235" s="143"/>
      <c r="AC235" s="143"/>
      <c r="AD235" s="143"/>
      <c r="AE235" s="143"/>
      <c r="AF235" s="143"/>
      <c r="AG235" s="143"/>
      <c r="AH235" s="143"/>
      <c r="AI235" s="143"/>
      <c r="AJ235" s="143"/>
      <c r="AK235" s="143"/>
      <c r="AL235" s="143"/>
      <c r="AM235" s="143"/>
      <c r="AN235" s="143"/>
      <c r="AO235" s="143"/>
      <c r="AP235" s="143"/>
      <c r="AQ235" s="143"/>
      <c r="AR235" s="143"/>
      <c r="AS235" s="143"/>
      <c r="AT235" s="143"/>
      <c r="AU235" s="143"/>
      <c r="AV235" s="143"/>
      <c r="AW235" s="143"/>
      <c r="AX235" s="143"/>
      <c r="AY235" s="143"/>
      <c r="AZ235" s="143"/>
      <c r="BA235" s="143"/>
      <c r="BB235" s="143"/>
      <c r="BC235" s="143"/>
      <c r="BD235" s="143"/>
      <c r="BE235" s="143"/>
      <c r="BF235" s="143"/>
      <c r="BG235" s="143"/>
      <c r="BH235" s="143"/>
      <c r="BI235" s="143"/>
      <c r="BJ235" s="143"/>
      <c r="BK235" s="143"/>
      <c r="BL235" s="143"/>
      <c r="BM235" s="143"/>
      <c r="BN235" s="143"/>
      <c r="BO235" s="143"/>
      <c r="BP235" s="143"/>
      <c r="BQ235" s="143"/>
      <c r="BR235" s="143"/>
      <c r="BS235" s="143"/>
      <c r="BT235" s="143"/>
      <c r="BU235" s="143"/>
      <c r="BV235" s="143"/>
      <c r="BW235" s="143"/>
      <c r="BX235" s="143"/>
      <c r="BY235" s="143"/>
      <c r="BZ235" s="143"/>
      <c r="CA235" s="143"/>
      <c r="CB235" s="143"/>
      <c r="CC235" s="143"/>
      <c r="CD235" s="143"/>
      <c r="CE235" s="143"/>
      <c r="CF235" s="143"/>
      <c r="CG235" s="143"/>
      <c r="CH235" s="143"/>
      <c r="CI235" s="143"/>
      <c r="CJ235" s="143"/>
      <c r="CK235" s="143"/>
      <c r="CL235" s="143"/>
      <c r="CM235" s="143"/>
      <c r="CN235" s="143"/>
      <c r="CO235" s="143"/>
      <c r="CP235" s="143"/>
      <c r="CQ235" s="143"/>
      <c r="CR235" s="143"/>
      <c r="CS235" s="143"/>
      <c r="CT235" s="143"/>
      <c r="CU235" s="143"/>
      <c r="CV235" s="143"/>
      <c r="CW235" s="143"/>
      <c r="CX235" s="143"/>
      <c r="CY235" s="143"/>
      <c r="CZ235" s="143"/>
      <c r="DA235" s="143"/>
      <c r="DB235" s="143"/>
      <c r="DC235" s="143"/>
      <c r="DD235" s="143"/>
      <c r="DE235" s="143"/>
      <c r="DF235" s="143"/>
      <c r="DG235" s="143"/>
      <c r="DH235" s="143"/>
      <c r="DI235" s="143"/>
      <c r="DJ235" s="143"/>
      <c r="DK235" s="143"/>
      <c r="DL235" s="143"/>
      <c r="DM235" s="143"/>
      <c r="DN235" s="143"/>
      <c r="DO235" s="143"/>
      <c r="DP235" s="143"/>
      <c r="DQ235" s="143"/>
      <c r="DR235" s="143"/>
      <c r="DS235" s="143"/>
      <c r="DT235" s="143"/>
      <c r="DU235" s="143"/>
      <c r="DV235" s="143"/>
      <c r="DW235" s="143"/>
      <c r="DX235" s="143"/>
      <c r="DY235" s="143"/>
      <c r="DZ235" s="143"/>
      <c r="EA235" s="143"/>
      <c r="EB235" s="143"/>
      <c r="EC235" s="143"/>
      <c r="ED235" s="143"/>
      <c r="EE235" s="143"/>
      <c r="EF235" s="143"/>
      <c r="EG235" s="143"/>
      <c r="EH235" s="143"/>
      <c r="EI235" s="143"/>
      <c r="EJ235" s="143"/>
      <c r="EK235" s="143"/>
      <c r="EL235" s="143"/>
      <c r="EM235" s="143"/>
      <c r="EN235" s="143"/>
      <c r="EO235" s="143"/>
      <c r="EP235" s="143"/>
      <c r="EQ235" s="143"/>
      <c r="ER235" s="143"/>
      <c r="ES235" s="143"/>
      <c r="ET235" s="143"/>
      <c r="EU235" s="143"/>
      <c r="EV235" s="143"/>
      <c r="EW235" s="143"/>
      <c r="EX235" s="143"/>
      <c r="EY235" s="143"/>
      <c r="EZ235" s="143"/>
      <c r="FA235" s="143"/>
      <c r="FB235" s="143"/>
      <c r="FC235" s="143"/>
      <c r="FD235" s="143"/>
      <c r="FE235" s="143"/>
      <c r="FF235" s="143"/>
      <c r="FG235" s="143"/>
      <c r="FH235" s="143"/>
      <c r="FI235" s="143"/>
      <c r="FJ235" s="143"/>
      <c r="FK235" s="143"/>
      <c r="FL235" s="143"/>
      <c r="FM235" s="143"/>
      <c r="FN235" s="143"/>
      <c r="FO235" s="143"/>
      <c r="FP235" s="143"/>
      <c r="FQ235" s="143"/>
      <c r="FR235" s="143"/>
      <c r="FS235" s="143"/>
      <c r="FT235" s="143"/>
      <c r="FU235" s="143"/>
      <c r="FV235" s="143"/>
      <c r="FW235" s="143"/>
      <c r="FX235" s="143"/>
      <c r="FY235" s="143"/>
      <c r="FZ235" s="143"/>
      <c r="GA235" s="143"/>
      <c r="GB235" s="143"/>
      <c r="GC235" s="143"/>
      <c r="GD235" s="143"/>
      <c r="GE235" s="143"/>
      <c r="GF235" s="143"/>
      <c r="GG235" s="143"/>
      <c r="GH235" s="143"/>
      <c r="GI235" s="143"/>
      <c r="GJ235" s="143"/>
      <c r="GK235" s="143"/>
      <c r="GL235" s="143"/>
      <c r="GM235" s="143"/>
      <c r="GN235" s="143"/>
      <c r="GO235" s="143"/>
      <c r="GP235" s="143"/>
      <c r="GQ235" s="143"/>
      <c r="GR235" s="143"/>
      <c r="GS235" s="143"/>
      <c r="GT235" s="143"/>
      <c r="GU235" s="143"/>
      <c r="GV235" s="143"/>
      <c r="GW235" s="143"/>
      <c r="GX235" s="143"/>
      <c r="GY235" s="143"/>
      <c r="GZ235" s="143"/>
      <c r="HA235" s="143"/>
      <c r="HB235" s="143"/>
      <c r="HC235" s="143"/>
      <c r="HD235" s="143"/>
      <c r="HE235" s="143"/>
      <c r="HF235" s="143"/>
      <c r="HG235" s="143"/>
      <c r="HH235" s="143"/>
      <c r="HI235" s="143"/>
      <c r="HJ235" s="143"/>
      <c r="HK235" s="143"/>
      <c r="HL235" s="143"/>
      <c r="HM235" s="143"/>
      <c r="HN235" s="143"/>
      <c r="HO235" s="143"/>
      <c r="HP235" s="143"/>
      <c r="HQ235" s="143"/>
      <c r="HR235" s="143"/>
      <c r="HS235" s="143"/>
      <c r="HT235" s="143"/>
      <c r="HU235" s="143"/>
      <c r="HV235" s="143"/>
      <c r="HW235" s="143"/>
      <c r="HX235" s="143"/>
      <c r="HY235" s="143"/>
      <c r="HZ235" s="143"/>
      <c r="IA235" s="143"/>
      <c r="IB235" s="143"/>
      <c r="IC235" s="143"/>
      <c r="ID235" s="143"/>
      <c r="IE235" s="143"/>
      <c r="IF235" s="143"/>
      <c r="IG235" s="143"/>
      <c r="IH235" s="143"/>
      <c r="II235" s="143"/>
      <c r="IJ235" s="143"/>
      <c r="IK235" s="143"/>
      <c r="IL235" s="143"/>
      <c r="IM235" s="143"/>
      <c r="IN235" s="143"/>
      <c r="IO235" s="143"/>
      <c r="IP235" s="143"/>
      <c r="IQ235" s="143"/>
      <c r="IR235" s="143"/>
      <c r="IS235" s="143"/>
      <c r="IT235" s="143"/>
      <c r="IU235" s="143"/>
      <c r="IV235" s="143"/>
      <c r="IW235" s="143"/>
      <c r="IX235" s="143"/>
      <c r="IY235" s="143"/>
      <c r="IZ235" s="143"/>
      <c r="JA235" s="143"/>
      <c r="JB235" s="143"/>
      <c r="JC235" s="143"/>
      <c r="JD235" s="143"/>
      <c r="JE235" s="143"/>
      <c r="JF235" s="143"/>
      <c r="JG235" s="143"/>
      <c r="JH235" s="143"/>
      <c r="JI235" s="143"/>
      <c r="JJ235" s="143"/>
      <c r="JK235" s="143"/>
      <c r="JL235" s="143"/>
      <c r="JM235" s="143"/>
      <c r="JN235" s="143"/>
      <c r="JO235" s="143"/>
      <c r="JP235" s="143"/>
      <c r="JQ235" s="143"/>
      <c r="JR235" s="143"/>
      <c r="JS235" s="143"/>
      <c r="JT235" s="143"/>
      <c r="JU235" s="143"/>
      <c r="JV235" s="143"/>
      <c r="JW235" s="143"/>
      <c r="JX235" s="143"/>
      <c r="JY235" s="143"/>
      <c r="JZ235" s="143"/>
      <c r="KA235" s="143"/>
      <c r="KB235" s="143"/>
      <c r="KC235" s="143"/>
      <c r="KD235" s="143"/>
      <c r="KE235" s="143"/>
      <c r="KF235" s="143"/>
      <c r="KG235" s="143"/>
      <c r="KH235" s="143"/>
      <c r="KI235" s="143"/>
      <c r="KJ235" s="143"/>
      <c r="KK235" s="143"/>
      <c r="KL235" s="143"/>
      <c r="KM235" s="143"/>
      <c r="KN235" s="143"/>
      <c r="KO235" s="143"/>
      <c r="KP235" s="143"/>
      <c r="KQ235" s="143"/>
      <c r="KR235" s="143"/>
      <c r="KS235" s="143"/>
      <c r="KT235" s="143"/>
      <c r="KU235" s="143"/>
      <c r="KV235" s="143"/>
      <c r="KW235" s="143"/>
      <c r="KX235" s="143"/>
      <c r="KY235" s="143"/>
      <c r="KZ235" s="143"/>
      <c r="LA235" s="143"/>
      <c r="LB235" s="143"/>
      <c r="LC235" s="143"/>
      <c r="LD235" s="143"/>
      <c r="LE235" s="143"/>
      <c r="LF235" s="143"/>
      <c r="LG235" s="143"/>
      <c r="LH235" s="143"/>
      <c r="LI235" s="143"/>
      <c r="LJ235" s="143"/>
      <c r="LK235" s="143"/>
      <c r="LL235" s="143"/>
      <c r="LM235" s="143"/>
      <c r="LN235" s="143"/>
      <c r="LO235" s="143"/>
      <c r="LP235" s="143"/>
      <c r="LQ235" s="143"/>
      <c r="LR235" s="143"/>
      <c r="LS235" s="143"/>
      <c r="LT235" s="143"/>
      <c r="LU235" s="143"/>
      <c r="LV235" s="143"/>
      <c r="LW235" s="143"/>
      <c r="LX235" s="143"/>
      <c r="LY235" s="143"/>
      <c r="LZ235" s="143"/>
      <c r="MA235" s="143"/>
      <c r="MB235" s="143"/>
      <c r="MC235" s="143"/>
      <c r="MD235" s="143"/>
      <c r="ME235" s="143"/>
      <c r="MF235" s="143"/>
      <c r="MG235" s="143"/>
      <c r="MH235" s="143"/>
      <c r="MI235" s="143"/>
      <c r="MJ235" s="143"/>
      <c r="MK235" s="143"/>
      <c r="ML235" s="143"/>
      <c r="MM235" s="143"/>
      <c r="MN235" s="143"/>
      <c r="MO235" s="143"/>
      <c r="MP235" s="143"/>
      <c r="MQ235" s="143"/>
      <c r="MR235" s="143"/>
      <c r="MS235" s="143"/>
      <c r="MT235" s="143"/>
      <c r="MU235" s="143"/>
      <c r="MV235" s="143"/>
      <c r="MW235" s="143"/>
      <c r="MX235" s="143"/>
      <c r="MY235" s="143"/>
      <c r="MZ235" s="143"/>
      <c r="NA235" s="143"/>
      <c r="NB235" s="143"/>
      <c r="NC235" s="143"/>
      <c r="ND235" s="143"/>
      <c r="NE235" s="143"/>
      <c r="NF235" s="143"/>
      <c r="NG235" s="143"/>
      <c r="NH235" s="143"/>
      <c r="NI235" s="143"/>
      <c r="NJ235" s="143"/>
      <c r="NK235" s="143"/>
      <c r="NL235" s="143"/>
      <c r="NM235" s="143"/>
      <c r="NN235" s="143"/>
      <c r="NO235" s="143"/>
      <c r="NP235" s="143"/>
      <c r="NQ235" s="143"/>
      <c r="NR235" s="143"/>
      <c r="NS235" s="143"/>
      <c r="NT235" s="143"/>
      <c r="NU235" s="143"/>
      <c r="NV235" s="143"/>
      <c r="NW235" s="143"/>
      <c r="NX235" s="143"/>
      <c r="NY235" s="143"/>
      <c r="NZ235" s="143"/>
      <c r="OA235" s="143"/>
      <c r="OB235" s="143"/>
      <c r="OC235" s="143"/>
      <c r="OD235" s="143"/>
      <c r="OE235" s="143"/>
      <c r="OF235" s="143"/>
      <c r="OG235" s="143"/>
      <c r="OH235" s="143"/>
      <c r="OI235" s="143"/>
      <c r="OJ235" s="143"/>
      <c r="OK235" s="143"/>
      <c r="OL235" s="143"/>
      <c r="OM235" s="143"/>
      <c r="ON235" s="143"/>
      <c r="OO235" s="143"/>
      <c r="OP235" s="143"/>
      <c r="OQ235" s="143"/>
      <c r="OR235" s="143"/>
      <c r="OS235" s="143"/>
      <c r="OT235" s="143"/>
      <c r="OU235" s="143"/>
      <c r="OV235" s="143"/>
      <c r="OW235" s="143"/>
      <c r="OX235" s="143"/>
      <c r="OY235" s="143"/>
      <c r="OZ235" s="143"/>
      <c r="PA235" s="143"/>
      <c r="PB235" s="143"/>
      <c r="PC235" s="143"/>
      <c r="PD235" s="143"/>
      <c r="PE235" s="143"/>
      <c r="PF235" s="143"/>
      <c r="PG235" s="143"/>
      <c r="PH235" s="143"/>
      <c r="PI235" s="143"/>
      <c r="PJ235" s="143"/>
      <c r="PK235" s="143"/>
      <c r="PL235" s="143"/>
      <c r="PM235" s="143"/>
      <c r="PN235" s="143"/>
      <c r="PO235" s="143"/>
      <c r="PP235" s="143"/>
      <c r="PQ235" s="143"/>
      <c r="PR235" s="143"/>
      <c r="PS235" s="143"/>
      <c r="PT235" s="143"/>
      <c r="PU235" s="143"/>
      <c r="PV235" s="143"/>
      <c r="PW235" s="143"/>
      <c r="PX235" s="143"/>
      <c r="PY235" s="143"/>
      <c r="PZ235" s="143"/>
      <c r="QA235" s="143"/>
      <c r="QB235" s="143"/>
      <c r="QC235" s="143"/>
      <c r="QD235" s="143"/>
      <c r="QE235" s="143"/>
      <c r="QF235" s="143"/>
      <c r="QG235" s="143"/>
      <c r="QH235" s="143"/>
      <c r="QI235" s="143"/>
      <c r="QJ235" s="143"/>
      <c r="QK235" s="143"/>
      <c r="QL235" s="143"/>
      <c r="QM235" s="143"/>
      <c r="QN235" s="143"/>
      <c r="QO235" s="143"/>
      <c r="QP235" s="143"/>
      <c r="QQ235" s="143"/>
      <c r="QR235" s="143"/>
      <c r="QS235" s="143"/>
      <c r="QT235" s="143"/>
      <c r="QU235" s="143"/>
      <c r="QV235" s="143"/>
      <c r="QW235" s="143"/>
      <c r="QX235" s="143"/>
      <c r="QY235" s="143"/>
      <c r="QZ235" s="143"/>
      <c r="RA235" s="143"/>
      <c r="RB235" s="143"/>
      <c r="RC235" s="143"/>
      <c r="RD235" s="143"/>
      <c r="RE235" s="143"/>
      <c r="RF235" s="143"/>
      <c r="RG235" s="143"/>
      <c r="RH235" s="143"/>
      <c r="RI235" s="143"/>
      <c r="RJ235" s="143"/>
      <c r="RK235" s="143"/>
      <c r="RL235" s="143"/>
      <c r="RM235" s="143"/>
      <c r="RN235" s="143"/>
      <c r="RO235" s="143"/>
      <c r="RP235" s="143"/>
      <c r="RQ235" s="143"/>
      <c r="RR235" s="143"/>
      <c r="RS235" s="143"/>
      <c r="RT235" s="143"/>
      <c r="RU235" s="143"/>
      <c r="RV235" s="143"/>
      <c r="RW235" s="143"/>
      <c r="RX235" s="143"/>
      <c r="RY235" s="143"/>
      <c r="RZ235" s="143"/>
      <c r="SA235" s="143"/>
      <c r="SB235" s="143"/>
      <c r="SC235" s="143"/>
      <c r="SD235" s="143"/>
      <c r="SE235" s="143"/>
      <c r="SF235" s="143"/>
      <c r="SG235" s="143"/>
      <c r="SH235" s="143"/>
      <c r="SI235" s="143"/>
      <c r="SJ235" s="143"/>
      <c r="SK235" s="143"/>
      <c r="SL235" s="143"/>
      <c r="SM235" s="143"/>
      <c r="SN235" s="143"/>
      <c r="SO235" s="143"/>
      <c r="SP235" s="143"/>
      <c r="SQ235" s="143"/>
      <c r="SR235" s="143"/>
      <c r="SS235" s="143"/>
      <c r="ST235" s="143"/>
      <c r="SU235" s="143"/>
      <c r="SV235" s="143"/>
      <c r="SW235" s="143"/>
      <c r="SX235" s="143"/>
      <c r="SY235" s="143"/>
      <c r="SZ235" s="143"/>
      <c r="TA235" s="143"/>
      <c r="TB235" s="143"/>
      <c r="TC235" s="143"/>
      <c r="TD235" s="143"/>
      <c r="TE235" s="143"/>
      <c r="TF235" s="143"/>
      <c r="TG235" s="143"/>
      <c r="TH235" s="143"/>
      <c r="TI235" s="143"/>
      <c r="TJ235" s="143"/>
      <c r="TK235" s="143"/>
      <c r="TL235" s="143"/>
      <c r="TM235" s="143"/>
      <c r="TN235" s="143"/>
      <c r="TO235" s="143"/>
      <c r="TP235" s="143"/>
      <c r="TQ235" s="143"/>
      <c r="TR235" s="143"/>
      <c r="TS235" s="143"/>
      <c r="TT235" s="143"/>
      <c r="TU235" s="143"/>
      <c r="TV235" s="143"/>
      <c r="TW235" s="143"/>
      <c r="TX235" s="143"/>
      <c r="TY235" s="143"/>
      <c r="TZ235" s="143"/>
      <c r="UA235" s="143"/>
      <c r="UB235" s="143"/>
      <c r="UC235" s="143"/>
      <c r="UD235" s="143"/>
      <c r="UE235" s="143"/>
      <c r="UF235" s="143"/>
      <c r="UG235" s="143"/>
      <c r="UH235" s="143"/>
      <c r="UI235" s="143"/>
      <c r="UJ235" s="143"/>
      <c r="UK235" s="143"/>
      <c r="UL235" s="143"/>
      <c r="UM235" s="143"/>
      <c r="UN235" s="143"/>
      <c r="UO235" s="143"/>
      <c r="UP235" s="143"/>
      <c r="UQ235" s="143"/>
      <c r="UR235" s="143"/>
      <c r="US235" s="143"/>
      <c r="UT235" s="143"/>
      <c r="UU235" s="143"/>
      <c r="UV235" s="143"/>
      <c r="UW235" s="143"/>
      <c r="UX235" s="143"/>
      <c r="UY235" s="143"/>
      <c r="UZ235" s="143"/>
      <c r="VA235" s="143"/>
      <c r="VB235" s="143"/>
      <c r="VC235" s="143"/>
      <c r="VD235" s="143"/>
      <c r="VE235" s="143"/>
      <c r="VF235" s="143"/>
      <c r="VG235" s="143"/>
      <c r="VH235" s="143"/>
      <c r="VI235" s="143"/>
      <c r="VJ235" s="143"/>
      <c r="VK235" s="143"/>
      <c r="VL235" s="143"/>
      <c r="VM235" s="143"/>
      <c r="VN235" s="143"/>
      <c r="VO235" s="143"/>
      <c r="VP235" s="143"/>
      <c r="VQ235" s="143"/>
      <c r="VR235" s="143"/>
      <c r="VS235" s="143"/>
      <c r="VT235" s="143"/>
      <c r="VU235" s="143"/>
      <c r="VV235" s="143"/>
      <c r="VW235" s="143"/>
      <c r="VX235" s="143"/>
      <c r="VY235" s="143"/>
      <c r="VZ235" s="143"/>
      <c r="WA235" s="143"/>
      <c r="WB235" s="143"/>
      <c r="WC235" s="143"/>
      <c r="WD235" s="143"/>
      <c r="WE235" s="143"/>
      <c r="WF235" s="143"/>
      <c r="WG235" s="143"/>
      <c r="WH235" s="143"/>
      <c r="WI235" s="143"/>
      <c r="WJ235" s="143"/>
      <c r="WK235" s="143"/>
      <c r="WL235" s="143"/>
      <c r="WM235" s="143"/>
      <c r="WN235" s="143"/>
      <c r="WO235" s="143"/>
      <c r="WP235" s="143"/>
      <c r="WQ235" s="143"/>
      <c r="WR235" s="143"/>
      <c r="WS235" s="143"/>
      <c r="WT235" s="143"/>
      <c r="WU235" s="143"/>
      <c r="WV235" s="143"/>
      <c r="WW235" s="143"/>
      <c r="WX235" s="143"/>
      <c r="WY235" s="143"/>
      <c r="WZ235" s="143"/>
      <c r="XA235" s="143"/>
      <c r="XB235" s="143"/>
      <c r="XC235" s="143"/>
      <c r="XD235" s="143"/>
      <c r="XE235" s="143"/>
      <c r="XF235" s="143"/>
      <c r="XG235" s="143"/>
      <c r="XH235" s="143"/>
      <c r="XI235" s="143"/>
      <c r="XJ235" s="143"/>
      <c r="XK235" s="143"/>
      <c r="XL235" s="143"/>
      <c r="XM235" s="143"/>
      <c r="XN235" s="143"/>
      <c r="XO235" s="143"/>
      <c r="XP235" s="143"/>
      <c r="XQ235" s="143"/>
      <c r="XR235" s="143"/>
      <c r="XS235" s="143"/>
      <c r="XT235" s="143"/>
      <c r="XU235" s="143"/>
      <c r="XV235" s="143"/>
      <c r="XW235" s="143"/>
      <c r="XX235" s="143"/>
      <c r="XY235" s="143"/>
      <c r="XZ235" s="143"/>
      <c r="YA235" s="143"/>
      <c r="YB235" s="143"/>
      <c r="YC235" s="143"/>
      <c r="YD235" s="143"/>
      <c r="YE235" s="143"/>
      <c r="YF235" s="143"/>
      <c r="YG235" s="143"/>
      <c r="YH235" s="143"/>
      <c r="YI235" s="143"/>
      <c r="YJ235" s="143"/>
      <c r="YK235" s="143"/>
      <c r="YL235" s="143"/>
      <c r="YM235" s="143"/>
      <c r="YN235" s="143"/>
      <c r="YO235" s="143"/>
      <c r="YP235" s="143"/>
      <c r="YQ235" s="143"/>
      <c r="YR235" s="143"/>
      <c r="YS235" s="143"/>
      <c r="YT235" s="143"/>
      <c r="YU235" s="143"/>
      <c r="YV235" s="143"/>
      <c r="YW235" s="143"/>
      <c r="YX235" s="143"/>
      <c r="YY235" s="143"/>
      <c r="YZ235" s="143"/>
      <c r="ZA235" s="143"/>
      <c r="ZB235" s="143"/>
      <c r="ZC235" s="143"/>
      <c r="ZD235" s="143"/>
      <c r="ZE235" s="143"/>
      <c r="ZF235" s="143"/>
      <c r="ZG235" s="143"/>
      <c r="ZH235" s="143"/>
    </row>
    <row r="236" spans="1:684" s="106" customFormat="1" ht="13.55" customHeight="1">
      <c r="A236" s="400"/>
      <c r="B236" s="62" t="s">
        <v>9</v>
      </c>
      <c r="C236" s="251">
        <f>Asia!C236</f>
        <v>1683022</v>
      </c>
      <c r="D236" s="358">
        <f>Asia!D236</f>
        <v>4.3269461456899148</v>
      </c>
      <c r="E236" s="93">
        <v>683</v>
      </c>
      <c r="F236" s="385">
        <f t="shared" si="54"/>
        <v>1.3964912280701753</v>
      </c>
      <c r="G236" s="92">
        <v>379</v>
      </c>
      <c r="H236" s="385">
        <f t="shared" si="54"/>
        <v>5.0158730158730158</v>
      </c>
      <c r="I236" s="92">
        <v>103</v>
      </c>
      <c r="J236" s="385">
        <f t="shared" si="56"/>
        <v>0.45070422535211274</v>
      </c>
      <c r="K236" s="373">
        <v>46</v>
      </c>
      <c r="L236" s="385">
        <f t="shared" si="55"/>
        <v>1</v>
      </c>
      <c r="M236" s="373">
        <v>264</v>
      </c>
      <c r="N236" s="385">
        <f t="shared" si="43"/>
        <v>3.8</v>
      </c>
      <c r="O236" s="92"/>
      <c r="P236" s="385"/>
      <c r="Q236" s="93"/>
      <c r="R236" s="385"/>
      <c r="S236" s="143"/>
      <c r="T236" s="143"/>
      <c r="U236" s="143"/>
      <c r="V236" s="143"/>
      <c r="W236" s="143"/>
      <c r="X236" s="143"/>
      <c r="Y236" s="143"/>
      <c r="Z236" s="143"/>
      <c r="AA236" s="143"/>
      <c r="AB236" s="143"/>
      <c r="AC236" s="143"/>
      <c r="AD236" s="143"/>
      <c r="AE236" s="143"/>
      <c r="AF236" s="143"/>
      <c r="AG236" s="143"/>
      <c r="AH236" s="143"/>
      <c r="AI236" s="143"/>
      <c r="AJ236" s="143"/>
      <c r="AK236" s="143"/>
      <c r="AL236" s="143"/>
      <c r="AM236" s="143"/>
      <c r="AN236" s="143"/>
      <c r="AO236" s="143"/>
      <c r="AP236" s="143"/>
      <c r="AQ236" s="143"/>
      <c r="AR236" s="143"/>
      <c r="AS236" s="143"/>
      <c r="AT236" s="143"/>
      <c r="AU236" s="143"/>
      <c r="AV236" s="143"/>
      <c r="AW236" s="143"/>
      <c r="AX236" s="143"/>
      <c r="AY236" s="143"/>
      <c r="AZ236" s="143"/>
      <c r="BA236" s="143"/>
      <c r="BB236" s="143"/>
      <c r="BC236" s="143"/>
      <c r="BD236" s="143"/>
      <c r="BE236" s="143"/>
      <c r="BF236" s="143"/>
      <c r="BG236" s="143"/>
      <c r="BH236" s="143"/>
      <c r="BI236" s="143"/>
      <c r="BJ236" s="143"/>
      <c r="BK236" s="143"/>
      <c r="BL236" s="143"/>
      <c r="BM236" s="143"/>
      <c r="BN236" s="143"/>
      <c r="BO236" s="143"/>
      <c r="BP236" s="143"/>
      <c r="BQ236" s="143"/>
      <c r="BR236" s="143"/>
      <c r="BS236" s="143"/>
      <c r="BT236" s="143"/>
      <c r="BU236" s="143"/>
      <c r="BV236" s="143"/>
      <c r="BW236" s="143"/>
      <c r="BX236" s="143"/>
      <c r="BY236" s="143"/>
      <c r="BZ236" s="143"/>
      <c r="CA236" s="143"/>
      <c r="CB236" s="143"/>
      <c r="CC236" s="143"/>
      <c r="CD236" s="143"/>
      <c r="CE236" s="143"/>
      <c r="CF236" s="143"/>
      <c r="CG236" s="143"/>
      <c r="CH236" s="143"/>
      <c r="CI236" s="143"/>
      <c r="CJ236" s="143"/>
      <c r="CK236" s="143"/>
      <c r="CL236" s="143"/>
      <c r="CM236" s="143"/>
      <c r="CN236" s="143"/>
      <c r="CO236" s="143"/>
      <c r="CP236" s="143"/>
      <c r="CQ236" s="143"/>
      <c r="CR236" s="143"/>
      <c r="CS236" s="143"/>
      <c r="CT236" s="143"/>
      <c r="CU236" s="143"/>
      <c r="CV236" s="143"/>
      <c r="CW236" s="143"/>
      <c r="CX236" s="143"/>
      <c r="CY236" s="143"/>
      <c r="CZ236" s="143"/>
      <c r="DA236" s="143"/>
      <c r="DB236" s="143"/>
      <c r="DC236" s="143"/>
      <c r="DD236" s="143"/>
      <c r="DE236" s="143"/>
      <c r="DF236" s="143"/>
      <c r="DG236" s="143"/>
      <c r="DH236" s="143"/>
      <c r="DI236" s="143"/>
      <c r="DJ236" s="143"/>
      <c r="DK236" s="143"/>
      <c r="DL236" s="143"/>
      <c r="DM236" s="143"/>
      <c r="DN236" s="143"/>
      <c r="DO236" s="143"/>
      <c r="DP236" s="143"/>
      <c r="DQ236" s="143"/>
      <c r="DR236" s="143"/>
      <c r="DS236" s="143"/>
      <c r="DT236" s="143"/>
      <c r="DU236" s="143"/>
      <c r="DV236" s="143"/>
      <c r="DW236" s="143"/>
      <c r="DX236" s="143"/>
      <c r="DY236" s="143"/>
      <c r="DZ236" s="143"/>
      <c r="EA236" s="143"/>
      <c r="EB236" s="143"/>
      <c r="EC236" s="143"/>
      <c r="ED236" s="143"/>
      <c r="EE236" s="143"/>
      <c r="EF236" s="143"/>
      <c r="EG236" s="143"/>
      <c r="EH236" s="143"/>
      <c r="EI236" s="143"/>
      <c r="EJ236" s="143"/>
      <c r="EK236" s="143"/>
      <c r="EL236" s="143"/>
      <c r="EM236" s="143"/>
      <c r="EN236" s="143"/>
      <c r="EO236" s="143"/>
      <c r="EP236" s="143"/>
      <c r="EQ236" s="143"/>
      <c r="ER236" s="143"/>
      <c r="ES236" s="143"/>
      <c r="ET236" s="143"/>
      <c r="EU236" s="143"/>
      <c r="EV236" s="143"/>
      <c r="EW236" s="143"/>
      <c r="EX236" s="143"/>
      <c r="EY236" s="143"/>
      <c r="EZ236" s="143"/>
      <c r="FA236" s="143"/>
      <c r="FB236" s="143"/>
      <c r="FC236" s="143"/>
      <c r="FD236" s="143"/>
      <c r="FE236" s="143"/>
      <c r="FF236" s="143"/>
      <c r="FG236" s="143"/>
      <c r="FH236" s="143"/>
      <c r="FI236" s="143"/>
      <c r="FJ236" s="143"/>
      <c r="FK236" s="143"/>
      <c r="FL236" s="143"/>
      <c r="FM236" s="143"/>
      <c r="FN236" s="143"/>
      <c r="FO236" s="143"/>
      <c r="FP236" s="143"/>
      <c r="FQ236" s="143"/>
      <c r="FR236" s="143"/>
      <c r="FS236" s="143"/>
      <c r="FT236" s="143"/>
      <c r="FU236" s="143"/>
      <c r="FV236" s="143"/>
      <c r="FW236" s="143"/>
      <c r="FX236" s="143"/>
      <c r="FY236" s="143"/>
      <c r="FZ236" s="143"/>
      <c r="GA236" s="143"/>
      <c r="GB236" s="143"/>
      <c r="GC236" s="143"/>
      <c r="GD236" s="143"/>
      <c r="GE236" s="143"/>
      <c r="GF236" s="143"/>
      <c r="GG236" s="143"/>
      <c r="GH236" s="143"/>
      <c r="GI236" s="143"/>
      <c r="GJ236" s="143"/>
      <c r="GK236" s="143"/>
      <c r="GL236" s="143"/>
      <c r="GM236" s="143"/>
      <c r="GN236" s="143"/>
      <c r="GO236" s="143"/>
      <c r="GP236" s="143"/>
      <c r="GQ236" s="143"/>
      <c r="GR236" s="143"/>
      <c r="GS236" s="143"/>
      <c r="GT236" s="143"/>
      <c r="GU236" s="143"/>
      <c r="GV236" s="143"/>
      <c r="GW236" s="143"/>
      <c r="GX236" s="143"/>
      <c r="GY236" s="143"/>
      <c r="GZ236" s="143"/>
      <c r="HA236" s="143"/>
      <c r="HB236" s="143"/>
      <c r="HC236" s="143"/>
      <c r="HD236" s="143"/>
      <c r="HE236" s="143"/>
      <c r="HF236" s="143"/>
      <c r="HG236" s="143"/>
      <c r="HH236" s="143"/>
      <c r="HI236" s="143"/>
      <c r="HJ236" s="143"/>
      <c r="HK236" s="143"/>
      <c r="HL236" s="143"/>
      <c r="HM236" s="143"/>
      <c r="HN236" s="143"/>
      <c r="HO236" s="143"/>
      <c r="HP236" s="143"/>
      <c r="HQ236" s="143"/>
      <c r="HR236" s="143"/>
      <c r="HS236" s="143"/>
      <c r="HT236" s="143"/>
      <c r="HU236" s="143"/>
      <c r="HV236" s="143"/>
      <c r="HW236" s="143"/>
      <c r="HX236" s="143"/>
      <c r="HY236" s="143"/>
      <c r="HZ236" s="143"/>
      <c r="IA236" s="143"/>
      <c r="IB236" s="143"/>
      <c r="IC236" s="143"/>
      <c r="ID236" s="143"/>
      <c r="IE236" s="143"/>
      <c r="IF236" s="143"/>
      <c r="IG236" s="143"/>
      <c r="IH236" s="143"/>
      <c r="II236" s="143"/>
      <c r="IJ236" s="143"/>
      <c r="IK236" s="143"/>
      <c r="IL236" s="143"/>
      <c r="IM236" s="143"/>
      <c r="IN236" s="143"/>
      <c r="IO236" s="143"/>
      <c r="IP236" s="143"/>
      <c r="IQ236" s="143"/>
      <c r="IR236" s="143"/>
      <c r="IS236" s="143"/>
      <c r="IT236" s="143"/>
      <c r="IU236" s="143"/>
      <c r="IV236" s="143"/>
      <c r="IW236" s="143"/>
      <c r="IX236" s="143"/>
      <c r="IY236" s="143"/>
      <c r="IZ236" s="143"/>
      <c r="JA236" s="143"/>
      <c r="JB236" s="143"/>
      <c r="JC236" s="143"/>
      <c r="JD236" s="143"/>
      <c r="JE236" s="143"/>
      <c r="JF236" s="143"/>
      <c r="JG236" s="143"/>
      <c r="JH236" s="143"/>
      <c r="JI236" s="143"/>
      <c r="JJ236" s="143"/>
      <c r="JK236" s="143"/>
      <c r="JL236" s="143"/>
      <c r="JM236" s="143"/>
      <c r="JN236" s="143"/>
      <c r="JO236" s="143"/>
      <c r="JP236" s="143"/>
      <c r="JQ236" s="143"/>
      <c r="JR236" s="143"/>
      <c r="JS236" s="143"/>
      <c r="JT236" s="143"/>
      <c r="JU236" s="143"/>
      <c r="JV236" s="143"/>
      <c r="JW236" s="143"/>
      <c r="JX236" s="143"/>
      <c r="JY236" s="143"/>
      <c r="JZ236" s="143"/>
      <c r="KA236" s="143"/>
      <c r="KB236" s="143"/>
      <c r="KC236" s="143"/>
      <c r="KD236" s="143"/>
      <c r="KE236" s="143"/>
      <c r="KF236" s="143"/>
      <c r="KG236" s="143"/>
      <c r="KH236" s="143"/>
      <c r="KI236" s="143"/>
      <c r="KJ236" s="143"/>
      <c r="KK236" s="143"/>
      <c r="KL236" s="143"/>
      <c r="KM236" s="143"/>
      <c r="KN236" s="143"/>
      <c r="KO236" s="143"/>
      <c r="KP236" s="143"/>
      <c r="KQ236" s="143"/>
      <c r="KR236" s="143"/>
      <c r="KS236" s="143"/>
      <c r="KT236" s="143"/>
      <c r="KU236" s="143"/>
      <c r="KV236" s="143"/>
      <c r="KW236" s="143"/>
      <c r="KX236" s="143"/>
      <c r="KY236" s="143"/>
      <c r="KZ236" s="143"/>
      <c r="LA236" s="143"/>
      <c r="LB236" s="143"/>
      <c r="LC236" s="143"/>
      <c r="LD236" s="143"/>
      <c r="LE236" s="143"/>
      <c r="LF236" s="143"/>
      <c r="LG236" s="143"/>
      <c r="LH236" s="143"/>
      <c r="LI236" s="143"/>
      <c r="LJ236" s="143"/>
      <c r="LK236" s="143"/>
      <c r="LL236" s="143"/>
      <c r="LM236" s="143"/>
      <c r="LN236" s="143"/>
      <c r="LO236" s="143"/>
      <c r="LP236" s="143"/>
      <c r="LQ236" s="143"/>
      <c r="LR236" s="143"/>
      <c r="LS236" s="143"/>
      <c r="LT236" s="143"/>
      <c r="LU236" s="143"/>
      <c r="LV236" s="143"/>
      <c r="LW236" s="143"/>
      <c r="LX236" s="143"/>
      <c r="LY236" s="143"/>
      <c r="LZ236" s="143"/>
      <c r="MA236" s="143"/>
      <c r="MB236" s="143"/>
      <c r="MC236" s="143"/>
      <c r="MD236" s="143"/>
      <c r="ME236" s="143"/>
      <c r="MF236" s="143"/>
      <c r="MG236" s="143"/>
      <c r="MH236" s="143"/>
      <c r="MI236" s="143"/>
      <c r="MJ236" s="143"/>
      <c r="MK236" s="143"/>
      <c r="ML236" s="143"/>
      <c r="MM236" s="143"/>
      <c r="MN236" s="143"/>
      <c r="MO236" s="143"/>
      <c r="MP236" s="143"/>
      <c r="MQ236" s="143"/>
      <c r="MR236" s="143"/>
      <c r="MS236" s="143"/>
      <c r="MT236" s="143"/>
      <c r="MU236" s="143"/>
      <c r="MV236" s="143"/>
      <c r="MW236" s="143"/>
      <c r="MX236" s="143"/>
      <c r="MY236" s="143"/>
      <c r="MZ236" s="143"/>
      <c r="NA236" s="143"/>
      <c r="NB236" s="143"/>
      <c r="NC236" s="143"/>
      <c r="ND236" s="143"/>
      <c r="NE236" s="143"/>
      <c r="NF236" s="143"/>
      <c r="NG236" s="143"/>
      <c r="NH236" s="143"/>
      <c r="NI236" s="143"/>
      <c r="NJ236" s="143"/>
      <c r="NK236" s="143"/>
      <c r="NL236" s="143"/>
      <c r="NM236" s="143"/>
      <c r="NN236" s="143"/>
      <c r="NO236" s="143"/>
      <c r="NP236" s="143"/>
      <c r="NQ236" s="143"/>
      <c r="NR236" s="143"/>
      <c r="NS236" s="143"/>
      <c r="NT236" s="143"/>
      <c r="NU236" s="143"/>
      <c r="NV236" s="143"/>
      <c r="NW236" s="143"/>
      <c r="NX236" s="143"/>
      <c r="NY236" s="143"/>
      <c r="NZ236" s="143"/>
      <c r="OA236" s="143"/>
      <c r="OB236" s="143"/>
      <c r="OC236" s="143"/>
      <c r="OD236" s="143"/>
      <c r="OE236" s="143"/>
      <c r="OF236" s="143"/>
      <c r="OG236" s="143"/>
      <c r="OH236" s="143"/>
      <c r="OI236" s="143"/>
      <c r="OJ236" s="143"/>
      <c r="OK236" s="143"/>
      <c r="OL236" s="143"/>
      <c r="OM236" s="143"/>
      <c r="ON236" s="143"/>
      <c r="OO236" s="143"/>
      <c r="OP236" s="143"/>
      <c r="OQ236" s="143"/>
      <c r="OR236" s="143"/>
      <c r="OS236" s="143"/>
      <c r="OT236" s="143"/>
      <c r="OU236" s="143"/>
      <c r="OV236" s="143"/>
      <c r="OW236" s="143"/>
      <c r="OX236" s="143"/>
      <c r="OY236" s="143"/>
      <c r="OZ236" s="143"/>
      <c r="PA236" s="143"/>
      <c r="PB236" s="143"/>
      <c r="PC236" s="143"/>
      <c r="PD236" s="143"/>
      <c r="PE236" s="143"/>
      <c r="PF236" s="143"/>
      <c r="PG236" s="143"/>
      <c r="PH236" s="143"/>
      <c r="PI236" s="143"/>
      <c r="PJ236" s="143"/>
      <c r="PK236" s="143"/>
      <c r="PL236" s="143"/>
      <c r="PM236" s="143"/>
      <c r="PN236" s="143"/>
      <c r="PO236" s="143"/>
      <c r="PP236" s="143"/>
      <c r="PQ236" s="143"/>
      <c r="PR236" s="143"/>
      <c r="PS236" s="143"/>
      <c r="PT236" s="143"/>
      <c r="PU236" s="143"/>
      <c r="PV236" s="143"/>
      <c r="PW236" s="143"/>
      <c r="PX236" s="143"/>
      <c r="PY236" s="143"/>
      <c r="PZ236" s="143"/>
      <c r="QA236" s="143"/>
      <c r="QB236" s="143"/>
      <c r="QC236" s="143"/>
      <c r="QD236" s="143"/>
      <c r="QE236" s="143"/>
      <c r="QF236" s="143"/>
      <c r="QG236" s="143"/>
      <c r="QH236" s="143"/>
      <c r="QI236" s="143"/>
      <c r="QJ236" s="143"/>
      <c r="QK236" s="143"/>
      <c r="QL236" s="143"/>
      <c r="QM236" s="143"/>
      <c r="QN236" s="143"/>
      <c r="QO236" s="143"/>
      <c r="QP236" s="143"/>
      <c r="QQ236" s="143"/>
      <c r="QR236" s="143"/>
      <c r="QS236" s="143"/>
      <c r="QT236" s="143"/>
      <c r="QU236" s="143"/>
      <c r="QV236" s="143"/>
      <c r="QW236" s="143"/>
      <c r="QX236" s="143"/>
      <c r="QY236" s="143"/>
      <c r="QZ236" s="143"/>
      <c r="RA236" s="143"/>
      <c r="RB236" s="143"/>
      <c r="RC236" s="143"/>
      <c r="RD236" s="143"/>
      <c r="RE236" s="143"/>
      <c r="RF236" s="143"/>
      <c r="RG236" s="143"/>
      <c r="RH236" s="143"/>
      <c r="RI236" s="143"/>
      <c r="RJ236" s="143"/>
      <c r="RK236" s="143"/>
      <c r="RL236" s="143"/>
      <c r="RM236" s="143"/>
      <c r="RN236" s="143"/>
      <c r="RO236" s="143"/>
      <c r="RP236" s="143"/>
      <c r="RQ236" s="143"/>
      <c r="RR236" s="143"/>
      <c r="RS236" s="143"/>
      <c r="RT236" s="143"/>
      <c r="RU236" s="143"/>
      <c r="RV236" s="143"/>
      <c r="RW236" s="143"/>
      <c r="RX236" s="143"/>
      <c r="RY236" s="143"/>
      <c r="RZ236" s="143"/>
      <c r="SA236" s="143"/>
      <c r="SB236" s="143"/>
      <c r="SC236" s="143"/>
      <c r="SD236" s="143"/>
      <c r="SE236" s="143"/>
      <c r="SF236" s="143"/>
      <c r="SG236" s="143"/>
      <c r="SH236" s="143"/>
      <c r="SI236" s="143"/>
      <c r="SJ236" s="143"/>
      <c r="SK236" s="143"/>
      <c r="SL236" s="143"/>
      <c r="SM236" s="143"/>
      <c r="SN236" s="143"/>
      <c r="SO236" s="143"/>
      <c r="SP236" s="143"/>
      <c r="SQ236" s="143"/>
      <c r="SR236" s="143"/>
      <c r="SS236" s="143"/>
      <c r="ST236" s="143"/>
      <c r="SU236" s="143"/>
      <c r="SV236" s="143"/>
      <c r="SW236" s="143"/>
      <c r="SX236" s="143"/>
      <c r="SY236" s="143"/>
      <c r="SZ236" s="143"/>
      <c r="TA236" s="143"/>
      <c r="TB236" s="143"/>
      <c r="TC236" s="143"/>
      <c r="TD236" s="143"/>
      <c r="TE236" s="143"/>
      <c r="TF236" s="143"/>
      <c r="TG236" s="143"/>
      <c r="TH236" s="143"/>
      <c r="TI236" s="143"/>
      <c r="TJ236" s="143"/>
      <c r="TK236" s="143"/>
      <c r="TL236" s="143"/>
      <c r="TM236" s="143"/>
      <c r="TN236" s="143"/>
      <c r="TO236" s="143"/>
      <c r="TP236" s="143"/>
      <c r="TQ236" s="143"/>
      <c r="TR236" s="143"/>
      <c r="TS236" s="143"/>
      <c r="TT236" s="143"/>
      <c r="TU236" s="143"/>
      <c r="TV236" s="143"/>
      <c r="TW236" s="143"/>
      <c r="TX236" s="143"/>
      <c r="TY236" s="143"/>
      <c r="TZ236" s="143"/>
      <c r="UA236" s="143"/>
      <c r="UB236" s="143"/>
      <c r="UC236" s="143"/>
      <c r="UD236" s="143"/>
      <c r="UE236" s="143"/>
      <c r="UF236" s="143"/>
      <c r="UG236" s="143"/>
      <c r="UH236" s="143"/>
      <c r="UI236" s="143"/>
      <c r="UJ236" s="143"/>
      <c r="UK236" s="143"/>
      <c r="UL236" s="143"/>
      <c r="UM236" s="143"/>
      <c r="UN236" s="143"/>
      <c r="UO236" s="143"/>
      <c r="UP236" s="143"/>
      <c r="UQ236" s="143"/>
      <c r="UR236" s="143"/>
      <c r="US236" s="143"/>
      <c r="UT236" s="143"/>
      <c r="UU236" s="143"/>
      <c r="UV236" s="143"/>
      <c r="UW236" s="143"/>
      <c r="UX236" s="143"/>
      <c r="UY236" s="143"/>
      <c r="UZ236" s="143"/>
      <c r="VA236" s="143"/>
      <c r="VB236" s="143"/>
      <c r="VC236" s="143"/>
      <c r="VD236" s="143"/>
      <c r="VE236" s="143"/>
      <c r="VF236" s="143"/>
      <c r="VG236" s="143"/>
      <c r="VH236" s="143"/>
      <c r="VI236" s="143"/>
      <c r="VJ236" s="143"/>
      <c r="VK236" s="143"/>
      <c r="VL236" s="143"/>
      <c r="VM236" s="143"/>
      <c r="VN236" s="143"/>
      <c r="VO236" s="143"/>
      <c r="VP236" s="143"/>
      <c r="VQ236" s="143"/>
      <c r="VR236" s="143"/>
      <c r="VS236" s="143"/>
      <c r="VT236" s="143"/>
      <c r="VU236" s="143"/>
      <c r="VV236" s="143"/>
      <c r="VW236" s="143"/>
      <c r="VX236" s="143"/>
      <c r="VY236" s="143"/>
      <c r="VZ236" s="143"/>
      <c r="WA236" s="143"/>
      <c r="WB236" s="143"/>
      <c r="WC236" s="143"/>
      <c r="WD236" s="143"/>
      <c r="WE236" s="143"/>
      <c r="WF236" s="143"/>
      <c r="WG236" s="143"/>
      <c r="WH236" s="143"/>
      <c r="WI236" s="143"/>
      <c r="WJ236" s="143"/>
      <c r="WK236" s="143"/>
      <c r="WL236" s="143"/>
      <c r="WM236" s="143"/>
      <c r="WN236" s="143"/>
      <c r="WO236" s="143"/>
      <c r="WP236" s="143"/>
      <c r="WQ236" s="143"/>
      <c r="WR236" s="143"/>
      <c r="WS236" s="143"/>
      <c r="WT236" s="143"/>
      <c r="WU236" s="143"/>
      <c r="WV236" s="143"/>
      <c r="WW236" s="143"/>
      <c r="WX236" s="143"/>
      <c r="WY236" s="143"/>
      <c r="WZ236" s="143"/>
      <c r="XA236" s="143"/>
      <c r="XB236" s="143"/>
      <c r="XC236" s="143"/>
      <c r="XD236" s="143"/>
      <c r="XE236" s="143"/>
      <c r="XF236" s="143"/>
      <c r="XG236" s="143"/>
      <c r="XH236" s="143"/>
      <c r="XI236" s="143"/>
      <c r="XJ236" s="143"/>
      <c r="XK236" s="143"/>
      <c r="XL236" s="143"/>
      <c r="XM236" s="143"/>
      <c r="XN236" s="143"/>
      <c r="XO236" s="143"/>
      <c r="XP236" s="143"/>
      <c r="XQ236" s="143"/>
      <c r="XR236" s="143"/>
      <c r="XS236" s="143"/>
      <c r="XT236" s="143"/>
      <c r="XU236" s="143"/>
      <c r="XV236" s="143"/>
      <c r="XW236" s="143"/>
      <c r="XX236" s="143"/>
      <c r="XY236" s="143"/>
      <c r="XZ236" s="143"/>
      <c r="YA236" s="143"/>
      <c r="YB236" s="143"/>
      <c r="YC236" s="143"/>
      <c r="YD236" s="143"/>
      <c r="YE236" s="143"/>
      <c r="YF236" s="143"/>
      <c r="YG236" s="143"/>
      <c r="YH236" s="143"/>
      <c r="YI236" s="143"/>
      <c r="YJ236" s="143"/>
      <c r="YK236" s="143"/>
      <c r="YL236" s="143"/>
      <c r="YM236" s="143"/>
      <c r="YN236" s="143"/>
      <c r="YO236" s="143"/>
      <c r="YP236" s="143"/>
      <c r="YQ236" s="143"/>
      <c r="YR236" s="143"/>
      <c r="YS236" s="143"/>
      <c r="YT236" s="143"/>
      <c r="YU236" s="143"/>
      <c r="YV236" s="143"/>
      <c r="YW236" s="143"/>
      <c r="YX236" s="143"/>
      <c r="YY236" s="143"/>
      <c r="YZ236" s="143"/>
      <c r="ZA236" s="143"/>
      <c r="ZB236" s="143"/>
      <c r="ZC236" s="143"/>
      <c r="ZD236" s="143"/>
      <c r="ZE236" s="143"/>
      <c r="ZF236" s="143"/>
      <c r="ZG236" s="143"/>
      <c r="ZH236" s="143"/>
    </row>
    <row r="237" spans="1:684" s="106" customFormat="1" ht="13.55" customHeight="1">
      <c r="A237" s="400"/>
      <c r="B237" s="62" t="s">
        <v>226</v>
      </c>
      <c r="C237" s="251">
        <f>Asia!C237</f>
        <v>1771962</v>
      </c>
      <c r="D237" s="358">
        <f>Asia!D237</f>
        <v>3.2925644019593117</v>
      </c>
      <c r="E237" s="93">
        <v>735</v>
      </c>
      <c r="F237" s="385">
        <f t="shared" si="54"/>
        <v>0.860759493670886</v>
      </c>
      <c r="G237" s="92">
        <v>324</v>
      </c>
      <c r="H237" s="385">
        <f t="shared" si="54"/>
        <v>2.6</v>
      </c>
      <c r="I237" s="92">
        <v>112</v>
      </c>
      <c r="J237" s="385">
        <f t="shared" si="56"/>
        <v>0.93103448275862077</v>
      </c>
      <c r="K237" s="373">
        <v>35</v>
      </c>
      <c r="L237" s="385">
        <f t="shared" si="55"/>
        <v>2.1818181818181817</v>
      </c>
      <c r="M237" s="373">
        <v>225</v>
      </c>
      <c r="N237" s="385">
        <f t="shared" si="43"/>
        <v>1.0454545454545454</v>
      </c>
      <c r="O237" s="92"/>
      <c r="P237" s="385"/>
      <c r="Q237" s="93"/>
      <c r="R237" s="385"/>
      <c r="S237" s="143"/>
      <c r="T237" s="143"/>
      <c r="U237" s="143"/>
      <c r="V237" s="143"/>
      <c r="W237" s="143"/>
      <c r="X237" s="143"/>
      <c r="Y237" s="143"/>
      <c r="Z237" s="143"/>
      <c r="AA237" s="143"/>
      <c r="AB237" s="143"/>
      <c r="AC237" s="143"/>
      <c r="AD237" s="143"/>
      <c r="AE237" s="143"/>
      <c r="AF237" s="143"/>
      <c r="AG237" s="143"/>
      <c r="AH237" s="143"/>
      <c r="AI237" s="143"/>
      <c r="AJ237" s="143"/>
      <c r="AK237" s="143"/>
      <c r="AL237" s="143"/>
      <c r="AM237" s="143"/>
      <c r="AN237" s="143"/>
      <c r="AO237" s="143"/>
      <c r="AP237" s="143"/>
      <c r="AQ237" s="143"/>
      <c r="AR237" s="143"/>
      <c r="AS237" s="143"/>
      <c r="AT237" s="143"/>
      <c r="AU237" s="143"/>
      <c r="AV237" s="143"/>
      <c r="AW237" s="143"/>
      <c r="AX237" s="143"/>
      <c r="AY237" s="143"/>
      <c r="AZ237" s="143"/>
      <c r="BA237" s="143"/>
      <c r="BB237" s="143"/>
      <c r="BC237" s="143"/>
      <c r="BD237" s="143"/>
      <c r="BE237" s="143"/>
      <c r="BF237" s="143"/>
      <c r="BG237" s="143"/>
      <c r="BH237" s="143"/>
      <c r="BI237" s="143"/>
      <c r="BJ237" s="143"/>
      <c r="BK237" s="143"/>
      <c r="BL237" s="143"/>
      <c r="BM237" s="143"/>
      <c r="BN237" s="143"/>
      <c r="BO237" s="143"/>
      <c r="BP237" s="143"/>
      <c r="BQ237" s="143"/>
      <c r="BR237" s="143"/>
      <c r="BS237" s="143"/>
      <c r="BT237" s="143"/>
      <c r="BU237" s="143"/>
      <c r="BV237" s="143"/>
      <c r="BW237" s="143"/>
      <c r="BX237" s="143"/>
      <c r="BY237" s="143"/>
      <c r="BZ237" s="143"/>
      <c r="CA237" s="143"/>
      <c r="CB237" s="143"/>
      <c r="CC237" s="143"/>
      <c r="CD237" s="143"/>
      <c r="CE237" s="143"/>
      <c r="CF237" s="143"/>
      <c r="CG237" s="143"/>
      <c r="CH237" s="143"/>
      <c r="CI237" s="143"/>
      <c r="CJ237" s="143"/>
      <c r="CK237" s="143"/>
      <c r="CL237" s="143"/>
      <c r="CM237" s="143"/>
      <c r="CN237" s="143"/>
      <c r="CO237" s="143"/>
      <c r="CP237" s="143"/>
      <c r="CQ237" s="143"/>
      <c r="CR237" s="143"/>
      <c r="CS237" s="143"/>
      <c r="CT237" s="143"/>
      <c r="CU237" s="143"/>
      <c r="CV237" s="143"/>
      <c r="CW237" s="143"/>
      <c r="CX237" s="143"/>
      <c r="CY237" s="143"/>
      <c r="CZ237" s="143"/>
      <c r="DA237" s="143"/>
      <c r="DB237" s="143"/>
      <c r="DC237" s="143"/>
      <c r="DD237" s="143"/>
      <c r="DE237" s="143"/>
      <c r="DF237" s="143"/>
      <c r="DG237" s="143"/>
      <c r="DH237" s="143"/>
      <c r="DI237" s="143"/>
      <c r="DJ237" s="143"/>
      <c r="DK237" s="143"/>
      <c r="DL237" s="143"/>
      <c r="DM237" s="143"/>
      <c r="DN237" s="143"/>
      <c r="DO237" s="143"/>
      <c r="DP237" s="143"/>
      <c r="DQ237" s="143"/>
      <c r="DR237" s="143"/>
      <c r="DS237" s="143"/>
      <c r="DT237" s="143"/>
      <c r="DU237" s="143"/>
      <c r="DV237" s="143"/>
      <c r="DW237" s="143"/>
      <c r="DX237" s="143"/>
      <c r="DY237" s="143"/>
      <c r="DZ237" s="143"/>
      <c r="EA237" s="143"/>
      <c r="EB237" s="143"/>
      <c r="EC237" s="143"/>
      <c r="ED237" s="143"/>
      <c r="EE237" s="143"/>
      <c r="EF237" s="143"/>
      <c r="EG237" s="143"/>
      <c r="EH237" s="143"/>
      <c r="EI237" s="143"/>
      <c r="EJ237" s="143"/>
      <c r="EK237" s="143"/>
      <c r="EL237" s="143"/>
      <c r="EM237" s="143"/>
      <c r="EN237" s="143"/>
      <c r="EO237" s="143"/>
      <c r="EP237" s="143"/>
      <c r="EQ237" s="143"/>
      <c r="ER237" s="143"/>
      <c r="ES237" s="143"/>
      <c r="ET237" s="143"/>
      <c r="EU237" s="143"/>
      <c r="EV237" s="143"/>
      <c r="EW237" s="143"/>
      <c r="EX237" s="143"/>
      <c r="EY237" s="143"/>
      <c r="EZ237" s="143"/>
      <c r="FA237" s="143"/>
      <c r="FB237" s="143"/>
      <c r="FC237" s="143"/>
      <c r="FD237" s="143"/>
      <c r="FE237" s="143"/>
      <c r="FF237" s="143"/>
      <c r="FG237" s="143"/>
      <c r="FH237" s="143"/>
      <c r="FI237" s="143"/>
      <c r="FJ237" s="143"/>
      <c r="FK237" s="143"/>
      <c r="FL237" s="143"/>
      <c r="FM237" s="143"/>
      <c r="FN237" s="143"/>
      <c r="FO237" s="143"/>
      <c r="FP237" s="143"/>
      <c r="FQ237" s="143"/>
      <c r="FR237" s="143"/>
      <c r="FS237" s="143"/>
      <c r="FT237" s="143"/>
      <c r="FU237" s="143"/>
      <c r="FV237" s="143"/>
      <c r="FW237" s="143"/>
      <c r="FX237" s="143"/>
      <c r="FY237" s="143"/>
      <c r="FZ237" s="143"/>
      <c r="GA237" s="143"/>
      <c r="GB237" s="143"/>
      <c r="GC237" s="143"/>
      <c r="GD237" s="143"/>
      <c r="GE237" s="143"/>
      <c r="GF237" s="143"/>
      <c r="GG237" s="143"/>
      <c r="GH237" s="143"/>
      <c r="GI237" s="143"/>
      <c r="GJ237" s="143"/>
      <c r="GK237" s="143"/>
      <c r="GL237" s="143"/>
      <c r="GM237" s="143"/>
      <c r="GN237" s="143"/>
      <c r="GO237" s="143"/>
      <c r="GP237" s="143"/>
      <c r="GQ237" s="143"/>
      <c r="GR237" s="143"/>
      <c r="GS237" s="143"/>
      <c r="GT237" s="143"/>
      <c r="GU237" s="143"/>
      <c r="GV237" s="143"/>
      <c r="GW237" s="143"/>
      <c r="GX237" s="143"/>
      <c r="GY237" s="143"/>
      <c r="GZ237" s="143"/>
      <c r="HA237" s="143"/>
      <c r="HB237" s="143"/>
      <c r="HC237" s="143"/>
      <c r="HD237" s="143"/>
      <c r="HE237" s="143"/>
      <c r="HF237" s="143"/>
      <c r="HG237" s="143"/>
      <c r="HH237" s="143"/>
      <c r="HI237" s="143"/>
      <c r="HJ237" s="143"/>
      <c r="HK237" s="143"/>
      <c r="HL237" s="143"/>
      <c r="HM237" s="143"/>
      <c r="HN237" s="143"/>
      <c r="HO237" s="143"/>
      <c r="HP237" s="143"/>
      <c r="HQ237" s="143"/>
      <c r="HR237" s="143"/>
      <c r="HS237" s="143"/>
      <c r="HT237" s="143"/>
      <c r="HU237" s="143"/>
      <c r="HV237" s="143"/>
      <c r="HW237" s="143"/>
      <c r="HX237" s="143"/>
      <c r="HY237" s="143"/>
      <c r="HZ237" s="143"/>
      <c r="IA237" s="143"/>
      <c r="IB237" s="143"/>
      <c r="IC237" s="143"/>
      <c r="ID237" s="143"/>
      <c r="IE237" s="143"/>
      <c r="IF237" s="143"/>
      <c r="IG237" s="143"/>
      <c r="IH237" s="143"/>
      <c r="II237" s="143"/>
      <c r="IJ237" s="143"/>
      <c r="IK237" s="143"/>
      <c r="IL237" s="143"/>
      <c r="IM237" s="143"/>
      <c r="IN237" s="143"/>
      <c r="IO237" s="143"/>
      <c r="IP237" s="143"/>
      <c r="IQ237" s="143"/>
      <c r="IR237" s="143"/>
      <c r="IS237" s="143"/>
      <c r="IT237" s="143"/>
      <c r="IU237" s="143"/>
      <c r="IV237" s="143"/>
      <c r="IW237" s="143"/>
      <c r="IX237" s="143"/>
      <c r="IY237" s="143"/>
      <c r="IZ237" s="143"/>
      <c r="JA237" s="143"/>
      <c r="JB237" s="143"/>
      <c r="JC237" s="143"/>
      <c r="JD237" s="143"/>
      <c r="JE237" s="143"/>
      <c r="JF237" s="143"/>
      <c r="JG237" s="143"/>
      <c r="JH237" s="143"/>
      <c r="JI237" s="143"/>
      <c r="JJ237" s="143"/>
      <c r="JK237" s="143"/>
      <c r="JL237" s="143"/>
      <c r="JM237" s="143"/>
      <c r="JN237" s="143"/>
      <c r="JO237" s="143"/>
      <c r="JP237" s="143"/>
      <c r="JQ237" s="143"/>
      <c r="JR237" s="143"/>
      <c r="JS237" s="143"/>
      <c r="JT237" s="143"/>
      <c r="JU237" s="143"/>
      <c r="JV237" s="143"/>
      <c r="JW237" s="143"/>
      <c r="JX237" s="143"/>
      <c r="JY237" s="143"/>
      <c r="JZ237" s="143"/>
      <c r="KA237" s="143"/>
      <c r="KB237" s="143"/>
      <c r="KC237" s="143"/>
      <c r="KD237" s="143"/>
      <c r="KE237" s="143"/>
      <c r="KF237" s="143"/>
      <c r="KG237" s="143"/>
      <c r="KH237" s="143"/>
      <c r="KI237" s="143"/>
      <c r="KJ237" s="143"/>
      <c r="KK237" s="143"/>
      <c r="KL237" s="143"/>
      <c r="KM237" s="143"/>
      <c r="KN237" s="143"/>
      <c r="KO237" s="143"/>
      <c r="KP237" s="143"/>
      <c r="KQ237" s="143"/>
      <c r="KR237" s="143"/>
      <c r="KS237" s="143"/>
      <c r="KT237" s="143"/>
      <c r="KU237" s="143"/>
      <c r="KV237" s="143"/>
      <c r="KW237" s="143"/>
      <c r="KX237" s="143"/>
      <c r="KY237" s="143"/>
      <c r="KZ237" s="143"/>
      <c r="LA237" s="143"/>
      <c r="LB237" s="143"/>
      <c r="LC237" s="143"/>
      <c r="LD237" s="143"/>
      <c r="LE237" s="143"/>
      <c r="LF237" s="143"/>
      <c r="LG237" s="143"/>
      <c r="LH237" s="143"/>
      <c r="LI237" s="143"/>
      <c r="LJ237" s="143"/>
      <c r="LK237" s="143"/>
      <c r="LL237" s="143"/>
      <c r="LM237" s="143"/>
      <c r="LN237" s="143"/>
      <c r="LO237" s="143"/>
      <c r="LP237" s="143"/>
      <c r="LQ237" s="143"/>
      <c r="LR237" s="143"/>
      <c r="LS237" s="143"/>
      <c r="LT237" s="143"/>
      <c r="LU237" s="143"/>
      <c r="LV237" s="143"/>
      <c r="LW237" s="143"/>
      <c r="LX237" s="143"/>
      <c r="LY237" s="143"/>
      <c r="LZ237" s="143"/>
      <c r="MA237" s="143"/>
      <c r="MB237" s="143"/>
      <c r="MC237" s="143"/>
      <c r="MD237" s="143"/>
      <c r="ME237" s="143"/>
      <c r="MF237" s="143"/>
      <c r="MG237" s="143"/>
      <c r="MH237" s="143"/>
      <c r="MI237" s="143"/>
      <c r="MJ237" s="143"/>
      <c r="MK237" s="143"/>
      <c r="ML237" s="143"/>
      <c r="MM237" s="143"/>
      <c r="MN237" s="143"/>
      <c r="MO237" s="143"/>
      <c r="MP237" s="143"/>
      <c r="MQ237" s="143"/>
      <c r="MR237" s="143"/>
      <c r="MS237" s="143"/>
      <c r="MT237" s="143"/>
      <c r="MU237" s="143"/>
      <c r="MV237" s="143"/>
      <c r="MW237" s="143"/>
      <c r="MX237" s="143"/>
      <c r="MY237" s="143"/>
      <c r="MZ237" s="143"/>
      <c r="NA237" s="143"/>
      <c r="NB237" s="143"/>
      <c r="NC237" s="143"/>
      <c r="ND237" s="143"/>
      <c r="NE237" s="143"/>
      <c r="NF237" s="143"/>
      <c r="NG237" s="143"/>
      <c r="NH237" s="143"/>
      <c r="NI237" s="143"/>
      <c r="NJ237" s="143"/>
      <c r="NK237" s="143"/>
      <c r="NL237" s="143"/>
      <c r="NM237" s="143"/>
      <c r="NN237" s="143"/>
      <c r="NO237" s="143"/>
      <c r="NP237" s="143"/>
      <c r="NQ237" s="143"/>
      <c r="NR237" s="143"/>
      <c r="NS237" s="143"/>
      <c r="NT237" s="143"/>
      <c r="NU237" s="143"/>
      <c r="NV237" s="143"/>
      <c r="NW237" s="143"/>
      <c r="NX237" s="143"/>
      <c r="NY237" s="143"/>
      <c r="NZ237" s="143"/>
      <c r="OA237" s="143"/>
      <c r="OB237" s="143"/>
      <c r="OC237" s="143"/>
      <c r="OD237" s="143"/>
      <c r="OE237" s="143"/>
      <c r="OF237" s="143"/>
      <c r="OG237" s="143"/>
      <c r="OH237" s="143"/>
      <c r="OI237" s="143"/>
      <c r="OJ237" s="143"/>
      <c r="OK237" s="143"/>
      <c r="OL237" s="143"/>
      <c r="OM237" s="143"/>
      <c r="ON237" s="143"/>
      <c r="OO237" s="143"/>
      <c r="OP237" s="143"/>
      <c r="OQ237" s="143"/>
      <c r="OR237" s="143"/>
      <c r="OS237" s="143"/>
      <c r="OT237" s="143"/>
      <c r="OU237" s="143"/>
      <c r="OV237" s="143"/>
      <c r="OW237" s="143"/>
      <c r="OX237" s="143"/>
      <c r="OY237" s="143"/>
      <c r="OZ237" s="143"/>
      <c r="PA237" s="143"/>
      <c r="PB237" s="143"/>
      <c r="PC237" s="143"/>
      <c r="PD237" s="143"/>
      <c r="PE237" s="143"/>
      <c r="PF237" s="143"/>
      <c r="PG237" s="143"/>
      <c r="PH237" s="143"/>
      <c r="PI237" s="143"/>
      <c r="PJ237" s="143"/>
      <c r="PK237" s="143"/>
      <c r="PL237" s="143"/>
      <c r="PM237" s="143"/>
      <c r="PN237" s="143"/>
      <c r="PO237" s="143"/>
      <c r="PP237" s="143"/>
      <c r="PQ237" s="143"/>
      <c r="PR237" s="143"/>
      <c r="PS237" s="143"/>
      <c r="PT237" s="143"/>
      <c r="PU237" s="143"/>
      <c r="PV237" s="143"/>
      <c r="PW237" s="143"/>
      <c r="PX237" s="143"/>
      <c r="PY237" s="143"/>
      <c r="PZ237" s="143"/>
      <c r="QA237" s="143"/>
      <c r="QB237" s="143"/>
      <c r="QC237" s="143"/>
      <c r="QD237" s="143"/>
      <c r="QE237" s="143"/>
      <c r="QF237" s="143"/>
      <c r="QG237" s="143"/>
      <c r="QH237" s="143"/>
      <c r="QI237" s="143"/>
      <c r="QJ237" s="143"/>
      <c r="QK237" s="143"/>
      <c r="QL237" s="143"/>
      <c r="QM237" s="143"/>
      <c r="QN237" s="143"/>
      <c r="QO237" s="143"/>
      <c r="QP237" s="143"/>
      <c r="QQ237" s="143"/>
      <c r="QR237" s="143"/>
      <c r="QS237" s="143"/>
      <c r="QT237" s="143"/>
      <c r="QU237" s="143"/>
      <c r="QV237" s="143"/>
      <c r="QW237" s="143"/>
      <c r="QX237" s="143"/>
      <c r="QY237" s="143"/>
      <c r="QZ237" s="143"/>
      <c r="RA237" s="143"/>
      <c r="RB237" s="143"/>
      <c r="RC237" s="143"/>
      <c r="RD237" s="143"/>
      <c r="RE237" s="143"/>
      <c r="RF237" s="143"/>
      <c r="RG237" s="143"/>
      <c r="RH237" s="143"/>
      <c r="RI237" s="143"/>
      <c r="RJ237" s="143"/>
      <c r="RK237" s="143"/>
      <c r="RL237" s="143"/>
      <c r="RM237" s="143"/>
      <c r="RN237" s="143"/>
      <c r="RO237" s="143"/>
      <c r="RP237" s="143"/>
      <c r="RQ237" s="143"/>
      <c r="RR237" s="143"/>
      <c r="RS237" s="143"/>
      <c r="RT237" s="143"/>
      <c r="RU237" s="143"/>
      <c r="RV237" s="143"/>
      <c r="RW237" s="143"/>
      <c r="RX237" s="143"/>
      <c r="RY237" s="143"/>
      <c r="RZ237" s="143"/>
      <c r="SA237" s="143"/>
      <c r="SB237" s="143"/>
      <c r="SC237" s="143"/>
      <c r="SD237" s="143"/>
      <c r="SE237" s="143"/>
      <c r="SF237" s="143"/>
      <c r="SG237" s="143"/>
      <c r="SH237" s="143"/>
      <c r="SI237" s="143"/>
      <c r="SJ237" s="143"/>
      <c r="SK237" s="143"/>
      <c r="SL237" s="143"/>
      <c r="SM237" s="143"/>
      <c r="SN237" s="143"/>
      <c r="SO237" s="143"/>
      <c r="SP237" s="143"/>
      <c r="SQ237" s="143"/>
      <c r="SR237" s="143"/>
      <c r="SS237" s="143"/>
      <c r="ST237" s="143"/>
      <c r="SU237" s="143"/>
      <c r="SV237" s="143"/>
      <c r="SW237" s="143"/>
      <c r="SX237" s="143"/>
      <c r="SY237" s="143"/>
      <c r="SZ237" s="143"/>
      <c r="TA237" s="143"/>
      <c r="TB237" s="143"/>
      <c r="TC237" s="143"/>
      <c r="TD237" s="143"/>
      <c r="TE237" s="143"/>
      <c r="TF237" s="143"/>
      <c r="TG237" s="143"/>
      <c r="TH237" s="143"/>
      <c r="TI237" s="143"/>
      <c r="TJ237" s="143"/>
      <c r="TK237" s="143"/>
      <c r="TL237" s="143"/>
      <c r="TM237" s="143"/>
      <c r="TN237" s="143"/>
      <c r="TO237" s="143"/>
      <c r="TP237" s="143"/>
      <c r="TQ237" s="143"/>
      <c r="TR237" s="143"/>
      <c r="TS237" s="143"/>
      <c r="TT237" s="143"/>
      <c r="TU237" s="143"/>
      <c r="TV237" s="143"/>
      <c r="TW237" s="143"/>
      <c r="TX237" s="143"/>
      <c r="TY237" s="143"/>
      <c r="TZ237" s="143"/>
      <c r="UA237" s="143"/>
      <c r="UB237" s="143"/>
      <c r="UC237" s="143"/>
      <c r="UD237" s="143"/>
      <c r="UE237" s="143"/>
      <c r="UF237" s="143"/>
      <c r="UG237" s="143"/>
      <c r="UH237" s="143"/>
      <c r="UI237" s="143"/>
      <c r="UJ237" s="143"/>
      <c r="UK237" s="143"/>
      <c r="UL237" s="143"/>
      <c r="UM237" s="143"/>
      <c r="UN237" s="143"/>
      <c r="UO237" s="143"/>
      <c r="UP237" s="143"/>
      <c r="UQ237" s="143"/>
      <c r="UR237" s="143"/>
      <c r="US237" s="143"/>
      <c r="UT237" s="143"/>
      <c r="UU237" s="143"/>
      <c r="UV237" s="143"/>
      <c r="UW237" s="143"/>
      <c r="UX237" s="143"/>
      <c r="UY237" s="143"/>
      <c r="UZ237" s="143"/>
      <c r="VA237" s="143"/>
      <c r="VB237" s="143"/>
      <c r="VC237" s="143"/>
      <c r="VD237" s="143"/>
      <c r="VE237" s="143"/>
      <c r="VF237" s="143"/>
      <c r="VG237" s="143"/>
      <c r="VH237" s="143"/>
      <c r="VI237" s="143"/>
      <c r="VJ237" s="143"/>
      <c r="VK237" s="143"/>
      <c r="VL237" s="143"/>
      <c r="VM237" s="143"/>
      <c r="VN237" s="143"/>
      <c r="VO237" s="143"/>
      <c r="VP237" s="143"/>
      <c r="VQ237" s="143"/>
      <c r="VR237" s="143"/>
      <c r="VS237" s="143"/>
      <c r="VT237" s="143"/>
      <c r="VU237" s="143"/>
      <c r="VV237" s="143"/>
      <c r="VW237" s="143"/>
      <c r="VX237" s="143"/>
      <c r="VY237" s="143"/>
      <c r="VZ237" s="143"/>
      <c r="WA237" s="143"/>
      <c r="WB237" s="143"/>
      <c r="WC237" s="143"/>
      <c r="WD237" s="143"/>
      <c r="WE237" s="143"/>
      <c r="WF237" s="143"/>
      <c r="WG237" s="143"/>
      <c r="WH237" s="143"/>
      <c r="WI237" s="143"/>
      <c r="WJ237" s="143"/>
      <c r="WK237" s="143"/>
      <c r="WL237" s="143"/>
      <c r="WM237" s="143"/>
      <c r="WN237" s="143"/>
      <c r="WO237" s="143"/>
      <c r="WP237" s="143"/>
      <c r="WQ237" s="143"/>
      <c r="WR237" s="143"/>
      <c r="WS237" s="143"/>
      <c r="WT237" s="143"/>
      <c r="WU237" s="143"/>
      <c r="WV237" s="143"/>
      <c r="WW237" s="143"/>
      <c r="WX237" s="143"/>
      <c r="WY237" s="143"/>
      <c r="WZ237" s="143"/>
      <c r="XA237" s="143"/>
      <c r="XB237" s="143"/>
      <c r="XC237" s="143"/>
      <c r="XD237" s="143"/>
      <c r="XE237" s="143"/>
      <c r="XF237" s="143"/>
      <c r="XG237" s="143"/>
      <c r="XH237" s="143"/>
      <c r="XI237" s="143"/>
      <c r="XJ237" s="143"/>
      <c r="XK237" s="143"/>
      <c r="XL237" s="143"/>
      <c r="XM237" s="143"/>
      <c r="XN237" s="143"/>
      <c r="XO237" s="143"/>
      <c r="XP237" s="143"/>
      <c r="XQ237" s="143"/>
      <c r="XR237" s="143"/>
      <c r="XS237" s="143"/>
      <c r="XT237" s="143"/>
      <c r="XU237" s="143"/>
      <c r="XV237" s="143"/>
      <c r="XW237" s="143"/>
      <c r="XX237" s="143"/>
      <c r="XY237" s="143"/>
      <c r="XZ237" s="143"/>
      <c r="YA237" s="143"/>
      <c r="YB237" s="143"/>
      <c r="YC237" s="143"/>
      <c r="YD237" s="143"/>
      <c r="YE237" s="143"/>
      <c r="YF237" s="143"/>
      <c r="YG237" s="143"/>
      <c r="YH237" s="143"/>
      <c r="YI237" s="143"/>
      <c r="YJ237" s="143"/>
      <c r="YK237" s="143"/>
      <c r="YL237" s="143"/>
      <c r="YM237" s="143"/>
      <c r="YN237" s="143"/>
      <c r="YO237" s="143"/>
      <c r="YP237" s="143"/>
      <c r="YQ237" s="143"/>
      <c r="YR237" s="143"/>
      <c r="YS237" s="143"/>
      <c r="YT237" s="143"/>
      <c r="YU237" s="143"/>
      <c r="YV237" s="143"/>
      <c r="YW237" s="143"/>
      <c r="YX237" s="143"/>
      <c r="YY237" s="143"/>
      <c r="YZ237" s="143"/>
      <c r="ZA237" s="143"/>
      <c r="ZB237" s="143"/>
      <c r="ZC237" s="143"/>
      <c r="ZD237" s="143"/>
      <c r="ZE237" s="143"/>
      <c r="ZF237" s="143"/>
      <c r="ZG237" s="143"/>
      <c r="ZH237" s="143"/>
    </row>
    <row r="238" spans="1:684" s="106" customFormat="1" ht="13.55" customHeight="1">
      <c r="A238" s="400"/>
      <c r="B238" s="62" t="s">
        <v>227</v>
      </c>
      <c r="C238" s="251">
        <f>Asia!C238</f>
        <v>2153857</v>
      </c>
      <c r="D238" s="358">
        <f>Asia!D238</f>
        <v>2.1955292260490014</v>
      </c>
      <c r="E238" s="93">
        <v>782</v>
      </c>
      <c r="F238" s="385">
        <f t="shared" si="54"/>
        <v>0.42700729927007308</v>
      </c>
      <c r="G238" s="92">
        <v>300</v>
      </c>
      <c r="H238" s="385">
        <f t="shared" si="54"/>
        <v>2.5714285714285716</v>
      </c>
      <c r="I238" s="92">
        <v>96</v>
      </c>
      <c r="J238" s="385">
        <f t="shared" si="56"/>
        <v>0.81132075471698117</v>
      </c>
      <c r="K238" s="373">
        <v>61</v>
      </c>
      <c r="L238" s="385">
        <f t="shared" si="55"/>
        <v>1.3461538461538463</v>
      </c>
      <c r="M238" s="373">
        <v>426</v>
      </c>
      <c r="N238" s="385">
        <f t="shared" si="43"/>
        <v>1.7483870967741937</v>
      </c>
      <c r="O238" s="92"/>
      <c r="P238" s="385"/>
      <c r="Q238" s="93"/>
      <c r="R238" s="385"/>
      <c r="S238" s="143"/>
      <c r="T238" s="143"/>
      <c r="U238" s="143"/>
      <c r="V238" s="143"/>
      <c r="W238" s="143"/>
      <c r="X238" s="143"/>
      <c r="Y238" s="143"/>
      <c r="Z238" s="143"/>
      <c r="AA238" s="143"/>
      <c r="AB238" s="143"/>
      <c r="AC238" s="143"/>
      <c r="AD238" s="143"/>
      <c r="AE238" s="143"/>
      <c r="AF238" s="143"/>
      <c r="AG238" s="143"/>
      <c r="AH238" s="143"/>
      <c r="AI238" s="143"/>
      <c r="AJ238" s="143"/>
      <c r="AK238" s="143"/>
      <c r="AL238" s="143"/>
      <c r="AM238" s="143"/>
      <c r="AN238" s="143"/>
      <c r="AO238" s="143"/>
      <c r="AP238" s="143"/>
      <c r="AQ238" s="143"/>
      <c r="AR238" s="143"/>
      <c r="AS238" s="143"/>
      <c r="AT238" s="143"/>
      <c r="AU238" s="143"/>
      <c r="AV238" s="143"/>
      <c r="AW238" s="143"/>
      <c r="AX238" s="143"/>
      <c r="AY238" s="143"/>
      <c r="AZ238" s="143"/>
      <c r="BA238" s="143"/>
      <c r="BB238" s="143"/>
      <c r="BC238" s="143"/>
      <c r="BD238" s="143"/>
      <c r="BE238" s="143"/>
      <c r="BF238" s="143"/>
      <c r="BG238" s="143"/>
      <c r="BH238" s="143"/>
      <c r="BI238" s="143"/>
      <c r="BJ238" s="143"/>
      <c r="BK238" s="143"/>
      <c r="BL238" s="143"/>
      <c r="BM238" s="143"/>
      <c r="BN238" s="143"/>
      <c r="BO238" s="143"/>
      <c r="BP238" s="143"/>
      <c r="BQ238" s="143"/>
      <c r="BR238" s="143"/>
      <c r="BS238" s="143"/>
      <c r="BT238" s="143"/>
      <c r="BU238" s="143"/>
      <c r="BV238" s="143"/>
      <c r="BW238" s="143"/>
      <c r="BX238" s="143"/>
      <c r="BY238" s="143"/>
      <c r="BZ238" s="143"/>
      <c r="CA238" s="143"/>
      <c r="CB238" s="143"/>
      <c r="CC238" s="143"/>
      <c r="CD238" s="143"/>
      <c r="CE238" s="143"/>
      <c r="CF238" s="143"/>
      <c r="CG238" s="143"/>
      <c r="CH238" s="143"/>
      <c r="CI238" s="143"/>
      <c r="CJ238" s="143"/>
      <c r="CK238" s="143"/>
      <c r="CL238" s="143"/>
      <c r="CM238" s="143"/>
      <c r="CN238" s="143"/>
      <c r="CO238" s="143"/>
      <c r="CP238" s="143"/>
      <c r="CQ238" s="143"/>
      <c r="CR238" s="143"/>
      <c r="CS238" s="143"/>
      <c r="CT238" s="143"/>
      <c r="CU238" s="143"/>
      <c r="CV238" s="143"/>
      <c r="CW238" s="143"/>
      <c r="CX238" s="143"/>
      <c r="CY238" s="143"/>
      <c r="CZ238" s="143"/>
      <c r="DA238" s="143"/>
      <c r="DB238" s="143"/>
      <c r="DC238" s="143"/>
      <c r="DD238" s="143"/>
      <c r="DE238" s="143"/>
      <c r="DF238" s="143"/>
      <c r="DG238" s="143"/>
      <c r="DH238" s="143"/>
      <c r="DI238" s="143"/>
      <c r="DJ238" s="143"/>
      <c r="DK238" s="143"/>
      <c r="DL238" s="143"/>
      <c r="DM238" s="143"/>
      <c r="DN238" s="143"/>
      <c r="DO238" s="143"/>
      <c r="DP238" s="143"/>
      <c r="DQ238" s="143"/>
      <c r="DR238" s="143"/>
      <c r="DS238" s="143"/>
      <c r="DT238" s="143"/>
      <c r="DU238" s="143"/>
      <c r="DV238" s="143"/>
      <c r="DW238" s="143"/>
      <c r="DX238" s="143"/>
      <c r="DY238" s="143"/>
      <c r="DZ238" s="143"/>
      <c r="EA238" s="143"/>
      <c r="EB238" s="143"/>
      <c r="EC238" s="143"/>
      <c r="ED238" s="143"/>
      <c r="EE238" s="143"/>
      <c r="EF238" s="143"/>
      <c r="EG238" s="143"/>
      <c r="EH238" s="143"/>
      <c r="EI238" s="143"/>
      <c r="EJ238" s="143"/>
      <c r="EK238" s="143"/>
      <c r="EL238" s="143"/>
      <c r="EM238" s="143"/>
      <c r="EN238" s="143"/>
      <c r="EO238" s="143"/>
      <c r="EP238" s="143"/>
      <c r="EQ238" s="143"/>
      <c r="ER238" s="143"/>
      <c r="ES238" s="143"/>
      <c r="ET238" s="143"/>
      <c r="EU238" s="143"/>
      <c r="EV238" s="143"/>
      <c r="EW238" s="143"/>
      <c r="EX238" s="143"/>
      <c r="EY238" s="143"/>
      <c r="EZ238" s="143"/>
      <c r="FA238" s="143"/>
      <c r="FB238" s="143"/>
      <c r="FC238" s="143"/>
      <c r="FD238" s="143"/>
      <c r="FE238" s="143"/>
      <c r="FF238" s="143"/>
      <c r="FG238" s="143"/>
      <c r="FH238" s="143"/>
      <c r="FI238" s="143"/>
      <c r="FJ238" s="143"/>
      <c r="FK238" s="143"/>
      <c r="FL238" s="143"/>
      <c r="FM238" s="143"/>
      <c r="FN238" s="143"/>
      <c r="FO238" s="143"/>
      <c r="FP238" s="143"/>
      <c r="FQ238" s="143"/>
      <c r="FR238" s="143"/>
      <c r="FS238" s="143"/>
      <c r="FT238" s="143"/>
      <c r="FU238" s="143"/>
      <c r="FV238" s="143"/>
      <c r="FW238" s="143"/>
      <c r="FX238" s="143"/>
      <c r="FY238" s="143"/>
      <c r="FZ238" s="143"/>
      <c r="GA238" s="143"/>
      <c r="GB238" s="143"/>
      <c r="GC238" s="143"/>
      <c r="GD238" s="143"/>
      <c r="GE238" s="143"/>
      <c r="GF238" s="143"/>
      <c r="GG238" s="143"/>
      <c r="GH238" s="143"/>
      <c r="GI238" s="143"/>
      <c r="GJ238" s="143"/>
      <c r="GK238" s="143"/>
      <c r="GL238" s="143"/>
      <c r="GM238" s="143"/>
      <c r="GN238" s="143"/>
      <c r="GO238" s="143"/>
      <c r="GP238" s="143"/>
      <c r="GQ238" s="143"/>
      <c r="GR238" s="143"/>
      <c r="GS238" s="143"/>
      <c r="GT238" s="143"/>
      <c r="GU238" s="143"/>
      <c r="GV238" s="143"/>
      <c r="GW238" s="143"/>
      <c r="GX238" s="143"/>
      <c r="GY238" s="143"/>
      <c r="GZ238" s="143"/>
      <c r="HA238" s="143"/>
      <c r="HB238" s="143"/>
      <c r="HC238" s="143"/>
      <c r="HD238" s="143"/>
      <c r="HE238" s="143"/>
      <c r="HF238" s="143"/>
      <c r="HG238" s="143"/>
      <c r="HH238" s="143"/>
      <c r="HI238" s="143"/>
      <c r="HJ238" s="143"/>
      <c r="HK238" s="143"/>
      <c r="HL238" s="143"/>
      <c r="HM238" s="143"/>
      <c r="HN238" s="143"/>
      <c r="HO238" s="143"/>
      <c r="HP238" s="143"/>
      <c r="HQ238" s="143"/>
      <c r="HR238" s="143"/>
      <c r="HS238" s="143"/>
      <c r="HT238" s="143"/>
      <c r="HU238" s="143"/>
      <c r="HV238" s="143"/>
      <c r="HW238" s="143"/>
      <c r="HX238" s="143"/>
      <c r="HY238" s="143"/>
      <c r="HZ238" s="143"/>
      <c r="IA238" s="143"/>
      <c r="IB238" s="143"/>
      <c r="IC238" s="143"/>
      <c r="ID238" s="143"/>
      <c r="IE238" s="143"/>
      <c r="IF238" s="143"/>
      <c r="IG238" s="143"/>
      <c r="IH238" s="143"/>
      <c r="II238" s="143"/>
      <c r="IJ238" s="143"/>
      <c r="IK238" s="143"/>
      <c r="IL238" s="143"/>
      <c r="IM238" s="143"/>
      <c r="IN238" s="143"/>
      <c r="IO238" s="143"/>
      <c r="IP238" s="143"/>
      <c r="IQ238" s="143"/>
      <c r="IR238" s="143"/>
      <c r="IS238" s="143"/>
      <c r="IT238" s="143"/>
      <c r="IU238" s="143"/>
      <c r="IV238" s="143"/>
      <c r="IW238" s="143"/>
      <c r="IX238" s="143"/>
      <c r="IY238" s="143"/>
      <c r="IZ238" s="143"/>
      <c r="JA238" s="143"/>
      <c r="JB238" s="143"/>
      <c r="JC238" s="143"/>
      <c r="JD238" s="143"/>
      <c r="JE238" s="143"/>
      <c r="JF238" s="143"/>
      <c r="JG238" s="143"/>
      <c r="JH238" s="143"/>
      <c r="JI238" s="143"/>
      <c r="JJ238" s="143"/>
      <c r="JK238" s="143"/>
      <c r="JL238" s="143"/>
      <c r="JM238" s="143"/>
      <c r="JN238" s="143"/>
      <c r="JO238" s="143"/>
      <c r="JP238" s="143"/>
      <c r="JQ238" s="143"/>
      <c r="JR238" s="143"/>
      <c r="JS238" s="143"/>
      <c r="JT238" s="143"/>
      <c r="JU238" s="143"/>
      <c r="JV238" s="143"/>
      <c r="JW238" s="143"/>
      <c r="JX238" s="143"/>
      <c r="JY238" s="143"/>
      <c r="JZ238" s="143"/>
      <c r="KA238" s="143"/>
      <c r="KB238" s="143"/>
      <c r="KC238" s="143"/>
      <c r="KD238" s="143"/>
      <c r="KE238" s="143"/>
      <c r="KF238" s="143"/>
      <c r="KG238" s="143"/>
      <c r="KH238" s="143"/>
      <c r="KI238" s="143"/>
      <c r="KJ238" s="143"/>
      <c r="KK238" s="143"/>
      <c r="KL238" s="143"/>
      <c r="KM238" s="143"/>
      <c r="KN238" s="143"/>
      <c r="KO238" s="143"/>
      <c r="KP238" s="143"/>
      <c r="KQ238" s="143"/>
      <c r="KR238" s="143"/>
      <c r="KS238" s="143"/>
      <c r="KT238" s="143"/>
      <c r="KU238" s="143"/>
      <c r="KV238" s="143"/>
      <c r="KW238" s="143"/>
      <c r="KX238" s="143"/>
      <c r="KY238" s="143"/>
      <c r="KZ238" s="143"/>
      <c r="LA238" s="143"/>
      <c r="LB238" s="143"/>
      <c r="LC238" s="143"/>
      <c r="LD238" s="143"/>
      <c r="LE238" s="143"/>
      <c r="LF238" s="143"/>
      <c r="LG238" s="143"/>
      <c r="LH238" s="143"/>
      <c r="LI238" s="143"/>
      <c r="LJ238" s="143"/>
      <c r="LK238" s="143"/>
      <c r="LL238" s="143"/>
      <c r="LM238" s="143"/>
      <c r="LN238" s="143"/>
      <c r="LO238" s="143"/>
      <c r="LP238" s="143"/>
      <c r="LQ238" s="143"/>
      <c r="LR238" s="143"/>
      <c r="LS238" s="143"/>
      <c r="LT238" s="143"/>
      <c r="LU238" s="143"/>
      <c r="LV238" s="143"/>
      <c r="LW238" s="143"/>
      <c r="LX238" s="143"/>
      <c r="LY238" s="143"/>
      <c r="LZ238" s="143"/>
      <c r="MA238" s="143"/>
      <c r="MB238" s="143"/>
      <c r="MC238" s="143"/>
      <c r="MD238" s="143"/>
      <c r="ME238" s="143"/>
      <c r="MF238" s="143"/>
      <c r="MG238" s="143"/>
      <c r="MH238" s="143"/>
      <c r="MI238" s="143"/>
      <c r="MJ238" s="143"/>
      <c r="MK238" s="143"/>
      <c r="ML238" s="143"/>
      <c r="MM238" s="143"/>
      <c r="MN238" s="143"/>
      <c r="MO238" s="143"/>
      <c r="MP238" s="143"/>
      <c r="MQ238" s="143"/>
      <c r="MR238" s="143"/>
      <c r="MS238" s="143"/>
      <c r="MT238" s="143"/>
      <c r="MU238" s="143"/>
      <c r="MV238" s="143"/>
      <c r="MW238" s="143"/>
      <c r="MX238" s="143"/>
      <c r="MY238" s="143"/>
      <c r="MZ238" s="143"/>
      <c r="NA238" s="143"/>
      <c r="NB238" s="143"/>
      <c r="NC238" s="143"/>
      <c r="ND238" s="143"/>
      <c r="NE238" s="143"/>
      <c r="NF238" s="143"/>
      <c r="NG238" s="143"/>
      <c r="NH238" s="143"/>
      <c r="NI238" s="143"/>
      <c r="NJ238" s="143"/>
      <c r="NK238" s="143"/>
      <c r="NL238" s="143"/>
      <c r="NM238" s="143"/>
      <c r="NN238" s="143"/>
      <c r="NO238" s="143"/>
      <c r="NP238" s="143"/>
      <c r="NQ238" s="143"/>
      <c r="NR238" s="143"/>
      <c r="NS238" s="143"/>
      <c r="NT238" s="143"/>
      <c r="NU238" s="143"/>
      <c r="NV238" s="143"/>
      <c r="NW238" s="143"/>
      <c r="NX238" s="143"/>
      <c r="NY238" s="143"/>
      <c r="NZ238" s="143"/>
      <c r="OA238" s="143"/>
      <c r="OB238" s="143"/>
      <c r="OC238" s="143"/>
      <c r="OD238" s="143"/>
      <c r="OE238" s="143"/>
      <c r="OF238" s="143"/>
      <c r="OG238" s="143"/>
      <c r="OH238" s="143"/>
      <c r="OI238" s="143"/>
      <c r="OJ238" s="143"/>
      <c r="OK238" s="143"/>
      <c r="OL238" s="143"/>
      <c r="OM238" s="143"/>
      <c r="ON238" s="143"/>
      <c r="OO238" s="143"/>
      <c r="OP238" s="143"/>
      <c r="OQ238" s="143"/>
      <c r="OR238" s="143"/>
      <c r="OS238" s="143"/>
      <c r="OT238" s="143"/>
      <c r="OU238" s="143"/>
      <c r="OV238" s="143"/>
      <c r="OW238" s="143"/>
      <c r="OX238" s="143"/>
      <c r="OY238" s="143"/>
      <c r="OZ238" s="143"/>
      <c r="PA238" s="143"/>
      <c r="PB238" s="143"/>
      <c r="PC238" s="143"/>
      <c r="PD238" s="143"/>
      <c r="PE238" s="143"/>
      <c r="PF238" s="143"/>
      <c r="PG238" s="143"/>
      <c r="PH238" s="143"/>
      <c r="PI238" s="143"/>
      <c r="PJ238" s="143"/>
      <c r="PK238" s="143"/>
      <c r="PL238" s="143"/>
      <c r="PM238" s="143"/>
      <c r="PN238" s="143"/>
      <c r="PO238" s="143"/>
      <c r="PP238" s="143"/>
      <c r="PQ238" s="143"/>
      <c r="PR238" s="143"/>
      <c r="PS238" s="143"/>
      <c r="PT238" s="143"/>
      <c r="PU238" s="143"/>
      <c r="PV238" s="143"/>
      <c r="PW238" s="143"/>
      <c r="PX238" s="143"/>
      <c r="PY238" s="143"/>
      <c r="PZ238" s="143"/>
      <c r="QA238" s="143"/>
      <c r="QB238" s="143"/>
      <c r="QC238" s="143"/>
      <c r="QD238" s="143"/>
      <c r="QE238" s="143"/>
      <c r="QF238" s="143"/>
      <c r="QG238" s="143"/>
      <c r="QH238" s="143"/>
      <c r="QI238" s="143"/>
      <c r="QJ238" s="143"/>
      <c r="QK238" s="143"/>
      <c r="QL238" s="143"/>
      <c r="QM238" s="143"/>
      <c r="QN238" s="143"/>
      <c r="QO238" s="143"/>
      <c r="QP238" s="143"/>
      <c r="QQ238" s="143"/>
      <c r="QR238" s="143"/>
      <c r="QS238" s="143"/>
      <c r="QT238" s="143"/>
      <c r="QU238" s="143"/>
      <c r="QV238" s="143"/>
      <c r="QW238" s="143"/>
      <c r="QX238" s="143"/>
      <c r="QY238" s="143"/>
      <c r="QZ238" s="143"/>
      <c r="RA238" s="143"/>
      <c r="RB238" s="143"/>
      <c r="RC238" s="143"/>
      <c r="RD238" s="143"/>
      <c r="RE238" s="143"/>
      <c r="RF238" s="143"/>
      <c r="RG238" s="143"/>
      <c r="RH238" s="143"/>
      <c r="RI238" s="143"/>
      <c r="RJ238" s="143"/>
      <c r="RK238" s="143"/>
      <c r="RL238" s="143"/>
      <c r="RM238" s="143"/>
      <c r="RN238" s="143"/>
      <c r="RO238" s="143"/>
      <c r="RP238" s="143"/>
      <c r="RQ238" s="143"/>
      <c r="RR238" s="143"/>
      <c r="RS238" s="143"/>
      <c r="RT238" s="143"/>
      <c r="RU238" s="143"/>
      <c r="RV238" s="143"/>
      <c r="RW238" s="143"/>
      <c r="RX238" s="143"/>
      <c r="RY238" s="143"/>
      <c r="RZ238" s="143"/>
      <c r="SA238" s="143"/>
      <c r="SB238" s="143"/>
      <c r="SC238" s="143"/>
      <c r="SD238" s="143"/>
      <c r="SE238" s="143"/>
      <c r="SF238" s="143"/>
      <c r="SG238" s="143"/>
      <c r="SH238" s="143"/>
      <c r="SI238" s="143"/>
      <c r="SJ238" s="143"/>
      <c r="SK238" s="143"/>
      <c r="SL238" s="143"/>
      <c r="SM238" s="143"/>
      <c r="SN238" s="143"/>
      <c r="SO238" s="143"/>
      <c r="SP238" s="143"/>
      <c r="SQ238" s="143"/>
      <c r="SR238" s="143"/>
      <c r="SS238" s="143"/>
      <c r="ST238" s="143"/>
      <c r="SU238" s="143"/>
      <c r="SV238" s="143"/>
      <c r="SW238" s="143"/>
      <c r="SX238" s="143"/>
      <c r="SY238" s="143"/>
      <c r="SZ238" s="143"/>
      <c r="TA238" s="143"/>
      <c r="TB238" s="143"/>
      <c r="TC238" s="143"/>
      <c r="TD238" s="143"/>
      <c r="TE238" s="143"/>
      <c r="TF238" s="143"/>
      <c r="TG238" s="143"/>
      <c r="TH238" s="143"/>
      <c r="TI238" s="143"/>
      <c r="TJ238" s="143"/>
      <c r="TK238" s="143"/>
      <c r="TL238" s="143"/>
      <c r="TM238" s="143"/>
      <c r="TN238" s="143"/>
      <c r="TO238" s="143"/>
      <c r="TP238" s="143"/>
      <c r="TQ238" s="143"/>
      <c r="TR238" s="143"/>
      <c r="TS238" s="143"/>
      <c r="TT238" s="143"/>
      <c r="TU238" s="143"/>
      <c r="TV238" s="143"/>
      <c r="TW238" s="143"/>
      <c r="TX238" s="143"/>
      <c r="TY238" s="143"/>
      <c r="TZ238" s="143"/>
      <c r="UA238" s="143"/>
      <c r="UB238" s="143"/>
      <c r="UC238" s="143"/>
      <c r="UD238" s="143"/>
      <c r="UE238" s="143"/>
      <c r="UF238" s="143"/>
      <c r="UG238" s="143"/>
      <c r="UH238" s="143"/>
      <c r="UI238" s="143"/>
      <c r="UJ238" s="143"/>
      <c r="UK238" s="143"/>
      <c r="UL238" s="143"/>
      <c r="UM238" s="143"/>
      <c r="UN238" s="143"/>
      <c r="UO238" s="143"/>
      <c r="UP238" s="143"/>
      <c r="UQ238" s="143"/>
      <c r="UR238" s="143"/>
      <c r="US238" s="143"/>
      <c r="UT238" s="143"/>
      <c r="UU238" s="143"/>
      <c r="UV238" s="143"/>
      <c r="UW238" s="143"/>
      <c r="UX238" s="143"/>
      <c r="UY238" s="143"/>
      <c r="UZ238" s="143"/>
      <c r="VA238" s="143"/>
      <c r="VB238" s="143"/>
      <c r="VC238" s="143"/>
      <c r="VD238" s="143"/>
      <c r="VE238" s="143"/>
      <c r="VF238" s="143"/>
      <c r="VG238" s="143"/>
      <c r="VH238" s="143"/>
      <c r="VI238" s="143"/>
      <c r="VJ238" s="143"/>
      <c r="VK238" s="143"/>
      <c r="VL238" s="143"/>
      <c r="VM238" s="143"/>
      <c r="VN238" s="143"/>
      <c r="VO238" s="143"/>
      <c r="VP238" s="143"/>
      <c r="VQ238" s="143"/>
      <c r="VR238" s="143"/>
      <c r="VS238" s="143"/>
      <c r="VT238" s="143"/>
      <c r="VU238" s="143"/>
      <c r="VV238" s="143"/>
      <c r="VW238" s="143"/>
      <c r="VX238" s="143"/>
      <c r="VY238" s="143"/>
      <c r="VZ238" s="143"/>
      <c r="WA238" s="143"/>
      <c r="WB238" s="143"/>
      <c r="WC238" s="143"/>
      <c r="WD238" s="143"/>
      <c r="WE238" s="143"/>
      <c r="WF238" s="143"/>
      <c r="WG238" s="143"/>
      <c r="WH238" s="143"/>
      <c r="WI238" s="143"/>
      <c r="WJ238" s="143"/>
      <c r="WK238" s="143"/>
      <c r="WL238" s="143"/>
      <c r="WM238" s="143"/>
      <c r="WN238" s="143"/>
      <c r="WO238" s="143"/>
      <c r="WP238" s="143"/>
      <c r="WQ238" s="143"/>
      <c r="WR238" s="143"/>
      <c r="WS238" s="143"/>
      <c r="WT238" s="143"/>
      <c r="WU238" s="143"/>
      <c r="WV238" s="143"/>
      <c r="WW238" s="143"/>
      <c r="WX238" s="143"/>
      <c r="WY238" s="143"/>
      <c r="WZ238" s="143"/>
      <c r="XA238" s="143"/>
      <c r="XB238" s="143"/>
      <c r="XC238" s="143"/>
      <c r="XD238" s="143"/>
      <c r="XE238" s="143"/>
      <c r="XF238" s="143"/>
      <c r="XG238" s="143"/>
      <c r="XH238" s="143"/>
      <c r="XI238" s="143"/>
      <c r="XJ238" s="143"/>
      <c r="XK238" s="143"/>
      <c r="XL238" s="143"/>
      <c r="XM238" s="143"/>
      <c r="XN238" s="143"/>
      <c r="XO238" s="143"/>
      <c r="XP238" s="143"/>
      <c r="XQ238" s="143"/>
      <c r="XR238" s="143"/>
      <c r="XS238" s="143"/>
      <c r="XT238" s="143"/>
      <c r="XU238" s="143"/>
      <c r="XV238" s="143"/>
      <c r="XW238" s="143"/>
      <c r="XX238" s="143"/>
      <c r="XY238" s="143"/>
      <c r="XZ238" s="143"/>
      <c r="YA238" s="143"/>
      <c r="YB238" s="143"/>
      <c r="YC238" s="143"/>
      <c r="YD238" s="143"/>
      <c r="YE238" s="143"/>
      <c r="YF238" s="143"/>
      <c r="YG238" s="143"/>
      <c r="YH238" s="143"/>
      <c r="YI238" s="143"/>
      <c r="YJ238" s="143"/>
      <c r="YK238" s="143"/>
      <c r="YL238" s="143"/>
      <c r="YM238" s="143"/>
      <c r="YN238" s="143"/>
      <c r="YO238" s="143"/>
      <c r="YP238" s="143"/>
      <c r="YQ238" s="143"/>
      <c r="YR238" s="143"/>
      <c r="YS238" s="143"/>
      <c r="YT238" s="143"/>
      <c r="YU238" s="143"/>
      <c r="YV238" s="143"/>
      <c r="YW238" s="143"/>
      <c r="YX238" s="143"/>
      <c r="YY238" s="143"/>
      <c r="YZ238" s="143"/>
      <c r="ZA238" s="143"/>
      <c r="ZB238" s="143"/>
      <c r="ZC238" s="143"/>
      <c r="ZD238" s="143"/>
      <c r="ZE238" s="143"/>
      <c r="ZF238" s="143"/>
      <c r="ZG238" s="143"/>
      <c r="ZH238" s="143"/>
    </row>
    <row r="239" spans="1:684" s="106" customFormat="1" ht="13.55" customHeight="1">
      <c r="A239" s="400"/>
      <c r="B239" s="62" t="s">
        <v>228</v>
      </c>
      <c r="C239" s="251">
        <f>Asia!C239</f>
        <v>2093236</v>
      </c>
      <c r="D239" s="358">
        <f>Asia!D239</f>
        <v>1.9811679220910543</v>
      </c>
      <c r="E239" s="93">
        <v>1119</v>
      </c>
      <c r="F239" s="385">
        <f t="shared" si="54"/>
        <v>1.3119834710743801</v>
      </c>
      <c r="G239" s="92">
        <v>253</v>
      </c>
      <c r="H239" s="385">
        <f t="shared" si="54"/>
        <v>1.941860465116279</v>
      </c>
      <c r="I239" s="92">
        <v>131</v>
      </c>
      <c r="J239" s="385">
        <f t="shared" si="56"/>
        <v>0.70129870129870131</v>
      </c>
      <c r="K239" s="373">
        <v>13</v>
      </c>
      <c r="L239" s="385">
        <f t="shared" si="55"/>
        <v>-7.1428571428571397E-2</v>
      </c>
      <c r="M239" s="373">
        <v>1344</v>
      </c>
      <c r="N239" s="385">
        <f t="shared" si="43"/>
        <v>11.923076923076923</v>
      </c>
      <c r="O239" s="92"/>
      <c r="P239" s="385"/>
      <c r="Q239" s="93"/>
      <c r="R239" s="385"/>
      <c r="S239" s="143"/>
      <c r="T239" s="143"/>
      <c r="U239" s="143"/>
      <c r="V239" s="143"/>
      <c r="W239" s="143"/>
      <c r="X239" s="143"/>
      <c r="Y239" s="143"/>
      <c r="Z239" s="143"/>
      <c r="AA239" s="143"/>
      <c r="AB239" s="143"/>
      <c r="AC239" s="143"/>
      <c r="AD239" s="143"/>
      <c r="AE239" s="143"/>
      <c r="AF239" s="143"/>
      <c r="AG239" s="143"/>
      <c r="AH239" s="143"/>
      <c r="AI239" s="143"/>
      <c r="AJ239" s="143"/>
      <c r="AK239" s="143"/>
      <c r="AL239" s="143"/>
      <c r="AM239" s="143"/>
      <c r="AN239" s="143"/>
      <c r="AO239" s="143"/>
      <c r="AP239" s="143"/>
      <c r="AQ239" s="143"/>
      <c r="AR239" s="143"/>
      <c r="AS239" s="143"/>
      <c r="AT239" s="143"/>
      <c r="AU239" s="143"/>
      <c r="AV239" s="143"/>
      <c r="AW239" s="143"/>
      <c r="AX239" s="143"/>
      <c r="AY239" s="143"/>
      <c r="AZ239" s="143"/>
      <c r="BA239" s="143"/>
      <c r="BB239" s="143"/>
      <c r="BC239" s="143"/>
      <c r="BD239" s="143"/>
      <c r="BE239" s="143"/>
      <c r="BF239" s="143"/>
      <c r="BG239" s="143"/>
      <c r="BH239" s="143"/>
      <c r="BI239" s="143"/>
      <c r="BJ239" s="143"/>
      <c r="BK239" s="143"/>
      <c r="BL239" s="143"/>
      <c r="BM239" s="143"/>
      <c r="BN239" s="143"/>
      <c r="BO239" s="143"/>
      <c r="BP239" s="143"/>
      <c r="BQ239" s="143"/>
      <c r="BR239" s="143"/>
      <c r="BS239" s="143"/>
      <c r="BT239" s="143"/>
      <c r="BU239" s="143"/>
      <c r="BV239" s="143"/>
      <c r="BW239" s="143"/>
      <c r="BX239" s="143"/>
      <c r="BY239" s="143"/>
      <c r="BZ239" s="143"/>
      <c r="CA239" s="143"/>
      <c r="CB239" s="143"/>
      <c r="CC239" s="143"/>
      <c r="CD239" s="143"/>
      <c r="CE239" s="143"/>
      <c r="CF239" s="143"/>
      <c r="CG239" s="143"/>
      <c r="CH239" s="143"/>
      <c r="CI239" s="143"/>
      <c r="CJ239" s="143"/>
      <c r="CK239" s="143"/>
      <c r="CL239" s="143"/>
      <c r="CM239" s="143"/>
      <c r="CN239" s="143"/>
      <c r="CO239" s="143"/>
      <c r="CP239" s="143"/>
      <c r="CQ239" s="143"/>
      <c r="CR239" s="143"/>
      <c r="CS239" s="143"/>
      <c r="CT239" s="143"/>
      <c r="CU239" s="143"/>
      <c r="CV239" s="143"/>
      <c r="CW239" s="143"/>
      <c r="CX239" s="143"/>
      <c r="CY239" s="143"/>
      <c r="CZ239" s="143"/>
      <c r="DA239" s="143"/>
      <c r="DB239" s="143"/>
      <c r="DC239" s="143"/>
      <c r="DD239" s="143"/>
      <c r="DE239" s="143"/>
      <c r="DF239" s="143"/>
      <c r="DG239" s="143"/>
      <c r="DH239" s="143"/>
      <c r="DI239" s="143"/>
      <c r="DJ239" s="143"/>
      <c r="DK239" s="143"/>
      <c r="DL239" s="143"/>
      <c r="DM239" s="143"/>
      <c r="DN239" s="143"/>
      <c r="DO239" s="143"/>
      <c r="DP239" s="143"/>
      <c r="DQ239" s="143"/>
      <c r="DR239" s="143"/>
      <c r="DS239" s="143"/>
      <c r="DT239" s="143"/>
      <c r="DU239" s="143"/>
      <c r="DV239" s="143"/>
      <c r="DW239" s="143"/>
      <c r="DX239" s="143"/>
      <c r="DY239" s="143"/>
      <c r="DZ239" s="143"/>
      <c r="EA239" s="143"/>
      <c r="EB239" s="143"/>
      <c r="EC239" s="143"/>
      <c r="ED239" s="143"/>
      <c r="EE239" s="143"/>
      <c r="EF239" s="143"/>
      <c r="EG239" s="143"/>
      <c r="EH239" s="143"/>
      <c r="EI239" s="143"/>
      <c r="EJ239" s="143"/>
      <c r="EK239" s="143"/>
      <c r="EL239" s="143"/>
      <c r="EM239" s="143"/>
      <c r="EN239" s="143"/>
      <c r="EO239" s="143"/>
      <c r="EP239" s="143"/>
      <c r="EQ239" s="143"/>
      <c r="ER239" s="143"/>
      <c r="ES239" s="143"/>
      <c r="ET239" s="143"/>
      <c r="EU239" s="143"/>
      <c r="EV239" s="143"/>
      <c r="EW239" s="143"/>
      <c r="EX239" s="143"/>
      <c r="EY239" s="143"/>
      <c r="EZ239" s="143"/>
      <c r="FA239" s="143"/>
      <c r="FB239" s="143"/>
      <c r="FC239" s="143"/>
      <c r="FD239" s="143"/>
      <c r="FE239" s="143"/>
      <c r="FF239" s="143"/>
      <c r="FG239" s="143"/>
      <c r="FH239" s="143"/>
      <c r="FI239" s="143"/>
      <c r="FJ239" s="143"/>
      <c r="FK239" s="143"/>
      <c r="FL239" s="143"/>
      <c r="FM239" s="143"/>
      <c r="FN239" s="143"/>
      <c r="FO239" s="143"/>
      <c r="FP239" s="143"/>
      <c r="FQ239" s="143"/>
      <c r="FR239" s="143"/>
      <c r="FS239" s="143"/>
      <c r="FT239" s="143"/>
      <c r="FU239" s="143"/>
      <c r="FV239" s="143"/>
      <c r="FW239" s="143"/>
      <c r="FX239" s="143"/>
      <c r="FY239" s="143"/>
      <c r="FZ239" s="143"/>
      <c r="GA239" s="143"/>
      <c r="GB239" s="143"/>
      <c r="GC239" s="143"/>
      <c r="GD239" s="143"/>
      <c r="GE239" s="143"/>
      <c r="GF239" s="143"/>
      <c r="GG239" s="143"/>
      <c r="GH239" s="143"/>
      <c r="GI239" s="143"/>
      <c r="GJ239" s="143"/>
      <c r="GK239" s="143"/>
      <c r="GL239" s="143"/>
      <c r="GM239" s="143"/>
      <c r="GN239" s="143"/>
      <c r="GO239" s="143"/>
      <c r="GP239" s="143"/>
      <c r="GQ239" s="143"/>
      <c r="GR239" s="143"/>
      <c r="GS239" s="143"/>
      <c r="GT239" s="143"/>
      <c r="GU239" s="143"/>
      <c r="GV239" s="143"/>
      <c r="GW239" s="143"/>
      <c r="GX239" s="143"/>
      <c r="GY239" s="143"/>
      <c r="GZ239" s="143"/>
      <c r="HA239" s="143"/>
      <c r="HB239" s="143"/>
      <c r="HC239" s="143"/>
      <c r="HD239" s="143"/>
      <c r="HE239" s="143"/>
      <c r="HF239" s="143"/>
      <c r="HG239" s="143"/>
      <c r="HH239" s="143"/>
      <c r="HI239" s="143"/>
      <c r="HJ239" s="143"/>
      <c r="HK239" s="143"/>
      <c r="HL239" s="143"/>
      <c r="HM239" s="143"/>
      <c r="HN239" s="143"/>
      <c r="HO239" s="143"/>
      <c r="HP239" s="143"/>
      <c r="HQ239" s="143"/>
      <c r="HR239" s="143"/>
      <c r="HS239" s="143"/>
      <c r="HT239" s="143"/>
      <c r="HU239" s="143"/>
      <c r="HV239" s="143"/>
      <c r="HW239" s="143"/>
      <c r="HX239" s="143"/>
      <c r="HY239" s="143"/>
      <c r="HZ239" s="143"/>
      <c r="IA239" s="143"/>
      <c r="IB239" s="143"/>
      <c r="IC239" s="143"/>
      <c r="ID239" s="143"/>
      <c r="IE239" s="143"/>
      <c r="IF239" s="143"/>
      <c r="IG239" s="143"/>
      <c r="IH239" s="143"/>
      <c r="II239" s="143"/>
      <c r="IJ239" s="143"/>
      <c r="IK239" s="143"/>
      <c r="IL239" s="143"/>
      <c r="IM239" s="143"/>
      <c r="IN239" s="143"/>
      <c r="IO239" s="143"/>
      <c r="IP239" s="143"/>
      <c r="IQ239" s="143"/>
      <c r="IR239" s="143"/>
      <c r="IS239" s="143"/>
      <c r="IT239" s="143"/>
      <c r="IU239" s="143"/>
      <c r="IV239" s="143"/>
      <c r="IW239" s="143"/>
      <c r="IX239" s="143"/>
      <c r="IY239" s="143"/>
      <c r="IZ239" s="143"/>
      <c r="JA239" s="143"/>
      <c r="JB239" s="143"/>
      <c r="JC239" s="143"/>
      <c r="JD239" s="143"/>
      <c r="JE239" s="143"/>
      <c r="JF239" s="143"/>
      <c r="JG239" s="143"/>
      <c r="JH239" s="143"/>
      <c r="JI239" s="143"/>
      <c r="JJ239" s="143"/>
      <c r="JK239" s="143"/>
      <c r="JL239" s="143"/>
      <c r="JM239" s="143"/>
      <c r="JN239" s="143"/>
      <c r="JO239" s="143"/>
      <c r="JP239" s="143"/>
      <c r="JQ239" s="143"/>
      <c r="JR239" s="143"/>
      <c r="JS239" s="143"/>
      <c r="JT239" s="143"/>
      <c r="JU239" s="143"/>
      <c r="JV239" s="143"/>
      <c r="JW239" s="143"/>
      <c r="JX239" s="143"/>
      <c r="JY239" s="143"/>
      <c r="JZ239" s="143"/>
      <c r="KA239" s="143"/>
      <c r="KB239" s="143"/>
      <c r="KC239" s="143"/>
      <c r="KD239" s="143"/>
      <c r="KE239" s="143"/>
      <c r="KF239" s="143"/>
      <c r="KG239" s="143"/>
      <c r="KH239" s="143"/>
      <c r="KI239" s="143"/>
      <c r="KJ239" s="143"/>
      <c r="KK239" s="143"/>
      <c r="KL239" s="143"/>
      <c r="KM239" s="143"/>
      <c r="KN239" s="143"/>
      <c r="KO239" s="143"/>
      <c r="KP239" s="143"/>
      <c r="KQ239" s="143"/>
      <c r="KR239" s="143"/>
      <c r="KS239" s="143"/>
      <c r="KT239" s="143"/>
      <c r="KU239" s="143"/>
      <c r="KV239" s="143"/>
      <c r="KW239" s="143"/>
      <c r="KX239" s="143"/>
      <c r="KY239" s="143"/>
      <c r="KZ239" s="143"/>
      <c r="LA239" s="143"/>
      <c r="LB239" s="143"/>
      <c r="LC239" s="143"/>
      <c r="LD239" s="143"/>
      <c r="LE239" s="143"/>
      <c r="LF239" s="143"/>
      <c r="LG239" s="143"/>
      <c r="LH239" s="143"/>
      <c r="LI239" s="143"/>
      <c r="LJ239" s="143"/>
      <c r="LK239" s="143"/>
      <c r="LL239" s="143"/>
      <c r="LM239" s="143"/>
      <c r="LN239" s="143"/>
      <c r="LO239" s="143"/>
      <c r="LP239" s="143"/>
      <c r="LQ239" s="143"/>
      <c r="LR239" s="143"/>
      <c r="LS239" s="143"/>
      <c r="LT239" s="143"/>
      <c r="LU239" s="143"/>
      <c r="LV239" s="143"/>
      <c r="LW239" s="143"/>
      <c r="LX239" s="143"/>
      <c r="LY239" s="143"/>
      <c r="LZ239" s="143"/>
      <c r="MA239" s="143"/>
      <c r="MB239" s="143"/>
      <c r="MC239" s="143"/>
      <c r="MD239" s="143"/>
      <c r="ME239" s="143"/>
      <c r="MF239" s="143"/>
      <c r="MG239" s="143"/>
      <c r="MH239" s="143"/>
      <c r="MI239" s="143"/>
      <c r="MJ239" s="143"/>
      <c r="MK239" s="143"/>
      <c r="ML239" s="143"/>
      <c r="MM239" s="143"/>
      <c r="MN239" s="143"/>
      <c r="MO239" s="143"/>
      <c r="MP239" s="143"/>
      <c r="MQ239" s="143"/>
      <c r="MR239" s="143"/>
      <c r="MS239" s="143"/>
      <c r="MT239" s="143"/>
      <c r="MU239" s="143"/>
      <c r="MV239" s="143"/>
      <c r="MW239" s="143"/>
      <c r="MX239" s="143"/>
      <c r="MY239" s="143"/>
      <c r="MZ239" s="143"/>
      <c r="NA239" s="143"/>
      <c r="NB239" s="143"/>
      <c r="NC239" s="143"/>
      <c r="ND239" s="143"/>
      <c r="NE239" s="143"/>
      <c r="NF239" s="143"/>
      <c r="NG239" s="143"/>
      <c r="NH239" s="143"/>
      <c r="NI239" s="143"/>
      <c r="NJ239" s="143"/>
      <c r="NK239" s="143"/>
      <c r="NL239" s="143"/>
      <c r="NM239" s="143"/>
      <c r="NN239" s="143"/>
      <c r="NO239" s="143"/>
      <c r="NP239" s="143"/>
      <c r="NQ239" s="143"/>
      <c r="NR239" s="143"/>
      <c r="NS239" s="143"/>
      <c r="NT239" s="143"/>
      <c r="NU239" s="143"/>
      <c r="NV239" s="143"/>
      <c r="NW239" s="143"/>
      <c r="NX239" s="143"/>
      <c r="NY239" s="143"/>
      <c r="NZ239" s="143"/>
      <c r="OA239" s="143"/>
      <c r="OB239" s="143"/>
      <c r="OC239" s="143"/>
      <c r="OD239" s="143"/>
      <c r="OE239" s="143"/>
      <c r="OF239" s="143"/>
      <c r="OG239" s="143"/>
      <c r="OH239" s="143"/>
      <c r="OI239" s="143"/>
      <c r="OJ239" s="143"/>
      <c r="OK239" s="143"/>
      <c r="OL239" s="143"/>
      <c r="OM239" s="143"/>
      <c r="ON239" s="143"/>
      <c r="OO239" s="143"/>
      <c r="OP239" s="143"/>
      <c r="OQ239" s="143"/>
      <c r="OR239" s="143"/>
      <c r="OS239" s="143"/>
      <c r="OT239" s="143"/>
      <c r="OU239" s="143"/>
      <c r="OV239" s="143"/>
      <c r="OW239" s="143"/>
      <c r="OX239" s="143"/>
      <c r="OY239" s="143"/>
      <c r="OZ239" s="143"/>
      <c r="PA239" s="143"/>
      <c r="PB239" s="143"/>
      <c r="PC239" s="143"/>
      <c r="PD239" s="143"/>
      <c r="PE239" s="143"/>
      <c r="PF239" s="143"/>
      <c r="PG239" s="143"/>
      <c r="PH239" s="143"/>
      <c r="PI239" s="143"/>
      <c r="PJ239" s="143"/>
      <c r="PK239" s="143"/>
      <c r="PL239" s="143"/>
      <c r="PM239" s="143"/>
      <c r="PN239" s="143"/>
      <c r="PO239" s="143"/>
      <c r="PP239" s="143"/>
      <c r="PQ239" s="143"/>
      <c r="PR239" s="143"/>
      <c r="PS239" s="143"/>
      <c r="PT239" s="143"/>
      <c r="PU239" s="143"/>
      <c r="PV239" s="143"/>
      <c r="PW239" s="143"/>
      <c r="PX239" s="143"/>
      <c r="PY239" s="143"/>
      <c r="PZ239" s="143"/>
      <c r="QA239" s="143"/>
      <c r="QB239" s="143"/>
      <c r="QC239" s="143"/>
      <c r="QD239" s="143"/>
      <c r="QE239" s="143"/>
      <c r="QF239" s="143"/>
      <c r="QG239" s="143"/>
      <c r="QH239" s="143"/>
      <c r="QI239" s="143"/>
      <c r="QJ239" s="143"/>
      <c r="QK239" s="143"/>
      <c r="QL239" s="143"/>
      <c r="QM239" s="143"/>
      <c r="QN239" s="143"/>
      <c r="QO239" s="143"/>
      <c r="QP239" s="143"/>
      <c r="QQ239" s="143"/>
      <c r="QR239" s="143"/>
      <c r="QS239" s="143"/>
      <c r="QT239" s="143"/>
      <c r="QU239" s="143"/>
      <c r="QV239" s="143"/>
      <c r="QW239" s="143"/>
      <c r="QX239" s="143"/>
      <c r="QY239" s="143"/>
      <c r="QZ239" s="143"/>
      <c r="RA239" s="143"/>
      <c r="RB239" s="143"/>
      <c r="RC239" s="143"/>
      <c r="RD239" s="143"/>
      <c r="RE239" s="143"/>
      <c r="RF239" s="143"/>
      <c r="RG239" s="143"/>
      <c r="RH239" s="143"/>
      <c r="RI239" s="143"/>
      <c r="RJ239" s="143"/>
      <c r="RK239" s="143"/>
      <c r="RL239" s="143"/>
      <c r="RM239" s="143"/>
      <c r="RN239" s="143"/>
      <c r="RO239" s="143"/>
      <c r="RP239" s="143"/>
      <c r="RQ239" s="143"/>
      <c r="RR239" s="143"/>
      <c r="RS239" s="143"/>
      <c r="RT239" s="143"/>
      <c r="RU239" s="143"/>
      <c r="RV239" s="143"/>
      <c r="RW239" s="143"/>
      <c r="RX239" s="143"/>
      <c r="RY239" s="143"/>
      <c r="RZ239" s="143"/>
      <c r="SA239" s="143"/>
      <c r="SB239" s="143"/>
      <c r="SC239" s="143"/>
      <c r="SD239" s="143"/>
      <c r="SE239" s="143"/>
      <c r="SF239" s="143"/>
      <c r="SG239" s="143"/>
      <c r="SH239" s="143"/>
      <c r="SI239" s="143"/>
      <c r="SJ239" s="143"/>
      <c r="SK239" s="143"/>
      <c r="SL239" s="143"/>
      <c r="SM239" s="143"/>
      <c r="SN239" s="143"/>
      <c r="SO239" s="143"/>
      <c r="SP239" s="143"/>
      <c r="SQ239" s="143"/>
      <c r="SR239" s="143"/>
      <c r="SS239" s="143"/>
      <c r="ST239" s="143"/>
      <c r="SU239" s="143"/>
      <c r="SV239" s="143"/>
      <c r="SW239" s="143"/>
      <c r="SX239" s="143"/>
      <c r="SY239" s="143"/>
      <c r="SZ239" s="143"/>
      <c r="TA239" s="143"/>
      <c r="TB239" s="143"/>
      <c r="TC239" s="143"/>
      <c r="TD239" s="143"/>
      <c r="TE239" s="143"/>
      <c r="TF239" s="143"/>
      <c r="TG239" s="143"/>
      <c r="TH239" s="143"/>
      <c r="TI239" s="143"/>
      <c r="TJ239" s="143"/>
      <c r="TK239" s="143"/>
      <c r="TL239" s="143"/>
      <c r="TM239" s="143"/>
      <c r="TN239" s="143"/>
      <c r="TO239" s="143"/>
      <c r="TP239" s="143"/>
      <c r="TQ239" s="143"/>
      <c r="TR239" s="143"/>
      <c r="TS239" s="143"/>
      <c r="TT239" s="143"/>
      <c r="TU239" s="143"/>
      <c r="TV239" s="143"/>
      <c r="TW239" s="143"/>
      <c r="TX239" s="143"/>
      <c r="TY239" s="143"/>
      <c r="TZ239" s="143"/>
      <c r="UA239" s="143"/>
      <c r="UB239" s="143"/>
      <c r="UC239" s="143"/>
      <c r="UD239" s="143"/>
      <c r="UE239" s="143"/>
      <c r="UF239" s="143"/>
      <c r="UG239" s="143"/>
      <c r="UH239" s="143"/>
      <c r="UI239" s="143"/>
      <c r="UJ239" s="143"/>
      <c r="UK239" s="143"/>
      <c r="UL239" s="143"/>
      <c r="UM239" s="143"/>
      <c r="UN239" s="143"/>
      <c r="UO239" s="143"/>
      <c r="UP239" s="143"/>
      <c r="UQ239" s="143"/>
      <c r="UR239" s="143"/>
      <c r="US239" s="143"/>
      <c r="UT239" s="143"/>
      <c r="UU239" s="143"/>
      <c r="UV239" s="143"/>
      <c r="UW239" s="143"/>
      <c r="UX239" s="143"/>
      <c r="UY239" s="143"/>
      <c r="UZ239" s="143"/>
      <c r="VA239" s="143"/>
      <c r="VB239" s="143"/>
      <c r="VC239" s="143"/>
      <c r="VD239" s="143"/>
      <c r="VE239" s="143"/>
      <c r="VF239" s="143"/>
      <c r="VG239" s="143"/>
      <c r="VH239" s="143"/>
      <c r="VI239" s="143"/>
      <c r="VJ239" s="143"/>
      <c r="VK239" s="143"/>
      <c r="VL239" s="143"/>
      <c r="VM239" s="143"/>
      <c r="VN239" s="143"/>
      <c r="VO239" s="143"/>
      <c r="VP239" s="143"/>
      <c r="VQ239" s="143"/>
      <c r="VR239" s="143"/>
      <c r="VS239" s="143"/>
      <c r="VT239" s="143"/>
      <c r="VU239" s="143"/>
      <c r="VV239" s="143"/>
      <c r="VW239" s="143"/>
      <c r="VX239" s="143"/>
      <c r="VY239" s="143"/>
      <c r="VZ239" s="143"/>
      <c r="WA239" s="143"/>
      <c r="WB239" s="143"/>
      <c r="WC239" s="143"/>
      <c r="WD239" s="143"/>
      <c r="WE239" s="143"/>
      <c r="WF239" s="143"/>
      <c r="WG239" s="143"/>
      <c r="WH239" s="143"/>
      <c r="WI239" s="143"/>
      <c r="WJ239" s="143"/>
      <c r="WK239" s="143"/>
      <c r="WL239" s="143"/>
      <c r="WM239" s="143"/>
      <c r="WN239" s="143"/>
      <c r="WO239" s="143"/>
      <c r="WP239" s="143"/>
      <c r="WQ239" s="143"/>
      <c r="WR239" s="143"/>
      <c r="WS239" s="143"/>
      <c r="WT239" s="143"/>
      <c r="WU239" s="143"/>
      <c r="WV239" s="143"/>
      <c r="WW239" s="143"/>
      <c r="WX239" s="143"/>
      <c r="WY239" s="143"/>
      <c r="WZ239" s="143"/>
      <c r="XA239" s="143"/>
      <c r="XB239" s="143"/>
      <c r="XC239" s="143"/>
      <c r="XD239" s="143"/>
      <c r="XE239" s="143"/>
      <c r="XF239" s="143"/>
      <c r="XG239" s="143"/>
      <c r="XH239" s="143"/>
      <c r="XI239" s="143"/>
      <c r="XJ239" s="143"/>
      <c r="XK239" s="143"/>
      <c r="XL239" s="143"/>
      <c r="XM239" s="143"/>
      <c r="XN239" s="143"/>
      <c r="XO239" s="143"/>
      <c r="XP239" s="143"/>
      <c r="XQ239" s="143"/>
      <c r="XR239" s="143"/>
      <c r="XS239" s="143"/>
      <c r="XT239" s="143"/>
      <c r="XU239" s="143"/>
      <c r="XV239" s="143"/>
      <c r="XW239" s="143"/>
      <c r="XX239" s="143"/>
      <c r="XY239" s="143"/>
      <c r="XZ239" s="143"/>
      <c r="YA239" s="143"/>
      <c r="YB239" s="143"/>
      <c r="YC239" s="143"/>
      <c r="YD239" s="143"/>
      <c r="YE239" s="143"/>
      <c r="YF239" s="143"/>
      <c r="YG239" s="143"/>
      <c r="YH239" s="143"/>
      <c r="YI239" s="143"/>
      <c r="YJ239" s="143"/>
      <c r="YK239" s="143"/>
      <c r="YL239" s="143"/>
      <c r="YM239" s="143"/>
      <c r="YN239" s="143"/>
      <c r="YO239" s="143"/>
      <c r="YP239" s="143"/>
      <c r="YQ239" s="143"/>
      <c r="YR239" s="143"/>
      <c r="YS239" s="143"/>
      <c r="YT239" s="143"/>
      <c r="YU239" s="143"/>
      <c r="YV239" s="143"/>
      <c r="YW239" s="143"/>
      <c r="YX239" s="143"/>
      <c r="YY239" s="143"/>
      <c r="YZ239" s="143"/>
      <c r="ZA239" s="143"/>
      <c r="ZB239" s="143"/>
      <c r="ZC239" s="143"/>
      <c r="ZD239" s="143"/>
      <c r="ZE239" s="143"/>
      <c r="ZF239" s="143"/>
      <c r="ZG239" s="143"/>
      <c r="ZH239" s="143"/>
    </row>
    <row r="240" spans="1:684" s="106" customFormat="1" ht="13.55" customHeight="1">
      <c r="A240" s="400"/>
      <c r="B240" s="62" t="s">
        <v>229</v>
      </c>
      <c r="C240" s="251">
        <f>Asia!C240</f>
        <v>2017157</v>
      </c>
      <c r="D240" s="358">
        <f>Asia!D240</f>
        <v>2.2537204373227691</v>
      </c>
      <c r="E240" s="93">
        <v>670</v>
      </c>
      <c r="F240" s="385">
        <f t="shared" si="54"/>
        <v>0.36178861788617889</v>
      </c>
      <c r="G240" s="92">
        <v>247</v>
      </c>
      <c r="H240" s="385">
        <f t="shared" si="54"/>
        <v>0.66891891891891886</v>
      </c>
      <c r="I240" s="92">
        <v>118</v>
      </c>
      <c r="J240" s="385">
        <f t="shared" si="56"/>
        <v>0.96666666666666656</v>
      </c>
      <c r="K240" s="373">
        <v>26</v>
      </c>
      <c r="L240" s="385">
        <f t="shared" si="55"/>
        <v>0.13043478260869557</v>
      </c>
      <c r="M240" s="373">
        <v>1612</v>
      </c>
      <c r="N240" s="385">
        <f t="shared" si="43"/>
        <v>22.705882352941178</v>
      </c>
      <c r="O240" s="92"/>
      <c r="P240" s="385"/>
      <c r="Q240" s="93"/>
      <c r="R240" s="385"/>
      <c r="S240" s="143"/>
      <c r="T240" s="143"/>
      <c r="U240" s="143"/>
      <c r="V240" s="143"/>
      <c r="W240" s="143"/>
      <c r="X240" s="143"/>
      <c r="Y240" s="143"/>
      <c r="Z240" s="143"/>
      <c r="AA240" s="143"/>
      <c r="AB240" s="143"/>
      <c r="AC240" s="143"/>
      <c r="AD240" s="143"/>
      <c r="AE240" s="143"/>
      <c r="AF240" s="143"/>
      <c r="AG240" s="143"/>
      <c r="AH240" s="143"/>
      <c r="AI240" s="143"/>
      <c r="AJ240" s="143"/>
      <c r="AK240" s="143"/>
      <c r="AL240" s="143"/>
      <c r="AM240" s="143"/>
      <c r="AN240" s="143"/>
      <c r="AO240" s="143"/>
      <c r="AP240" s="143"/>
      <c r="AQ240" s="143"/>
      <c r="AR240" s="143"/>
      <c r="AS240" s="143"/>
      <c r="AT240" s="143"/>
      <c r="AU240" s="143"/>
      <c r="AV240" s="143"/>
      <c r="AW240" s="143"/>
      <c r="AX240" s="143"/>
      <c r="AY240" s="143"/>
      <c r="AZ240" s="143"/>
      <c r="BA240" s="143"/>
      <c r="BB240" s="143"/>
      <c r="BC240" s="143"/>
      <c r="BD240" s="143"/>
      <c r="BE240" s="143"/>
      <c r="BF240" s="143"/>
      <c r="BG240" s="143"/>
      <c r="BH240" s="143"/>
      <c r="BI240" s="143"/>
      <c r="BJ240" s="143"/>
      <c r="BK240" s="143"/>
      <c r="BL240" s="143"/>
      <c r="BM240" s="143"/>
      <c r="BN240" s="143"/>
      <c r="BO240" s="143"/>
      <c r="BP240" s="143"/>
      <c r="BQ240" s="143"/>
      <c r="BR240" s="143"/>
      <c r="BS240" s="143"/>
      <c r="BT240" s="143"/>
      <c r="BU240" s="143"/>
      <c r="BV240" s="143"/>
      <c r="BW240" s="143"/>
      <c r="BX240" s="143"/>
      <c r="BY240" s="143"/>
      <c r="BZ240" s="143"/>
      <c r="CA240" s="143"/>
      <c r="CB240" s="143"/>
      <c r="CC240" s="143"/>
      <c r="CD240" s="143"/>
      <c r="CE240" s="143"/>
      <c r="CF240" s="143"/>
      <c r="CG240" s="143"/>
      <c r="CH240" s="143"/>
      <c r="CI240" s="143"/>
      <c r="CJ240" s="143"/>
      <c r="CK240" s="143"/>
      <c r="CL240" s="143"/>
      <c r="CM240" s="143"/>
      <c r="CN240" s="143"/>
      <c r="CO240" s="143"/>
      <c r="CP240" s="143"/>
      <c r="CQ240" s="143"/>
      <c r="CR240" s="143"/>
      <c r="CS240" s="143"/>
      <c r="CT240" s="143"/>
      <c r="CU240" s="143"/>
      <c r="CV240" s="143"/>
      <c r="CW240" s="143"/>
      <c r="CX240" s="143"/>
      <c r="CY240" s="143"/>
      <c r="CZ240" s="143"/>
      <c r="DA240" s="143"/>
      <c r="DB240" s="143"/>
      <c r="DC240" s="143"/>
      <c r="DD240" s="143"/>
      <c r="DE240" s="143"/>
      <c r="DF240" s="143"/>
      <c r="DG240" s="143"/>
      <c r="DH240" s="143"/>
      <c r="DI240" s="143"/>
      <c r="DJ240" s="143"/>
      <c r="DK240" s="143"/>
      <c r="DL240" s="143"/>
      <c r="DM240" s="143"/>
      <c r="DN240" s="143"/>
      <c r="DO240" s="143"/>
      <c r="DP240" s="143"/>
      <c r="DQ240" s="143"/>
      <c r="DR240" s="143"/>
      <c r="DS240" s="143"/>
      <c r="DT240" s="143"/>
      <c r="DU240" s="143"/>
      <c r="DV240" s="143"/>
      <c r="DW240" s="143"/>
      <c r="DX240" s="143"/>
      <c r="DY240" s="143"/>
      <c r="DZ240" s="143"/>
      <c r="EA240" s="143"/>
      <c r="EB240" s="143"/>
      <c r="EC240" s="143"/>
      <c r="ED240" s="143"/>
      <c r="EE240" s="143"/>
      <c r="EF240" s="143"/>
      <c r="EG240" s="143"/>
      <c r="EH240" s="143"/>
      <c r="EI240" s="143"/>
      <c r="EJ240" s="143"/>
      <c r="EK240" s="143"/>
      <c r="EL240" s="143"/>
      <c r="EM240" s="143"/>
      <c r="EN240" s="143"/>
      <c r="EO240" s="143"/>
      <c r="EP240" s="143"/>
      <c r="EQ240" s="143"/>
      <c r="ER240" s="143"/>
      <c r="ES240" s="143"/>
      <c r="ET240" s="143"/>
      <c r="EU240" s="143"/>
      <c r="EV240" s="143"/>
      <c r="EW240" s="143"/>
      <c r="EX240" s="143"/>
      <c r="EY240" s="143"/>
      <c r="EZ240" s="143"/>
      <c r="FA240" s="143"/>
      <c r="FB240" s="143"/>
      <c r="FC240" s="143"/>
      <c r="FD240" s="143"/>
      <c r="FE240" s="143"/>
      <c r="FF240" s="143"/>
      <c r="FG240" s="143"/>
      <c r="FH240" s="143"/>
      <c r="FI240" s="143"/>
      <c r="FJ240" s="143"/>
      <c r="FK240" s="143"/>
      <c r="FL240" s="143"/>
      <c r="FM240" s="143"/>
      <c r="FN240" s="143"/>
      <c r="FO240" s="143"/>
      <c r="FP240" s="143"/>
      <c r="FQ240" s="143"/>
      <c r="FR240" s="143"/>
      <c r="FS240" s="143"/>
      <c r="FT240" s="143"/>
      <c r="FU240" s="143"/>
      <c r="FV240" s="143"/>
      <c r="FW240" s="143"/>
      <c r="FX240" s="143"/>
      <c r="FY240" s="143"/>
      <c r="FZ240" s="143"/>
      <c r="GA240" s="143"/>
      <c r="GB240" s="143"/>
      <c r="GC240" s="143"/>
      <c r="GD240" s="143"/>
      <c r="GE240" s="143"/>
      <c r="GF240" s="143"/>
      <c r="GG240" s="143"/>
      <c r="GH240" s="143"/>
      <c r="GI240" s="143"/>
      <c r="GJ240" s="143"/>
      <c r="GK240" s="143"/>
      <c r="GL240" s="143"/>
      <c r="GM240" s="143"/>
      <c r="GN240" s="143"/>
      <c r="GO240" s="143"/>
      <c r="GP240" s="143"/>
      <c r="GQ240" s="143"/>
      <c r="GR240" s="143"/>
      <c r="GS240" s="143"/>
      <c r="GT240" s="143"/>
      <c r="GU240" s="143"/>
      <c r="GV240" s="143"/>
      <c r="GW240" s="143"/>
      <c r="GX240" s="143"/>
      <c r="GY240" s="143"/>
      <c r="GZ240" s="143"/>
      <c r="HA240" s="143"/>
      <c r="HB240" s="143"/>
      <c r="HC240" s="143"/>
      <c r="HD240" s="143"/>
      <c r="HE240" s="143"/>
      <c r="HF240" s="143"/>
      <c r="HG240" s="143"/>
      <c r="HH240" s="143"/>
      <c r="HI240" s="143"/>
      <c r="HJ240" s="143"/>
      <c r="HK240" s="143"/>
      <c r="HL240" s="143"/>
      <c r="HM240" s="143"/>
      <c r="HN240" s="143"/>
      <c r="HO240" s="143"/>
      <c r="HP240" s="143"/>
      <c r="HQ240" s="143"/>
      <c r="HR240" s="143"/>
      <c r="HS240" s="143"/>
      <c r="HT240" s="143"/>
      <c r="HU240" s="143"/>
      <c r="HV240" s="143"/>
      <c r="HW240" s="143"/>
      <c r="HX240" s="143"/>
      <c r="HY240" s="143"/>
      <c r="HZ240" s="143"/>
      <c r="IA240" s="143"/>
      <c r="IB240" s="143"/>
      <c r="IC240" s="143"/>
      <c r="ID240" s="143"/>
      <c r="IE240" s="143"/>
      <c r="IF240" s="143"/>
      <c r="IG240" s="143"/>
      <c r="IH240" s="143"/>
      <c r="II240" s="143"/>
      <c r="IJ240" s="143"/>
      <c r="IK240" s="143"/>
      <c r="IL240" s="143"/>
      <c r="IM240" s="143"/>
      <c r="IN240" s="143"/>
      <c r="IO240" s="143"/>
      <c r="IP240" s="143"/>
      <c r="IQ240" s="143"/>
      <c r="IR240" s="143"/>
      <c r="IS240" s="143"/>
      <c r="IT240" s="143"/>
      <c r="IU240" s="143"/>
      <c r="IV240" s="143"/>
      <c r="IW240" s="143"/>
      <c r="IX240" s="143"/>
      <c r="IY240" s="143"/>
      <c r="IZ240" s="143"/>
      <c r="JA240" s="143"/>
      <c r="JB240" s="143"/>
      <c r="JC240" s="143"/>
      <c r="JD240" s="143"/>
      <c r="JE240" s="143"/>
      <c r="JF240" s="143"/>
      <c r="JG240" s="143"/>
      <c r="JH240" s="143"/>
      <c r="JI240" s="143"/>
      <c r="JJ240" s="143"/>
      <c r="JK240" s="143"/>
      <c r="JL240" s="143"/>
      <c r="JM240" s="143"/>
      <c r="JN240" s="143"/>
      <c r="JO240" s="143"/>
      <c r="JP240" s="143"/>
      <c r="JQ240" s="143"/>
      <c r="JR240" s="143"/>
      <c r="JS240" s="143"/>
      <c r="JT240" s="143"/>
      <c r="JU240" s="143"/>
      <c r="JV240" s="143"/>
      <c r="JW240" s="143"/>
      <c r="JX240" s="143"/>
      <c r="JY240" s="143"/>
      <c r="JZ240" s="143"/>
      <c r="KA240" s="143"/>
      <c r="KB240" s="143"/>
      <c r="KC240" s="143"/>
      <c r="KD240" s="143"/>
      <c r="KE240" s="143"/>
      <c r="KF240" s="143"/>
      <c r="KG240" s="143"/>
      <c r="KH240" s="143"/>
      <c r="KI240" s="143"/>
      <c r="KJ240" s="143"/>
      <c r="KK240" s="143"/>
      <c r="KL240" s="143"/>
      <c r="KM240" s="143"/>
      <c r="KN240" s="143"/>
      <c r="KO240" s="143"/>
      <c r="KP240" s="143"/>
      <c r="KQ240" s="143"/>
      <c r="KR240" s="143"/>
      <c r="KS240" s="143"/>
      <c r="KT240" s="143"/>
      <c r="KU240" s="143"/>
      <c r="KV240" s="143"/>
      <c r="KW240" s="143"/>
      <c r="KX240" s="143"/>
      <c r="KY240" s="143"/>
      <c r="KZ240" s="143"/>
      <c r="LA240" s="143"/>
      <c r="LB240" s="143"/>
      <c r="LC240" s="143"/>
      <c r="LD240" s="143"/>
      <c r="LE240" s="143"/>
      <c r="LF240" s="143"/>
      <c r="LG240" s="143"/>
      <c r="LH240" s="143"/>
      <c r="LI240" s="143"/>
      <c r="LJ240" s="143"/>
      <c r="LK240" s="143"/>
      <c r="LL240" s="143"/>
      <c r="LM240" s="143"/>
      <c r="LN240" s="143"/>
      <c r="LO240" s="143"/>
      <c r="LP240" s="143"/>
      <c r="LQ240" s="143"/>
      <c r="LR240" s="143"/>
      <c r="LS240" s="143"/>
      <c r="LT240" s="143"/>
      <c r="LU240" s="143"/>
      <c r="LV240" s="143"/>
      <c r="LW240" s="143"/>
      <c r="LX240" s="143"/>
      <c r="LY240" s="143"/>
      <c r="LZ240" s="143"/>
      <c r="MA240" s="143"/>
      <c r="MB240" s="143"/>
      <c r="MC240" s="143"/>
      <c r="MD240" s="143"/>
      <c r="ME240" s="143"/>
      <c r="MF240" s="143"/>
      <c r="MG240" s="143"/>
      <c r="MH240" s="143"/>
      <c r="MI240" s="143"/>
      <c r="MJ240" s="143"/>
      <c r="MK240" s="143"/>
      <c r="ML240" s="143"/>
      <c r="MM240" s="143"/>
      <c r="MN240" s="143"/>
      <c r="MO240" s="143"/>
      <c r="MP240" s="143"/>
      <c r="MQ240" s="143"/>
      <c r="MR240" s="143"/>
      <c r="MS240" s="143"/>
      <c r="MT240" s="143"/>
      <c r="MU240" s="143"/>
      <c r="MV240" s="143"/>
      <c r="MW240" s="143"/>
      <c r="MX240" s="143"/>
      <c r="MY240" s="143"/>
      <c r="MZ240" s="143"/>
      <c r="NA240" s="143"/>
      <c r="NB240" s="143"/>
      <c r="NC240" s="143"/>
      <c r="ND240" s="143"/>
      <c r="NE240" s="143"/>
      <c r="NF240" s="143"/>
      <c r="NG240" s="143"/>
      <c r="NH240" s="143"/>
      <c r="NI240" s="143"/>
      <c r="NJ240" s="143"/>
      <c r="NK240" s="143"/>
      <c r="NL240" s="143"/>
      <c r="NM240" s="143"/>
      <c r="NN240" s="143"/>
      <c r="NO240" s="143"/>
      <c r="NP240" s="143"/>
      <c r="NQ240" s="143"/>
      <c r="NR240" s="143"/>
      <c r="NS240" s="143"/>
      <c r="NT240" s="143"/>
      <c r="NU240" s="143"/>
      <c r="NV240" s="143"/>
      <c r="NW240" s="143"/>
      <c r="NX240" s="143"/>
      <c r="NY240" s="143"/>
      <c r="NZ240" s="143"/>
      <c r="OA240" s="143"/>
      <c r="OB240" s="143"/>
      <c r="OC240" s="143"/>
      <c r="OD240" s="143"/>
      <c r="OE240" s="143"/>
      <c r="OF240" s="143"/>
      <c r="OG240" s="143"/>
      <c r="OH240" s="143"/>
      <c r="OI240" s="143"/>
      <c r="OJ240" s="143"/>
      <c r="OK240" s="143"/>
      <c r="OL240" s="143"/>
      <c r="OM240" s="143"/>
      <c r="ON240" s="143"/>
      <c r="OO240" s="143"/>
      <c r="OP240" s="143"/>
      <c r="OQ240" s="143"/>
      <c r="OR240" s="143"/>
      <c r="OS240" s="143"/>
      <c r="OT240" s="143"/>
      <c r="OU240" s="143"/>
      <c r="OV240" s="143"/>
      <c r="OW240" s="143"/>
      <c r="OX240" s="143"/>
      <c r="OY240" s="143"/>
      <c r="OZ240" s="143"/>
      <c r="PA240" s="143"/>
      <c r="PB240" s="143"/>
      <c r="PC240" s="143"/>
      <c r="PD240" s="143"/>
      <c r="PE240" s="143"/>
      <c r="PF240" s="143"/>
      <c r="PG240" s="143"/>
      <c r="PH240" s="143"/>
      <c r="PI240" s="143"/>
      <c r="PJ240" s="143"/>
      <c r="PK240" s="143"/>
      <c r="PL240" s="143"/>
      <c r="PM240" s="143"/>
      <c r="PN240" s="143"/>
      <c r="PO240" s="143"/>
      <c r="PP240" s="143"/>
      <c r="PQ240" s="143"/>
      <c r="PR240" s="143"/>
      <c r="PS240" s="143"/>
      <c r="PT240" s="143"/>
      <c r="PU240" s="143"/>
      <c r="PV240" s="143"/>
      <c r="PW240" s="143"/>
      <c r="PX240" s="143"/>
      <c r="PY240" s="143"/>
      <c r="PZ240" s="143"/>
      <c r="QA240" s="143"/>
      <c r="QB240" s="143"/>
      <c r="QC240" s="143"/>
      <c r="QD240" s="143"/>
      <c r="QE240" s="143"/>
      <c r="QF240" s="143"/>
      <c r="QG240" s="143"/>
      <c r="QH240" s="143"/>
      <c r="QI240" s="143"/>
      <c r="QJ240" s="143"/>
      <c r="QK240" s="143"/>
      <c r="QL240" s="143"/>
      <c r="QM240" s="143"/>
      <c r="QN240" s="143"/>
      <c r="QO240" s="143"/>
      <c r="QP240" s="143"/>
      <c r="QQ240" s="143"/>
      <c r="QR240" s="143"/>
      <c r="QS240" s="143"/>
      <c r="QT240" s="143"/>
      <c r="QU240" s="143"/>
      <c r="QV240" s="143"/>
      <c r="QW240" s="143"/>
      <c r="QX240" s="143"/>
      <c r="QY240" s="143"/>
      <c r="QZ240" s="143"/>
      <c r="RA240" s="143"/>
      <c r="RB240" s="143"/>
      <c r="RC240" s="143"/>
      <c r="RD240" s="143"/>
      <c r="RE240" s="143"/>
      <c r="RF240" s="143"/>
      <c r="RG240" s="143"/>
      <c r="RH240" s="143"/>
      <c r="RI240" s="143"/>
      <c r="RJ240" s="143"/>
      <c r="RK240" s="143"/>
      <c r="RL240" s="143"/>
      <c r="RM240" s="143"/>
      <c r="RN240" s="143"/>
      <c r="RO240" s="143"/>
      <c r="RP240" s="143"/>
      <c r="RQ240" s="143"/>
      <c r="RR240" s="143"/>
      <c r="RS240" s="143"/>
      <c r="RT240" s="143"/>
      <c r="RU240" s="143"/>
      <c r="RV240" s="143"/>
      <c r="RW240" s="143"/>
      <c r="RX240" s="143"/>
      <c r="RY240" s="143"/>
      <c r="RZ240" s="143"/>
      <c r="SA240" s="143"/>
      <c r="SB240" s="143"/>
      <c r="SC240" s="143"/>
      <c r="SD240" s="143"/>
      <c r="SE240" s="143"/>
      <c r="SF240" s="143"/>
      <c r="SG240" s="143"/>
      <c r="SH240" s="143"/>
      <c r="SI240" s="143"/>
      <c r="SJ240" s="143"/>
      <c r="SK240" s="143"/>
      <c r="SL240" s="143"/>
      <c r="SM240" s="143"/>
      <c r="SN240" s="143"/>
      <c r="SO240" s="143"/>
      <c r="SP240" s="143"/>
      <c r="SQ240" s="143"/>
      <c r="SR240" s="143"/>
      <c r="SS240" s="143"/>
      <c r="ST240" s="143"/>
      <c r="SU240" s="143"/>
      <c r="SV240" s="143"/>
      <c r="SW240" s="143"/>
      <c r="SX240" s="143"/>
      <c r="SY240" s="143"/>
      <c r="SZ240" s="143"/>
      <c r="TA240" s="143"/>
      <c r="TB240" s="143"/>
      <c r="TC240" s="143"/>
      <c r="TD240" s="143"/>
      <c r="TE240" s="143"/>
      <c r="TF240" s="143"/>
      <c r="TG240" s="143"/>
      <c r="TH240" s="143"/>
      <c r="TI240" s="143"/>
      <c r="TJ240" s="143"/>
      <c r="TK240" s="143"/>
      <c r="TL240" s="143"/>
      <c r="TM240" s="143"/>
      <c r="TN240" s="143"/>
      <c r="TO240" s="143"/>
      <c r="TP240" s="143"/>
      <c r="TQ240" s="143"/>
      <c r="TR240" s="143"/>
      <c r="TS240" s="143"/>
      <c r="TT240" s="143"/>
      <c r="TU240" s="143"/>
      <c r="TV240" s="143"/>
      <c r="TW240" s="143"/>
      <c r="TX240" s="143"/>
      <c r="TY240" s="143"/>
      <c r="TZ240" s="143"/>
      <c r="UA240" s="143"/>
      <c r="UB240" s="143"/>
      <c r="UC240" s="143"/>
      <c r="UD240" s="143"/>
      <c r="UE240" s="143"/>
      <c r="UF240" s="143"/>
      <c r="UG240" s="143"/>
      <c r="UH240" s="143"/>
      <c r="UI240" s="143"/>
      <c r="UJ240" s="143"/>
      <c r="UK240" s="143"/>
      <c r="UL240" s="143"/>
      <c r="UM240" s="143"/>
      <c r="UN240" s="143"/>
      <c r="UO240" s="143"/>
      <c r="UP240" s="143"/>
      <c r="UQ240" s="143"/>
      <c r="UR240" s="143"/>
      <c r="US240" s="143"/>
      <c r="UT240" s="143"/>
      <c r="UU240" s="143"/>
      <c r="UV240" s="143"/>
      <c r="UW240" s="143"/>
      <c r="UX240" s="143"/>
      <c r="UY240" s="143"/>
      <c r="UZ240" s="143"/>
      <c r="VA240" s="143"/>
      <c r="VB240" s="143"/>
      <c r="VC240" s="143"/>
      <c r="VD240" s="143"/>
      <c r="VE240" s="143"/>
      <c r="VF240" s="143"/>
      <c r="VG240" s="143"/>
      <c r="VH240" s="143"/>
      <c r="VI240" s="143"/>
      <c r="VJ240" s="143"/>
      <c r="VK240" s="143"/>
      <c r="VL240" s="143"/>
      <c r="VM240" s="143"/>
      <c r="VN240" s="143"/>
      <c r="VO240" s="143"/>
      <c r="VP240" s="143"/>
      <c r="VQ240" s="143"/>
      <c r="VR240" s="143"/>
      <c r="VS240" s="143"/>
      <c r="VT240" s="143"/>
      <c r="VU240" s="143"/>
      <c r="VV240" s="143"/>
      <c r="VW240" s="143"/>
      <c r="VX240" s="143"/>
      <c r="VY240" s="143"/>
      <c r="VZ240" s="143"/>
      <c r="WA240" s="143"/>
      <c r="WB240" s="143"/>
      <c r="WC240" s="143"/>
      <c r="WD240" s="143"/>
      <c r="WE240" s="143"/>
      <c r="WF240" s="143"/>
      <c r="WG240" s="143"/>
      <c r="WH240" s="143"/>
      <c r="WI240" s="143"/>
      <c r="WJ240" s="143"/>
      <c r="WK240" s="143"/>
      <c r="WL240" s="143"/>
      <c r="WM240" s="143"/>
      <c r="WN240" s="143"/>
      <c r="WO240" s="143"/>
      <c r="WP240" s="143"/>
      <c r="WQ240" s="143"/>
      <c r="WR240" s="143"/>
      <c r="WS240" s="143"/>
      <c r="WT240" s="143"/>
      <c r="WU240" s="143"/>
      <c r="WV240" s="143"/>
      <c r="WW240" s="143"/>
      <c r="WX240" s="143"/>
      <c r="WY240" s="143"/>
      <c r="WZ240" s="143"/>
      <c r="XA240" s="143"/>
      <c r="XB240" s="143"/>
      <c r="XC240" s="143"/>
      <c r="XD240" s="143"/>
      <c r="XE240" s="143"/>
      <c r="XF240" s="143"/>
      <c r="XG240" s="143"/>
      <c r="XH240" s="143"/>
      <c r="XI240" s="143"/>
      <c r="XJ240" s="143"/>
      <c r="XK240" s="143"/>
      <c r="XL240" s="143"/>
      <c r="XM240" s="143"/>
      <c r="XN240" s="143"/>
      <c r="XO240" s="143"/>
      <c r="XP240" s="143"/>
      <c r="XQ240" s="143"/>
      <c r="XR240" s="143"/>
      <c r="XS240" s="143"/>
      <c r="XT240" s="143"/>
      <c r="XU240" s="143"/>
      <c r="XV240" s="143"/>
      <c r="XW240" s="143"/>
      <c r="XX240" s="143"/>
      <c r="XY240" s="143"/>
      <c r="XZ240" s="143"/>
      <c r="YA240" s="143"/>
      <c r="YB240" s="143"/>
      <c r="YC240" s="143"/>
      <c r="YD240" s="143"/>
      <c r="YE240" s="143"/>
      <c r="YF240" s="143"/>
      <c r="YG240" s="143"/>
      <c r="YH240" s="143"/>
      <c r="YI240" s="143"/>
      <c r="YJ240" s="143"/>
      <c r="YK240" s="143"/>
      <c r="YL240" s="143"/>
      <c r="YM240" s="143"/>
      <c r="YN240" s="143"/>
      <c r="YO240" s="143"/>
      <c r="YP240" s="143"/>
      <c r="YQ240" s="143"/>
      <c r="YR240" s="143"/>
      <c r="YS240" s="143"/>
      <c r="YT240" s="143"/>
      <c r="YU240" s="143"/>
      <c r="YV240" s="143"/>
      <c r="YW240" s="143"/>
      <c r="YX240" s="143"/>
      <c r="YY240" s="143"/>
      <c r="YZ240" s="143"/>
      <c r="ZA240" s="143"/>
      <c r="ZB240" s="143"/>
      <c r="ZC240" s="143"/>
      <c r="ZD240" s="143"/>
      <c r="ZE240" s="143"/>
      <c r="ZF240" s="143"/>
      <c r="ZG240" s="143"/>
      <c r="ZH240" s="143"/>
    </row>
    <row r="241" spans="1:684" s="106" customFormat="1" ht="13.55" customHeight="1">
      <c r="A241" s="400"/>
      <c r="B241" s="62" t="s">
        <v>21</v>
      </c>
      <c r="C241" s="251">
        <f>Asia!C241</f>
        <v>2042703</v>
      </c>
      <c r="D241" s="358">
        <f>Asia!D241</f>
        <v>1.640925427936081</v>
      </c>
      <c r="E241" s="93">
        <v>891</v>
      </c>
      <c r="F241" s="385">
        <f t="shared" si="54"/>
        <v>1.0866510538641685</v>
      </c>
      <c r="G241" s="92">
        <v>356</v>
      </c>
      <c r="H241" s="385">
        <f t="shared" si="54"/>
        <v>0.78</v>
      </c>
      <c r="I241" s="92">
        <v>84</v>
      </c>
      <c r="J241" s="385">
        <f t="shared" si="56"/>
        <v>0.42372881355932202</v>
      </c>
      <c r="K241" s="373">
        <v>62</v>
      </c>
      <c r="L241" s="385">
        <f t="shared" si="55"/>
        <v>0.34782608695652173</v>
      </c>
      <c r="M241" s="373">
        <v>1819</v>
      </c>
      <c r="N241" s="385">
        <f t="shared" si="43"/>
        <v>12.474074074074075</v>
      </c>
      <c r="O241" s="92"/>
      <c r="P241" s="385"/>
      <c r="Q241" s="93"/>
      <c r="R241" s="385"/>
      <c r="S241" s="143"/>
      <c r="T241" s="143"/>
      <c r="U241" s="143"/>
      <c r="V241" s="143"/>
      <c r="W241" s="143"/>
      <c r="X241" s="143"/>
      <c r="Y241" s="143"/>
      <c r="Z241" s="143"/>
      <c r="AA241" s="143"/>
      <c r="AB241" s="143"/>
      <c r="AC241" s="143"/>
      <c r="AD241" s="143"/>
      <c r="AE241" s="143"/>
      <c r="AF241" s="143"/>
      <c r="AG241" s="143"/>
      <c r="AH241" s="143"/>
      <c r="AI241" s="143"/>
      <c r="AJ241" s="143"/>
      <c r="AK241" s="143"/>
      <c r="AL241" s="143"/>
      <c r="AM241" s="143"/>
      <c r="AN241" s="143"/>
      <c r="AO241" s="143"/>
      <c r="AP241" s="143"/>
      <c r="AQ241" s="143"/>
      <c r="AR241" s="143"/>
      <c r="AS241" s="143"/>
      <c r="AT241" s="143"/>
      <c r="AU241" s="143"/>
      <c r="AV241" s="143"/>
      <c r="AW241" s="143"/>
      <c r="AX241" s="143"/>
      <c r="AY241" s="143"/>
      <c r="AZ241" s="143"/>
      <c r="BA241" s="143"/>
      <c r="BB241" s="143"/>
      <c r="BC241" s="143"/>
      <c r="BD241" s="143"/>
      <c r="BE241" s="143"/>
      <c r="BF241" s="143"/>
      <c r="BG241" s="143"/>
      <c r="BH241" s="143"/>
      <c r="BI241" s="143"/>
      <c r="BJ241" s="143"/>
      <c r="BK241" s="143"/>
      <c r="BL241" s="143"/>
      <c r="BM241" s="143"/>
      <c r="BN241" s="143"/>
      <c r="BO241" s="143"/>
      <c r="BP241" s="143"/>
      <c r="BQ241" s="143"/>
      <c r="BR241" s="143"/>
      <c r="BS241" s="143"/>
      <c r="BT241" s="143"/>
      <c r="BU241" s="143"/>
      <c r="BV241" s="143"/>
      <c r="BW241" s="143"/>
      <c r="BX241" s="143"/>
      <c r="BY241" s="143"/>
      <c r="BZ241" s="143"/>
      <c r="CA241" s="143"/>
      <c r="CB241" s="143"/>
      <c r="CC241" s="143"/>
      <c r="CD241" s="143"/>
      <c r="CE241" s="143"/>
      <c r="CF241" s="143"/>
      <c r="CG241" s="143"/>
      <c r="CH241" s="143"/>
      <c r="CI241" s="143"/>
      <c r="CJ241" s="143"/>
      <c r="CK241" s="143"/>
      <c r="CL241" s="143"/>
      <c r="CM241" s="143"/>
      <c r="CN241" s="143"/>
      <c r="CO241" s="143"/>
      <c r="CP241" s="143"/>
      <c r="CQ241" s="143"/>
      <c r="CR241" s="143"/>
      <c r="CS241" s="143"/>
      <c r="CT241" s="143"/>
      <c r="CU241" s="143"/>
      <c r="CV241" s="143"/>
      <c r="CW241" s="143"/>
      <c r="CX241" s="143"/>
      <c r="CY241" s="143"/>
      <c r="CZ241" s="143"/>
      <c r="DA241" s="143"/>
      <c r="DB241" s="143"/>
      <c r="DC241" s="143"/>
      <c r="DD241" s="143"/>
      <c r="DE241" s="143"/>
      <c r="DF241" s="143"/>
      <c r="DG241" s="143"/>
      <c r="DH241" s="143"/>
      <c r="DI241" s="143"/>
      <c r="DJ241" s="143"/>
      <c r="DK241" s="143"/>
      <c r="DL241" s="143"/>
      <c r="DM241" s="143"/>
      <c r="DN241" s="143"/>
      <c r="DO241" s="143"/>
      <c r="DP241" s="143"/>
      <c r="DQ241" s="143"/>
      <c r="DR241" s="143"/>
      <c r="DS241" s="143"/>
      <c r="DT241" s="143"/>
      <c r="DU241" s="143"/>
      <c r="DV241" s="143"/>
      <c r="DW241" s="143"/>
      <c r="DX241" s="143"/>
      <c r="DY241" s="143"/>
      <c r="DZ241" s="143"/>
      <c r="EA241" s="143"/>
      <c r="EB241" s="143"/>
      <c r="EC241" s="143"/>
      <c r="ED241" s="143"/>
      <c r="EE241" s="143"/>
      <c r="EF241" s="143"/>
      <c r="EG241" s="143"/>
      <c r="EH241" s="143"/>
      <c r="EI241" s="143"/>
      <c r="EJ241" s="143"/>
      <c r="EK241" s="143"/>
      <c r="EL241" s="143"/>
      <c r="EM241" s="143"/>
      <c r="EN241" s="143"/>
      <c r="EO241" s="143"/>
      <c r="EP241" s="143"/>
      <c r="EQ241" s="143"/>
      <c r="ER241" s="143"/>
      <c r="ES241" s="143"/>
      <c r="ET241" s="143"/>
      <c r="EU241" s="143"/>
      <c r="EV241" s="143"/>
      <c r="EW241" s="143"/>
      <c r="EX241" s="143"/>
      <c r="EY241" s="143"/>
      <c r="EZ241" s="143"/>
      <c r="FA241" s="143"/>
      <c r="FB241" s="143"/>
      <c r="FC241" s="143"/>
      <c r="FD241" s="143"/>
      <c r="FE241" s="143"/>
      <c r="FF241" s="143"/>
      <c r="FG241" s="143"/>
      <c r="FH241" s="143"/>
      <c r="FI241" s="143"/>
      <c r="FJ241" s="143"/>
      <c r="FK241" s="143"/>
      <c r="FL241" s="143"/>
      <c r="FM241" s="143"/>
      <c r="FN241" s="143"/>
      <c r="FO241" s="143"/>
      <c r="FP241" s="143"/>
      <c r="FQ241" s="143"/>
      <c r="FR241" s="143"/>
      <c r="FS241" s="143"/>
      <c r="FT241" s="143"/>
      <c r="FU241" s="143"/>
      <c r="FV241" s="143"/>
      <c r="FW241" s="143"/>
      <c r="FX241" s="143"/>
      <c r="FY241" s="143"/>
      <c r="FZ241" s="143"/>
      <c r="GA241" s="143"/>
      <c r="GB241" s="143"/>
      <c r="GC241" s="143"/>
      <c r="GD241" s="143"/>
      <c r="GE241" s="143"/>
      <c r="GF241" s="143"/>
      <c r="GG241" s="143"/>
      <c r="GH241" s="143"/>
      <c r="GI241" s="143"/>
      <c r="GJ241" s="143"/>
      <c r="GK241" s="143"/>
      <c r="GL241" s="143"/>
      <c r="GM241" s="143"/>
      <c r="GN241" s="143"/>
      <c r="GO241" s="143"/>
      <c r="GP241" s="143"/>
      <c r="GQ241" s="143"/>
      <c r="GR241" s="143"/>
      <c r="GS241" s="143"/>
      <c r="GT241" s="143"/>
      <c r="GU241" s="143"/>
      <c r="GV241" s="143"/>
      <c r="GW241" s="143"/>
      <c r="GX241" s="143"/>
      <c r="GY241" s="143"/>
      <c r="GZ241" s="143"/>
      <c r="HA241" s="143"/>
      <c r="HB241" s="143"/>
      <c r="HC241" s="143"/>
      <c r="HD241" s="143"/>
      <c r="HE241" s="143"/>
      <c r="HF241" s="143"/>
      <c r="HG241" s="143"/>
      <c r="HH241" s="143"/>
      <c r="HI241" s="143"/>
      <c r="HJ241" s="143"/>
      <c r="HK241" s="143"/>
      <c r="HL241" s="143"/>
      <c r="HM241" s="143"/>
      <c r="HN241" s="143"/>
      <c r="HO241" s="143"/>
      <c r="HP241" s="143"/>
      <c r="HQ241" s="143"/>
      <c r="HR241" s="143"/>
      <c r="HS241" s="143"/>
      <c r="HT241" s="143"/>
      <c r="HU241" s="143"/>
      <c r="HV241" s="143"/>
      <c r="HW241" s="143"/>
      <c r="HX241" s="143"/>
      <c r="HY241" s="143"/>
      <c r="HZ241" s="143"/>
      <c r="IA241" s="143"/>
      <c r="IB241" s="143"/>
      <c r="IC241" s="143"/>
      <c r="ID241" s="143"/>
      <c r="IE241" s="143"/>
      <c r="IF241" s="143"/>
      <c r="IG241" s="143"/>
      <c r="IH241" s="143"/>
      <c r="II241" s="143"/>
      <c r="IJ241" s="143"/>
      <c r="IK241" s="143"/>
      <c r="IL241" s="143"/>
      <c r="IM241" s="143"/>
      <c r="IN241" s="143"/>
      <c r="IO241" s="143"/>
      <c r="IP241" s="143"/>
      <c r="IQ241" s="143"/>
      <c r="IR241" s="143"/>
      <c r="IS241" s="143"/>
      <c r="IT241" s="143"/>
      <c r="IU241" s="143"/>
      <c r="IV241" s="143"/>
      <c r="IW241" s="143"/>
      <c r="IX241" s="143"/>
      <c r="IY241" s="143"/>
      <c r="IZ241" s="143"/>
      <c r="JA241" s="143"/>
      <c r="JB241" s="143"/>
      <c r="JC241" s="143"/>
      <c r="JD241" s="143"/>
      <c r="JE241" s="143"/>
      <c r="JF241" s="143"/>
      <c r="JG241" s="143"/>
      <c r="JH241" s="143"/>
      <c r="JI241" s="143"/>
      <c r="JJ241" s="143"/>
      <c r="JK241" s="143"/>
      <c r="JL241" s="143"/>
      <c r="JM241" s="143"/>
      <c r="JN241" s="143"/>
      <c r="JO241" s="143"/>
      <c r="JP241" s="143"/>
      <c r="JQ241" s="143"/>
      <c r="JR241" s="143"/>
      <c r="JS241" s="143"/>
      <c r="JT241" s="143"/>
      <c r="JU241" s="143"/>
      <c r="JV241" s="143"/>
      <c r="JW241" s="143"/>
      <c r="JX241" s="143"/>
      <c r="JY241" s="143"/>
      <c r="JZ241" s="143"/>
      <c r="KA241" s="143"/>
      <c r="KB241" s="143"/>
      <c r="KC241" s="143"/>
      <c r="KD241" s="143"/>
      <c r="KE241" s="143"/>
      <c r="KF241" s="143"/>
      <c r="KG241" s="143"/>
      <c r="KH241" s="143"/>
      <c r="KI241" s="143"/>
      <c r="KJ241" s="143"/>
      <c r="KK241" s="143"/>
      <c r="KL241" s="143"/>
      <c r="KM241" s="143"/>
      <c r="KN241" s="143"/>
      <c r="KO241" s="143"/>
      <c r="KP241" s="143"/>
      <c r="KQ241" s="143"/>
      <c r="KR241" s="143"/>
      <c r="KS241" s="143"/>
      <c r="KT241" s="143"/>
      <c r="KU241" s="143"/>
      <c r="KV241" s="143"/>
      <c r="KW241" s="143"/>
      <c r="KX241" s="143"/>
      <c r="KY241" s="143"/>
      <c r="KZ241" s="143"/>
      <c r="LA241" s="143"/>
      <c r="LB241" s="143"/>
      <c r="LC241" s="143"/>
      <c r="LD241" s="143"/>
      <c r="LE241" s="143"/>
      <c r="LF241" s="143"/>
      <c r="LG241" s="143"/>
      <c r="LH241" s="143"/>
      <c r="LI241" s="143"/>
      <c r="LJ241" s="143"/>
      <c r="LK241" s="143"/>
      <c r="LL241" s="143"/>
      <c r="LM241" s="143"/>
      <c r="LN241" s="143"/>
      <c r="LO241" s="143"/>
      <c r="LP241" s="143"/>
      <c r="LQ241" s="143"/>
      <c r="LR241" s="143"/>
      <c r="LS241" s="143"/>
      <c r="LT241" s="143"/>
      <c r="LU241" s="143"/>
      <c r="LV241" s="143"/>
      <c r="LW241" s="143"/>
      <c r="LX241" s="143"/>
      <c r="LY241" s="143"/>
      <c r="LZ241" s="143"/>
      <c r="MA241" s="143"/>
      <c r="MB241" s="143"/>
      <c r="MC241" s="143"/>
      <c r="MD241" s="143"/>
      <c r="ME241" s="143"/>
      <c r="MF241" s="143"/>
      <c r="MG241" s="143"/>
      <c r="MH241" s="143"/>
      <c r="MI241" s="143"/>
      <c r="MJ241" s="143"/>
      <c r="MK241" s="143"/>
      <c r="ML241" s="143"/>
      <c r="MM241" s="143"/>
      <c r="MN241" s="143"/>
      <c r="MO241" s="143"/>
      <c r="MP241" s="143"/>
      <c r="MQ241" s="143"/>
      <c r="MR241" s="143"/>
      <c r="MS241" s="143"/>
      <c r="MT241" s="143"/>
      <c r="MU241" s="143"/>
      <c r="MV241" s="143"/>
      <c r="MW241" s="143"/>
      <c r="MX241" s="143"/>
      <c r="MY241" s="143"/>
      <c r="MZ241" s="143"/>
      <c r="NA241" s="143"/>
      <c r="NB241" s="143"/>
      <c r="NC241" s="143"/>
      <c r="ND241" s="143"/>
      <c r="NE241" s="143"/>
      <c r="NF241" s="143"/>
      <c r="NG241" s="143"/>
      <c r="NH241" s="143"/>
      <c r="NI241" s="143"/>
      <c r="NJ241" s="143"/>
      <c r="NK241" s="143"/>
      <c r="NL241" s="143"/>
      <c r="NM241" s="143"/>
      <c r="NN241" s="143"/>
      <c r="NO241" s="143"/>
      <c r="NP241" s="143"/>
      <c r="NQ241" s="143"/>
      <c r="NR241" s="143"/>
      <c r="NS241" s="143"/>
      <c r="NT241" s="143"/>
      <c r="NU241" s="143"/>
      <c r="NV241" s="143"/>
      <c r="NW241" s="143"/>
      <c r="NX241" s="143"/>
      <c r="NY241" s="143"/>
      <c r="NZ241" s="143"/>
      <c r="OA241" s="143"/>
      <c r="OB241" s="143"/>
      <c r="OC241" s="143"/>
      <c r="OD241" s="143"/>
      <c r="OE241" s="143"/>
      <c r="OF241" s="143"/>
      <c r="OG241" s="143"/>
      <c r="OH241" s="143"/>
      <c r="OI241" s="143"/>
      <c r="OJ241" s="143"/>
      <c r="OK241" s="143"/>
      <c r="OL241" s="143"/>
      <c r="OM241" s="143"/>
      <c r="ON241" s="143"/>
      <c r="OO241" s="143"/>
      <c r="OP241" s="143"/>
      <c r="OQ241" s="143"/>
      <c r="OR241" s="143"/>
      <c r="OS241" s="143"/>
      <c r="OT241" s="143"/>
      <c r="OU241" s="143"/>
      <c r="OV241" s="143"/>
      <c r="OW241" s="143"/>
      <c r="OX241" s="143"/>
      <c r="OY241" s="143"/>
      <c r="OZ241" s="143"/>
      <c r="PA241" s="143"/>
      <c r="PB241" s="143"/>
      <c r="PC241" s="143"/>
      <c r="PD241" s="143"/>
      <c r="PE241" s="143"/>
      <c r="PF241" s="143"/>
      <c r="PG241" s="143"/>
      <c r="PH241" s="143"/>
      <c r="PI241" s="143"/>
      <c r="PJ241" s="143"/>
      <c r="PK241" s="143"/>
      <c r="PL241" s="143"/>
      <c r="PM241" s="143"/>
      <c r="PN241" s="143"/>
      <c r="PO241" s="143"/>
      <c r="PP241" s="143"/>
      <c r="PQ241" s="143"/>
      <c r="PR241" s="143"/>
      <c r="PS241" s="143"/>
      <c r="PT241" s="143"/>
      <c r="PU241" s="143"/>
      <c r="PV241" s="143"/>
      <c r="PW241" s="143"/>
      <c r="PX241" s="143"/>
      <c r="PY241" s="143"/>
      <c r="PZ241" s="143"/>
      <c r="QA241" s="143"/>
      <c r="QB241" s="143"/>
      <c r="QC241" s="143"/>
      <c r="QD241" s="143"/>
      <c r="QE241" s="143"/>
      <c r="QF241" s="143"/>
      <c r="QG241" s="143"/>
      <c r="QH241" s="143"/>
      <c r="QI241" s="143"/>
      <c r="QJ241" s="143"/>
      <c r="QK241" s="143"/>
      <c r="QL241" s="143"/>
      <c r="QM241" s="143"/>
      <c r="QN241" s="143"/>
      <c r="QO241" s="143"/>
      <c r="QP241" s="143"/>
      <c r="QQ241" s="143"/>
      <c r="QR241" s="143"/>
      <c r="QS241" s="143"/>
      <c r="QT241" s="143"/>
      <c r="QU241" s="143"/>
      <c r="QV241" s="143"/>
      <c r="QW241" s="143"/>
      <c r="QX241" s="143"/>
      <c r="QY241" s="143"/>
      <c r="QZ241" s="143"/>
      <c r="RA241" s="143"/>
      <c r="RB241" s="143"/>
      <c r="RC241" s="143"/>
      <c r="RD241" s="143"/>
      <c r="RE241" s="143"/>
      <c r="RF241" s="143"/>
      <c r="RG241" s="143"/>
      <c r="RH241" s="143"/>
      <c r="RI241" s="143"/>
      <c r="RJ241" s="143"/>
      <c r="RK241" s="143"/>
      <c r="RL241" s="143"/>
      <c r="RM241" s="143"/>
      <c r="RN241" s="143"/>
      <c r="RO241" s="143"/>
      <c r="RP241" s="143"/>
      <c r="RQ241" s="143"/>
      <c r="RR241" s="143"/>
      <c r="RS241" s="143"/>
      <c r="RT241" s="143"/>
      <c r="RU241" s="143"/>
      <c r="RV241" s="143"/>
      <c r="RW241" s="143"/>
      <c r="RX241" s="143"/>
      <c r="RY241" s="143"/>
      <c r="RZ241" s="143"/>
      <c r="SA241" s="143"/>
      <c r="SB241" s="143"/>
      <c r="SC241" s="143"/>
      <c r="SD241" s="143"/>
      <c r="SE241" s="143"/>
      <c r="SF241" s="143"/>
      <c r="SG241" s="143"/>
      <c r="SH241" s="143"/>
      <c r="SI241" s="143"/>
      <c r="SJ241" s="143"/>
      <c r="SK241" s="143"/>
      <c r="SL241" s="143"/>
      <c r="SM241" s="143"/>
      <c r="SN241" s="143"/>
      <c r="SO241" s="143"/>
      <c r="SP241" s="143"/>
      <c r="SQ241" s="143"/>
      <c r="SR241" s="143"/>
      <c r="SS241" s="143"/>
      <c r="ST241" s="143"/>
      <c r="SU241" s="143"/>
      <c r="SV241" s="143"/>
      <c r="SW241" s="143"/>
      <c r="SX241" s="143"/>
      <c r="SY241" s="143"/>
      <c r="SZ241" s="143"/>
      <c r="TA241" s="143"/>
      <c r="TB241" s="143"/>
      <c r="TC241" s="143"/>
      <c r="TD241" s="143"/>
      <c r="TE241" s="143"/>
      <c r="TF241" s="143"/>
      <c r="TG241" s="143"/>
      <c r="TH241" s="143"/>
      <c r="TI241" s="143"/>
      <c r="TJ241" s="143"/>
      <c r="TK241" s="143"/>
      <c r="TL241" s="143"/>
      <c r="TM241" s="143"/>
      <c r="TN241" s="143"/>
      <c r="TO241" s="143"/>
      <c r="TP241" s="143"/>
      <c r="TQ241" s="143"/>
      <c r="TR241" s="143"/>
      <c r="TS241" s="143"/>
      <c r="TT241" s="143"/>
      <c r="TU241" s="143"/>
      <c r="TV241" s="143"/>
      <c r="TW241" s="143"/>
      <c r="TX241" s="143"/>
      <c r="TY241" s="143"/>
      <c r="TZ241" s="143"/>
      <c r="UA241" s="143"/>
      <c r="UB241" s="143"/>
      <c r="UC241" s="143"/>
      <c r="UD241" s="143"/>
      <c r="UE241" s="143"/>
      <c r="UF241" s="143"/>
      <c r="UG241" s="143"/>
      <c r="UH241" s="143"/>
      <c r="UI241" s="143"/>
      <c r="UJ241" s="143"/>
      <c r="UK241" s="143"/>
      <c r="UL241" s="143"/>
      <c r="UM241" s="143"/>
      <c r="UN241" s="143"/>
      <c r="UO241" s="143"/>
      <c r="UP241" s="143"/>
      <c r="UQ241" s="143"/>
      <c r="UR241" s="143"/>
      <c r="US241" s="143"/>
      <c r="UT241" s="143"/>
      <c r="UU241" s="143"/>
      <c r="UV241" s="143"/>
      <c r="UW241" s="143"/>
      <c r="UX241" s="143"/>
      <c r="UY241" s="143"/>
      <c r="UZ241" s="143"/>
      <c r="VA241" s="143"/>
      <c r="VB241" s="143"/>
      <c r="VC241" s="143"/>
      <c r="VD241" s="143"/>
      <c r="VE241" s="143"/>
      <c r="VF241" s="143"/>
      <c r="VG241" s="143"/>
      <c r="VH241" s="143"/>
      <c r="VI241" s="143"/>
      <c r="VJ241" s="143"/>
      <c r="VK241" s="143"/>
      <c r="VL241" s="143"/>
      <c r="VM241" s="143"/>
      <c r="VN241" s="143"/>
      <c r="VO241" s="143"/>
      <c r="VP241" s="143"/>
      <c r="VQ241" s="143"/>
      <c r="VR241" s="143"/>
      <c r="VS241" s="143"/>
      <c r="VT241" s="143"/>
      <c r="VU241" s="143"/>
      <c r="VV241" s="143"/>
      <c r="VW241" s="143"/>
      <c r="VX241" s="143"/>
      <c r="VY241" s="143"/>
      <c r="VZ241" s="143"/>
      <c r="WA241" s="143"/>
      <c r="WB241" s="143"/>
      <c r="WC241" s="143"/>
      <c r="WD241" s="143"/>
      <c r="WE241" s="143"/>
      <c r="WF241" s="143"/>
      <c r="WG241" s="143"/>
      <c r="WH241" s="143"/>
      <c r="WI241" s="143"/>
      <c r="WJ241" s="143"/>
      <c r="WK241" s="143"/>
      <c r="WL241" s="143"/>
      <c r="WM241" s="143"/>
      <c r="WN241" s="143"/>
      <c r="WO241" s="143"/>
      <c r="WP241" s="143"/>
      <c r="WQ241" s="143"/>
      <c r="WR241" s="143"/>
      <c r="WS241" s="143"/>
      <c r="WT241" s="143"/>
      <c r="WU241" s="143"/>
      <c r="WV241" s="143"/>
      <c r="WW241" s="143"/>
      <c r="WX241" s="143"/>
      <c r="WY241" s="143"/>
      <c r="WZ241" s="143"/>
      <c r="XA241" s="143"/>
      <c r="XB241" s="143"/>
      <c r="XC241" s="143"/>
      <c r="XD241" s="143"/>
      <c r="XE241" s="143"/>
      <c r="XF241" s="143"/>
      <c r="XG241" s="143"/>
      <c r="XH241" s="143"/>
      <c r="XI241" s="143"/>
      <c r="XJ241" s="143"/>
      <c r="XK241" s="143"/>
      <c r="XL241" s="143"/>
      <c r="XM241" s="143"/>
      <c r="XN241" s="143"/>
      <c r="XO241" s="143"/>
      <c r="XP241" s="143"/>
      <c r="XQ241" s="143"/>
      <c r="XR241" s="143"/>
      <c r="XS241" s="143"/>
      <c r="XT241" s="143"/>
      <c r="XU241" s="143"/>
      <c r="XV241" s="143"/>
      <c r="XW241" s="143"/>
      <c r="XX241" s="143"/>
      <c r="XY241" s="143"/>
      <c r="XZ241" s="143"/>
      <c r="YA241" s="143"/>
      <c r="YB241" s="143"/>
      <c r="YC241" s="143"/>
      <c r="YD241" s="143"/>
      <c r="YE241" s="143"/>
      <c r="YF241" s="143"/>
      <c r="YG241" s="143"/>
      <c r="YH241" s="143"/>
      <c r="YI241" s="143"/>
      <c r="YJ241" s="143"/>
      <c r="YK241" s="143"/>
      <c r="YL241" s="143"/>
      <c r="YM241" s="143"/>
      <c r="YN241" s="143"/>
      <c r="YO241" s="143"/>
      <c r="YP241" s="143"/>
      <c r="YQ241" s="143"/>
      <c r="YR241" s="143"/>
      <c r="YS241" s="143"/>
      <c r="YT241" s="143"/>
      <c r="YU241" s="143"/>
      <c r="YV241" s="143"/>
      <c r="YW241" s="143"/>
      <c r="YX241" s="143"/>
      <c r="YY241" s="143"/>
      <c r="YZ241" s="143"/>
      <c r="ZA241" s="143"/>
      <c r="ZB241" s="143"/>
      <c r="ZC241" s="143"/>
      <c r="ZD241" s="143"/>
      <c r="ZE241" s="143"/>
      <c r="ZF241" s="143"/>
      <c r="ZG241" s="143"/>
      <c r="ZH241" s="143"/>
    </row>
    <row r="242" spans="1:684" s="106" customFormat="1" ht="13.55" customHeight="1">
      <c r="A242" s="400"/>
      <c r="B242" s="62" t="s">
        <v>34</v>
      </c>
      <c r="C242" s="251">
        <f>Asia!C242</f>
        <v>2061646</v>
      </c>
      <c r="D242" s="358">
        <f>Asia!D242</f>
        <v>0.9796280310457437</v>
      </c>
      <c r="E242" s="93"/>
      <c r="F242" s="385"/>
      <c r="G242" s="92">
        <v>464</v>
      </c>
      <c r="H242" s="385">
        <f t="shared" si="54"/>
        <v>0.94957983193277307</v>
      </c>
      <c r="I242" s="92">
        <v>87</v>
      </c>
      <c r="J242" s="385">
        <f t="shared" si="56"/>
        <v>1.9</v>
      </c>
      <c r="K242" s="373">
        <v>44</v>
      </c>
      <c r="L242" s="385">
        <f t="shared" si="55"/>
        <v>1.75</v>
      </c>
      <c r="M242" s="373">
        <v>556</v>
      </c>
      <c r="N242" s="385">
        <f t="shared" si="43"/>
        <v>2.3095238095238093</v>
      </c>
      <c r="O242" s="92"/>
      <c r="P242" s="385"/>
      <c r="Q242" s="93"/>
      <c r="R242" s="385"/>
      <c r="S242" s="143"/>
      <c r="T242" s="143"/>
      <c r="U242" s="143"/>
      <c r="V242" s="143"/>
      <c r="W242" s="143"/>
      <c r="X242" s="143"/>
      <c r="Y242" s="143"/>
      <c r="Z242" s="143"/>
      <c r="AA242" s="143"/>
      <c r="AB242" s="143"/>
      <c r="AC242" s="143"/>
      <c r="AD242" s="143"/>
      <c r="AE242" s="143"/>
      <c r="AF242" s="143"/>
      <c r="AG242" s="143"/>
      <c r="AH242" s="143"/>
      <c r="AI242" s="143"/>
      <c r="AJ242" s="143"/>
      <c r="AK242" s="143"/>
      <c r="AL242" s="143"/>
      <c r="AM242" s="143"/>
      <c r="AN242" s="143"/>
      <c r="AO242" s="143"/>
      <c r="AP242" s="143"/>
      <c r="AQ242" s="143"/>
      <c r="AR242" s="143"/>
      <c r="AS242" s="143"/>
      <c r="AT242" s="143"/>
      <c r="AU242" s="143"/>
      <c r="AV242" s="143"/>
      <c r="AW242" s="143"/>
      <c r="AX242" s="143"/>
      <c r="AY242" s="143"/>
      <c r="AZ242" s="143"/>
      <c r="BA242" s="143"/>
      <c r="BB242" s="143"/>
      <c r="BC242" s="143"/>
      <c r="BD242" s="143"/>
      <c r="BE242" s="143"/>
      <c r="BF242" s="143"/>
      <c r="BG242" s="143"/>
      <c r="BH242" s="143"/>
      <c r="BI242" s="143"/>
      <c r="BJ242" s="143"/>
      <c r="BK242" s="143"/>
      <c r="BL242" s="143"/>
      <c r="BM242" s="143"/>
      <c r="BN242" s="143"/>
      <c r="BO242" s="143"/>
      <c r="BP242" s="143"/>
      <c r="BQ242" s="143"/>
      <c r="BR242" s="143"/>
      <c r="BS242" s="143"/>
      <c r="BT242" s="143"/>
      <c r="BU242" s="143"/>
      <c r="BV242" s="143"/>
      <c r="BW242" s="143"/>
      <c r="BX242" s="143"/>
      <c r="BY242" s="143"/>
      <c r="BZ242" s="143"/>
      <c r="CA242" s="143"/>
      <c r="CB242" s="143"/>
      <c r="CC242" s="143"/>
      <c r="CD242" s="143"/>
      <c r="CE242" s="143"/>
      <c r="CF242" s="143"/>
      <c r="CG242" s="143"/>
      <c r="CH242" s="143"/>
      <c r="CI242" s="143"/>
      <c r="CJ242" s="143"/>
      <c r="CK242" s="143"/>
      <c r="CL242" s="143"/>
      <c r="CM242" s="143"/>
      <c r="CN242" s="143"/>
      <c r="CO242" s="143"/>
      <c r="CP242" s="143"/>
      <c r="CQ242" s="143"/>
      <c r="CR242" s="143"/>
      <c r="CS242" s="143"/>
      <c r="CT242" s="143"/>
      <c r="CU242" s="143"/>
      <c r="CV242" s="143"/>
      <c r="CW242" s="143"/>
      <c r="CX242" s="143"/>
      <c r="CY242" s="143"/>
      <c r="CZ242" s="143"/>
      <c r="DA242" s="143"/>
      <c r="DB242" s="143"/>
      <c r="DC242" s="143"/>
      <c r="DD242" s="143"/>
      <c r="DE242" s="143"/>
      <c r="DF242" s="143"/>
      <c r="DG242" s="143"/>
      <c r="DH242" s="143"/>
      <c r="DI242" s="143"/>
      <c r="DJ242" s="143"/>
      <c r="DK242" s="143"/>
      <c r="DL242" s="143"/>
      <c r="DM242" s="143"/>
      <c r="DN242" s="143"/>
      <c r="DO242" s="143"/>
      <c r="DP242" s="143"/>
      <c r="DQ242" s="143"/>
      <c r="DR242" s="143"/>
      <c r="DS242" s="143"/>
      <c r="DT242" s="143"/>
      <c r="DU242" s="143"/>
      <c r="DV242" s="143"/>
      <c r="DW242" s="143"/>
      <c r="DX242" s="143"/>
      <c r="DY242" s="143"/>
      <c r="DZ242" s="143"/>
      <c r="EA242" s="143"/>
      <c r="EB242" s="143"/>
      <c r="EC242" s="143"/>
      <c r="ED242" s="143"/>
      <c r="EE242" s="143"/>
      <c r="EF242" s="143"/>
      <c r="EG242" s="143"/>
      <c r="EH242" s="143"/>
      <c r="EI242" s="143"/>
      <c r="EJ242" s="143"/>
      <c r="EK242" s="143"/>
      <c r="EL242" s="143"/>
      <c r="EM242" s="143"/>
      <c r="EN242" s="143"/>
      <c r="EO242" s="143"/>
      <c r="EP242" s="143"/>
      <c r="EQ242" s="143"/>
      <c r="ER242" s="143"/>
      <c r="ES242" s="143"/>
      <c r="ET242" s="143"/>
      <c r="EU242" s="143"/>
      <c r="EV242" s="143"/>
      <c r="EW242" s="143"/>
      <c r="EX242" s="143"/>
      <c r="EY242" s="143"/>
      <c r="EZ242" s="143"/>
      <c r="FA242" s="143"/>
      <c r="FB242" s="143"/>
      <c r="FC242" s="143"/>
      <c r="FD242" s="143"/>
      <c r="FE242" s="143"/>
      <c r="FF242" s="143"/>
      <c r="FG242" s="143"/>
      <c r="FH242" s="143"/>
      <c r="FI242" s="143"/>
      <c r="FJ242" s="143"/>
      <c r="FK242" s="143"/>
      <c r="FL242" s="143"/>
      <c r="FM242" s="143"/>
      <c r="FN242" s="143"/>
      <c r="FO242" s="143"/>
      <c r="FP242" s="143"/>
      <c r="FQ242" s="143"/>
      <c r="FR242" s="143"/>
      <c r="FS242" s="143"/>
      <c r="FT242" s="143"/>
      <c r="FU242" s="143"/>
      <c r="FV242" s="143"/>
      <c r="FW242" s="143"/>
      <c r="FX242" s="143"/>
      <c r="FY242" s="143"/>
      <c r="FZ242" s="143"/>
      <c r="GA242" s="143"/>
      <c r="GB242" s="143"/>
      <c r="GC242" s="143"/>
      <c r="GD242" s="143"/>
      <c r="GE242" s="143"/>
      <c r="GF242" s="143"/>
      <c r="GG242" s="143"/>
      <c r="GH242" s="143"/>
      <c r="GI242" s="143"/>
      <c r="GJ242" s="143"/>
      <c r="GK242" s="143"/>
      <c r="GL242" s="143"/>
      <c r="GM242" s="143"/>
      <c r="GN242" s="143"/>
      <c r="GO242" s="143"/>
      <c r="GP242" s="143"/>
      <c r="GQ242" s="143"/>
      <c r="GR242" s="143"/>
      <c r="GS242" s="143"/>
      <c r="GT242" s="143"/>
      <c r="GU242" s="143"/>
      <c r="GV242" s="143"/>
      <c r="GW242" s="143"/>
      <c r="GX242" s="143"/>
      <c r="GY242" s="143"/>
      <c r="GZ242" s="143"/>
      <c r="HA242" s="143"/>
      <c r="HB242" s="143"/>
      <c r="HC242" s="143"/>
      <c r="HD242" s="143"/>
      <c r="HE242" s="143"/>
      <c r="HF242" s="143"/>
      <c r="HG242" s="143"/>
      <c r="HH242" s="143"/>
      <c r="HI242" s="143"/>
      <c r="HJ242" s="143"/>
      <c r="HK242" s="143"/>
      <c r="HL242" s="143"/>
      <c r="HM242" s="143"/>
      <c r="HN242" s="143"/>
      <c r="HO242" s="143"/>
      <c r="HP242" s="143"/>
      <c r="HQ242" s="143"/>
      <c r="HR242" s="143"/>
      <c r="HS242" s="143"/>
      <c r="HT242" s="143"/>
      <c r="HU242" s="143"/>
      <c r="HV242" s="143"/>
      <c r="HW242" s="143"/>
      <c r="HX242" s="143"/>
      <c r="HY242" s="143"/>
      <c r="HZ242" s="143"/>
      <c r="IA242" s="143"/>
      <c r="IB242" s="143"/>
      <c r="IC242" s="143"/>
      <c r="ID242" s="143"/>
      <c r="IE242" s="143"/>
      <c r="IF242" s="143"/>
      <c r="IG242" s="143"/>
      <c r="IH242" s="143"/>
      <c r="II242" s="143"/>
      <c r="IJ242" s="143"/>
      <c r="IK242" s="143"/>
      <c r="IL242" s="143"/>
      <c r="IM242" s="143"/>
      <c r="IN242" s="143"/>
      <c r="IO242" s="143"/>
      <c r="IP242" s="143"/>
      <c r="IQ242" s="143"/>
      <c r="IR242" s="143"/>
      <c r="IS242" s="143"/>
      <c r="IT242" s="143"/>
      <c r="IU242" s="143"/>
      <c r="IV242" s="143"/>
      <c r="IW242" s="143"/>
      <c r="IX242" s="143"/>
      <c r="IY242" s="143"/>
      <c r="IZ242" s="143"/>
      <c r="JA242" s="143"/>
      <c r="JB242" s="143"/>
      <c r="JC242" s="143"/>
      <c r="JD242" s="143"/>
      <c r="JE242" s="143"/>
      <c r="JF242" s="143"/>
      <c r="JG242" s="143"/>
      <c r="JH242" s="143"/>
      <c r="JI242" s="143"/>
      <c r="JJ242" s="143"/>
      <c r="JK242" s="143"/>
      <c r="JL242" s="143"/>
      <c r="JM242" s="143"/>
      <c r="JN242" s="143"/>
      <c r="JO242" s="143"/>
      <c r="JP242" s="143"/>
      <c r="JQ242" s="143"/>
      <c r="JR242" s="143"/>
      <c r="JS242" s="143"/>
      <c r="JT242" s="143"/>
      <c r="JU242" s="143"/>
      <c r="JV242" s="143"/>
      <c r="JW242" s="143"/>
      <c r="JX242" s="143"/>
      <c r="JY242" s="143"/>
      <c r="JZ242" s="143"/>
      <c r="KA242" s="143"/>
      <c r="KB242" s="143"/>
      <c r="KC242" s="143"/>
      <c r="KD242" s="143"/>
      <c r="KE242" s="143"/>
      <c r="KF242" s="143"/>
      <c r="KG242" s="143"/>
      <c r="KH242" s="143"/>
      <c r="KI242" s="143"/>
      <c r="KJ242" s="143"/>
      <c r="KK242" s="143"/>
      <c r="KL242" s="143"/>
      <c r="KM242" s="143"/>
      <c r="KN242" s="143"/>
      <c r="KO242" s="143"/>
      <c r="KP242" s="143"/>
      <c r="KQ242" s="143"/>
      <c r="KR242" s="143"/>
      <c r="KS242" s="143"/>
      <c r="KT242" s="143"/>
      <c r="KU242" s="143"/>
      <c r="KV242" s="143"/>
      <c r="KW242" s="143"/>
      <c r="KX242" s="143"/>
      <c r="KY242" s="143"/>
      <c r="KZ242" s="143"/>
      <c r="LA242" s="143"/>
      <c r="LB242" s="143"/>
      <c r="LC242" s="143"/>
      <c r="LD242" s="143"/>
      <c r="LE242" s="143"/>
      <c r="LF242" s="143"/>
      <c r="LG242" s="143"/>
      <c r="LH242" s="143"/>
      <c r="LI242" s="143"/>
      <c r="LJ242" s="143"/>
      <c r="LK242" s="143"/>
      <c r="LL242" s="143"/>
      <c r="LM242" s="143"/>
      <c r="LN242" s="143"/>
      <c r="LO242" s="143"/>
      <c r="LP242" s="143"/>
      <c r="LQ242" s="143"/>
      <c r="LR242" s="143"/>
      <c r="LS242" s="143"/>
      <c r="LT242" s="143"/>
      <c r="LU242" s="143"/>
      <c r="LV242" s="143"/>
      <c r="LW242" s="143"/>
      <c r="LX242" s="143"/>
      <c r="LY242" s="143"/>
      <c r="LZ242" s="143"/>
      <c r="MA242" s="143"/>
      <c r="MB242" s="143"/>
      <c r="MC242" s="143"/>
      <c r="MD242" s="143"/>
      <c r="ME242" s="143"/>
      <c r="MF242" s="143"/>
      <c r="MG242" s="143"/>
      <c r="MH242" s="143"/>
      <c r="MI242" s="143"/>
      <c r="MJ242" s="143"/>
      <c r="MK242" s="143"/>
      <c r="ML242" s="143"/>
      <c r="MM242" s="143"/>
      <c r="MN242" s="143"/>
      <c r="MO242" s="143"/>
      <c r="MP242" s="143"/>
      <c r="MQ242" s="143"/>
      <c r="MR242" s="143"/>
      <c r="MS242" s="143"/>
      <c r="MT242" s="143"/>
      <c r="MU242" s="143"/>
      <c r="MV242" s="143"/>
      <c r="MW242" s="143"/>
      <c r="MX242" s="143"/>
      <c r="MY242" s="143"/>
      <c r="MZ242" s="143"/>
      <c r="NA242" s="143"/>
      <c r="NB242" s="143"/>
      <c r="NC242" s="143"/>
      <c r="ND242" s="143"/>
      <c r="NE242" s="143"/>
      <c r="NF242" s="143"/>
      <c r="NG242" s="143"/>
      <c r="NH242" s="143"/>
      <c r="NI242" s="143"/>
      <c r="NJ242" s="143"/>
      <c r="NK242" s="143"/>
      <c r="NL242" s="143"/>
      <c r="NM242" s="143"/>
      <c r="NN242" s="143"/>
      <c r="NO242" s="143"/>
      <c r="NP242" s="143"/>
      <c r="NQ242" s="143"/>
      <c r="NR242" s="143"/>
      <c r="NS242" s="143"/>
      <c r="NT242" s="143"/>
      <c r="NU242" s="143"/>
      <c r="NV242" s="143"/>
      <c r="NW242" s="143"/>
      <c r="NX242" s="143"/>
      <c r="NY242" s="143"/>
      <c r="NZ242" s="143"/>
      <c r="OA242" s="143"/>
      <c r="OB242" s="143"/>
      <c r="OC242" s="143"/>
      <c r="OD242" s="143"/>
      <c r="OE242" s="143"/>
      <c r="OF242" s="143"/>
      <c r="OG242" s="143"/>
      <c r="OH242" s="143"/>
      <c r="OI242" s="143"/>
      <c r="OJ242" s="143"/>
      <c r="OK242" s="143"/>
      <c r="OL242" s="143"/>
      <c r="OM242" s="143"/>
      <c r="ON242" s="143"/>
      <c r="OO242" s="143"/>
      <c r="OP242" s="143"/>
      <c r="OQ242" s="143"/>
      <c r="OR242" s="143"/>
      <c r="OS242" s="143"/>
      <c r="OT242" s="143"/>
      <c r="OU242" s="143"/>
      <c r="OV242" s="143"/>
      <c r="OW242" s="143"/>
      <c r="OX242" s="143"/>
      <c r="OY242" s="143"/>
      <c r="OZ242" s="143"/>
      <c r="PA242" s="143"/>
      <c r="PB242" s="143"/>
      <c r="PC242" s="143"/>
      <c r="PD242" s="143"/>
      <c r="PE242" s="143"/>
      <c r="PF242" s="143"/>
      <c r="PG242" s="143"/>
      <c r="PH242" s="143"/>
      <c r="PI242" s="143"/>
      <c r="PJ242" s="143"/>
      <c r="PK242" s="143"/>
      <c r="PL242" s="143"/>
      <c r="PM242" s="143"/>
      <c r="PN242" s="143"/>
      <c r="PO242" s="143"/>
      <c r="PP242" s="143"/>
      <c r="PQ242" s="143"/>
      <c r="PR242" s="143"/>
      <c r="PS242" s="143"/>
      <c r="PT242" s="143"/>
      <c r="PU242" s="143"/>
      <c r="PV242" s="143"/>
      <c r="PW242" s="143"/>
      <c r="PX242" s="143"/>
      <c r="PY242" s="143"/>
      <c r="PZ242" s="143"/>
      <c r="QA242" s="143"/>
      <c r="QB242" s="143"/>
      <c r="QC242" s="143"/>
      <c r="QD242" s="143"/>
      <c r="QE242" s="143"/>
      <c r="QF242" s="143"/>
      <c r="QG242" s="143"/>
      <c r="QH242" s="143"/>
      <c r="QI242" s="143"/>
      <c r="QJ242" s="143"/>
      <c r="QK242" s="143"/>
      <c r="QL242" s="143"/>
      <c r="QM242" s="143"/>
      <c r="QN242" s="143"/>
      <c r="QO242" s="143"/>
      <c r="QP242" s="143"/>
      <c r="QQ242" s="143"/>
      <c r="QR242" s="143"/>
      <c r="QS242" s="143"/>
      <c r="QT242" s="143"/>
      <c r="QU242" s="143"/>
      <c r="QV242" s="143"/>
      <c r="QW242" s="143"/>
      <c r="QX242" s="143"/>
      <c r="QY242" s="143"/>
      <c r="QZ242" s="143"/>
      <c r="RA242" s="143"/>
      <c r="RB242" s="143"/>
      <c r="RC242" s="143"/>
      <c r="RD242" s="143"/>
      <c r="RE242" s="143"/>
      <c r="RF242" s="143"/>
      <c r="RG242" s="143"/>
      <c r="RH242" s="143"/>
      <c r="RI242" s="143"/>
      <c r="RJ242" s="143"/>
      <c r="RK242" s="143"/>
      <c r="RL242" s="143"/>
      <c r="RM242" s="143"/>
      <c r="RN242" s="143"/>
      <c r="RO242" s="143"/>
      <c r="RP242" s="143"/>
      <c r="RQ242" s="143"/>
      <c r="RR242" s="143"/>
      <c r="RS242" s="143"/>
      <c r="RT242" s="143"/>
      <c r="RU242" s="143"/>
      <c r="RV242" s="143"/>
      <c r="RW242" s="143"/>
      <c r="RX242" s="143"/>
      <c r="RY242" s="143"/>
      <c r="RZ242" s="143"/>
      <c r="SA242" s="143"/>
      <c r="SB242" s="143"/>
      <c r="SC242" s="143"/>
      <c r="SD242" s="143"/>
      <c r="SE242" s="143"/>
      <c r="SF242" s="143"/>
      <c r="SG242" s="143"/>
      <c r="SH242" s="143"/>
      <c r="SI242" s="143"/>
      <c r="SJ242" s="143"/>
      <c r="SK242" s="143"/>
      <c r="SL242" s="143"/>
      <c r="SM242" s="143"/>
      <c r="SN242" s="143"/>
      <c r="SO242" s="143"/>
      <c r="SP242" s="143"/>
      <c r="SQ242" s="143"/>
      <c r="SR242" s="143"/>
      <c r="SS242" s="143"/>
      <c r="ST242" s="143"/>
      <c r="SU242" s="143"/>
      <c r="SV242" s="143"/>
      <c r="SW242" s="143"/>
      <c r="SX242" s="143"/>
      <c r="SY242" s="143"/>
      <c r="SZ242" s="143"/>
      <c r="TA242" s="143"/>
      <c r="TB242" s="143"/>
      <c r="TC242" s="143"/>
      <c r="TD242" s="143"/>
      <c r="TE242" s="143"/>
      <c r="TF242" s="143"/>
      <c r="TG242" s="143"/>
      <c r="TH242" s="143"/>
      <c r="TI242" s="143"/>
      <c r="TJ242" s="143"/>
      <c r="TK242" s="143"/>
      <c r="TL242" s="143"/>
      <c r="TM242" s="143"/>
      <c r="TN242" s="143"/>
      <c r="TO242" s="143"/>
      <c r="TP242" s="143"/>
      <c r="TQ242" s="143"/>
      <c r="TR242" s="143"/>
      <c r="TS242" s="143"/>
      <c r="TT242" s="143"/>
      <c r="TU242" s="143"/>
      <c r="TV242" s="143"/>
      <c r="TW242" s="143"/>
      <c r="TX242" s="143"/>
      <c r="TY242" s="143"/>
      <c r="TZ242" s="143"/>
      <c r="UA242" s="143"/>
      <c r="UB242" s="143"/>
      <c r="UC242" s="143"/>
      <c r="UD242" s="143"/>
      <c r="UE242" s="143"/>
      <c r="UF242" s="143"/>
      <c r="UG242" s="143"/>
      <c r="UH242" s="143"/>
      <c r="UI242" s="143"/>
      <c r="UJ242" s="143"/>
      <c r="UK242" s="143"/>
      <c r="UL242" s="143"/>
      <c r="UM242" s="143"/>
      <c r="UN242" s="143"/>
      <c r="UO242" s="143"/>
      <c r="UP242" s="143"/>
      <c r="UQ242" s="143"/>
      <c r="UR242" s="143"/>
      <c r="US242" s="143"/>
      <c r="UT242" s="143"/>
      <c r="UU242" s="143"/>
      <c r="UV242" s="143"/>
      <c r="UW242" s="143"/>
      <c r="UX242" s="143"/>
      <c r="UY242" s="143"/>
      <c r="UZ242" s="143"/>
      <c r="VA242" s="143"/>
      <c r="VB242" s="143"/>
      <c r="VC242" s="143"/>
      <c r="VD242" s="143"/>
      <c r="VE242" s="143"/>
      <c r="VF242" s="143"/>
      <c r="VG242" s="143"/>
      <c r="VH242" s="143"/>
      <c r="VI242" s="143"/>
      <c r="VJ242" s="143"/>
      <c r="VK242" s="143"/>
      <c r="VL242" s="143"/>
      <c r="VM242" s="143"/>
      <c r="VN242" s="143"/>
      <c r="VO242" s="143"/>
      <c r="VP242" s="143"/>
      <c r="VQ242" s="143"/>
      <c r="VR242" s="143"/>
      <c r="VS242" s="143"/>
      <c r="VT242" s="143"/>
      <c r="VU242" s="143"/>
      <c r="VV242" s="143"/>
      <c r="VW242" s="143"/>
      <c r="VX242" s="143"/>
      <c r="VY242" s="143"/>
      <c r="VZ242" s="143"/>
      <c r="WA242" s="143"/>
      <c r="WB242" s="143"/>
      <c r="WC242" s="143"/>
      <c r="WD242" s="143"/>
      <c r="WE242" s="143"/>
      <c r="WF242" s="143"/>
      <c r="WG242" s="143"/>
      <c r="WH242" s="143"/>
      <c r="WI242" s="143"/>
      <c r="WJ242" s="143"/>
      <c r="WK242" s="143"/>
      <c r="WL242" s="143"/>
      <c r="WM242" s="143"/>
      <c r="WN242" s="143"/>
      <c r="WO242" s="143"/>
      <c r="WP242" s="143"/>
      <c r="WQ242" s="143"/>
      <c r="WR242" s="143"/>
      <c r="WS242" s="143"/>
      <c r="WT242" s="143"/>
      <c r="WU242" s="143"/>
      <c r="WV242" s="143"/>
      <c r="WW242" s="143"/>
      <c r="WX242" s="143"/>
      <c r="WY242" s="143"/>
      <c r="WZ242" s="143"/>
      <c r="XA242" s="143"/>
      <c r="XB242" s="143"/>
      <c r="XC242" s="143"/>
      <c r="XD242" s="143"/>
      <c r="XE242" s="143"/>
      <c r="XF242" s="143"/>
      <c r="XG242" s="143"/>
      <c r="XH242" s="143"/>
      <c r="XI242" s="143"/>
      <c r="XJ242" s="143"/>
      <c r="XK242" s="143"/>
      <c r="XL242" s="143"/>
      <c r="XM242" s="143"/>
      <c r="XN242" s="143"/>
      <c r="XO242" s="143"/>
      <c r="XP242" s="143"/>
      <c r="XQ242" s="143"/>
      <c r="XR242" s="143"/>
      <c r="XS242" s="143"/>
      <c r="XT242" s="143"/>
      <c r="XU242" s="143"/>
      <c r="XV242" s="143"/>
      <c r="XW242" s="143"/>
      <c r="XX242" s="143"/>
      <c r="XY242" s="143"/>
      <c r="XZ242" s="143"/>
      <c r="YA242" s="143"/>
      <c r="YB242" s="143"/>
      <c r="YC242" s="143"/>
      <c r="YD242" s="143"/>
      <c r="YE242" s="143"/>
      <c r="YF242" s="143"/>
      <c r="YG242" s="143"/>
      <c r="YH242" s="143"/>
      <c r="YI242" s="143"/>
      <c r="YJ242" s="143"/>
      <c r="YK242" s="143"/>
      <c r="YL242" s="143"/>
      <c r="YM242" s="143"/>
      <c r="YN242" s="143"/>
      <c r="YO242" s="143"/>
      <c r="YP242" s="143"/>
      <c r="YQ242" s="143"/>
      <c r="YR242" s="143"/>
      <c r="YS242" s="143"/>
      <c r="YT242" s="143"/>
      <c r="YU242" s="143"/>
      <c r="YV242" s="143"/>
      <c r="YW242" s="143"/>
      <c r="YX242" s="143"/>
      <c r="YY242" s="143"/>
      <c r="YZ242" s="143"/>
      <c r="ZA242" s="143"/>
      <c r="ZB242" s="143"/>
      <c r="ZC242" s="143"/>
      <c r="ZD242" s="143"/>
      <c r="ZE242" s="143"/>
      <c r="ZF242" s="143"/>
      <c r="ZG242" s="143"/>
      <c r="ZH242" s="143"/>
    </row>
    <row r="243" spans="1:684" s="106" customFormat="1" ht="13.55" customHeight="1">
      <c r="A243" s="401"/>
      <c r="B243" s="156" t="s">
        <v>32</v>
      </c>
      <c r="C243" s="254">
        <f>Asia!C243</f>
        <v>2415767</v>
      </c>
      <c r="D243" s="359">
        <f>Asia!D243</f>
        <v>0.73379203828490192</v>
      </c>
      <c r="E243" s="154"/>
      <c r="F243" s="389"/>
      <c r="G243" s="153">
        <v>352</v>
      </c>
      <c r="H243" s="389">
        <f t="shared" si="54"/>
        <v>0.69230769230769229</v>
      </c>
      <c r="I243" s="153">
        <v>122</v>
      </c>
      <c r="J243" s="389">
        <f t="shared" si="56"/>
        <v>-0.25609756097560976</v>
      </c>
      <c r="K243" s="374">
        <v>28</v>
      </c>
      <c r="L243" s="389">
        <f t="shared" si="55"/>
        <v>3.7037037037036979E-2</v>
      </c>
      <c r="M243" s="374">
        <v>986</v>
      </c>
      <c r="N243" s="389">
        <f t="shared" si="43"/>
        <v>8.7623762376237622</v>
      </c>
      <c r="O243" s="92"/>
      <c r="P243" s="385"/>
      <c r="Q243" s="93"/>
      <c r="R243" s="385"/>
      <c r="S243" s="143"/>
      <c r="T243" s="143"/>
      <c r="U243" s="143"/>
      <c r="V243" s="143"/>
      <c r="W243" s="143"/>
      <c r="X243" s="143"/>
      <c r="Y243" s="143"/>
      <c r="Z243" s="143"/>
      <c r="AA243" s="143"/>
      <c r="AB243" s="143"/>
      <c r="AC243" s="143"/>
      <c r="AD243" s="143"/>
      <c r="AE243" s="143"/>
      <c r="AF243" s="143"/>
      <c r="AG243" s="143"/>
      <c r="AH243" s="143"/>
      <c r="AI243" s="143"/>
      <c r="AJ243" s="143"/>
      <c r="AK243" s="143"/>
      <c r="AL243" s="143"/>
      <c r="AM243" s="143"/>
      <c r="AN243" s="143"/>
      <c r="AO243" s="143"/>
      <c r="AP243" s="143"/>
      <c r="AQ243" s="143"/>
      <c r="AR243" s="143"/>
      <c r="AS243" s="143"/>
      <c r="AT243" s="143"/>
      <c r="AU243" s="143"/>
      <c r="AV243" s="143"/>
      <c r="AW243" s="143"/>
      <c r="AX243" s="143"/>
      <c r="AY243" s="143"/>
      <c r="AZ243" s="143"/>
      <c r="BA243" s="143"/>
      <c r="BB243" s="143"/>
      <c r="BC243" s="143"/>
      <c r="BD243" s="143"/>
      <c r="BE243" s="143"/>
      <c r="BF243" s="143"/>
      <c r="BG243" s="143"/>
      <c r="BH243" s="143"/>
      <c r="BI243" s="143"/>
      <c r="BJ243" s="143"/>
      <c r="BK243" s="143"/>
      <c r="BL243" s="143"/>
      <c r="BM243" s="143"/>
      <c r="BN243" s="143"/>
      <c r="BO243" s="143"/>
      <c r="BP243" s="143"/>
      <c r="BQ243" s="143"/>
      <c r="BR243" s="143"/>
      <c r="BS243" s="143"/>
      <c r="BT243" s="143"/>
      <c r="BU243" s="143"/>
      <c r="BV243" s="143"/>
      <c r="BW243" s="143"/>
      <c r="BX243" s="143"/>
      <c r="BY243" s="143"/>
      <c r="BZ243" s="143"/>
      <c r="CA243" s="143"/>
      <c r="CB243" s="143"/>
      <c r="CC243" s="143"/>
      <c r="CD243" s="143"/>
      <c r="CE243" s="143"/>
      <c r="CF243" s="143"/>
      <c r="CG243" s="143"/>
      <c r="CH243" s="143"/>
      <c r="CI243" s="143"/>
      <c r="CJ243" s="143"/>
      <c r="CK243" s="143"/>
      <c r="CL243" s="143"/>
      <c r="CM243" s="143"/>
      <c r="CN243" s="143"/>
      <c r="CO243" s="143"/>
      <c r="CP243" s="143"/>
      <c r="CQ243" s="143"/>
      <c r="CR243" s="143"/>
      <c r="CS243" s="143"/>
      <c r="CT243" s="143"/>
      <c r="CU243" s="143"/>
      <c r="CV243" s="143"/>
      <c r="CW243" s="143"/>
      <c r="CX243" s="143"/>
      <c r="CY243" s="143"/>
      <c r="CZ243" s="143"/>
      <c r="DA243" s="143"/>
      <c r="DB243" s="143"/>
      <c r="DC243" s="143"/>
      <c r="DD243" s="143"/>
      <c r="DE243" s="143"/>
      <c r="DF243" s="143"/>
      <c r="DG243" s="143"/>
      <c r="DH243" s="143"/>
      <c r="DI243" s="143"/>
      <c r="DJ243" s="143"/>
      <c r="DK243" s="143"/>
      <c r="DL243" s="143"/>
      <c r="DM243" s="143"/>
      <c r="DN243" s="143"/>
      <c r="DO243" s="143"/>
      <c r="DP243" s="143"/>
      <c r="DQ243" s="143"/>
      <c r="DR243" s="143"/>
      <c r="DS243" s="143"/>
      <c r="DT243" s="143"/>
      <c r="DU243" s="143"/>
      <c r="DV243" s="143"/>
      <c r="DW243" s="143"/>
      <c r="DX243" s="143"/>
      <c r="DY243" s="143"/>
      <c r="DZ243" s="143"/>
      <c r="EA243" s="143"/>
      <c r="EB243" s="143"/>
      <c r="EC243" s="143"/>
      <c r="ED243" s="143"/>
      <c r="EE243" s="143"/>
      <c r="EF243" s="143"/>
      <c r="EG243" s="143"/>
      <c r="EH243" s="143"/>
      <c r="EI243" s="143"/>
      <c r="EJ243" s="143"/>
      <c r="EK243" s="143"/>
      <c r="EL243" s="143"/>
      <c r="EM243" s="143"/>
      <c r="EN243" s="143"/>
      <c r="EO243" s="143"/>
      <c r="EP243" s="143"/>
      <c r="EQ243" s="143"/>
      <c r="ER243" s="143"/>
      <c r="ES243" s="143"/>
      <c r="ET243" s="143"/>
      <c r="EU243" s="143"/>
      <c r="EV243" s="143"/>
      <c r="EW243" s="143"/>
      <c r="EX243" s="143"/>
      <c r="EY243" s="143"/>
      <c r="EZ243" s="143"/>
      <c r="FA243" s="143"/>
      <c r="FB243" s="143"/>
      <c r="FC243" s="143"/>
      <c r="FD243" s="143"/>
      <c r="FE243" s="143"/>
      <c r="FF243" s="143"/>
      <c r="FG243" s="143"/>
      <c r="FH243" s="143"/>
      <c r="FI243" s="143"/>
      <c r="FJ243" s="143"/>
      <c r="FK243" s="143"/>
      <c r="FL243" s="143"/>
      <c r="FM243" s="143"/>
      <c r="FN243" s="143"/>
      <c r="FO243" s="143"/>
      <c r="FP243" s="143"/>
      <c r="FQ243" s="143"/>
      <c r="FR243" s="143"/>
      <c r="FS243" s="143"/>
      <c r="FT243" s="143"/>
      <c r="FU243" s="143"/>
      <c r="FV243" s="143"/>
      <c r="FW243" s="143"/>
      <c r="FX243" s="143"/>
      <c r="FY243" s="143"/>
      <c r="FZ243" s="143"/>
      <c r="GA243" s="143"/>
      <c r="GB243" s="143"/>
      <c r="GC243" s="143"/>
      <c r="GD243" s="143"/>
      <c r="GE243" s="143"/>
      <c r="GF243" s="143"/>
      <c r="GG243" s="143"/>
      <c r="GH243" s="143"/>
      <c r="GI243" s="143"/>
      <c r="GJ243" s="143"/>
      <c r="GK243" s="143"/>
      <c r="GL243" s="143"/>
      <c r="GM243" s="143"/>
      <c r="GN243" s="143"/>
      <c r="GO243" s="143"/>
      <c r="GP243" s="143"/>
      <c r="GQ243" s="143"/>
      <c r="GR243" s="143"/>
      <c r="GS243" s="143"/>
      <c r="GT243" s="143"/>
      <c r="GU243" s="143"/>
      <c r="GV243" s="143"/>
      <c r="GW243" s="143"/>
      <c r="GX243" s="143"/>
      <c r="GY243" s="143"/>
      <c r="GZ243" s="143"/>
      <c r="HA243" s="143"/>
      <c r="HB243" s="143"/>
      <c r="HC243" s="143"/>
      <c r="HD243" s="143"/>
      <c r="HE243" s="143"/>
      <c r="HF243" s="143"/>
      <c r="HG243" s="143"/>
      <c r="HH243" s="143"/>
      <c r="HI243" s="143"/>
      <c r="HJ243" s="143"/>
      <c r="HK243" s="143"/>
      <c r="HL243" s="143"/>
      <c r="HM243" s="143"/>
      <c r="HN243" s="143"/>
      <c r="HO243" s="143"/>
      <c r="HP243" s="143"/>
      <c r="HQ243" s="143"/>
      <c r="HR243" s="143"/>
      <c r="HS243" s="143"/>
      <c r="HT243" s="143"/>
      <c r="HU243" s="143"/>
      <c r="HV243" s="143"/>
      <c r="HW243" s="143"/>
      <c r="HX243" s="143"/>
      <c r="HY243" s="143"/>
      <c r="HZ243" s="143"/>
      <c r="IA243" s="143"/>
      <c r="IB243" s="143"/>
      <c r="IC243" s="143"/>
      <c r="ID243" s="143"/>
      <c r="IE243" s="143"/>
      <c r="IF243" s="143"/>
      <c r="IG243" s="143"/>
      <c r="IH243" s="143"/>
      <c r="II243" s="143"/>
      <c r="IJ243" s="143"/>
      <c r="IK243" s="143"/>
      <c r="IL243" s="143"/>
      <c r="IM243" s="143"/>
      <c r="IN243" s="143"/>
      <c r="IO243" s="143"/>
      <c r="IP243" s="143"/>
      <c r="IQ243" s="143"/>
      <c r="IR243" s="143"/>
      <c r="IS243" s="143"/>
      <c r="IT243" s="143"/>
      <c r="IU243" s="143"/>
      <c r="IV243" s="143"/>
      <c r="IW243" s="143"/>
      <c r="IX243" s="143"/>
      <c r="IY243" s="143"/>
      <c r="IZ243" s="143"/>
      <c r="JA243" s="143"/>
      <c r="JB243" s="143"/>
      <c r="JC243" s="143"/>
      <c r="JD243" s="143"/>
      <c r="JE243" s="143"/>
      <c r="JF243" s="143"/>
      <c r="JG243" s="143"/>
      <c r="JH243" s="143"/>
      <c r="JI243" s="143"/>
      <c r="JJ243" s="143"/>
      <c r="JK243" s="143"/>
      <c r="JL243" s="143"/>
      <c r="JM243" s="143"/>
      <c r="JN243" s="143"/>
      <c r="JO243" s="143"/>
      <c r="JP243" s="143"/>
      <c r="JQ243" s="143"/>
      <c r="JR243" s="143"/>
      <c r="JS243" s="143"/>
      <c r="JT243" s="143"/>
      <c r="JU243" s="143"/>
      <c r="JV243" s="143"/>
      <c r="JW243" s="143"/>
      <c r="JX243" s="143"/>
      <c r="JY243" s="143"/>
      <c r="JZ243" s="143"/>
      <c r="KA243" s="143"/>
      <c r="KB243" s="143"/>
      <c r="KC243" s="143"/>
      <c r="KD243" s="143"/>
      <c r="KE243" s="143"/>
      <c r="KF243" s="143"/>
      <c r="KG243" s="143"/>
      <c r="KH243" s="143"/>
      <c r="KI243" s="143"/>
      <c r="KJ243" s="143"/>
      <c r="KK243" s="143"/>
      <c r="KL243" s="143"/>
      <c r="KM243" s="143"/>
      <c r="KN243" s="143"/>
      <c r="KO243" s="143"/>
      <c r="KP243" s="143"/>
      <c r="KQ243" s="143"/>
      <c r="KR243" s="143"/>
      <c r="KS243" s="143"/>
      <c r="KT243" s="143"/>
      <c r="KU243" s="143"/>
      <c r="KV243" s="143"/>
      <c r="KW243" s="143"/>
      <c r="KX243" s="143"/>
      <c r="KY243" s="143"/>
      <c r="KZ243" s="143"/>
      <c r="LA243" s="143"/>
      <c r="LB243" s="143"/>
      <c r="LC243" s="143"/>
      <c r="LD243" s="143"/>
      <c r="LE243" s="143"/>
      <c r="LF243" s="143"/>
      <c r="LG243" s="143"/>
      <c r="LH243" s="143"/>
      <c r="LI243" s="143"/>
      <c r="LJ243" s="143"/>
      <c r="LK243" s="143"/>
      <c r="LL243" s="143"/>
      <c r="LM243" s="143"/>
      <c r="LN243" s="143"/>
      <c r="LO243" s="143"/>
      <c r="LP243" s="143"/>
      <c r="LQ243" s="143"/>
      <c r="LR243" s="143"/>
      <c r="LS243" s="143"/>
      <c r="LT243" s="143"/>
      <c r="LU243" s="143"/>
      <c r="LV243" s="143"/>
      <c r="LW243" s="143"/>
      <c r="LX243" s="143"/>
      <c r="LY243" s="143"/>
      <c r="LZ243" s="143"/>
      <c r="MA243" s="143"/>
      <c r="MB243" s="143"/>
      <c r="MC243" s="143"/>
      <c r="MD243" s="143"/>
      <c r="ME243" s="143"/>
      <c r="MF243" s="143"/>
      <c r="MG243" s="143"/>
      <c r="MH243" s="143"/>
      <c r="MI243" s="143"/>
      <c r="MJ243" s="143"/>
      <c r="MK243" s="143"/>
      <c r="ML243" s="143"/>
      <c r="MM243" s="143"/>
      <c r="MN243" s="143"/>
      <c r="MO243" s="143"/>
      <c r="MP243" s="143"/>
      <c r="MQ243" s="143"/>
      <c r="MR243" s="143"/>
      <c r="MS243" s="143"/>
      <c r="MT243" s="143"/>
      <c r="MU243" s="143"/>
      <c r="MV243" s="143"/>
      <c r="MW243" s="143"/>
      <c r="MX243" s="143"/>
      <c r="MY243" s="143"/>
      <c r="MZ243" s="143"/>
      <c r="NA243" s="143"/>
      <c r="NB243" s="143"/>
      <c r="NC243" s="143"/>
      <c r="ND243" s="143"/>
      <c r="NE243" s="143"/>
      <c r="NF243" s="143"/>
      <c r="NG243" s="143"/>
      <c r="NH243" s="143"/>
      <c r="NI243" s="143"/>
      <c r="NJ243" s="143"/>
      <c r="NK243" s="143"/>
      <c r="NL243" s="143"/>
      <c r="NM243" s="143"/>
      <c r="NN243" s="143"/>
      <c r="NO243" s="143"/>
      <c r="NP243" s="143"/>
      <c r="NQ243" s="143"/>
      <c r="NR243" s="143"/>
      <c r="NS243" s="143"/>
      <c r="NT243" s="143"/>
      <c r="NU243" s="143"/>
      <c r="NV243" s="143"/>
      <c r="NW243" s="143"/>
      <c r="NX243" s="143"/>
      <c r="NY243" s="143"/>
      <c r="NZ243" s="143"/>
      <c r="OA243" s="143"/>
      <c r="OB243" s="143"/>
      <c r="OC243" s="143"/>
      <c r="OD243" s="143"/>
      <c r="OE243" s="143"/>
      <c r="OF243" s="143"/>
      <c r="OG243" s="143"/>
      <c r="OH243" s="143"/>
      <c r="OI243" s="143"/>
      <c r="OJ243" s="143"/>
      <c r="OK243" s="143"/>
      <c r="OL243" s="143"/>
      <c r="OM243" s="143"/>
      <c r="ON243" s="143"/>
      <c r="OO243" s="143"/>
      <c r="OP243" s="143"/>
      <c r="OQ243" s="143"/>
      <c r="OR243" s="143"/>
      <c r="OS243" s="143"/>
      <c r="OT243" s="143"/>
      <c r="OU243" s="143"/>
      <c r="OV243" s="143"/>
      <c r="OW243" s="143"/>
      <c r="OX243" s="143"/>
      <c r="OY243" s="143"/>
      <c r="OZ243" s="143"/>
      <c r="PA243" s="143"/>
      <c r="PB243" s="143"/>
      <c r="PC243" s="143"/>
      <c r="PD243" s="143"/>
      <c r="PE243" s="143"/>
      <c r="PF243" s="143"/>
      <c r="PG243" s="143"/>
      <c r="PH243" s="143"/>
      <c r="PI243" s="143"/>
      <c r="PJ243" s="143"/>
      <c r="PK243" s="143"/>
      <c r="PL243" s="143"/>
      <c r="PM243" s="143"/>
      <c r="PN243" s="143"/>
      <c r="PO243" s="143"/>
      <c r="PP243" s="143"/>
      <c r="PQ243" s="143"/>
      <c r="PR243" s="143"/>
      <c r="PS243" s="143"/>
      <c r="PT243" s="143"/>
      <c r="PU243" s="143"/>
      <c r="PV243" s="143"/>
      <c r="PW243" s="143"/>
      <c r="PX243" s="143"/>
      <c r="PY243" s="143"/>
      <c r="PZ243" s="143"/>
      <c r="QA243" s="143"/>
      <c r="QB243" s="143"/>
      <c r="QC243" s="143"/>
      <c r="QD243" s="143"/>
      <c r="QE243" s="143"/>
      <c r="QF243" s="143"/>
      <c r="QG243" s="143"/>
      <c r="QH243" s="143"/>
      <c r="QI243" s="143"/>
      <c r="QJ243" s="143"/>
      <c r="QK243" s="143"/>
      <c r="QL243" s="143"/>
      <c r="QM243" s="143"/>
      <c r="QN243" s="143"/>
      <c r="QO243" s="143"/>
      <c r="QP243" s="143"/>
      <c r="QQ243" s="143"/>
      <c r="QR243" s="143"/>
      <c r="QS243" s="143"/>
      <c r="QT243" s="143"/>
      <c r="QU243" s="143"/>
      <c r="QV243" s="143"/>
      <c r="QW243" s="143"/>
      <c r="QX243" s="143"/>
      <c r="QY243" s="143"/>
      <c r="QZ243" s="143"/>
      <c r="RA243" s="143"/>
      <c r="RB243" s="143"/>
      <c r="RC243" s="143"/>
      <c r="RD243" s="143"/>
      <c r="RE243" s="143"/>
      <c r="RF243" s="143"/>
      <c r="RG243" s="143"/>
      <c r="RH243" s="143"/>
      <c r="RI243" s="143"/>
      <c r="RJ243" s="143"/>
      <c r="RK243" s="143"/>
      <c r="RL243" s="143"/>
      <c r="RM243" s="143"/>
      <c r="RN243" s="143"/>
      <c r="RO243" s="143"/>
      <c r="RP243" s="143"/>
      <c r="RQ243" s="143"/>
      <c r="RR243" s="143"/>
      <c r="RS243" s="143"/>
      <c r="RT243" s="143"/>
      <c r="RU243" s="143"/>
      <c r="RV243" s="143"/>
      <c r="RW243" s="143"/>
      <c r="RX243" s="143"/>
      <c r="RY243" s="143"/>
      <c r="RZ243" s="143"/>
      <c r="SA243" s="143"/>
      <c r="SB243" s="143"/>
      <c r="SC243" s="143"/>
      <c r="SD243" s="143"/>
      <c r="SE243" s="143"/>
      <c r="SF243" s="143"/>
      <c r="SG243" s="143"/>
      <c r="SH243" s="143"/>
      <c r="SI243" s="143"/>
      <c r="SJ243" s="143"/>
      <c r="SK243" s="143"/>
      <c r="SL243" s="143"/>
      <c r="SM243" s="143"/>
      <c r="SN243" s="143"/>
      <c r="SO243" s="143"/>
      <c r="SP243" s="143"/>
      <c r="SQ243" s="143"/>
      <c r="SR243" s="143"/>
      <c r="SS243" s="143"/>
      <c r="ST243" s="143"/>
      <c r="SU243" s="143"/>
      <c r="SV243" s="143"/>
      <c r="SW243" s="143"/>
      <c r="SX243" s="143"/>
      <c r="SY243" s="143"/>
      <c r="SZ243" s="143"/>
      <c r="TA243" s="143"/>
      <c r="TB243" s="143"/>
      <c r="TC243" s="143"/>
      <c r="TD243" s="143"/>
      <c r="TE243" s="143"/>
      <c r="TF243" s="143"/>
      <c r="TG243" s="143"/>
      <c r="TH243" s="143"/>
      <c r="TI243" s="143"/>
      <c r="TJ243" s="143"/>
      <c r="TK243" s="143"/>
      <c r="TL243" s="143"/>
      <c r="TM243" s="143"/>
      <c r="TN243" s="143"/>
      <c r="TO243" s="143"/>
      <c r="TP243" s="143"/>
      <c r="TQ243" s="143"/>
      <c r="TR243" s="143"/>
      <c r="TS243" s="143"/>
      <c r="TT243" s="143"/>
      <c r="TU243" s="143"/>
      <c r="TV243" s="143"/>
      <c r="TW243" s="143"/>
      <c r="TX243" s="143"/>
      <c r="TY243" s="143"/>
      <c r="TZ243" s="143"/>
      <c r="UA243" s="143"/>
      <c r="UB243" s="143"/>
      <c r="UC243" s="143"/>
      <c r="UD243" s="143"/>
      <c r="UE243" s="143"/>
      <c r="UF243" s="143"/>
      <c r="UG243" s="143"/>
      <c r="UH243" s="143"/>
      <c r="UI243" s="143"/>
      <c r="UJ243" s="143"/>
      <c r="UK243" s="143"/>
      <c r="UL243" s="143"/>
      <c r="UM243" s="143"/>
      <c r="UN243" s="143"/>
      <c r="UO243" s="143"/>
      <c r="UP243" s="143"/>
      <c r="UQ243" s="143"/>
      <c r="UR243" s="143"/>
      <c r="US243" s="143"/>
      <c r="UT243" s="143"/>
      <c r="UU243" s="143"/>
      <c r="UV243" s="143"/>
      <c r="UW243" s="143"/>
      <c r="UX243" s="143"/>
      <c r="UY243" s="143"/>
      <c r="UZ243" s="143"/>
      <c r="VA243" s="143"/>
      <c r="VB243" s="143"/>
      <c r="VC243" s="143"/>
      <c r="VD243" s="143"/>
      <c r="VE243" s="143"/>
      <c r="VF243" s="143"/>
      <c r="VG243" s="143"/>
      <c r="VH243" s="143"/>
      <c r="VI243" s="143"/>
      <c r="VJ243" s="143"/>
      <c r="VK243" s="143"/>
      <c r="VL243" s="143"/>
      <c r="VM243" s="143"/>
      <c r="VN243" s="143"/>
      <c r="VO243" s="143"/>
      <c r="VP243" s="143"/>
      <c r="VQ243" s="143"/>
      <c r="VR243" s="143"/>
      <c r="VS243" s="143"/>
      <c r="VT243" s="143"/>
      <c r="VU243" s="143"/>
      <c r="VV243" s="143"/>
      <c r="VW243" s="143"/>
      <c r="VX243" s="143"/>
      <c r="VY243" s="143"/>
      <c r="VZ243" s="143"/>
      <c r="WA243" s="143"/>
      <c r="WB243" s="143"/>
      <c r="WC243" s="143"/>
      <c r="WD243" s="143"/>
      <c r="WE243" s="143"/>
      <c r="WF243" s="143"/>
      <c r="WG243" s="143"/>
      <c r="WH243" s="143"/>
      <c r="WI243" s="143"/>
      <c r="WJ243" s="143"/>
      <c r="WK243" s="143"/>
      <c r="WL243" s="143"/>
      <c r="WM243" s="143"/>
      <c r="WN243" s="143"/>
      <c r="WO243" s="143"/>
      <c r="WP243" s="143"/>
      <c r="WQ243" s="143"/>
      <c r="WR243" s="143"/>
      <c r="WS243" s="143"/>
      <c r="WT243" s="143"/>
      <c r="WU243" s="143"/>
      <c r="WV243" s="143"/>
      <c r="WW243" s="143"/>
      <c r="WX243" s="143"/>
      <c r="WY243" s="143"/>
      <c r="WZ243" s="143"/>
      <c r="XA243" s="143"/>
      <c r="XB243" s="143"/>
      <c r="XC243" s="143"/>
      <c r="XD243" s="143"/>
      <c r="XE243" s="143"/>
      <c r="XF243" s="143"/>
      <c r="XG243" s="143"/>
      <c r="XH243" s="143"/>
      <c r="XI243" s="143"/>
      <c r="XJ243" s="143"/>
      <c r="XK243" s="143"/>
      <c r="XL243" s="143"/>
      <c r="XM243" s="143"/>
      <c r="XN243" s="143"/>
      <c r="XO243" s="143"/>
      <c r="XP243" s="143"/>
      <c r="XQ243" s="143"/>
      <c r="XR243" s="143"/>
      <c r="XS243" s="143"/>
      <c r="XT243" s="143"/>
      <c r="XU243" s="143"/>
      <c r="XV243" s="143"/>
      <c r="XW243" s="143"/>
      <c r="XX243" s="143"/>
      <c r="XY243" s="143"/>
      <c r="XZ243" s="143"/>
      <c r="YA243" s="143"/>
      <c r="YB243" s="143"/>
      <c r="YC243" s="143"/>
      <c r="YD243" s="143"/>
      <c r="YE243" s="143"/>
      <c r="YF243" s="143"/>
      <c r="YG243" s="143"/>
      <c r="YH243" s="143"/>
      <c r="YI243" s="143"/>
      <c r="YJ243" s="143"/>
      <c r="YK243" s="143"/>
      <c r="YL243" s="143"/>
      <c r="YM243" s="143"/>
      <c r="YN243" s="143"/>
      <c r="YO243" s="143"/>
      <c r="YP243" s="143"/>
      <c r="YQ243" s="143"/>
      <c r="YR243" s="143"/>
      <c r="YS243" s="143"/>
      <c r="YT243" s="143"/>
      <c r="YU243" s="143"/>
      <c r="YV243" s="143"/>
      <c r="YW243" s="143"/>
      <c r="YX243" s="143"/>
      <c r="YY243" s="143"/>
      <c r="YZ243" s="143"/>
      <c r="ZA243" s="143"/>
      <c r="ZB243" s="143"/>
      <c r="ZC243" s="143"/>
      <c r="ZD243" s="143"/>
      <c r="ZE243" s="143"/>
      <c r="ZF243" s="143"/>
      <c r="ZG243" s="143"/>
      <c r="ZH243" s="143"/>
    </row>
    <row r="244" spans="1:684" s="106" customFormat="1" ht="13.55" customHeight="1">
      <c r="A244" s="400" t="s">
        <v>503</v>
      </c>
      <c r="B244" s="62" t="s">
        <v>25</v>
      </c>
      <c r="C244" s="166">
        <f>Asia!C244</f>
        <v>2770866</v>
      </c>
      <c r="D244" s="385">
        <f t="shared" ref="D244" si="66">IFERROR(IF((C244/C232-1)=-100%,"",(C244/C232-1)),"")</f>
        <v>0.5546461255682924</v>
      </c>
      <c r="E244" s="93">
        <v>1662</v>
      </c>
      <c r="F244" s="385">
        <f t="shared" ref="F244:F253" si="67">IFERROR(IF((E244/E232-1)=-100%,"",(E244/E232-1)),"")</f>
        <v>0.68389057750759874</v>
      </c>
      <c r="G244" s="92">
        <v>303</v>
      </c>
      <c r="H244" s="385">
        <f t="shared" ref="H244:H254" si="68">IFERROR(IF((G244/G232-1)=-100%,"",(G244/G232-1)),"")</f>
        <v>0.60317460317460325</v>
      </c>
      <c r="I244" s="92">
        <v>97</v>
      </c>
      <c r="J244" s="385">
        <f t="shared" ref="J244:J255" si="69">IFERROR(IF((I244/I232-1)=-100%,"",(I244/I232-1)),"")</f>
        <v>-8.4905660377358472E-2</v>
      </c>
      <c r="K244" s="373">
        <v>33</v>
      </c>
      <c r="L244" s="385">
        <f t="shared" ref="L244:L255" si="70">IFERROR(IF((K244/K232-1)=-100%,"",(K244/K232-1)),"")</f>
        <v>1.2000000000000002</v>
      </c>
      <c r="M244" s="421"/>
      <c r="N244" s="409"/>
      <c r="O244" s="92"/>
      <c r="P244" s="385"/>
      <c r="Q244" s="93"/>
      <c r="R244" s="385"/>
      <c r="S244" s="143"/>
      <c r="T244" s="143"/>
      <c r="U244" s="143"/>
      <c r="V244" s="143"/>
      <c r="W244" s="143"/>
      <c r="X244" s="143"/>
      <c r="Y244" s="143"/>
      <c r="Z244" s="143"/>
      <c r="AA244" s="143"/>
      <c r="AB244" s="143"/>
      <c r="AC244" s="143"/>
      <c r="AD244" s="143"/>
      <c r="AE244" s="143"/>
      <c r="AF244" s="143"/>
      <c r="AG244" s="143"/>
      <c r="AH244" s="143"/>
      <c r="AI244" s="143"/>
      <c r="AJ244" s="143"/>
      <c r="AK244" s="143"/>
      <c r="AL244" s="143"/>
      <c r="AM244" s="143"/>
      <c r="AN244" s="143"/>
      <c r="AO244" s="143"/>
      <c r="AP244" s="143"/>
      <c r="AQ244" s="143"/>
      <c r="AR244" s="143"/>
      <c r="AS244" s="143"/>
      <c r="AT244" s="143"/>
      <c r="AU244" s="143"/>
      <c r="AV244" s="143"/>
      <c r="AW244" s="143"/>
      <c r="AX244" s="143"/>
      <c r="AY244" s="143"/>
      <c r="AZ244" s="143"/>
      <c r="BA244" s="143"/>
      <c r="BB244" s="143"/>
      <c r="BC244" s="143"/>
      <c r="BD244" s="143"/>
      <c r="BE244" s="143"/>
      <c r="BF244" s="143"/>
      <c r="BG244" s="143"/>
      <c r="BH244" s="143"/>
      <c r="BI244" s="143"/>
      <c r="BJ244" s="143"/>
      <c r="BK244" s="143"/>
      <c r="BL244" s="143"/>
      <c r="BM244" s="143"/>
      <c r="BN244" s="143"/>
      <c r="BO244" s="143"/>
      <c r="BP244" s="143"/>
      <c r="BQ244" s="143"/>
      <c r="BR244" s="143"/>
      <c r="BS244" s="143"/>
      <c r="BT244" s="143"/>
      <c r="BU244" s="143"/>
      <c r="BV244" s="143"/>
      <c r="BW244" s="143"/>
      <c r="BX244" s="143"/>
      <c r="BY244" s="143"/>
      <c r="BZ244" s="143"/>
      <c r="CA244" s="143"/>
      <c r="CB244" s="143"/>
      <c r="CC244" s="143"/>
      <c r="CD244" s="143"/>
      <c r="CE244" s="143"/>
      <c r="CF244" s="143"/>
      <c r="CG244" s="143"/>
      <c r="CH244" s="143"/>
      <c r="CI244" s="143"/>
      <c r="CJ244" s="143"/>
      <c r="CK244" s="143"/>
      <c r="CL244" s="143"/>
      <c r="CM244" s="143"/>
      <c r="CN244" s="143"/>
      <c r="CO244" s="143"/>
      <c r="CP244" s="143"/>
      <c r="CQ244" s="143"/>
      <c r="CR244" s="143"/>
      <c r="CS244" s="143"/>
      <c r="CT244" s="143"/>
      <c r="CU244" s="143"/>
      <c r="CV244" s="143"/>
      <c r="CW244" s="143"/>
      <c r="CX244" s="143"/>
      <c r="CY244" s="143"/>
      <c r="CZ244" s="143"/>
      <c r="DA244" s="143"/>
      <c r="DB244" s="143"/>
      <c r="DC244" s="143"/>
      <c r="DD244" s="143"/>
      <c r="DE244" s="143"/>
      <c r="DF244" s="143"/>
      <c r="DG244" s="143"/>
      <c r="DH244" s="143"/>
      <c r="DI244" s="143"/>
      <c r="DJ244" s="143"/>
      <c r="DK244" s="143"/>
      <c r="DL244" s="143"/>
      <c r="DM244" s="143"/>
      <c r="DN244" s="143"/>
      <c r="DO244" s="143"/>
      <c r="DP244" s="143"/>
      <c r="DQ244" s="143"/>
      <c r="DR244" s="143"/>
      <c r="DS244" s="143"/>
      <c r="DT244" s="143"/>
      <c r="DU244" s="143"/>
      <c r="DV244" s="143"/>
      <c r="DW244" s="143"/>
      <c r="DX244" s="143"/>
      <c r="DY244" s="143"/>
      <c r="DZ244" s="143"/>
      <c r="EA244" s="143"/>
      <c r="EB244" s="143"/>
      <c r="EC244" s="143"/>
      <c r="ED244" s="143"/>
      <c r="EE244" s="143"/>
      <c r="EF244" s="143"/>
      <c r="EG244" s="143"/>
      <c r="EH244" s="143"/>
      <c r="EI244" s="143"/>
      <c r="EJ244" s="143"/>
      <c r="EK244" s="143"/>
      <c r="EL244" s="143"/>
      <c r="EM244" s="143"/>
      <c r="EN244" s="143"/>
      <c r="EO244" s="143"/>
      <c r="EP244" s="143"/>
      <c r="EQ244" s="143"/>
      <c r="ER244" s="143"/>
      <c r="ES244" s="143"/>
      <c r="ET244" s="143"/>
      <c r="EU244" s="143"/>
      <c r="EV244" s="143"/>
      <c r="EW244" s="143"/>
      <c r="EX244" s="143"/>
      <c r="EY244" s="143"/>
      <c r="EZ244" s="143"/>
      <c r="FA244" s="143"/>
      <c r="FB244" s="143"/>
      <c r="FC244" s="143"/>
      <c r="FD244" s="143"/>
      <c r="FE244" s="143"/>
      <c r="FF244" s="143"/>
      <c r="FG244" s="143"/>
      <c r="FH244" s="143"/>
      <c r="FI244" s="143"/>
      <c r="FJ244" s="143"/>
      <c r="FK244" s="143"/>
      <c r="FL244" s="143"/>
      <c r="FM244" s="143"/>
      <c r="FN244" s="143"/>
      <c r="FO244" s="143"/>
      <c r="FP244" s="143"/>
      <c r="FQ244" s="143"/>
      <c r="FR244" s="143"/>
      <c r="FS244" s="143"/>
      <c r="FT244" s="143"/>
      <c r="FU244" s="143"/>
      <c r="FV244" s="143"/>
      <c r="FW244" s="143"/>
      <c r="FX244" s="143"/>
      <c r="FY244" s="143"/>
      <c r="FZ244" s="143"/>
      <c r="GA244" s="143"/>
      <c r="GB244" s="143"/>
      <c r="GC244" s="143"/>
      <c r="GD244" s="143"/>
      <c r="GE244" s="143"/>
      <c r="GF244" s="143"/>
      <c r="GG244" s="143"/>
      <c r="GH244" s="143"/>
      <c r="GI244" s="143"/>
      <c r="GJ244" s="143"/>
      <c r="GK244" s="143"/>
      <c r="GL244" s="143"/>
      <c r="GM244" s="143"/>
      <c r="GN244" s="143"/>
      <c r="GO244" s="143"/>
      <c r="GP244" s="143"/>
      <c r="GQ244" s="143"/>
      <c r="GR244" s="143"/>
      <c r="GS244" s="143"/>
      <c r="GT244" s="143"/>
      <c r="GU244" s="143"/>
      <c r="GV244" s="143"/>
      <c r="GW244" s="143"/>
      <c r="GX244" s="143"/>
      <c r="GY244" s="143"/>
      <c r="GZ244" s="143"/>
      <c r="HA244" s="143"/>
      <c r="HB244" s="143"/>
      <c r="HC244" s="143"/>
      <c r="HD244" s="143"/>
      <c r="HE244" s="143"/>
      <c r="HF244" s="143"/>
      <c r="HG244" s="143"/>
      <c r="HH244" s="143"/>
      <c r="HI244" s="143"/>
      <c r="HJ244" s="143"/>
      <c r="HK244" s="143"/>
      <c r="HL244" s="143"/>
      <c r="HM244" s="143"/>
      <c r="HN244" s="143"/>
      <c r="HO244" s="143"/>
      <c r="HP244" s="143"/>
      <c r="HQ244" s="143"/>
      <c r="HR244" s="143"/>
      <c r="HS244" s="143"/>
      <c r="HT244" s="143"/>
      <c r="HU244" s="143"/>
      <c r="HV244" s="143"/>
      <c r="HW244" s="143"/>
      <c r="HX244" s="143"/>
      <c r="HY244" s="143"/>
      <c r="HZ244" s="143"/>
      <c r="IA244" s="143"/>
      <c r="IB244" s="143"/>
      <c r="IC244" s="143"/>
      <c r="ID244" s="143"/>
      <c r="IE244" s="143"/>
      <c r="IF244" s="143"/>
      <c r="IG244" s="143"/>
      <c r="IH244" s="143"/>
      <c r="II244" s="143"/>
      <c r="IJ244" s="143"/>
      <c r="IK244" s="143"/>
      <c r="IL244" s="143"/>
      <c r="IM244" s="143"/>
      <c r="IN244" s="143"/>
      <c r="IO244" s="143"/>
      <c r="IP244" s="143"/>
      <c r="IQ244" s="143"/>
      <c r="IR244" s="143"/>
      <c r="IS244" s="143"/>
      <c r="IT244" s="143"/>
      <c r="IU244" s="143"/>
      <c r="IV244" s="143"/>
      <c r="IW244" s="143"/>
      <c r="IX244" s="143"/>
      <c r="IY244" s="143"/>
      <c r="IZ244" s="143"/>
      <c r="JA244" s="143"/>
      <c r="JB244" s="143"/>
      <c r="JC244" s="143"/>
      <c r="JD244" s="143"/>
      <c r="JE244" s="143"/>
      <c r="JF244" s="143"/>
      <c r="JG244" s="143"/>
      <c r="JH244" s="143"/>
      <c r="JI244" s="143"/>
      <c r="JJ244" s="143"/>
      <c r="JK244" s="143"/>
      <c r="JL244" s="143"/>
      <c r="JM244" s="143"/>
      <c r="JN244" s="143"/>
      <c r="JO244" s="143"/>
      <c r="JP244" s="143"/>
      <c r="JQ244" s="143"/>
      <c r="JR244" s="143"/>
      <c r="JS244" s="143"/>
      <c r="JT244" s="143"/>
      <c r="JU244" s="143"/>
      <c r="JV244" s="143"/>
      <c r="JW244" s="143"/>
      <c r="JX244" s="143"/>
      <c r="JY244" s="143"/>
      <c r="JZ244" s="143"/>
      <c r="KA244" s="143"/>
      <c r="KB244" s="143"/>
      <c r="KC244" s="143"/>
      <c r="KD244" s="143"/>
      <c r="KE244" s="143"/>
      <c r="KF244" s="143"/>
      <c r="KG244" s="143"/>
      <c r="KH244" s="143"/>
      <c r="KI244" s="143"/>
      <c r="KJ244" s="143"/>
      <c r="KK244" s="143"/>
      <c r="KL244" s="143"/>
      <c r="KM244" s="143"/>
      <c r="KN244" s="143"/>
      <c r="KO244" s="143"/>
      <c r="KP244" s="143"/>
      <c r="KQ244" s="143"/>
      <c r="KR244" s="143"/>
      <c r="KS244" s="143"/>
      <c r="KT244" s="143"/>
      <c r="KU244" s="143"/>
      <c r="KV244" s="143"/>
      <c r="KW244" s="143"/>
      <c r="KX244" s="143"/>
      <c r="KY244" s="143"/>
      <c r="KZ244" s="143"/>
      <c r="LA244" s="143"/>
      <c r="LB244" s="143"/>
      <c r="LC244" s="143"/>
      <c r="LD244" s="143"/>
      <c r="LE244" s="143"/>
      <c r="LF244" s="143"/>
      <c r="LG244" s="143"/>
      <c r="LH244" s="143"/>
      <c r="LI244" s="143"/>
      <c r="LJ244" s="143"/>
      <c r="LK244" s="143"/>
      <c r="LL244" s="143"/>
      <c r="LM244" s="143"/>
      <c r="LN244" s="143"/>
      <c r="LO244" s="143"/>
      <c r="LP244" s="143"/>
      <c r="LQ244" s="143"/>
      <c r="LR244" s="143"/>
      <c r="LS244" s="143"/>
      <c r="LT244" s="143"/>
      <c r="LU244" s="143"/>
      <c r="LV244" s="143"/>
      <c r="LW244" s="143"/>
      <c r="LX244" s="143"/>
      <c r="LY244" s="143"/>
      <c r="LZ244" s="143"/>
      <c r="MA244" s="143"/>
      <c r="MB244" s="143"/>
      <c r="MC244" s="143"/>
      <c r="MD244" s="143"/>
      <c r="ME244" s="143"/>
      <c r="MF244" s="143"/>
      <c r="MG244" s="143"/>
      <c r="MH244" s="143"/>
      <c r="MI244" s="143"/>
      <c r="MJ244" s="143"/>
      <c r="MK244" s="143"/>
      <c r="ML244" s="143"/>
      <c r="MM244" s="143"/>
      <c r="MN244" s="143"/>
      <c r="MO244" s="143"/>
      <c r="MP244" s="143"/>
      <c r="MQ244" s="143"/>
      <c r="MR244" s="143"/>
      <c r="MS244" s="143"/>
      <c r="MT244" s="143"/>
      <c r="MU244" s="143"/>
      <c r="MV244" s="143"/>
      <c r="MW244" s="143"/>
      <c r="MX244" s="143"/>
      <c r="MY244" s="143"/>
      <c r="MZ244" s="143"/>
      <c r="NA244" s="143"/>
      <c r="NB244" s="143"/>
      <c r="NC244" s="143"/>
      <c r="ND244" s="143"/>
      <c r="NE244" s="143"/>
      <c r="NF244" s="143"/>
      <c r="NG244" s="143"/>
      <c r="NH244" s="143"/>
      <c r="NI244" s="143"/>
      <c r="NJ244" s="143"/>
      <c r="NK244" s="143"/>
      <c r="NL244" s="143"/>
      <c r="NM244" s="143"/>
      <c r="NN244" s="143"/>
      <c r="NO244" s="143"/>
      <c r="NP244" s="143"/>
      <c r="NQ244" s="143"/>
      <c r="NR244" s="143"/>
      <c r="NS244" s="143"/>
      <c r="NT244" s="143"/>
      <c r="NU244" s="143"/>
      <c r="NV244" s="143"/>
      <c r="NW244" s="143"/>
      <c r="NX244" s="143"/>
      <c r="NY244" s="143"/>
      <c r="NZ244" s="143"/>
      <c r="OA244" s="143"/>
      <c r="OB244" s="143"/>
      <c r="OC244" s="143"/>
      <c r="OD244" s="143"/>
      <c r="OE244" s="143"/>
      <c r="OF244" s="143"/>
      <c r="OG244" s="143"/>
      <c r="OH244" s="143"/>
      <c r="OI244" s="143"/>
      <c r="OJ244" s="143"/>
      <c r="OK244" s="143"/>
      <c r="OL244" s="143"/>
      <c r="OM244" s="143"/>
      <c r="ON244" s="143"/>
      <c r="OO244" s="143"/>
      <c r="OP244" s="143"/>
      <c r="OQ244" s="143"/>
      <c r="OR244" s="143"/>
      <c r="OS244" s="143"/>
      <c r="OT244" s="143"/>
      <c r="OU244" s="143"/>
      <c r="OV244" s="143"/>
      <c r="OW244" s="143"/>
      <c r="OX244" s="143"/>
      <c r="OY244" s="143"/>
      <c r="OZ244" s="143"/>
      <c r="PA244" s="143"/>
      <c r="PB244" s="143"/>
      <c r="PC244" s="143"/>
      <c r="PD244" s="143"/>
      <c r="PE244" s="143"/>
      <c r="PF244" s="143"/>
      <c r="PG244" s="143"/>
      <c r="PH244" s="143"/>
      <c r="PI244" s="143"/>
      <c r="PJ244" s="143"/>
      <c r="PK244" s="143"/>
      <c r="PL244" s="143"/>
      <c r="PM244" s="143"/>
      <c r="PN244" s="143"/>
      <c r="PO244" s="143"/>
      <c r="PP244" s="143"/>
      <c r="PQ244" s="143"/>
      <c r="PR244" s="143"/>
      <c r="PS244" s="143"/>
      <c r="PT244" s="143"/>
      <c r="PU244" s="143"/>
      <c r="PV244" s="143"/>
      <c r="PW244" s="143"/>
      <c r="PX244" s="143"/>
      <c r="PY244" s="143"/>
      <c r="PZ244" s="143"/>
      <c r="QA244" s="143"/>
      <c r="QB244" s="143"/>
      <c r="QC244" s="143"/>
      <c r="QD244" s="143"/>
      <c r="QE244" s="143"/>
      <c r="QF244" s="143"/>
      <c r="QG244" s="143"/>
      <c r="QH244" s="143"/>
      <c r="QI244" s="143"/>
      <c r="QJ244" s="143"/>
      <c r="QK244" s="143"/>
      <c r="QL244" s="143"/>
      <c r="QM244" s="143"/>
      <c r="QN244" s="143"/>
      <c r="QO244" s="143"/>
      <c r="QP244" s="143"/>
      <c r="QQ244" s="143"/>
      <c r="QR244" s="143"/>
      <c r="QS244" s="143"/>
      <c r="QT244" s="143"/>
      <c r="QU244" s="143"/>
      <c r="QV244" s="143"/>
      <c r="QW244" s="143"/>
      <c r="QX244" s="143"/>
      <c r="QY244" s="143"/>
      <c r="QZ244" s="143"/>
      <c r="RA244" s="143"/>
      <c r="RB244" s="143"/>
      <c r="RC244" s="143"/>
      <c r="RD244" s="143"/>
      <c r="RE244" s="143"/>
      <c r="RF244" s="143"/>
      <c r="RG244" s="143"/>
      <c r="RH244" s="143"/>
      <c r="RI244" s="143"/>
      <c r="RJ244" s="143"/>
      <c r="RK244" s="143"/>
      <c r="RL244" s="143"/>
      <c r="RM244" s="143"/>
      <c r="RN244" s="143"/>
      <c r="RO244" s="143"/>
      <c r="RP244" s="143"/>
      <c r="RQ244" s="143"/>
      <c r="RR244" s="143"/>
      <c r="RS244" s="143"/>
      <c r="RT244" s="143"/>
      <c r="RU244" s="143"/>
      <c r="RV244" s="143"/>
      <c r="RW244" s="143"/>
      <c r="RX244" s="143"/>
      <c r="RY244" s="143"/>
      <c r="RZ244" s="143"/>
      <c r="SA244" s="143"/>
      <c r="SB244" s="143"/>
      <c r="SC244" s="143"/>
      <c r="SD244" s="143"/>
      <c r="SE244" s="143"/>
      <c r="SF244" s="143"/>
      <c r="SG244" s="143"/>
      <c r="SH244" s="143"/>
      <c r="SI244" s="143"/>
      <c r="SJ244" s="143"/>
      <c r="SK244" s="143"/>
      <c r="SL244" s="143"/>
      <c r="SM244" s="143"/>
      <c r="SN244" s="143"/>
      <c r="SO244" s="143"/>
      <c r="SP244" s="143"/>
      <c r="SQ244" s="143"/>
      <c r="SR244" s="143"/>
      <c r="SS244" s="143"/>
      <c r="ST244" s="143"/>
      <c r="SU244" s="143"/>
      <c r="SV244" s="143"/>
      <c r="SW244" s="143"/>
      <c r="SX244" s="143"/>
      <c r="SY244" s="143"/>
      <c r="SZ244" s="143"/>
      <c r="TA244" s="143"/>
      <c r="TB244" s="143"/>
      <c r="TC244" s="143"/>
      <c r="TD244" s="143"/>
      <c r="TE244" s="143"/>
      <c r="TF244" s="143"/>
      <c r="TG244" s="143"/>
      <c r="TH244" s="143"/>
      <c r="TI244" s="143"/>
      <c r="TJ244" s="143"/>
      <c r="TK244" s="143"/>
      <c r="TL244" s="143"/>
      <c r="TM244" s="143"/>
      <c r="TN244" s="143"/>
      <c r="TO244" s="143"/>
      <c r="TP244" s="143"/>
      <c r="TQ244" s="143"/>
      <c r="TR244" s="143"/>
      <c r="TS244" s="143"/>
      <c r="TT244" s="143"/>
      <c r="TU244" s="143"/>
      <c r="TV244" s="143"/>
      <c r="TW244" s="143"/>
      <c r="TX244" s="143"/>
      <c r="TY244" s="143"/>
      <c r="TZ244" s="143"/>
      <c r="UA244" s="143"/>
      <c r="UB244" s="143"/>
      <c r="UC244" s="143"/>
      <c r="UD244" s="143"/>
      <c r="UE244" s="143"/>
      <c r="UF244" s="143"/>
      <c r="UG244" s="143"/>
      <c r="UH244" s="143"/>
      <c r="UI244" s="143"/>
      <c r="UJ244" s="143"/>
      <c r="UK244" s="143"/>
      <c r="UL244" s="143"/>
      <c r="UM244" s="143"/>
      <c r="UN244" s="143"/>
      <c r="UO244" s="143"/>
      <c r="UP244" s="143"/>
      <c r="UQ244" s="143"/>
      <c r="UR244" s="143"/>
      <c r="US244" s="143"/>
      <c r="UT244" s="143"/>
      <c r="UU244" s="143"/>
      <c r="UV244" s="143"/>
      <c r="UW244" s="143"/>
      <c r="UX244" s="143"/>
      <c r="UY244" s="143"/>
      <c r="UZ244" s="143"/>
      <c r="VA244" s="143"/>
      <c r="VB244" s="143"/>
      <c r="VC244" s="143"/>
      <c r="VD244" s="143"/>
      <c r="VE244" s="143"/>
      <c r="VF244" s="143"/>
      <c r="VG244" s="143"/>
      <c r="VH244" s="143"/>
      <c r="VI244" s="143"/>
      <c r="VJ244" s="143"/>
      <c r="VK244" s="143"/>
      <c r="VL244" s="143"/>
      <c r="VM244" s="143"/>
      <c r="VN244" s="143"/>
      <c r="VO244" s="143"/>
      <c r="VP244" s="143"/>
      <c r="VQ244" s="143"/>
      <c r="VR244" s="143"/>
      <c r="VS244" s="143"/>
      <c r="VT244" s="143"/>
      <c r="VU244" s="143"/>
      <c r="VV244" s="143"/>
      <c r="VW244" s="143"/>
      <c r="VX244" s="143"/>
      <c r="VY244" s="143"/>
      <c r="VZ244" s="143"/>
      <c r="WA244" s="143"/>
      <c r="WB244" s="143"/>
      <c r="WC244" s="143"/>
      <c r="WD244" s="143"/>
      <c r="WE244" s="143"/>
      <c r="WF244" s="143"/>
      <c r="WG244" s="143"/>
      <c r="WH244" s="143"/>
      <c r="WI244" s="143"/>
      <c r="WJ244" s="143"/>
      <c r="WK244" s="143"/>
      <c r="WL244" s="143"/>
      <c r="WM244" s="143"/>
      <c r="WN244" s="143"/>
      <c r="WO244" s="143"/>
      <c r="WP244" s="143"/>
      <c r="WQ244" s="143"/>
      <c r="WR244" s="143"/>
      <c r="WS244" s="143"/>
      <c r="WT244" s="143"/>
      <c r="WU244" s="143"/>
      <c r="WV244" s="143"/>
      <c r="WW244" s="143"/>
      <c r="WX244" s="143"/>
      <c r="WY244" s="143"/>
      <c r="WZ244" s="143"/>
      <c r="XA244" s="143"/>
      <c r="XB244" s="143"/>
      <c r="XC244" s="143"/>
      <c r="XD244" s="143"/>
      <c r="XE244" s="143"/>
      <c r="XF244" s="143"/>
      <c r="XG244" s="143"/>
      <c r="XH244" s="143"/>
      <c r="XI244" s="143"/>
      <c r="XJ244" s="143"/>
      <c r="XK244" s="143"/>
      <c r="XL244" s="143"/>
      <c r="XM244" s="143"/>
      <c r="XN244" s="143"/>
      <c r="XO244" s="143"/>
      <c r="XP244" s="143"/>
      <c r="XQ244" s="143"/>
      <c r="XR244" s="143"/>
      <c r="XS244" s="143"/>
      <c r="XT244" s="143"/>
      <c r="XU244" s="143"/>
      <c r="XV244" s="143"/>
      <c r="XW244" s="143"/>
      <c r="XX244" s="143"/>
      <c r="XY244" s="143"/>
      <c r="XZ244" s="143"/>
      <c r="YA244" s="143"/>
      <c r="YB244" s="143"/>
      <c r="YC244" s="143"/>
      <c r="YD244" s="143"/>
      <c r="YE244" s="143"/>
      <c r="YF244" s="143"/>
      <c r="YG244" s="143"/>
      <c r="YH244" s="143"/>
      <c r="YI244" s="143"/>
      <c r="YJ244" s="143"/>
      <c r="YK244" s="143"/>
      <c r="YL244" s="143"/>
      <c r="YM244" s="143"/>
      <c r="YN244" s="143"/>
      <c r="YO244" s="143"/>
      <c r="YP244" s="143"/>
      <c r="YQ244" s="143"/>
      <c r="YR244" s="143"/>
      <c r="YS244" s="143"/>
      <c r="YT244" s="143"/>
      <c r="YU244" s="143"/>
      <c r="YV244" s="143"/>
      <c r="YW244" s="143"/>
      <c r="YX244" s="143"/>
      <c r="YY244" s="143"/>
      <c r="YZ244" s="143"/>
      <c r="ZA244" s="143"/>
      <c r="ZB244" s="143"/>
      <c r="ZC244" s="143"/>
      <c r="ZD244" s="143"/>
      <c r="ZE244" s="143"/>
      <c r="ZF244" s="143"/>
      <c r="ZG244" s="143"/>
      <c r="ZH244" s="143"/>
    </row>
    <row r="245" spans="1:684" s="106" customFormat="1" ht="13.55" customHeight="1">
      <c r="A245" s="400"/>
      <c r="B245" s="62" t="s">
        <v>26</v>
      </c>
      <c r="C245" s="166">
        <f>Asia!C245</f>
        <v>2512109</v>
      </c>
      <c r="D245" s="385">
        <f t="shared" ref="D245" si="71">IFERROR(IF((C245/C233-1)=-100%,"",(C245/C233-1)),"")</f>
        <v>0.45639638699503737</v>
      </c>
      <c r="E245" s="403">
        <f>5070-(E244+E247)</f>
        <v>2544</v>
      </c>
      <c r="F245" s="406">
        <f>E245/SUM(E233:E234)-1</f>
        <v>0.55786895284751981</v>
      </c>
      <c r="G245" s="92">
        <v>235</v>
      </c>
      <c r="H245" s="385">
        <f t="shared" si="68"/>
        <v>5.8558558558558627E-2</v>
      </c>
      <c r="I245" s="92">
        <v>100</v>
      </c>
      <c r="J245" s="385">
        <f t="shared" si="69"/>
        <v>0.58730158730158721</v>
      </c>
      <c r="K245" s="373">
        <v>29</v>
      </c>
      <c r="L245" s="385">
        <f t="shared" si="70"/>
        <v>0.20833333333333326</v>
      </c>
      <c r="M245" s="421"/>
      <c r="N245" s="409"/>
      <c r="O245" s="92"/>
      <c r="P245" s="385"/>
      <c r="Q245" s="93"/>
      <c r="R245" s="385"/>
      <c r="S245" s="143"/>
      <c r="T245" s="143"/>
      <c r="U245" s="143"/>
      <c r="V245" s="143"/>
      <c r="W245" s="143"/>
      <c r="X245" s="143"/>
      <c r="Y245" s="143"/>
      <c r="Z245" s="143"/>
      <c r="AA245" s="143"/>
      <c r="AB245" s="143"/>
      <c r="AC245" s="143"/>
      <c r="AD245" s="143"/>
      <c r="AE245" s="143"/>
      <c r="AF245" s="143"/>
      <c r="AG245" s="143"/>
      <c r="AH245" s="143"/>
      <c r="AI245" s="143"/>
      <c r="AJ245" s="143"/>
      <c r="AK245" s="143"/>
      <c r="AL245" s="143"/>
      <c r="AM245" s="143"/>
      <c r="AN245" s="143"/>
      <c r="AO245" s="143"/>
      <c r="AP245" s="143"/>
      <c r="AQ245" s="143"/>
      <c r="AR245" s="143"/>
      <c r="AS245" s="143"/>
      <c r="AT245" s="143"/>
      <c r="AU245" s="143"/>
      <c r="AV245" s="143"/>
      <c r="AW245" s="143"/>
      <c r="AX245" s="143"/>
      <c r="AY245" s="143"/>
      <c r="AZ245" s="143"/>
      <c r="BA245" s="143"/>
      <c r="BB245" s="143"/>
      <c r="BC245" s="143"/>
      <c r="BD245" s="143"/>
      <c r="BE245" s="143"/>
      <c r="BF245" s="143"/>
      <c r="BG245" s="143"/>
      <c r="BH245" s="143"/>
      <c r="BI245" s="143"/>
      <c r="BJ245" s="143"/>
      <c r="BK245" s="143"/>
      <c r="BL245" s="143"/>
      <c r="BM245" s="143"/>
      <c r="BN245" s="143"/>
      <c r="BO245" s="143"/>
      <c r="BP245" s="143"/>
      <c r="BQ245" s="143"/>
      <c r="BR245" s="143"/>
      <c r="BS245" s="143"/>
      <c r="BT245" s="143"/>
      <c r="BU245" s="143"/>
      <c r="BV245" s="143"/>
      <c r="BW245" s="143"/>
      <c r="BX245" s="143"/>
      <c r="BY245" s="143"/>
      <c r="BZ245" s="143"/>
      <c r="CA245" s="143"/>
      <c r="CB245" s="143"/>
      <c r="CC245" s="143"/>
      <c r="CD245" s="143"/>
      <c r="CE245" s="143"/>
      <c r="CF245" s="143"/>
      <c r="CG245" s="143"/>
      <c r="CH245" s="143"/>
      <c r="CI245" s="143"/>
      <c r="CJ245" s="143"/>
      <c r="CK245" s="143"/>
      <c r="CL245" s="143"/>
      <c r="CM245" s="143"/>
      <c r="CN245" s="143"/>
      <c r="CO245" s="143"/>
      <c r="CP245" s="143"/>
      <c r="CQ245" s="143"/>
      <c r="CR245" s="143"/>
      <c r="CS245" s="143"/>
      <c r="CT245" s="143"/>
      <c r="CU245" s="143"/>
      <c r="CV245" s="143"/>
      <c r="CW245" s="143"/>
      <c r="CX245" s="143"/>
      <c r="CY245" s="143"/>
      <c r="CZ245" s="143"/>
      <c r="DA245" s="143"/>
      <c r="DB245" s="143"/>
      <c r="DC245" s="143"/>
      <c r="DD245" s="143"/>
      <c r="DE245" s="143"/>
      <c r="DF245" s="143"/>
      <c r="DG245" s="143"/>
      <c r="DH245" s="143"/>
      <c r="DI245" s="143"/>
      <c r="DJ245" s="143"/>
      <c r="DK245" s="143"/>
      <c r="DL245" s="143"/>
      <c r="DM245" s="143"/>
      <c r="DN245" s="143"/>
      <c r="DO245" s="143"/>
      <c r="DP245" s="143"/>
      <c r="DQ245" s="143"/>
      <c r="DR245" s="143"/>
      <c r="DS245" s="143"/>
      <c r="DT245" s="143"/>
      <c r="DU245" s="143"/>
      <c r="DV245" s="143"/>
      <c r="DW245" s="143"/>
      <c r="DX245" s="143"/>
      <c r="DY245" s="143"/>
      <c r="DZ245" s="143"/>
      <c r="EA245" s="143"/>
      <c r="EB245" s="143"/>
      <c r="EC245" s="143"/>
      <c r="ED245" s="143"/>
      <c r="EE245" s="143"/>
      <c r="EF245" s="143"/>
      <c r="EG245" s="143"/>
      <c r="EH245" s="143"/>
      <c r="EI245" s="143"/>
      <c r="EJ245" s="143"/>
      <c r="EK245" s="143"/>
      <c r="EL245" s="143"/>
      <c r="EM245" s="143"/>
      <c r="EN245" s="143"/>
      <c r="EO245" s="143"/>
      <c r="EP245" s="143"/>
      <c r="EQ245" s="143"/>
      <c r="ER245" s="143"/>
      <c r="ES245" s="143"/>
      <c r="ET245" s="143"/>
      <c r="EU245" s="143"/>
      <c r="EV245" s="143"/>
      <c r="EW245" s="143"/>
      <c r="EX245" s="143"/>
      <c r="EY245" s="143"/>
      <c r="EZ245" s="143"/>
      <c r="FA245" s="143"/>
      <c r="FB245" s="143"/>
      <c r="FC245" s="143"/>
      <c r="FD245" s="143"/>
      <c r="FE245" s="143"/>
      <c r="FF245" s="143"/>
      <c r="FG245" s="143"/>
      <c r="FH245" s="143"/>
      <c r="FI245" s="143"/>
      <c r="FJ245" s="143"/>
      <c r="FK245" s="143"/>
      <c r="FL245" s="143"/>
      <c r="FM245" s="143"/>
      <c r="FN245" s="143"/>
      <c r="FO245" s="143"/>
      <c r="FP245" s="143"/>
      <c r="FQ245" s="143"/>
      <c r="FR245" s="143"/>
      <c r="FS245" s="143"/>
      <c r="FT245" s="143"/>
      <c r="FU245" s="143"/>
      <c r="FV245" s="143"/>
      <c r="FW245" s="143"/>
      <c r="FX245" s="143"/>
      <c r="FY245" s="143"/>
      <c r="FZ245" s="143"/>
      <c r="GA245" s="143"/>
      <c r="GB245" s="143"/>
      <c r="GC245" s="143"/>
      <c r="GD245" s="143"/>
      <c r="GE245" s="143"/>
      <c r="GF245" s="143"/>
      <c r="GG245" s="143"/>
      <c r="GH245" s="143"/>
      <c r="GI245" s="143"/>
      <c r="GJ245" s="143"/>
      <c r="GK245" s="143"/>
      <c r="GL245" s="143"/>
      <c r="GM245" s="143"/>
      <c r="GN245" s="143"/>
      <c r="GO245" s="143"/>
      <c r="GP245" s="143"/>
      <c r="GQ245" s="143"/>
      <c r="GR245" s="143"/>
      <c r="GS245" s="143"/>
      <c r="GT245" s="143"/>
      <c r="GU245" s="143"/>
      <c r="GV245" s="143"/>
      <c r="GW245" s="143"/>
      <c r="GX245" s="143"/>
      <c r="GY245" s="143"/>
      <c r="GZ245" s="143"/>
      <c r="HA245" s="143"/>
      <c r="HB245" s="143"/>
      <c r="HC245" s="143"/>
      <c r="HD245" s="143"/>
      <c r="HE245" s="143"/>
      <c r="HF245" s="143"/>
      <c r="HG245" s="143"/>
      <c r="HH245" s="143"/>
      <c r="HI245" s="143"/>
      <c r="HJ245" s="143"/>
      <c r="HK245" s="143"/>
      <c r="HL245" s="143"/>
      <c r="HM245" s="143"/>
      <c r="HN245" s="143"/>
      <c r="HO245" s="143"/>
      <c r="HP245" s="143"/>
      <c r="HQ245" s="143"/>
      <c r="HR245" s="143"/>
      <c r="HS245" s="143"/>
      <c r="HT245" s="143"/>
      <c r="HU245" s="143"/>
      <c r="HV245" s="143"/>
      <c r="HW245" s="143"/>
      <c r="HX245" s="143"/>
      <c r="HY245" s="143"/>
      <c r="HZ245" s="143"/>
      <c r="IA245" s="143"/>
      <c r="IB245" s="143"/>
      <c r="IC245" s="143"/>
      <c r="ID245" s="143"/>
      <c r="IE245" s="143"/>
      <c r="IF245" s="143"/>
      <c r="IG245" s="143"/>
      <c r="IH245" s="143"/>
      <c r="II245" s="143"/>
      <c r="IJ245" s="143"/>
      <c r="IK245" s="143"/>
      <c r="IL245" s="143"/>
      <c r="IM245" s="143"/>
      <c r="IN245" s="143"/>
      <c r="IO245" s="143"/>
      <c r="IP245" s="143"/>
      <c r="IQ245" s="143"/>
      <c r="IR245" s="143"/>
      <c r="IS245" s="143"/>
      <c r="IT245" s="143"/>
      <c r="IU245" s="143"/>
      <c r="IV245" s="143"/>
      <c r="IW245" s="143"/>
      <c r="IX245" s="143"/>
      <c r="IY245" s="143"/>
      <c r="IZ245" s="143"/>
      <c r="JA245" s="143"/>
      <c r="JB245" s="143"/>
      <c r="JC245" s="143"/>
      <c r="JD245" s="143"/>
      <c r="JE245" s="143"/>
      <c r="JF245" s="143"/>
      <c r="JG245" s="143"/>
      <c r="JH245" s="143"/>
      <c r="JI245" s="143"/>
      <c r="JJ245" s="143"/>
      <c r="JK245" s="143"/>
      <c r="JL245" s="143"/>
      <c r="JM245" s="143"/>
      <c r="JN245" s="143"/>
      <c r="JO245" s="143"/>
      <c r="JP245" s="143"/>
      <c r="JQ245" s="143"/>
      <c r="JR245" s="143"/>
      <c r="JS245" s="143"/>
      <c r="JT245" s="143"/>
      <c r="JU245" s="143"/>
      <c r="JV245" s="143"/>
      <c r="JW245" s="143"/>
      <c r="JX245" s="143"/>
      <c r="JY245" s="143"/>
      <c r="JZ245" s="143"/>
      <c r="KA245" s="143"/>
      <c r="KB245" s="143"/>
      <c r="KC245" s="143"/>
      <c r="KD245" s="143"/>
      <c r="KE245" s="143"/>
      <c r="KF245" s="143"/>
      <c r="KG245" s="143"/>
      <c r="KH245" s="143"/>
      <c r="KI245" s="143"/>
      <c r="KJ245" s="143"/>
      <c r="KK245" s="143"/>
      <c r="KL245" s="143"/>
      <c r="KM245" s="143"/>
      <c r="KN245" s="143"/>
      <c r="KO245" s="143"/>
      <c r="KP245" s="143"/>
      <c r="KQ245" s="143"/>
      <c r="KR245" s="143"/>
      <c r="KS245" s="143"/>
      <c r="KT245" s="143"/>
      <c r="KU245" s="143"/>
      <c r="KV245" s="143"/>
      <c r="KW245" s="143"/>
      <c r="KX245" s="143"/>
      <c r="KY245" s="143"/>
      <c r="KZ245" s="143"/>
      <c r="LA245" s="143"/>
      <c r="LB245" s="143"/>
      <c r="LC245" s="143"/>
      <c r="LD245" s="143"/>
      <c r="LE245" s="143"/>
      <c r="LF245" s="143"/>
      <c r="LG245" s="143"/>
      <c r="LH245" s="143"/>
      <c r="LI245" s="143"/>
      <c r="LJ245" s="143"/>
      <c r="LK245" s="143"/>
      <c r="LL245" s="143"/>
      <c r="LM245" s="143"/>
      <c r="LN245" s="143"/>
      <c r="LO245" s="143"/>
      <c r="LP245" s="143"/>
      <c r="LQ245" s="143"/>
      <c r="LR245" s="143"/>
      <c r="LS245" s="143"/>
      <c r="LT245" s="143"/>
      <c r="LU245" s="143"/>
      <c r="LV245" s="143"/>
      <c r="LW245" s="143"/>
      <c r="LX245" s="143"/>
      <c r="LY245" s="143"/>
      <c r="LZ245" s="143"/>
      <c r="MA245" s="143"/>
      <c r="MB245" s="143"/>
      <c r="MC245" s="143"/>
      <c r="MD245" s="143"/>
      <c r="ME245" s="143"/>
      <c r="MF245" s="143"/>
      <c r="MG245" s="143"/>
      <c r="MH245" s="143"/>
      <c r="MI245" s="143"/>
      <c r="MJ245" s="143"/>
      <c r="MK245" s="143"/>
      <c r="ML245" s="143"/>
      <c r="MM245" s="143"/>
      <c r="MN245" s="143"/>
      <c r="MO245" s="143"/>
      <c r="MP245" s="143"/>
      <c r="MQ245" s="143"/>
      <c r="MR245" s="143"/>
      <c r="MS245" s="143"/>
      <c r="MT245" s="143"/>
      <c r="MU245" s="143"/>
      <c r="MV245" s="143"/>
      <c r="MW245" s="143"/>
      <c r="MX245" s="143"/>
      <c r="MY245" s="143"/>
      <c r="MZ245" s="143"/>
      <c r="NA245" s="143"/>
      <c r="NB245" s="143"/>
      <c r="NC245" s="143"/>
      <c r="ND245" s="143"/>
      <c r="NE245" s="143"/>
      <c r="NF245" s="143"/>
      <c r="NG245" s="143"/>
      <c r="NH245" s="143"/>
      <c r="NI245" s="143"/>
      <c r="NJ245" s="143"/>
      <c r="NK245" s="143"/>
      <c r="NL245" s="143"/>
      <c r="NM245" s="143"/>
      <c r="NN245" s="143"/>
      <c r="NO245" s="143"/>
      <c r="NP245" s="143"/>
      <c r="NQ245" s="143"/>
      <c r="NR245" s="143"/>
      <c r="NS245" s="143"/>
      <c r="NT245" s="143"/>
      <c r="NU245" s="143"/>
      <c r="NV245" s="143"/>
      <c r="NW245" s="143"/>
      <c r="NX245" s="143"/>
      <c r="NY245" s="143"/>
      <c r="NZ245" s="143"/>
      <c r="OA245" s="143"/>
      <c r="OB245" s="143"/>
      <c r="OC245" s="143"/>
      <c r="OD245" s="143"/>
      <c r="OE245" s="143"/>
      <c r="OF245" s="143"/>
      <c r="OG245" s="143"/>
      <c r="OH245" s="143"/>
      <c r="OI245" s="143"/>
      <c r="OJ245" s="143"/>
      <c r="OK245" s="143"/>
      <c r="OL245" s="143"/>
      <c r="OM245" s="143"/>
      <c r="ON245" s="143"/>
      <c r="OO245" s="143"/>
      <c r="OP245" s="143"/>
      <c r="OQ245" s="143"/>
      <c r="OR245" s="143"/>
      <c r="OS245" s="143"/>
      <c r="OT245" s="143"/>
      <c r="OU245" s="143"/>
      <c r="OV245" s="143"/>
      <c r="OW245" s="143"/>
      <c r="OX245" s="143"/>
      <c r="OY245" s="143"/>
      <c r="OZ245" s="143"/>
      <c r="PA245" s="143"/>
      <c r="PB245" s="143"/>
      <c r="PC245" s="143"/>
      <c r="PD245" s="143"/>
      <c r="PE245" s="143"/>
      <c r="PF245" s="143"/>
      <c r="PG245" s="143"/>
      <c r="PH245" s="143"/>
      <c r="PI245" s="143"/>
      <c r="PJ245" s="143"/>
      <c r="PK245" s="143"/>
      <c r="PL245" s="143"/>
      <c r="PM245" s="143"/>
      <c r="PN245" s="143"/>
      <c r="PO245" s="143"/>
      <c r="PP245" s="143"/>
      <c r="PQ245" s="143"/>
      <c r="PR245" s="143"/>
      <c r="PS245" s="143"/>
      <c r="PT245" s="143"/>
      <c r="PU245" s="143"/>
      <c r="PV245" s="143"/>
      <c r="PW245" s="143"/>
      <c r="PX245" s="143"/>
      <c r="PY245" s="143"/>
      <c r="PZ245" s="143"/>
      <c r="QA245" s="143"/>
      <c r="QB245" s="143"/>
      <c r="QC245" s="143"/>
      <c r="QD245" s="143"/>
      <c r="QE245" s="143"/>
      <c r="QF245" s="143"/>
      <c r="QG245" s="143"/>
      <c r="QH245" s="143"/>
      <c r="QI245" s="143"/>
      <c r="QJ245" s="143"/>
      <c r="QK245" s="143"/>
      <c r="QL245" s="143"/>
      <c r="QM245" s="143"/>
      <c r="QN245" s="143"/>
      <c r="QO245" s="143"/>
      <c r="QP245" s="143"/>
      <c r="QQ245" s="143"/>
      <c r="QR245" s="143"/>
      <c r="QS245" s="143"/>
      <c r="QT245" s="143"/>
      <c r="QU245" s="143"/>
      <c r="QV245" s="143"/>
      <c r="QW245" s="143"/>
      <c r="QX245" s="143"/>
      <c r="QY245" s="143"/>
      <c r="QZ245" s="143"/>
      <c r="RA245" s="143"/>
      <c r="RB245" s="143"/>
      <c r="RC245" s="143"/>
      <c r="RD245" s="143"/>
      <c r="RE245" s="143"/>
      <c r="RF245" s="143"/>
      <c r="RG245" s="143"/>
      <c r="RH245" s="143"/>
      <c r="RI245" s="143"/>
      <c r="RJ245" s="143"/>
      <c r="RK245" s="143"/>
      <c r="RL245" s="143"/>
      <c r="RM245" s="143"/>
      <c r="RN245" s="143"/>
      <c r="RO245" s="143"/>
      <c r="RP245" s="143"/>
      <c r="RQ245" s="143"/>
      <c r="RR245" s="143"/>
      <c r="RS245" s="143"/>
      <c r="RT245" s="143"/>
      <c r="RU245" s="143"/>
      <c r="RV245" s="143"/>
      <c r="RW245" s="143"/>
      <c r="RX245" s="143"/>
      <c r="RY245" s="143"/>
      <c r="RZ245" s="143"/>
      <c r="SA245" s="143"/>
      <c r="SB245" s="143"/>
      <c r="SC245" s="143"/>
      <c r="SD245" s="143"/>
      <c r="SE245" s="143"/>
      <c r="SF245" s="143"/>
      <c r="SG245" s="143"/>
      <c r="SH245" s="143"/>
      <c r="SI245" s="143"/>
      <c r="SJ245" s="143"/>
      <c r="SK245" s="143"/>
      <c r="SL245" s="143"/>
      <c r="SM245" s="143"/>
      <c r="SN245" s="143"/>
      <c r="SO245" s="143"/>
      <c r="SP245" s="143"/>
      <c r="SQ245" s="143"/>
      <c r="SR245" s="143"/>
      <c r="SS245" s="143"/>
      <c r="ST245" s="143"/>
      <c r="SU245" s="143"/>
      <c r="SV245" s="143"/>
      <c r="SW245" s="143"/>
      <c r="SX245" s="143"/>
      <c r="SY245" s="143"/>
      <c r="SZ245" s="143"/>
      <c r="TA245" s="143"/>
      <c r="TB245" s="143"/>
      <c r="TC245" s="143"/>
      <c r="TD245" s="143"/>
      <c r="TE245" s="143"/>
      <c r="TF245" s="143"/>
      <c r="TG245" s="143"/>
      <c r="TH245" s="143"/>
      <c r="TI245" s="143"/>
      <c r="TJ245" s="143"/>
      <c r="TK245" s="143"/>
      <c r="TL245" s="143"/>
      <c r="TM245" s="143"/>
      <c r="TN245" s="143"/>
      <c r="TO245" s="143"/>
      <c r="TP245" s="143"/>
      <c r="TQ245" s="143"/>
      <c r="TR245" s="143"/>
      <c r="TS245" s="143"/>
      <c r="TT245" s="143"/>
      <c r="TU245" s="143"/>
      <c r="TV245" s="143"/>
      <c r="TW245" s="143"/>
      <c r="TX245" s="143"/>
      <c r="TY245" s="143"/>
      <c r="TZ245" s="143"/>
      <c r="UA245" s="143"/>
      <c r="UB245" s="143"/>
      <c r="UC245" s="143"/>
      <c r="UD245" s="143"/>
      <c r="UE245" s="143"/>
      <c r="UF245" s="143"/>
      <c r="UG245" s="143"/>
      <c r="UH245" s="143"/>
      <c r="UI245" s="143"/>
      <c r="UJ245" s="143"/>
      <c r="UK245" s="143"/>
      <c r="UL245" s="143"/>
      <c r="UM245" s="143"/>
      <c r="UN245" s="143"/>
      <c r="UO245" s="143"/>
      <c r="UP245" s="143"/>
      <c r="UQ245" s="143"/>
      <c r="UR245" s="143"/>
      <c r="US245" s="143"/>
      <c r="UT245" s="143"/>
      <c r="UU245" s="143"/>
      <c r="UV245" s="143"/>
      <c r="UW245" s="143"/>
      <c r="UX245" s="143"/>
      <c r="UY245" s="143"/>
      <c r="UZ245" s="143"/>
      <c r="VA245" s="143"/>
      <c r="VB245" s="143"/>
      <c r="VC245" s="143"/>
      <c r="VD245" s="143"/>
      <c r="VE245" s="143"/>
      <c r="VF245" s="143"/>
      <c r="VG245" s="143"/>
      <c r="VH245" s="143"/>
      <c r="VI245" s="143"/>
      <c r="VJ245" s="143"/>
      <c r="VK245" s="143"/>
      <c r="VL245" s="143"/>
      <c r="VM245" s="143"/>
      <c r="VN245" s="143"/>
      <c r="VO245" s="143"/>
      <c r="VP245" s="143"/>
      <c r="VQ245" s="143"/>
      <c r="VR245" s="143"/>
      <c r="VS245" s="143"/>
      <c r="VT245" s="143"/>
      <c r="VU245" s="143"/>
      <c r="VV245" s="143"/>
      <c r="VW245" s="143"/>
      <c r="VX245" s="143"/>
      <c r="VY245" s="143"/>
      <c r="VZ245" s="143"/>
      <c r="WA245" s="143"/>
      <c r="WB245" s="143"/>
      <c r="WC245" s="143"/>
      <c r="WD245" s="143"/>
      <c r="WE245" s="143"/>
      <c r="WF245" s="143"/>
      <c r="WG245" s="143"/>
      <c r="WH245" s="143"/>
      <c r="WI245" s="143"/>
      <c r="WJ245" s="143"/>
      <c r="WK245" s="143"/>
      <c r="WL245" s="143"/>
      <c r="WM245" s="143"/>
      <c r="WN245" s="143"/>
      <c r="WO245" s="143"/>
      <c r="WP245" s="143"/>
      <c r="WQ245" s="143"/>
      <c r="WR245" s="143"/>
      <c r="WS245" s="143"/>
      <c r="WT245" s="143"/>
      <c r="WU245" s="143"/>
      <c r="WV245" s="143"/>
      <c r="WW245" s="143"/>
      <c r="WX245" s="143"/>
      <c r="WY245" s="143"/>
      <c r="WZ245" s="143"/>
      <c r="XA245" s="143"/>
      <c r="XB245" s="143"/>
      <c r="XC245" s="143"/>
      <c r="XD245" s="143"/>
      <c r="XE245" s="143"/>
      <c r="XF245" s="143"/>
      <c r="XG245" s="143"/>
      <c r="XH245" s="143"/>
      <c r="XI245" s="143"/>
      <c r="XJ245" s="143"/>
      <c r="XK245" s="143"/>
      <c r="XL245" s="143"/>
      <c r="XM245" s="143"/>
      <c r="XN245" s="143"/>
      <c r="XO245" s="143"/>
      <c r="XP245" s="143"/>
      <c r="XQ245" s="143"/>
      <c r="XR245" s="143"/>
      <c r="XS245" s="143"/>
      <c r="XT245" s="143"/>
      <c r="XU245" s="143"/>
      <c r="XV245" s="143"/>
      <c r="XW245" s="143"/>
      <c r="XX245" s="143"/>
      <c r="XY245" s="143"/>
      <c r="XZ245" s="143"/>
      <c r="YA245" s="143"/>
      <c r="YB245" s="143"/>
      <c r="YC245" s="143"/>
      <c r="YD245" s="143"/>
      <c r="YE245" s="143"/>
      <c r="YF245" s="143"/>
      <c r="YG245" s="143"/>
      <c r="YH245" s="143"/>
      <c r="YI245" s="143"/>
      <c r="YJ245" s="143"/>
      <c r="YK245" s="143"/>
      <c r="YL245" s="143"/>
      <c r="YM245" s="143"/>
      <c r="YN245" s="143"/>
      <c r="YO245" s="143"/>
      <c r="YP245" s="143"/>
      <c r="YQ245" s="143"/>
      <c r="YR245" s="143"/>
      <c r="YS245" s="143"/>
      <c r="YT245" s="143"/>
      <c r="YU245" s="143"/>
      <c r="YV245" s="143"/>
      <c r="YW245" s="143"/>
      <c r="YX245" s="143"/>
      <c r="YY245" s="143"/>
      <c r="YZ245" s="143"/>
      <c r="ZA245" s="143"/>
      <c r="ZB245" s="143"/>
      <c r="ZC245" s="143"/>
      <c r="ZD245" s="143"/>
      <c r="ZE245" s="143"/>
      <c r="ZF245" s="143"/>
      <c r="ZG245" s="143"/>
      <c r="ZH245" s="143"/>
    </row>
    <row r="246" spans="1:684" s="106" customFormat="1" ht="13.55" customHeight="1">
      <c r="A246" s="400"/>
      <c r="B246" s="62" t="s">
        <v>223</v>
      </c>
      <c r="C246" s="166">
        <f>Asia!C246</f>
        <v>2141992</v>
      </c>
      <c r="D246" s="385">
        <f t="shared" ref="D246" si="72">IFERROR(IF((C246/C234-1)=-100%,"",(C246/C234-1)),"")</f>
        <v>0.45496684198335413</v>
      </c>
      <c r="E246" s="403"/>
      <c r="F246" s="406"/>
      <c r="G246" s="92">
        <v>278</v>
      </c>
      <c r="H246" s="385">
        <f t="shared" si="68"/>
        <v>0.16317991631799167</v>
      </c>
      <c r="I246" s="92">
        <v>85</v>
      </c>
      <c r="J246" s="385">
        <f t="shared" si="69"/>
        <v>0.60377358490566047</v>
      </c>
      <c r="K246" s="373">
        <v>31</v>
      </c>
      <c r="L246" s="385">
        <f t="shared" si="70"/>
        <v>-0.79738562091503273</v>
      </c>
      <c r="M246" s="421"/>
      <c r="N246" s="409"/>
      <c r="O246" s="92"/>
      <c r="P246" s="385"/>
      <c r="Q246" s="93"/>
      <c r="R246" s="385"/>
      <c r="S246" s="143"/>
      <c r="T246" s="143"/>
      <c r="U246" s="143"/>
      <c r="V246" s="143"/>
      <c r="W246" s="143"/>
      <c r="X246" s="143"/>
      <c r="Y246" s="143"/>
      <c r="Z246" s="143"/>
      <c r="AA246" s="143"/>
      <c r="AB246" s="143"/>
      <c r="AC246" s="143"/>
      <c r="AD246" s="143"/>
      <c r="AE246" s="143"/>
      <c r="AF246" s="143"/>
      <c r="AG246" s="143"/>
      <c r="AH246" s="143"/>
      <c r="AI246" s="143"/>
      <c r="AJ246" s="143"/>
      <c r="AK246" s="143"/>
      <c r="AL246" s="143"/>
      <c r="AM246" s="143"/>
      <c r="AN246" s="143"/>
      <c r="AO246" s="143"/>
      <c r="AP246" s="143"/>
      <c r="AQ246" s="143"/>
      <c r="AR246" s="143"/>
      <c r="AS246" s="143"/>
      <c r="AT246" s="143"/>
      <c r="AU246" s="143"/>
      <c r="AV246" s="143"/>
      <c r="AW246" s="143"/>
      <c r="AX246" s="143"/>
      <c r="AY246" s="143"/>
      <c r="AZ246" s="143"/>
      <c r="BA246" s="143"/>
      <c r="BB246" s="143"/>
      <c r="BC246" s="143"/>
      <c r="BD246" s="143"/>
      <c r="BE246" s="143"/>
      <c r="BF246" s="143"/>
      <c r="BG246" s="143"/>
      <c r="BH246" s="143"/>
      <c r="BI246" s="143"/>
      <c r="BJ246" s="143"/>
      <c r="BK246" s="143"/>
      <c r="BL246" s="143"/>
      <c r="BM246" s="143"/>
      <c r="BN246" s="143"/>
      <c r="BO246" s="143"/>
      <c r="BP246" s="143"/>
      <c r="BQ246" s="143"/>
      <c r="BR246" s="143"/>
      <c r="BS246" s="143"/>
      <c r="BT246" s="143"/>
      <c r="BU246" s="143"/>
      <c r="BV246" s="143"/>
      <c r="BW246" s="143"/>
      <c r="BX246" s="143"/>
      <c r="BY246" s="143"/>
      <c r="BZ246" s="143"/>
      <c r="CA246" s="143"/>
      <c r="CB246" s="143"/>
      <c r="CC246" s="143"/>
      <c r="CD246" s="143"/>
      <c r="CE246" s="143"/>
      <c r="CF246" s="143"/>
      <c r="CG246" s="143"/>
      <c r="CH246" s="143"/>
      <c r="CI246" s="143"/>
      <c r="CJ246" s="143"/>
      <c r="CK246" s="143"/>
      <c r="CL246" s="143"/>
      <c r="CM246" s="143"/>
      <c r="CN246" s="143"/>
      <c r="CO246" s="143"/>
      <c r="CP246" s="143"/>
      <c r="CQ246" s="143"/>
      <c r="CR246" s="143"/>
      <c r="CS246" s="143"/>
      <c r="CT246" s="143"/>
      <c r="CU246" s="143"/>
      <c r="CV246" s="143"/>
      <c r="CW246" s="143"/>
      <c r="CX246" s="143"/>
      <c r="CY246" s="143"/>
      <c r="CZ246" s="143"/>
      <c r="DA246" s="143"/>
      <c r="DB246" s="143"/>
      <c r="DC246" s="143"/>
      <c r="DD246" s="143"/>
      <c r="DE246" s="143"/>
      <c r="DF246" s="143"/>
      <c r="DG246" s="143"/>
      <c r="DH246" s="143"/>
      <c r="DI246" s="143"/>
      <c r="DJ246" s="143"/>
      <c r="DK246" s="143"/>
      <c r="DL246" s="143"/>
      <c r="DM246" s="143"/>
      <c r="DN246" s="143"/>
      <c r="DO246" s="143"/>
      <c r="DP246" s="143"/>
      <c r="DQ246" s="143"/>
      <c r="DR246" s="143"/>
      <c r="DS246" s="143"/>
      <c r="DT246" s="143"/>
      <c r="DU246" s="143"/>
      <c r="DV246" s="143"/>
      <c r="DW246" s="143"/>
      <c r="DX246" s="143"/>
      <c r="DY246" s="143"/>
      <c r="DZ246" s="143"/>
      <c r="EA246" s="143"/>
      <c r="EB246" s="143"/>
      <c r="EC246" s="143"/>
      <c r="ED246" s="143"/>
      <c r="EE246" s="143"/>
      <c r="EF246" s="143"/>
      <c r="EG246" s="143"/>
      <c r="EH246" s="143"/>
      <c r="EI246" s="143"/>
      <c r="EJ246" s="143"/>
      <c r="EK246" s="143"/>
      <c r="EL246" s="143"/>
      <c r="EM246" s="143"/>
      <c r="EN246" s="143"/>
      <c r="EO246" s="143"/>
      <c r="EP246" s="143"/>
      <c r="EQ246" s="143"/>
      <c r="ER246" s="143"/>
      <c r="ES246" s="143"/>
      <c r="ET246" s="143"/>
      <c r="EU246" s="143"/>
      <c r="EV246" s="143"/>
      <c r="EW246" s="143"/>
      <c r="EX246" s="143"/>
      <c r="EY246" s="143"/>
      <c r="EZ246" s="143"/>
      <c r="FA246" s="143"/>
      <c r="FB246" s="143"/>
      <c r="FC246" s="143"/>
      <c r="FD246" s="143"/>
      <c r="FE246" s="143"/>
      <c r="FF246" s="143"/>
      <c r="FG246" s="143"/>
      <c r="FH246" s="143"/>
      <c r="FI246" s="143"/>
      <c r="FJ246" s="143"/>
      <c r="FK246" s="143"/>
      <c r="FL246" s="143"/>
      <c r="FM246" s="143"/>
      <c r="FN246" s="143"/>
      <c r="FO246" s="143"/>
      <c r="FP246" s="143"/>
      <c r="FQ246" s="143"/>
      <c r="FR246" s="143"/>
      <c r="FS246" s="143"/>
      <c r="FT246" s="143"/>
      <c r="FU246" s="143"/>
      <c r="FV246" s="143"/>
      <c r="FW246" s="143"/>
      <c r="FX246" s="143"/>
      <c r="FY246" s="143"/>
      <c r="FZ246" s="143"/>
      <c r="GA246" s="143"/>
      <c r="GB246" s="143"/>
      <c r="GC246" s="143"/>
      <c r="GD246" s="143"/>
      <c r="GE246" s="143"/>
      <c r="GF246" s="143"/>
      <c r="GG246" s="143"/>
      <c r="GH246" s="143"/>
      <c r="GI246" s="143"/>
      <c r="GJ246" s="143"/>
      <c r="GK246" s="143"/>
      <c r="GL246" s="143"/>
      <c r="GM246" s="143"/>
      <c r="GN246" s="143"/>
      <c r="GO246" s="143"/>
      <c r="GP246" s="143"/>
      <c r="GQ246" s="143"/>
      <c r="GR246" s="143"/>
      <c r="GS246" s="143"/>
      <c r="GT246" s="143"/>
      <c r="GU246" s="143"/>
      <c r="GV246" s="143"/>
      <c r="GW246" s="143"/>
      <c r="GX246" s="143"/>
      <c r="GY246" s="143"/>
      <c r="GZ246" s="143"/>
      <c r="HA246" s="143"/>
      <c r="HB246" s="143"/>
      <c r="HC246" s="143"/>
      <c r="HD246" s="143"/>
      <c r="HE246" s="143"/>
      <c r="HF246" s="143"/>
      <c r="HG246" s="143"/>
      <c r="HH246" s="143"/>
      <c r="HI246" s="143"/>
      <c r="HJ246" s="143"/>
      <c r="HK246" s="143"/>
      <c r="HL246" s="143"/>
      <c r="HM246" s="143"/>
      <c r="HN246" s="143"/>
      <c r="HO246" s="143"/>
      <c r="HP246" s="143"/>
      <c r="HQ246" s="143"/>
      <c r="HR246" s="143"/>
      <c r="HS246" s="143"/>
      <c r="HT246" s="143"/>
      <c r="HU246" s="143"/>
      <c r="HV246" s="143"/>
      <c r="HW246" s="143"/>
      <c r="HX246" s="143"/>
      <c r="HY246" s="143"/>
      <c r="HZ246" s="143"/>
      <c r="IA246" s="143"/>
      <c r="IB246" s="143"/>
      <c r="IC246" s="143"/>
      <c r="ID246" s="143"/>
      <c r="IE246" s="143"/>
      <c r="IF246" s="143"/>
      <c r="IG246" s="143"/>
      <c r="IH246" s="143"/>
      <c r="II246" s="143"/>
      <c r="IJ246" s="143"/>
      <c r="IK246" s="143"/>
      <c r="IL246" s="143"/>
      <c r="IM246" s="143"/>
      <c r="IN246" s="143"/>
      <c r="IO246" s="143"/>
      <c r="IP246" s="143"/>
      <c r="IQ246" s="143"/>
      <c r="IR246" s="143"/>
      <c r="IS246" s="143"/>
      <c r="IT246" s="143"/>
      <c r="IU246" s="143"/>
      <c r="IV246" s="143"/>
      <c r="IW246" s="143"/>
      <c r="IX246" s="143"/>
      <c r="IY246" s="143"/>
      <c r="IZ246" s="143"/>
      <c r="JA246" s="143"/>
      <c r="JB246" s="143"/>
      <c r="JC246" s="143"/>
      <c r="JD246" s="143"/>
      <c r="JE246" s="143"/>
      <c r="JF246" s="143"/>
      <c r="JG246" s="143"/>
      <c r="JH246" s="143"/>
      <c r="JI246" s="143"/>
      <c r="JJ246" s="143"/>
      <c r="JK246" s="143"/>
      <c r="JL246" s="143"/>
      <c r="JM246" s="143"/>
      <c r="JN246" s="143"/>
      <c r="JO246" s="143"/>
      <c r="JP246" s="143"/>
      <c r="JQ246" s="143"/>
      <c r="JR246" s="143"/>
      <c r="JS246" s="143"/>
      <c r="JT246" s="143"/>
      <c r="JU246" s="143"/>
      <c r="JV246" s="143"/>
      <c r="JW246" s="143"/>
      <c r="JX246" s="143"/>
      <c r="JY246" s="143"/>
      <c r="JZ246" s="143"/>
      <c r="KA246" s="143"/>
      <c r="KB246" s="143"/>
      <c r="KC246" s="143"/>
      <c r="KD246" s="143"/>
      <c r="KE246" s="143"/>
      <c r="KF246" s="143"/>
      <c r="KG246" s="143"/>
      <c r="KH246" s="143"/>
      <c r="KI246" s="143"/>
      <c r="KJ246" s="143"/>
      <c r="KK246" s="143"/>
      <c r="KL246" s="143"/>
      <c r="KM246" s="143"/>
      <c r="KN246" s="143"/>
      <c r="KO246" s="143"/>
      <c r="KP246" s="143"/>
      <c r="KQ246" s="143"/>
      <c r="KR246" s="143"/>
      <c r="KS246" s="143"/>
      <c r="KT246" s="143"/>
      <c r="KU246" s="143"/>
      <c r="KV246" s="143"/>
      <c r="KW246" s="143"/>
      <c r="KX246" s="143"/>
      <c r="KY246" s="143"/>
      <c r="KZ246" s="143"/>
      <c r="LA246" s="143"/>
      <c r="LB246" s="143"/>
      <c r="LC246" s="143"/>
      <c r="LD246" s="143"/>
      <c r="LE246" s="143"/>
      <c r="LF246" s="143"/>
      <c r="LG246" s="143"/>
      <c r="LH246" s="143"/>
      <c r="LI246" s="143"/>
      <c r="LJ246" s="143"/>
      <c r="LK246" s="143"/>
      <c r="LL246" s="143"/>
      <c r="LM246" s="143"/>
      <c r="LN246" s="143"/>
      <c r="LO246" s="143"/>
      <c r="LP246" s="143"/>
      <c r="LQ246" s="143"/>
      <c r="LR246" s="143"/>
      <c r="LS246" s="143"/>
      <c r="LT246" s="143"/>
      <c r="LU246" s="143"/>
      <c r="LV246" s="143"/>
      <c r="LW246" s="143"/>
      <c r="LX246" s="143"/>
      <c r="LY246" s="143"/>
      <c r="LZ246" s="143"/>
      <c r="MA246" s="143"/>
      <c r="MB246" s="143"/>
      <c r="MC246" s="143"/>
      <c r="MD246" s="143"/>
      <c r="ME246" s="143"/>
      <c r="MF246" s="143"/>
      <c r="MG246" s="143"/>
      <c r="MH246" s="143"/>
      <c r="MI246" s="143"/>
      <c r="MJ246" s="143"/>
      <c r="MK246" s="143"/>
      <c r="ML246" s="143"/>
      <c r="MM246" s="143"/>
      <c r="MN246" s="143"/>
      <c r="MO246" s="143"/>
      <c r="MP246" s="143"/>
      <c r="MQ246" s="143"/>
      <c r="MR246" s="143"/>
      <c r="MS246" s="143"/>
      <c r="MT246" s="143"/>
      <c r="MU246" s="143"/>
      <c r="MV246" s="143"/>
      <c r="MW246" s="143"/>
      <c r="MX246" s="143"/>
      <c r="MY246" s="143"/>
      <c r="MZ246" s="143"/>
      <c r="NA246" s="143"/>
      <c r="NB246" s="143"/>
      <c r="NC246" s="143"/>
      <c r="ND246" s="143"/>
      <c r="NE246" s="143"/>
      <c r="NF246" s="143"/>
      <c r="NG246" s="143"/>
      <c r="NH246" s="143"/>
      <c r="NI246" s="143"/>
      <c r="NJ246" s="143"/>
      <c r="NK246" s="143"/>
      <c r="NL246" s="143"/>
      <c r="NM246" s="143"/>
      <c r="NN246" s="143"/>
      <c r="NO246" s="143"/>
      <c r="NP246" s="143"/>
      <c r="NQ246" s="143"/>
      <c r="NR246" s="143"/>
      <c r="NS246" s="143"/>
      <c r="NT246" s="143"/>
      <c r="NU246" s="143"/>
      <c r="NV246" s="143"/>
      <c r="NW246" s="143"/>
      <c r="NX246" s="143"/>
      <c r="NY246" s="143"/>
      <c r="NZ246" s="143"/>
      <c r="OA246" s="143"/>
      <c r="OB246" s="143"/>
      <c r="OC246" s="143"/>
      <c r="OD246" s="143"/>
      <c r="OE246" s="143"/>
      <c r="OF246" s="143"/>
      <c r="OG246" s="143"/>
      <c r="OH246" s="143"/>
      <c r="OI246" s="143"/>
      <c r="OJ246" s="143"/>
      <c r="OK246" s="143"/>
      <c r="OL246" s="143"/>
      <c r="OM246" s="143"/>
      <c r="ON246" s="143"/>
      <c r="OO246" s="143"/>
      <c r="OP246" s="143"/>
      <c r="OQ246" s="143"/>
      <c r="OR246" s="143"/>
      <c r="OS246" s="143"/>
      <c r="OT246" s="143"/>
      <c r="OU246" s="143"/>
      <c r="OV246" s="143"/>
      <c r="OW246" s="143"/>
      <c r="OX246" s="143"/>
      <c r="OY246" s="143"/>
      <c r="OZ246" s="143"/>
      <c r="PA246" s="143"/>
      <c r="PB246" s="143"/>
      <c r="PC246" s="143"/>
      <c r="PD246" s="143"/>
      <c r="PE246" s="143"/>
      <c r="PF246" s="143"/>
      <c r="PG246" s="143"/>
      <c r="PH246" s="143"/>
      <c r="PI246" s="143"/>
      <c r="PJ246" s="143"/>
      <c r="PK246" s="143"/>
      <c r="PL246" s="143"/>
      <c r="PM246" s="143"/>
      <c r="PN246" s="143"/>
      <c r="PO246" s="143"/>
      <c r="PP246" s="143"/>
      <c r="PQ246" s="143"/>
      <c r="PR246" s="143"/>
      <c r="PS246" s="143"/>
      <c r="PT246" s="143"/>
      <c r="PU246" s="143"/>
      <c r="PV246" s="143"/>
      <c r="PW246" s="143"/>
      <c r="PX246" s="143"/>
      <c r="PY246" s="143"/>
      <c r="PZ246" s="143"/>
      <c r="QA246" s="143"/>
      <c r="QB246" s="143"/>
      <c r="QC246" s="143"/>
      <c r="QD246" s="143"/>
      <c r="QE246" s="143"/>
      <c r="QF246" s="143"/>
      <c r="QG246" s="143"/>
      <c r="QH246" s="143"/>
      <c r="QI246" s="143"/>
      <c r="QJ246" s="143"/>
      <c r="QK246" s="143"/>
      <c r="QL246" s="143"/>
      <c r="QM246" s="143"/>
      <c r="QN246" s="143"/>
      <c r="QO246" s="143"/>
      <c r="QP246" s="143"/>
      <c r="QQ246" s="143"/>
      <c r="QR246" s="143"/>
      <c r="QS246" s="143"/>
      <c r="QT246" s="143"/>
      <c r="QU246" s="143"/>
      <c r="QV246" s="143"/>
      <c r="QW246" s="143"/>
      <c r="QX246" s="143"/>
      <c r="QY246" s="143"/>
      <c r="QZ246" s="143"/>
      <c r="RA246" s="143"/>
      <c r="RB246" s="143"/>
      <c r="RC246" s="143"/>
      <c r="RD246" s="143"/>
      <c r="RE246" s="143"/>
      <c r="RF246" s="143"/>
      <c r="RG246" s="143"/>
      <c r="RH246" s="143"/>
      <c r="RI246" s="143"/>
      <c r="RJ246" s="143"/>
      <c r="RK246" s="143"/>
      <c r="RL246" s="143"/>
      <c r="RM246" s="143"/>
      <c r="RN246" s="143"/>
      <c r="RO246" s="143"/>
      <c r="RP246" s="143"/>
      <c r="RQ246" s="143"/>
      <c r="RR246" s="143"/>
      <c r="RS246" s="143"/>
      <c r="RT246" s="143"/>
      <c r="RU246" s="143"/>
      <c r="RV246" s="143"/>
      <c r="RW246" s="143"/>
      <c r="RX246" s="143"/>
      <c r="RY246" s="143"/>
      <c r="RZ246" s="143"/>
      <c r="SA246" s="143"/>
      <c r="SB246" s="143"/>
      <c r="SC246" s="143"/>
      <c r="SD246" s="143"/>
      <c r="SE246" s="143"/>
      <c r="SF246" s="143"/>
      <c r="SG246" s="143"/>
      <c r="SH246" s="143"/>
      <c r="SI246" s="143"/>
      <c r="SJ246" s="143"/>
      <c r="SK246" s="143"/>
      <c r="SL246" s="143"/>
      <c r="SM246" s="143"/>
      <c r="SN246" s="143"/>
      <c r="SO246" s="143"/>
      <c r="SP246" s="143"/>
      <c r="SQ246" s="143"/>
      <c r="SR246" s="143"/>
      <c r="SS246" s="143"/>
      <c r="ST246" s="143"/>
      <c r="SU246" s="143"/>
      <c r="SV246" s="143"/>
      <c r="SW246" s="143"/>
      <c r="SX246" s="143"/>
      <c r="SY246" s="143"/>
      <c r="SZ246" s="143"/>
      <c r="TA246" s="143"/>
      <c r="TB246" s="143"/>
      <c r="TC246" s="143"/>
      <c r="TD246" s="143"/>
      <c r="TE246" s="143"/>
      <c r="TF246" s="143"/>
      <c r="TG246" s="143"/>
      <c r="TH246" s="143"/>
      <c r="TI246" s="143"/>
      <c r="TJ246" s="143"/>
      <c r="TK246" s="143"/>
      <c r="TL246" s="143"/>
      <c r="TM246" s="143"/>
      <c r="TN246" s="143"/>
      <c r="TO246" s="143"/>
      <c r="TP246" s="143"/>
      <c r="TQ246" s="143"/>
      <c r="TR246" s="143"/>
      <c r="TS246" s="143"/>
      <c r="TT246" s="143"/>
      <c r="TU246" s="143"/>
      <c r="TV246" s="143"/>
      <c r="TW246" s="143"/>
      <c r="TX246" s="143"/>
      <c r="TY246" s="143"/>
      <c r="TZ246" s="143"/>
      <c r="UA246" s="143"/>
      <c r="UB246" s="143"/>
      <c r="UC246" s="143"/>
      <c r="UD246" s="143"/>
      <c r="UE246" s="143"/>
      <c r="UF246" s="143"/>
      <c r="UG246" s="143"/>
      <c r="UH246" s="143"/>
      <c r="UI246" s="143"/>
      <c r="UJ246" s="143"/>
      <c r="UK246" s="143"/>
      <c r="UL246" s="143"/>
      <c r="UM246" s="143"/>
      <c r="UN246" s="143"/>
      <c r="UO246" s="143"/>
      <c r="UP246" s="143"/>
      <c r="UQ246" s="143"/>
      <c r="UR246" s="143"/>
      <c r="US246" s="143"/>
      <c r="UT246" s="143"/>
      <c r="UU246" s="143"/>
      <c r="UV246" s="143"/>
      <c r="UW246" s="143"/>
      <c r="UX246" s="143"/>
      <c r="UY246" s="143"/>
      <c r="UZ246" s="143"/>
      <c r="VA246" s="143"/>
      <c r="VB246" s="143"/>
      <c r="VC246" s="143"/>
      <c r="VD246" s="143"/>
      <c r="VE246" s="143"/>
      <c r="VF246" s="143"/>
      <c r="VG246" s="143"/>
      <c r="VH246" s="143"/>
      <c r="VI246" s="143"/>
      <c r="VJ246" s="143"/>
      <c r="VK246" s="143"/>
      <c r="VL246" s="143"/>
      <c r="VM246" s="143"/>
      <c r="VN246" s="143"/>
      <c r="VO246" s="143"/>
      <c r="VP246" s="143"/>
      <c r="VQ246" s="143"/>
      <c r="VR246" s="143"/>
      <c r="VS246" s="143"/>
      <c r="VT246" s="143"/>
      <c r="VU246" s="143"/>
      <c r="VV246" s="143"/>
      <c r="VW246" s="143"/>
      <c r="VX246" s="143"/>
      <c r="VY246" s="143"/>
      <c r="VZ246" s="143"/>
      <c r="WA246" s="143"/>
      <c r="WB246" s="143"/>
      <c r="WC246" s="143"/>
      <c r="WD246" s="143"/>
      <c r="WE246" s="143"/>
      <c r="WF246" s="143"/>
      <c r="WG246" s="143"/>
      <c r="WH246" s="143"/>
      <c r="WI246" s="143"/>
      <c r="WJ246" s="143"/>
      <c r="WK246" s="143"/>
      <c r="WL246" s="143"/>
      <c r="WM246" s="143"/>
      <c r="WN246" s="143"/>
      <c r="WO246" s="143"/>
      <c r="WP246" s="143"/>
      <c r="WQ246" s="143"/>
      <c r="WR246" s="143"/>
      <c r="WS246" s="143"/>
      <c r="WT246" s="143"/>
      <c r="WU246" s="143"/>
      <c r="WV246" s="143"/>
      <c r="WW246" s="143"/>
      <c r="WX246" s="143"/>
      <c r="WY246" s="143"/>
      <c r="WZ246" s="143"/>
      <c r="XA246" s="143"/>
      <c r="XB246" s="143"/>
      <c r="XC246" s="143"/>
      <c r="XD246" s="143"/>
      <c r="XE246" s="143"/>
      <c r="XF246" s="143"/>
      <c r="XG246" s="143"/>
      <c r="XH246" s="143"/>
      <c r="XI246" s="143"/>
      <c r="XJ246" s="143"/>
      <c r="XK246" s="143"/>
      <c r="XL246" s="143"/>
      <c r="XM246" s="143"/>
      <c r="XN246" s="143"/>
      <c r="XO246" s="143"/>
      <c r="XP246" s="143"/>
      <c r="XQ246" s="143"/>
      <c r="XR246" s="143"/>
      <c r="XS246" s="143"/>
      <c r="XT246" s="143"/>
      <c r="XU246" s="143"/>
      <c r="XV246" s="143"/>
      <c r="XW246" s="143"/>
      <c r="XX246" s="143"/>
      <c r="XY246" s="143"/>
      <c r="XZ246" s="143"/>
      <c r="YA246" s="143"/>
      <c r="YB246" s="143"/>
      <c r="YC246" s="143"/>
      <c r="YD246" s="143"/>
      <c r="YE246" s="143"/>
      <c r="YF246" s="143"/>
      <c r="YG246" s="143"/>
      <c r="YH246" s="143"/>
      <c r="YI246" s="143"/>
      <c r="YJ246" s="143"/>
      <c r="YK246" s="143"/>
      <c r="YL246" s="143"/>
      <c r="YM246" s="143"/>
      <c r="YN246" s="143"/>
      <c r="YO246" s="143"/>
      <c r="YP246" s="143"/>
      <c r="YQ246" s="143"/>
      <c r="YR246" s="143"/>
      <c r="YS246" s="143"/>
      <c r="YT246" s="143"/>
      <c r="YU246" s="143"/>
      <c r="YV246" s="143"/>
      <c r="YW246" s="143"/>
      <c r="YX246" s="143"/>
      <c r="YY246" s="143"/>
      <c r="YZ246" s="143"/>
      <c r="ZA246" s="143"/>
      <c r="ZB246" s="143"/>
      <c r="ZC246" s="143"/>
      <c r="ZD246" s="143"/>
      <c r="ZE246" s="143"/>
      <c r="ZF246" s="143"/>
      <c r="ZG246" s="143"/>
      <c r="ZH246" s="143"/>
    </row>
    <row r="247" spans="1:684" s="106" customFormat="1" ht="13.55" customHeight="1">
      <c r="A247" s="400"/>
      <c r="B247" s="62" t="s">
        <v>8</v>
      </c>
      <c r="C247" s="166">
        <f>Asia!C247</f>
        <v>2110954</v>
      </c>
      <c r="D247" s="385">
        <f t="shared" ref="D247:D249" si="73">IFERROR(IF((C247/C235-1)=-100%,"",(C247/C235-1)),"")</f>
        <v>0.41002401301177938</v>
      </c>
      <c r="E247" s="93">
        <v>864</v>
      </c>
      <c r="F247" s="385">
        <f t="shared" si="67"/>
        <v>0.26872246696035251</v>
      </c>
      <c r="G247" s="92">
        <v>339</v>
      </c>
      <c r="H247" s="385">
        <f t="shared" si="68"/>
        <v>0.24175824175824179</v>
      </c>
      <c r="I247" s="92">
        <v>67</v>
      </c>
      <c r="J247" s="385">
        <f t="shared" si="69"/>
        <v>-0.14102564102564108</v>
      </c>
      <c r="K247" s="373">
        <v>44</v>
      </c>
      <c r="L247" s="385">
        <f t="shared" si="70"/>
        <v>-6.3829787234042534E-2</v>
      </c>
      <c r="M247" s="421"/>
      <c r="N247" s="409"/>
      <c r="O247" s="92"/>
      <c r="P247" s="385"/>
      <c r="Q247" s="93"/>
      <c r="R247" s="385"/>
      <c r="S247" s="143"/>
      <c r="T247" s="143"/>
      <c r="U247" s="143"/>
      <c r="V247" s="143"/>
      <c r="W247" s="143"/>
      <c r="X247" s="143"/>
      <c r="Y247" s="143"/>
      <c r="Z247" s="143"/>
      <c r="AA247" s="143"/>
      <c r="AB247" s="143"/>
      <c r="AC247" s="143"/>
      <c r="AD247" s="143"/>
      <c r="AE247" s="143"/>
      <c r="AF247" s="143"/>
      <c r="AG247" s="143"/>
      <c r="AH247" s="143"/>
      <c r="AI247" s="143"/>
      <c r="AJ247" s="143"/>
      <c r="AK247" s="143"/>
      <c r="AL247" s="143"/>
      <c r="AM247" s="143"/>
      <c r="AN247" s="143"/>
      <c r="AO247" s="143"/>
      <c r="AP247" s="143"/>
      <c r="AQ247" s="143"/>
      <c r="AR247" s="143"/>
      <c r="AS247" s="143"/>
      <c r="AT247" s="143"/>
      <c r="AU247" s="143"/>
      <c r="AV247" s="143"/>
      <c r="AW247" s="143"/>
      <c r="AX247" s="143"/>
      <c r="AY247" s="143"/>
      <c r="AZ247" s="143"/>
      <c r="BA247" s="143"/>
      <c r="BB247" s="143"/>
      <c r="BC247" s="143"/>
      <c r="BD247" s="143"/>
      <c r="BE247" s="143"/>
      <c r="BF247" s="143"/>
      <c r="BG247" s="143"/>
      <c r="BH247" s="143"/>
      <c r="BI247" s="143"/>
      <c r="BJ247" s="143"/>
      <c r="BK247" s="143"/>
      <c r="BL247" s="143"/>
      <c r="BM247" s="143"/>
      <c r="BN247" s="143"/>
      <c r="BO247" s="143"/>
      <c r="BP247" s="143"/>
      <c r="BQ247" s="143"/>
      <c r="BR247" s="143"/>
      <c r="BS247" s="143"/>
      <c r="BT247" s="143"/>
      <c r="BU247" s="143"/>
      <c r="BV247" s="143"/>
      <c r="BW247" s="143"/>
      <c r="BX247" s="143"/>
      <c r="BY247" s="143"/>
      <c r="BZ247" s="143"/>
      <c r="CA247" s="143"/>
      <c r="CB247" s="143"/>
      <c r="CC247" s="143"/>
      <c r="CD247" s="143"/>
      <c r="CE247" s="143"/>
      <c r="CF247" s="143"/>
      <c r="CG247" s="143"/>
      <c r="CH247" s="143"/>
      <c r="CI247" s="143"/>
      <c r="CJ247" s="143"/>
      <c r="CK247" s="143"/>
      <c r="CL247" s="143"/>
      <c r="CM247" s="143"/>
      <c r="CN247" s="143"/>
      <c r="CO247" s="143"/>
      <c r="CP247" s="143"/>
      <c r="CQ247" s="143"/>
      <c r="CR247" s="143"/>
      <c r="CS247" s="143"/>
      <c r="CT247" s="143"/>
      <c r="CU247" s="143"/>
      <c r="CV247" s="143"/>
      <c r="CW247" s="143"/>
      <c r="CX247" s="143"/>
      <c r="CY247" s="143"/>
      <c r="CZ247" s="143"/>
      <c r="DA247" s="143"/>
      <c r="DB247" s="143"/>
      <c r="DC247" s="143"/>
      <c r="DD247" s="143"/>
      <c r="DE247" s="143"/>
      <c r="DF247" s="143"/>
      <c r="DG247" s="143"/>
      <c r="DH247" s="143"/>
      <c r="DI247" s="143"/>
      <c r="DJ247" s="143"/>
      <c r="DK247" s="143"/>
      <c r="DL247" s="143"/>
      <c r="DM247" s="143"/>
      <c r="DN247" s="143"/>
      <c r="DO247" s="143"/>
      <c r="DP247" s="143"/>
      <c r="DQ247" s="143"/>
      <c r="DR247" s="143"/>
      <c r="DS247" s="143"/>
      <c r="DT247" s="143"/>
      <c r="DU247" s="143"/>
      <c r="DV247" s="143"/>
      <c r="DW247" s="143"/>
      <c r="DX247" s="143"/>
      <c r="DY247" s="143"/>
      <c r="DZ247" s="143"/>
      <c r="EA247" s="143"/>
      <c r="EB247" s="143"/>
      <c r="EC247" s="143"/>
      <c r="ED247" s="143"/>
      <c r="EE247" s="143"/>
      <c r="EF247" s="143"/>
      <c r="EG247" s="143"/>
      <c r="EH247" s="143"/>
      <c r="EI247" s="143"/>
      <c r="EJ247" s="143"/>
      <c r="EK247" s="143"/>
      <c r="EL247" s="143"/>
      <c r="EM247" s="143"/>
      <c r="EN247" s="143"/>
      <c r="EO247" s="143"/>
      <c r="EP247" s="143"/>
      <c r="EQ247" s="143"/>
      <c r="ER247" s="143"/>
      <c r="ES247" s="143"/>
      <c r="ET247" s="143"/>
      <c r="EU247" s="143"/>
      <c r="EV247" s="143"/>
      <c r="EW247" s="143"/>
      <c r="EX247" s="143"/>
      <c r="EY247" s="143"/>
      <c r="EZ247" s="143"/>
      <c r="FA247" s="143"/>
      <c r="FB247" s="143"/>
      <c r="FC247" s="143"/>
      <c r="FD247" s="143"/>
      <c r="FE247" s="143"/>
      <c r="FF247" s="143"/>
      <c r="FG247" s="143"/>
      <c r="FH247" s="143"/>
      <c r="FI247" s="143"/>
      <c r="FJ247" s="143"/>
      <c r="FK247" s="143"/>
      <c r="FL247" s="143"/>
      <c r="FM247" s="143"/>
      <c r="FN247" s="143"/>
      <c r="FO247" s="143"/>
      <c r="FP247" s="143"/>
      <c r="FQ247" s="143"/>
      <c r="FR247" s="143"/>
      <c r="FS247" s="143"/>
      <c r="FT247" s="143"/>
      <c r="FU247" s="143"/>
      <c r="FV247" s="143"/>
      <c r="FW247" s="143"/>
      <c r="FX247" s="143"/>
      <c r="FY247" s="143"/>
      <c r="FZ247" s="143"/>
      <c r="GA247" s="143"/>
      <c r="GB247" s="143"/>
      <c r="GC247" s="143"/>
      <c r="GD247" s="143"/>
      <c r="GE247" s="143"/>
      <c r="GF247" s="143"/>
      <c r="GG247" s="143"/>
      <c r="GH247" s="143"/>
      <c r="GI247" s="143"/>
      <c r="GJ247" s="143"/>
      <c r="GK247" s="143"/>
      <c r="GL247" s="143"/>
      <c r="GM247" s="143"/>
      <c r="GN247" s="143"/>
      <c r="GO247" s="143"/>
      <c r="GP247" s="143"/>
      <c r="GQ247" s="143"/>
      <c r="GR247" s="143"/>
      <c r="GS247" s="143"/>
      <c r="GT247" s="143"/>
      <c r="GU247" s="143"/>
      <c r="GV247" s="143"/>
      <c r="GW247" s="143"/>
      <c r="GX247" s="143"/>
      <c r="GY247" s="143"/>
      <c r="GZ247" s="143"/>
      <c r="HA247" s="143"/>
      <c r="HB247" s="143"/>
      <c r="HC247" s="143"/>
      <c r="HD247" s="143"/>
      <c r="HE247" s="143"/>
      <c r="HF247" s="143"/>
      <c r="HG247" s="143"/>
      <c r="HH247" s="143"/>
      <c r="HI247" s="143"/>
      <c r="HJ247" s="143"/>
      <c r="HK247" s="143"/>
      <c r="HL247" s="143"/>
      <c r="HM247" s="143"/>
      <c r="HN247" s="143"/>
      <c r="HO247" s="143"/>
      <c r="HP247" s="143"/>
      <c r="HQ247" s="143"/>
      <c r="HR247" s="143"/>
      <c r="HS247" s="143"/>
      <c r="HT247" s="143"/>
      <c r="HU247" s="143"/>
      <c r="HV247" s="143"/>
      <c r="HW247" s="143"/>
      <c r="HX247" s="143"/>
      <c r="HY247" s="143"/>
      <c r="HZ247" s="143"/>
      <c r="IA247" s="143"/>
      <c r="IB247" s="143"/>
      <c r="IC247" s="143"/>
      <c r="ID247" s="143"/>
      <c r="IE247" s="143"/>
      <c r="IF247" s="143"/>
      <c r="IG247" s="143"/>
      <c r="IH247" s="143"/>
      <c r="II247" s="143"/>
      <c r="IJ247" s="143"/>
      <c r="IK247" s="143"/>
      <c r="IL247" s="143"/>
      <c r="IM247" s="143"/>
      <c r="IN247" s="143"/>
      <c r="IO247" s="143"/>
      <c r="IP247" s="143"/>
      <c r="IQ247" s="143"/>
      <c r="IR247" s="143"/>
      <c r="IS247" s="143"/>
      <c r="IT247" s="143"/>
      <c r="IU247" s="143"/>
      <c r="IV247" s="143"/>
      <c r="IW247" s="143"/>
      <c r="IX247" s="143"/>
      <c r="IY247" s="143"/>
      <c r="IZ247" s="143"/>
      <c r="JA247" s="143"/>
      <c r="JB247" s="143"/>
      <c r="JC247" s="143"/>
      <c r="JD247" s="143"/>
      <c r="JE247" s="143"/>
      <c r="JF247" s="143"/>
      <c r="JG247" s="143"/>
      <c r="JH247" s="143"/>
      <c r="JI247" s="143"/>
      <c r="JJ247" s="143"/>
      <c r="JK247" s="143"/>
      <c r="JL247" s="143"/>
      <c r="JM247" s="143"/>
      <c r="JN247" s="143"/>
      <c r="JO247" s="143"/>
      <c r="JP247" s="143"/>
      <c r="JQ247" s="143"/>
      <c r="JR247" s="143"/>
      <c r="JS247" s="143"/>
      <c r="JT247" s="143"/>
      <c r="JU247" s="143"/>
      <c r="JV247" s="143"/>
      <c r="JW247" s="143"/>
      <c r="JX247" s="143"/>
      <c r="JY247" s="143"/>
      <c r="JZ247" s="143"/>
      <c r="KA247" s="143"/>
      <c r="KB247" s="143"/>
      <c r="KC247" s="143"/>
      <c r="KD247" s="143"/>
      <c r="KE247" s="143"/>
      <c r="KF247" s="143"/>
      <c r="KG247" s="143"/>
      <c r="KH247" s="143"/>
      <c r="KI247" s="143"/>
      <c r="KJ247" s="143"/>
      <c r="KK247" s="143"/>
      <c r="KL247" s="143"/>
      <c r="KM247" s="143"/>
      <c r="KN247" s="143"/>
      <c r="KO247" s="143"/>
      <c r="KP247" s="143"/>
      <c r="KQ247" s="143"/>
      <c r="KR247" s="143"/>
      <c r="KS247" s="143"/>
      <c r="KT247" s="143"/>
      <c r="KU247" s="143"/>
      <c r="KV247" s="143"/>
      <c r="KW247" s="143"/>
      <c r="KX247" s="143"/>
      <c r="KY247" s="143"/>
      <c r="KZ247" s="143"/>
      <c r="LA247" s="143"/>
      <c r="LB247" s="143"/>
      <c r="LC247" s="143"/>
      <c r="LD247" s="143"/>
      <c r="LE247" s="143"/>
      <c r="LF247" s="143"/>
      <c r="LG247" s="143"/>
      <c r="LH247" s="143"/>
      <c r="LI247" s="143"/>
      <c r="LJ247" s="143"/>
      <c r="LK247" s="143"/>
      <c r="LL247" s="143"/>
      <c r="LM247" s="143"/>
      <c r="LN247" s="143"/>
      <c r="LO247" s="143"/>
      <c r="LP247" s="143"/>
      <c r="LQ247" s="143"/>
      <c r="LR247" s="143"/>
      <c r="LS247" s="143"/>
      <c r="LT247" s="143"/>
      <c r="LU247" s="143"/>
      <c r="LV247" s="143"/>
      <c r="LW247" s="143"/>
      <c r="LX247" s="143"/>
      <c r="LY247" s="143"/>
      <c r="LZ247" s="143"/>
      <c r="MA247" s="143"/>
      <c r="MB247" s="143"/>
      <c r="MC247" s="143"/>
      <c r="MD247" s="143"/>
      <c r="ME247" s="143"/>
      <c r="MF247" s="143"/>
      <c r="MG247" s="143"/>
      <c r="MH247" s="143"/>
      <c r="MI247" s="143"/>
      <c r="MJ247" s="143"/>
      <c r="MK247" s="143"/>
      <c r="ML247" s="143"/>
      <c r="MM247" s="143"/>
      <c r="MN247" s="143"/>
      <c r="MO247" s="143"/>
      <c r="MP247" s="143"/>
      <c r="MQ247" s="143"/>
      <c r="MR247" s="143"/>
      <c r="MS247" s="143"/>
      <c r="MT247" s="143"/>
      <c r="MU247" s="143"/>
      <c r="MV247" s="143"/>
      <c r="MW247" s="143"/>
      <c r="MX247" s="143"/>
      <c r="MY247" s="143"/>
      <c r="MZ247" s="143"/>
      <c r="NA247" s="143"/>
      <c r="NB247" s="143"/>
      <c r="NC247" s="143"/>
      <c r="ND247" s="143"/>
      <c r="NE247" s="143"/>
      <c r="NF247" s="143"/>
      <c r="NG247" s="143"/>
      <c r="NH247" s="143"/>
      <c r="NI247" s="143"/>
      <c r="NJ247" s="143"/>
      <c r="NK247" s="143"/>
      <c r="NL247" s="143"/>
      <c r="NM247" s="143"/>
      <c r="NN247" s="143"/>
      <c r="NO247" s="143"/>
      <c r="NP247" s="143"/>
      <c r="NQ247" s="143"/>
      <c r="NR247" s="143"/>
      <c r="NS247" s="143"/>
      <c r="NT247" s="143"/>
      <c r="NU247" s="143"/>
      <c r="NV247" s="143"/>
      <c r="NW247" s="143"/>
      <c r="NX247" s="143"/>
      <c r="NY247" s="143"/>
      <c r="NZ247" s="143"/>
      <c r="OA247" s="143"/>
      <c r="OB247" s="143"/>
      <c r="OC247" s="143"/>
      <c r="OD247" s="143"/>
      <c r="OE247" s="143"/>
      <c r="OF247" s="143"/>
      <c r="OG247" s="143"/>
      <c r="OH247" s="143"/>
      <c r="OI247" s="143"/>
      <c r="OJ247" s="143"/>
      <c r="OK247" s="143"/>
      <c r="OL247" s="143"/>
      <c r="OM247" s="143"/>
      <c r="ON247" s="143"/>
      <c r="OO247" s="143"/>
      <c r="OP247" s="143"/>
      <c r="OQ247" s="143"/>
      <c r="OR247" s="143"/>
      <c r="OS247" s="143"/>
      <c r="OT247" s="143"/>
      <c r="OU247" s="143"/>
      <c r="OV247" s="143"/>
      <c r="OW247" s="143"/>
      <c r="OX247" s="143"/>
      <c r="OY247" s="143"/>
      <c r="OZ247" s="143"/>
      <c r="PA247" s="143"/>
      <c r="PB247" s="143"/>
      <c r="PC247" s="143"/>
      <c r="PD247" s="143"/>
      <c r="PE247" s="143"/>
      <c r="PF247" s="143"/>
      <c r="PG247" s="143"/>
      <c r="PH247" s="143"/>
      <c r="PI247" s="143"/>
      <c r="PJ247" s="143"/>
      <c r="PK247" s="143"/>
      <c r="PL247" s="143"/>
      <c r="PM247" s="143"/>
      <c r="PN247" s="143"/>
      <c r="PO247" s="143"/>
      <c r="PP247" s="143"/>
      <c r="PQ247" s="143"/>
      <c r="PR247" s="143"/>
      <c r="PS247" s="143"/>
      <c r="PT247" s="143"/>
      <c r="PU247" s="143"/>
      <c r="PV247" s="143"/>
      <c r="PW247" s="143"/>
      <c r="PX247" s="143"/>
      <c r="PY247" s="143"/>
      <c r="PZ247" s="143"/>
      <c r="QA247" s="143"/>
      <c r="QB247" s="143"/>
      <c r="QC247" s="143"/>
      <c r="QD247" s="143"/>
      <c r="QE247" s="143"/>
      <c r="QF247" s="143"/>
      <c r="QG247" s="143"/>
      <c r="QH247" s="143"/>
      <c r="QI247" s="143"/>
      <c r="QJ247" s="143"/>
      <c r="QK247" s="143"/>
      <c r="QL247" s="143"/>
      <c r="QM247" s="143"/>
      <c r="QN247" s="143"/>
      <c r="QO247" s="143"/>
      <c r="QP247" s="143"/>
      <c r="QQ247" s="143"/>
      <c r="QR247" s="143"/>
      <c r="QS247" s="143"/>
      <c r="QT247" s="143"/>
      <c r="QU247" s="143"/>
      <c r="QV247" s="143"/>
      <c r="QW247" s="143"/>
      <c r="QX247" s="143"/>
      <c r="QY247" s="143"/>
      <c r="QZ247" s="143"/>
      <c r="RA247" s="143"/>
      <c r="RB247" s="143"/>
      <c r="RC247" s="143"/>
      <c r="RD247" s="143"/>
      <c r="RE247" s="143"/>
      <c r="RF247" s="143"/>
      <c r="RG247" s="143"/>
      <c r="RH247" s="143"/>
      <c r="RI247" s="143"/>
      <c r="RJ247" s="143"/>
      <c r="RK247" s="143"/>
      <c r="RL247" s="143"/>
      <c r="RM247" s="143"/>
      <c r="RN247" s="143"/>
      <c r="RO247" s="143"/>
      <c r="RP247" s="143"/>
      <c r="RQ247" s="143"/>
      <c r="RR247" s="143"/>
      <c r="RS247" s="143"/>
      <c r="RT247" s="143"/>
      <c r="RU247" s="143"/>
      <c r="RV247" s="143"/>
      <c r="RW247" s="143"/>
      <c r="RX247" s="143"/>
      <c r="RY247" s="143"/>
      <c r="RZ247" s="143"/>
      <c r="SA247" s="143"/>
      <c r="SB247" s="143"/>
      <c r="SC247" s="143"/>
      <c r="SD247" s="143"/>
      <c r="SE247" s="143"/>
      <c r="SF247" s="143"/>
      <c r="SG247" s="143"/>
      <c r="SH247" s="143"/>
      <c r="SI247" s="143"/>
      <c r="SJ247" s="143"/>
      <c r="SK247" s="143"/>
      <c r="SL247" s="143"/>
      <c r="SM247" s="143"/>
      <c r="SN247" s="143"/>
      <c r="SO247" s="143"/>
      <c r="SP247" s="143"/>
      <c r="SQ247" s="143"/>
      <c r="SR247" s="143"/>
      <c r="SS247" s="143"/>
      <c r="ST247" s="143"/>
      <c r="SU247" s="143"/>
      <c r="SV247" s="143"/>
      <c r="SW247" s="143"/>
      <c r="SX247" s="143"/>
      <c r="SY247" s="143"/>
      <c r="SZ247" s="143"/>
      <c r="TA247" s="143"/>
      <c r="TB247" s="143"/>
      <c r="TC247" s="143"/>
      <c r="TD247" s="143"/>
      <c r="TE247" s="143"/>
      <c r="TF247" s="143"/>
      <c r="TG247" s="143"/>
      <c r="TH247" s="143"/>
      <c r="TI247" s="143"/>
      <c r="TJ247" s="143"/>
      <c r="TK247" s="143"/>
      <c r="TL247" s="143"/>
      <c r="TM247" s="143"/>
      <c r="TN247" s="143"/>
      <c r="TO247" s="143"/>
      <c r="TP247" s="143"/>
      <c r="TQ247" s="143"/>
      <c r="TR247" s="143"/>
      <c r="TS247" s="143"/>
      <c r="TT247" s="143"/>
      <c r="TU247" s="143"/>
      <c r="TV247" s="143"/>
      <c r="TW247" s="143"/>
      <c r="TX247" s="143"/>
      <c r="TY247" s="143"/>
      <c r="TZ247" s="143"/>
      <c r="UA247" s="143"/>
      <c r="UB247" s="143"/>
      <c r="UC247" s="143"/>
      <c r="UD247" s="143"/>
      <c r="UE247" s="143"/>
      <c r="UF247" s="143"/>
      <c r="UG247" s="143"/>
      <c r="UH247" s="143"/>
      <c r="UI247" s="143"/>
      <c r="UJ247" s="143"/>
      <c r="UK247" s="143"/>
      <c r="UL247" s="143"/>
      <c r="UM247" s="143"/>
      <c r="UN247" s="143"/>
      <c r="UO247" s="143"/>
      <c r="UP247" s="143"/>
      <c r="UQ247" s="143"/>
      <c r="UR247" s="143"/>
      <c r="US247" s="143"/>
      <c r="UT247" s="143"/>
      <c r="UU247" s="143"/>
      <c r="UV247" s="143"/>
      <c r="UW247" s="143"/>
      <c r="UX247" s="143"/>
      <c r="UY247" s="143"/>
      <c r="UZ247" s="143"/>
      <c r="VA247" s="143"/>
      <c r="VB247" s="143"/>
      <c r="VC247" s="143"/>
      <c r="VD247" s="143"/>
      <c r="VE247" s="143"/>
      <c r="VF247" s="143"/>
      <c r="VG247" s="143"/>
      <c r="VH247" s="143"/>
      <c r="VI247" s="143"/>
      <c r="VJ247" s="143"/>
      <c r="VK247" s="143"/>
      <c r="VL247" s="143"/>
      <c r="VM247" s="143"/>
      <c r="VN247" s="143"/>
      <c r="VO247" s="143"/>
      <c r="VP247" s="143"/>
      <c r="VQ247" s="143"/>
      <c r="VR247" s="143"/>
      <c r="VS247" s="143"/>
      <c r="VT247" s="143"/>
      <c r="VU247" s="143"/>
      <c r="VV247" s="143"/>
      <c r="VW247" s="143"/>
      <c r="VX247" s="143"/>
      <c r="VY247" s="143"/>
      <c r="VZ247" s="143"/>
      <c r="WA247" s="143"/>
      <c r="WB247" s="143"/>
      <c r="WC247" s="143"/>
      <c r="WD247" s="143"/>
      <c r="WE247" s="143"/>
      <c r="WF247" s="143"/>
      <c r="WG247" s="143"/>
      <c r="WH247" s="143"/>
      <c r="WI247" s="143"/>
      <c r="WJ247" s="143"/>
      <c r="WK247" s="143"/>
      <c r="WL247" s="143"/>
      <c r="WM247" s="143"/>
      <c r="WN247" s="143"/>
      <c r="WO247" s="143"/>
      <c r="WP247" s="143"/>
      <c r="WQ247" s="143"/>
      <c r="WR247" s="143"/>
      <c r="WS247" s="143"/>
      <c r="WT247" s="143"/>
      <c r="WU247" s="143"/>
      <c r="WV247" s="143"/>
      <c r="WW247" s="143"/>
      <c r="WX247" s="143"/>
      <c r="WY247" s="143"/>
      <c r="WZ247" s="143"/>
      <c r="XA247" s="143"/>
      <c r="XB247" s="143"/>
      <c r="XC247" s="143"/>
      <c r="XD247" s="143"/>
      <c r="XE247" s="143"/>
      <c r="XF247" s="143"/>
      <c r="XG247" s="143"/>
      <c r="XH247" s="143"/>
      <c r="XI247" s="143"/>
      <c r="XJ247" s="143"/>
      <c r="XK247" s="143"/>
      <c r="XL247" s="143"/>
      <c r="XM247" s="143"/>
      <c r="XN247" s="143"/>
      <c r="XO247" s="143"/>
      <c r="XP247" s="143"/>
      <c r="XQ247" s="143"/>
      <c r="XR247" s="143"/>
      <c r="XS247" s="143"/>
      <c r="XT247" s="143"/>
      <c r="XU247" s="143"/>
      <c r="XV247" s="143"/>
      <c r="XW247" s="143"/>
      <c r="XX247" s="143"/>
      <c r="XY247" s="143"/>
      <c r="XZ247" s="143"/>
      <c r="YA247" s="143"/>
      <c r="YB247" s="143"/>
      <c r="YC247" s="143"/>
      <c r="YD247" s="143"/>
      <c r="YE247" s="143"/>
      <c r="YF247" s="143"/>
      <c r="YG247" s="143"/>
      <c r="YH247" s="143"/>
      <c r="YI247" s="143"/>
      <c r="YJ247" s="143"/>
      <c r="YK247" s="143"/>
      <c r="YL247" s="143"/>
      <c r="YM247" s="143"/>
      <c r="YN247" s="143"/>
      <c r="YO247" s="143"/>
      <c r="YP247" s="143"/>
      <c r="YQ247" s="143"/>
      <c r="YR247" s="143"/>
      <c r="YS247" s="143"/>
      <c r="YT247" s="143"/>
      <c r="YU247" s="143"/>
      <c r="YV247" s="143"/>
      <c r="YW247" s="143"/>
      <c r="YX247" s="143"/>
      <c r="YY247" s="143"/>
      <c r="YZ247" s="143"/>
      <c r="ZA247" s="143"/>
      <c r="ZB247" s="143"/>
      <c r="ZC247" s="143"/>
      <c r="ZD247" s="143"/>
      <c r="ZE247" s="143"/>
      <c r="ZF247" s="143"/>
      <c r="ZG247" s="143"/>
      <c r="ZH247" s="143"/>
    </row>
    <row r="248" spans="1:684" s="106" customFormat="1" ht="13.55" customHeight="1">
      <c r="A248" s="400"/>
      <c r="B248" s="62" t="s">
        <v>9</v>
      </c>
      <c r="C248" s="251">
        <f>Asia!C248</f>
        <v>2268310</v>
      </c>
      <c r="D248" s="358">
        <f t="shared" si="73"/>
        <v>0.34776015999790855</v>
      </c>
      <c r="E248" s="93">
        <v>922</v>
      </c>
      <c r="F248" s="385">
        <f t="shared" si="67"/>
        <v>0.34992679355783318</v>
      </c>
      <c r="G248" s="92">
        <v>437</v>
      </c>
      <c r="H248" s="385">
        <f t="shared" si="68"/>
        <v>0.15303430079155667</v>
      </c>
      <c r="I248" s="92">
        <v>74</v>
      </c>
      <c r="J248" s="385">
        <f t="shared" si="69"/>
        <v>-0.28155339805825241</v>
      </c>
      <c r="K248" s="373">
        <v>50</v>
      </c>
      <c r="L248" s="385">
        <f t="shared" si="70"/>
        <v>8.6956521739130377E-2</v>
      </c>
      <c r="M248" s="421"/>
      <c r="N248" s="409"/>
      <c r="O248" s="92"/>
      <c r="P248" s="385"/>
      <c r="Q248" s="93"/>
      <c r="R248" s="385"/>
      <c r="S248" s="143"/>
      <c r="T248" s="143"/>
      <c r="U248" s="143"/>
      <c r="V248" s="143"/>
      <c r="W248" s="143"/>
      <c r="X248" s="143"/>
      <c r="Y248" s="143"/>
      <c r="Z248" s="143"/>
      <c r="AA248" s="143"/>
      <c r="AB248" s="143"/>
      <c r="AC248" s="143"/>
      <c r="AD248" s="143"/>
      <c r="AE248" s="143"/>
      <c r="AF248" s="143"/>
      <c r="AG248" s="143"/>
      <c r="AH248" s="143"/>
      <c r="AI248" s="143"/>
      <c r="AJ248" s="143"/>
      <c r="AK248" s="143"/>
      <c r="AL248" s="143"/>
      <c r="AM248" s="143"/>
      <c r="AN248" s="143"/>
      <c r="AO248" s="143"/>
      <c r="AP248" s="143"/>
      <c r="AQ248" s="143"/>
      <c r="AR248" s="143"/>
      <c r="AS248" s="143"/>
      <c r="AT248" s="143"/>
      <c r="AU248" s="143"/>
      <c r="AV248" s="143"/>
      <c r="AW248" s="143"/>
      <c r="AX248" s="143"/>
      <c r="AY248" s="143"/>
      <c r="AZ248" s="143"/>
      <c r="BA248" s="143"/>
      <c r="BB248" s="143"/>
      <c r="BC248" s="143"/>
      <c r="BD248" s="143"/>
      <c r="BE248" s="143"/>
      <c r="BF248" s="143"/>
      <c r="BG248" s="143"/>
      <c r="BH248" s="143"/>
      <c r="BI248" s="143"/>
      <c r="BJ248" s="143"/>
      <c r="BK248" s="143"/>
      <c r="BL248" s="143"/>
      <c r="BM248" s="143"/>
      <c r="BN248" s="143"/>
      <c r="BO248" s="143"/>
      <c r="BP248" s="143"/>
      <c r="BQ248" s="143"/>
      <c r="BR248" s="143"/>
      <c r="BS248" s="143"/>
      <c r="BT248" s="143"/>
      <c r="BU248" s="143"/>
      <c r="BV248" s="143"/>
      <c r="BW248" s="143"/>
      <c r="BX248" s="143"/>
      <c r="BY248" s="143"/>
      <c r="BZ248" s="143"/>
      <c r="CA248" s="143"/>
      <c r="CB248" s="143"/>
      <c r="CC248" s="143"/>
      <c r="CD248" s="143"/>
      <c r="CE248" s="143"/>
      <c r="CF248" s="143"/>
      <c r="CG248" s="143"/>
      <c r="CH248" s="143"/>
      <c r="CI248" s="143"/>
      <c r="CJ248" s="143"/>
      <c r="CK248" s="143"/>
      <c r="CL248" s="143"/>
      <c r="CM248" s="143"/>
      <c r="CN248" s="143"/>
      <c r="CO248" s="143"/>
      <c r="CP248" s="143"/>
      <c r="CQ248" s="143"/>
      <c r="CR248" s="143"/>
      <c r="CS248" s="143"/>
      <c r="CT248" s="143"/>
      <c r="CU248" s="143"/>
      <c r="CV248" s="143"/>
      <c r="CW248" s="143"/>
      <c r="CX248" s="143"/>
      <c r="CY248" s="143"/>
      <c r="CZ248" s="143"/>
      <c r="DA248" s="143"/>
      <c r="DB248" s="143"/>
      <c r="DC248" s="143"/>
      <c r="DD248" s="143"/>
      <c r="DE248" s="143"/>
      <c r="DF248" s="143"/>
      <c r="DG248" s="143"/>
      <c r="DH248" s="143"/>
      <c r="DI248" s="143"/>
      <c r="DJ248" s="143"/>
      <c r="DK248" s="143"/>
      <c r="DL248" s="143"/>
      <c r="DM248" s="143"/>
      <c r="DN248" s="143"/>
      <c r="DO248" s="143"/>
      <c r="DP248" s="143"/>
      <c r="DQ248" s="143"/>
      <c r="DR248" s="143"/>
      <c r="DS248" s="143"/>
      <c r="DT248" s="143"/>
      <c r="DU248" s="143"/>
      <c r="DV248" s="143"/>
      <c r="DW248" s="143"/>
      <c r="DX248" s="143"/>
      <c r="DY248" s="143"/>
      <c r="DZ248" s="143"/>
      <c r="EA248" s="143"/>
      <c r="EB248" s="143"/>
      <c r="EC248" s="143"/>
      <c r="ED248" s="143"/>
      <c r="EE248" s="143"/>
      <c r="EF248" s="143"/>
      <c r="EG248" s="143"/>
      <c r="EH248" s="143"/>
      <c r="EI248" s="143"/>
      <c r="EJ248" s="143"/>
      <c r="EK248" s="143"/>
      <c r="EL248" s="143"/>
      <c r="EM248" s="143"/>
      <c r="EN248" s="143"/>
      <c r="EO248" s="143"/>
      <c r="EP248" s="143"/>
      <c r="EQ248" s="143"/>
      <c r="ER248" s="143"/>
      <c r="ES248" s="143"/>
      <c r="ET248" s="143"/>
      <c r="EU248" s="143"/>
      <c r="EV248" s="143"/>
      <c r="EW248" s="143"/>
      <c r="EX248" s="143"/>
      <c r="EY248" s="143"/>
      <c r="EZ248" s="143"/>
      <c r="FA248" s="143"/>
      <c r="FB248" s="143"/>
      <c r="FC248" s="143"/>
      <c r="FD248" s="143"/>
      <c r="FE248" s="143"/>
      <c r="FF248" s="143"/>
      <c r="FG248" s="143"/>
      <c r="FH248" s="143"/>
      <c r="FI248" s="143"/>
      <c r="FJ248" s="143"/>
      <c r="FK248" s="143"/>
      <c r="FL248" s="143"/>
      <c r="FM248" s="143"/>
      <c r="FN248" s="143"/>
      <c r="FO248" s="143"/>
      <c r="FP248" s="143"/>
      <c r="FQ248" s="143"/>
      <c r="FR248" s="143"/>
      <c r="FS248" s="143"/>
      <c r="FT248" s="143"/>
      <c r="FU248" s="143"/>
      <c r="FV248" s="143"/>
      <c r="FW248" s="143"/>
      <c r="FX248" s="143"/>
      <c r="FY248" s="143"/>
      <c r="FZ248" s="143"/>
      <c r="GA248" s="143"/>
      <c r="GB248" s="143"/>
      <c r="GC248" s="143"/>
      <c r="GD248" s="143"/>
      <c r="GE248" s="143"/>
      <c r="GF248" s="143"/>
      <c r="GG248" s="143"/>
      <c r="GH248" s="143"/>
      <c r="GI248" s="143"/>
      <c r="GJ248" s="143"/>
      <c r="GK248" s="143"/>
      <c r="GL248" s="143"/>
      <c r="GM248" s="143"/>
      <c r="GN248" s="143"/>
      <c r="GO248" s="143"/>
      <c r="GP248" s="143"/>
      <c r="GQ248" s="143"/>
      <c r="GR248" s="143"/>
      <c r="GS248" s="143"/>
      <c r="GT248" s="143"/>
      <c r="GU248" s="143"/>
      <c r="GV248" s="143"/>
      <c r="GW248" s="143"/>
      <c r="GX248" s="143"/>
      <c r="GY248" s="143"/>
      <c r="GZ248" s="143"/>
      <c r="HA248" s="143"/>
      <c r="HB248" s="143"/>
      <c r="HC248" s="143"/>
      <c r="HD248" s="143"/>
      <c r="HE248" s="143"/>
      <c r="HF248" s="143"/>
      <c r="HG248" s="143"/>
      <c r="HH248" s="143"/>
      <c r="HI248" s="143"/>
      <c r="HJ248" s="143"/>
      <c r="HK248" s="143"/>
      <c r="HL248" s="143"/>
      <c r="HM248" s="143"/>
      <c r="HN248" s="143"/>
      <c r="HO248" s="143"/>
      <c r="HP248" s="143"/>
      <c r="HQ248" s="143"/>
      <c r="HR248" s="143"/>
      <c r="HS248" s="143"/>
      <c r="HT248" s="143"/>
      <c r="HU248" s="143"/>
      <c r="HV248" s="143"/>
      <c r="HW248" s="143"/>
      <c r="HX248" s="143"/>
      <c r="HY248" s="143"/>
      <c r="HZ248" s="143"/>
      <c r="IA248" s="143"/>
      <c r="IB248" s="143"/>
      <c r="IC248" s="143"/>
      <c r="ID248" s="143"/>
      <c r="IE248" s="143"/>
      <c r="IF248" s="143"/>
      <c r="IG248" s="143"/>
      <c r="IH248" s="143"/>
      <c r="II248" s="143"/>
      <c r="IJ248" s="143"/>
      <c r="IK248" s="143"/>
      <c r="IL248" s="143"/>
      <c r="IM248" s="143"/>
      <c r="IN248" s="143"/>
      <c r="IO248" s="143"/>
      <c r="IP248" s="143"/>
      <c r="IQ248" s="143"/>
      <c r="IR248" s="143"/>
      <c r="IS248" s="143"/>
      <c r="IT248" s="143"/>
      <c r="IU248" s="143"/>
      <c r="IV248" s="143"/>
      <c r="IW248" s="143"/>
      <c r="IX248" s="143"/>
      <c r="IY248" s="143"/>
      <c r="IZ248" s="143"/>
      <c r="JA248" s="143"/>
      <c r="JB248" s="143"/>
      <c r="JC248" s="143"/>
      <c r="JD248" s="143"/>
      <c r="JE248" s="143"/>
      <c r="JF248" s="143"/>
      <c r="JG248" s="143"/>
      <c r="JH248" s="143"/>
      <c r="JI248" s="143"/>
      <c r="JJ248" s="143"/>
      <c r="JK248" s="143"/>
      <c r="JL248" s="143"/>
      <c r="JM248" s="143"/>
      <c r="JN248" s="143"/>
      <c r="JO248" s="143"/>
      <c r="JP248" s="143"/>
      <c r="JQ248" s="143"/>
      <c r="JR248" s="143"/>
      <c r="JS248" s="143"/>
      <c r="JT248" s="143"/>
      <c r="JU248" s="143"/>
      <c r="JV248" s="143"/>
      <c r="JW248" s="143"/>
      <c r="JX248" s="143"/>
      <c r="JY248" s="143"/>
      <c r="JZ248" s="143"/>
      <c r="KA248" s="143"/>
      <c r="KB248" s="143"/>
      <c r="KC248" s="143"/>
      <c r="KD248" s="143"/>
      <c r="KE248" s="143"/>
      <c r="KF248" s="143"/>
      <c r="KG248" s="143"/>
      <c r="KH248" s="143"/>
      <c r="KI248" s="143"/>
      <c r="KJ248" s="143"/>
      <c r="KK248" s="143"/>
      <c r="KL248" s="143"/>
      <c r="KM248" s="143"/>
      <c r="KN248" s="143"/>
      <c r="KO248" s="143"/>
      <c r="KP248" s="143"/>
      <c r="KQ248" s="143"/>
      <c r="KR248" s="143"/>
      <c r="KS248" s="143"/>
      <c r="KT248" s="143"/>
      <c r="KU248" s="143"/>
      <c r="KV248" s="143"/>
      <c r="KW248" s="143"/>
      <c r="KX248" s="143"/>
      <c r="KY248" s="143"/>
      <c r="KZ248" s="143"/>
      <c r="LA248" s="143"/>
      <c r="LB248" s="143"/>
      <c r="LC248" s="143"/>
      <c r="LD248" s="143"/>
      <c r="LE248" s="143"/>
      <c r="LF248" s="143"/>
      <c r="LG248" s="143"/>
      <c r="LH248" s="143"/>
      <c r="LI248" s="143"/>
      <c r="LJ248" s="143"/>
      <c r="LK248" s="143"/>
      <c r="LL248" s="143"/>
      <c r="LM248" s="143"/>
      <c r="LN248" s="143"/>
      <c r="LO248" s="143"/>
      <c r="LP248" s="143"/>
      <c r="LQ248" s="143"/>
      <c r="LR248" s="143"/>
      <c r="LS248" s="143"/>
      <c r="LT248" s="143"/>
      <c r="LU248" s="143"/>
      <c r="LV248" s="143"/>
      <c r="LW248" s="143"/>
      <c r="LX248" s="143"/>
      <c r="LY248" s="143"/>
      <c r="LZ248" s="143"/>
      <c r="MA248" s="143"/>
      <c r="MB248" s="143"/>
      <c r="MC248" s="143"/>
      <c r="MD248" s="143"/>
      <c r="ME248" s="143"/>
      <c r="MF248" s="143"/>
      <c r="MG248" s="143"/>
      <c r="MH248" s="143"/>
      <c r="MI248" s="143"/>
      <c r="MJ248" s="143"/>
      <c r="MK248" s="143"/>
      <c r="ML248" s="143"/>
      <c r="MM248" s="143"/>
      <c r="MN248" s="143"/>
      <c r="MO248" s="143"/>
      <c r="MP248" s="143"/>
      <c r="MQ248" s="143"/>
      <c r="MR248" s="143"/>
      <c r="MS248" s="143"/>
      <c r="MT248" s="143"/>
      <c r="MU248" s="143"/>
      <c r="MV248" s="143"/>
      <c r="MW248" s="143"/>
      <c r="MX248" s="143"/>
      <c r="MY248" s="143"/>
      <c r="MZ248" s="143"/>
      <c r="NA248" s="143"/>
      <c r="NB248" s="143"/>
      <c r="NC248" s="143"/>
      <c r="ND248" s="143"/>
      <c r="NE248" s="143"/>
      <c r="NF248" s="143"/>
      <c r="NG248" s="143"/>
      <c r="NH248" s="143"/>
      <c r="NI248" s="143"/>
      <c r="NJ248" s="143"/>
      <c r="NK248" s="143"/>
      <c r="NL248" s="143"/>
      <c r="NM248" s="143"/>
      <c r="NN248" s="143"/>
      <c r="NO248" s="143"/>
      <c r="NP248" s="143"/>
      <c r="NQ248" s="143"/>
      <c r="NR248" s="143"/>
      <c r="NS248" s="143"/>
      <c r="NT248" s="143"/>
      <c r="NU248" s="143"/>
      <c r="NV248" s="143"/>
      <c r="NW248" s="143"/>
      <c r="NX248" s="143"/>
      <c r="NY248" s="143"/>
      <c r="NZ248" s="143"/>
      <c r="OA248" s="143"/>
      <c r="OB248" s="143"/>
      <c r="OC248" s="143"/>
      <c r="OD248" s="143"/>
      <c r="OE248" s="143"/>
      <c r="OF248" s="143"/>
      <c r="OG248" s="143"/>
      <c r="OH248" s="143"/>
      <c r="OI248" s="143"/>
      <c r="OJ248" s="143"/>
      <c r="OK248" s="143"/>
      <c r="OL248" s="143"/>
      <c r="OM248" s="143"/>
      <c r="ON248" s="143"/>
      <c r="OO248" s="143"/>
      <c r="OP248" s="143"/>
      <c r="OQ248" s="143"/>
      <c r="OR248" s="143"/>
      <c r="OS248" s="143"/>
      <c r="OT248" s="143"/>
      <c r="OU248" s="143"/>
      <c r="OV248" s="143"/>
      <c r="OW248" s="143"/>
      <c r="OX248" s="143"/>
      <c r="OY248" s="143"/>
      <c r="OZ248" s="143"/>
      <c r="PA248" s="143"/>
      <c r="PB248" s="143"/>
      <c r="PC248" s="143"/>
      <c r="PD248" s="143"/>
      <c r="PE248" s="143"/>
      <c r="PF248" s="143"/>
      <c r="PG248" s="143"/>
      <c r="PH248" s="143"/>
      <c r="PI248" s="143"/>
      <c r="PJ248" s="143"/>
      <c r="PK248" s="143"/>
      <c r="PL248" s="143"/>
      <c r="PM248" s="143"/>
      <c r="PN248" s="143"/>
      <c r="PO248" s="143"/>
      <c r="PP248" s="143"/>
      <c r="PQ248" s="143"/>
      <c r="PR248" s="143"/>
      <c r="PS248" s="143"/>
      <c r="PT248" s="143"/>
      <c r="PU248" s="143"/>
      <c r="PV248" s="143"/>
      <c r="PW248" s="143"/>
      <c r="PX248" s="143"/>
      <c r="PY248" s="143"/>
      <c r="PZ248" s="143"/>
      <c r="QA248" s="143"/>
      <c r="QB248" s="143"/>
      <c r="QC248" s="143"/>
      <c r="QD248" s="143"/>
      <c r="QE248" s="143"/>
      <c r="QF248" s="143"/>
      <c r="QG248" s="143"/>
      <c r="QH248" s="143"/>
      <c r="QI248" s="143"/>
      <c r="QJ248" s="143"/>
      <c r="QK248" s="143"/>
      <c r="QL248" s="143"/>
      <c r="QM248" s="143"/>
      <c r="QN248" s="143"/>
      <c r="QO248" s="143"/>
      <c r="QP248" s="143"/>
      <c r="QQ248" s="143"/>
      <c r="QR248" s="143"/>
      <c r="QS248" s="143"/>
      <c r="QT248" s="143"/>
      <c r="QU248" s="143"/>
      <c r="QV248" s="143"/>
      <c r="QW248" s="143"/>
      <c r="QX248" s="143"/>
      <c r="QY248" s="143"/>
      <c r="QZ248" s="143"/>
      <c r="RA248" s="143"/>
      <c r="RB248" s="143"/>
      <c r="RC248" s="143"/>
      <c r="RD248" s="143"/>
      <c r="RE248" s="143"/>
      <c r="RF248" s="143"/>
      <c r="RG248" s="143"/>
      <c r="RH248" s="143"/>
      <c r="RI248" s="143"/>
      <c r="RJ248" s="143"/>
      <c r="RK248" s="143"/>
      <c r="RL248" s="143"/>
      <c r="RM248" s="143"/>
      <c r="RN248" s="143"/>
      <c r="RO248" s="143"/>
      <c r="RP248" s="143"/>
      <c r="RQ248" s="143"/>
      <c r="RR248" s="143"/>
      <c r="RS248" s="143"/>
      <c r="RT248" s="143"/>
      <c r="RU248" s="143"/>
      <c r="RV248" s="143"/>
      <c r="RW248" s="143"/>
      <c r="RX248" s="143"/>
      <c r="RY248" s="143"/>
      <c r="RZ248" s="143"/>
      <c r="SA248" s="143"/>
      <c r="SB248" s="143"/>
      <c r="SC248" s="143"/>
      <c r="SD248" s="143"/>
      <c r="SE248" s="143"/>
      <c r="SF248" s="143"/>
      <c r="SG248" s="143"/>
      <c r="SH248" s="143"/>
      <c r="SI248" s="143"/>
      <c r="SJ248" s="143"/>
      <c r="SK248" s="143"/>
      <c r="SL248" s="143"/>
      <c r="SM248" s="143"/>
      <c r="SN248" s="143"/>
      <c r="SO248" s="143"/>
      <c r="SP248" s="143"/>
      <c r="SQ248" s="143"/>
      <c r="SR248" s="143"/>
      <c r="SS248" s="143"/>
      <c r="ST248" s="143"/>
      <c r="SU248" s="143"/>
      <c r="SV248" s="143"/>
      <c r="SW248" s="143"/>
      <c r="SX248" s="143"/>
      <c r="SY248" s="143"/>
      <c r="SZ248" s="143"/>
      <c r="TA248" s="143"/>
      <c r="TB248" s="143"/>
      <c r="TC248" s="143"/>
      <c r="TD248" s="143"/>
      <c r="TE248" s="143"/>
      <c r="TF248" s="143"/>
      <c r="TG248" s="143"/>
      <c r="TH248" s="143"/>
      <c r="TI248" s="143"/>
      <c r="TJ248" s="143"/>
      <c r="TK248" s="143"/>
      <c r="TL248" s="143"/>
      <c r="TM248" s="143"/>
      <c r="TN248" s="143"/>
      <c r="TO248" s="143"/>
      <c r="TP248" s="143"/>
      <c r="TQ248" s="143"/>
      <c r="TR248" s="143"/>
      <c r="TS248" s="143"/>
      <c r="TT248" s="143"/>
      <c r="TU248" s="143"/>
      <c r="TV248" s="143"/>
      <c r="TW248" s="143"/>
      <c r="TX248" s="143"/>
      <c r="TY248" s="143"/>
      <c r="TZ248" s="143"/>
      <c r="UA248" s="143"/>
      <c r="UB248" s="143"/>
      <c r="UC248" s="143"/>
      <c r="UD248" s="143"/>
      <c r="UE248" s="143"/>
      <c r="UF248" s="143"/>
      <c r="UG248" s="143"/>
      <c r="UH248" s="143"/>
      <c r="UI248" s="143"/>
      <c r="UJ248" s="143"/>
      <c r="UK248" s="143"/>
      <c r="UL248" s="143"/>
      <c r="UM248" s="143"/>
      <c r="UN248" s="143"/>
      <c r="UO248" s="143"/>
      <c r="UP248" s="143"/>
      <c r="UQ248" s="143"/>
      <c r="UR248" s="143"/>
      <c r="US248" s="143"/>
      <c r="UT248" s="143"/>
      <c r="UU248" s="143"/>
      <c r="UV248" s="143"/>
      <c r="UW248" s="143"/>
      <c r="UX248" s="143"/>
      <c r="UY248" s="143"/>
      <c r="UZ248" s="143"/>
      <c r="VA248" s="143"/>
      <c r="VB248" s="143"/>
      <c r="VC248" s="143"/>
      <c r="VD248" s="143"/>
      <c r="VE248" s="143"/>
      <c r="VF248" s="143"/>
      <c r="VG248" s="143"/>
      <c r="VH248" s="143"/>
      <c r="VI248" s="143"/>
      <c r="VJ248" s="143"/>
      <c r="VK248" s="143"/>
      <c r="VL248" s="143"/>
      <c r="VM248" s="143"/>
      <c r="VN248" s="143"/>
      <c r="VO248" s="143"/>
      <c r="VP248" s="143"/>
      <c r="VQ248" s="143"/>
      <c r="VR248" s="143"/>
      <c r="VS248" s="143"/>
      <c r="VT248" s="143"/>
      <c r="VU248" s="143"/>
      <c r="VV248" s="143"/>
      <c r="VW248" s="143"/>
      <c r="VX248" s="143"/>
      <c r="VY248" s="143"/>
      <c r="VZ248" s="143"/>
      <c r="WA248" s="143"/>
      <c r="WB248" s="143"/>
      <c r="WC248" s="143"/>
      <c r="WD248" s="143"/>
      <c r="WE248" s="143"/>
      <c r="WF248" s="143"/>
      <c r="WG248" s="143"/>
      <c r="WH248" s="143"/>
      <c r="WI248" s="143"/>
      <c r="WJ248" s="143"/>
      <c r="WK248" s="143"/>
      <c r="WL248" s="143"/>
      <c r="WM248" s="143"/>
      <c r="WN248" s="143"/>
      <c r="WO248" s="143"/>
      <c r="WP248" s="143"/>
      <c r="WQ248" s="143"/>
      <c r="WR248" s="143"/>
      <c r="WS248" s="143"/>
      <c r="WT248" s="143"/>
      <c r="WU248" s="143"/>
      <c r="WV248" s="143"/>
      <c r="WW248" s="143"/>
      <c r="WX248" s="143"/>
      <c r="WY248" s="143"/>
      <c r="WZ248" s="143"/>
      <c r="XA248" s="143"/>
      <c r="XB248" s="143"/>
      <c r="XC248" s="143"/>
      <c r="XD248" s="143"/>
      <c r="XE248" s="143"/>
      <c r="XF248" s="143"/>
      <c r="XG248" s="143"/>
      <c r="XH248" s="143"/>
      <c r="XI248" s="143"/>
      <c r="XJ248" s="143"/>
      <c r="XK248" s="143"/>
      <c r="XL248" s="143"/>
      <c r="XM248" s="143"/>
      <c r="XN248" s="143"/>
      <c r="XO248" s="143"/>
      <c r="XP248" s="143"/>
      <c r="XQ248" s="143"/>
      <c r="XR248" s="143"/>
      <c r="XS248" s="143"/>
      <c r="XT248" s="143"/>
      <c r="XU248" s="143"/>
      <c r="XV248" s="143"/>
      <c r="XW248" s="143"/>
      <c r="XX248" s="143"/>
      <c r="XY248" s="143"/>
      <c r="XZ248" s="143"/>
      <c r="YA248" s="143"/>
      <c r="YB248" s="143"/>
      <c r="YC248" s="143"/>
      <c r="YD248" s="143"/>
      <c r="YE248" s="143"/>
      <c r="YF248" s="143"/>
      <c r="YG248" s="143"/>
      <c r="YH248" s="143"/>
      <c r="YI248" s="143"/>
      <c r="YJ248" s="143"/>
      <c r="YK248" s="143"/>
      <c r="YL248" s="143"/>
      <c r="YM248" s="143"/>
      <c r="YN248" s="143"/>
      <c r="YO248" s="143"/>
      <c r="YP248" s="143"/>
      <c r="YQ248" s="143"/>
      <c r="YR248" s="143"/>
      <c r="YS248" s="143"/>
      <c r="YT248" s="143"/>
      <c r="YU248" s="143"/>
      <c r="YV248" s="143"/>
      <c r="YW248" s="143"/>
      <c r="YX248" s="143"/>
      <c r="YY248" s="143"/>
      <c r="YZ248" s="143"/>
      <c r="ZA248" s="143"/>
      <c r="ZB248" s="143"/>
      <c r="ZC248" s="143"/>
      <c r="ZD248" s="143"/>
      <c r="ZE248" s="143"/>
      <c r="ZF248" s="143"/>
      <c r="ZG248" s="143"/>
      <c r="ZH248" s="143"/>
    </row>
    <row r="249" spans="1:684" s="106" customFormat="1" ht="13.55" customHeight="1">
      <c r="A249" s="400"/>
      <c r="B249" s="62" t="s">
        <v>226</v>
      </c>
      <c r="C249" s="251">
        <f>Asia!C249</f>
        <v>2219151</v>
      </c>
      <c r="D249" s="358">
        <f t="shared" si="73"/>
        <v>0.25236940747036329</v>
      </c>
      <c r="E249" s="349">
        <v>778</v>
      </c>
      <c r="F249" s="351">
        <f t="shared" si="67"/>
        <v>5.8503401360544327E-2</v>
      </c>
      <c r="G249" s="92">
        <v>349</v>
      </c>
      <c r="H249" s="385">
        <f t="shared" si="68"/>
        <v>7.7160493827160392E-2</v>
      </c>
      <c r="I249" s="92">
        <v>123</v>
      </c>
      <c r="J249" s="385">
        <f t="shared" si="69"/>
        <v>9.8214285714285809E-2</v>
      </c>
      <c r="K249" s="373">
        <v>63</v>
      </c>
      <c r="L249" s="385">
        <f t="shared" si="70"/>
        <v>0.8</v>
      </c>
      <c r="M249" s="421"/>
      <c r="N249" s="409"/>
      <c r="O249" s="92"/>
      <c r="P249" s="385"/>
      <c r="Q249" s="93"/>
      <c r="R249" s="385"/>
      <c r="S249" s="143"/>
      <c r="T249" s="143"/>
      <c r="U249" s="143"/>
      <c r="V249" s="143"/>
      <c r="W249" s="143"/>
      <c r="X249" s="143"/>
      <c r="Y249" s="143"/>
      <c r="Z249" s="143"/>
      <c r="AA249" s="143"/>
      <c r="AB249" s="143"/>
      <c r="AC249" s="143"/>
      <c r="AD249" s="143"/>
      <c r="AE249" s="143"/>
      <c r="AF249" s="143"/>
      <c r="AG249" s="143"/>
      <c r="AH249" s="143"/>
      <c r="AI249" s="143"/>
      <c r="AJ249" s="143"/>
      <c r="AK249" s="143"/>
      <c r="AL249" s="143"/>
      <c r="AM249" s="143"/>
      <c r="AN249" s="143"/>
      <c r="AO249" s="143"/>
      <c r="AP249" s="143"/>
      <c r="AQ249" s="143"/>
      <c r="AR249" s="143"/>
      <c r="AS249" s="143"/>
      <c r="AT249" s="143"/>
      <c r="AU249" s="143"/>
      <c r="AV249" s="143"/>
      <c r="AW249" s="143"/>
      <c r="AX249" s="143"/>
      <c r="AY249" s="143"/>
      <c r="AZ249" s="143"/>
      <c r="BA249" s="143"/>
      <c r="BB249" s="143"/>
      <c r="BC249" s="143"/>
      <c r="BD249" s="143"/>
      <c r="BE249" s="143"/>
      <c r="BF249" s="143"/>
      <c r="BG249" s="143"/>
      <c r="BH249" s="143"/>
      <c r="BI249" s="143"/>
      <c r="BJ249" s="143"/>
      <c r="BK249" s="143"/>
      <c r="BL249" s="143"/>
      <c r="BM249" s="143"/>
      <c r="BN249" s="143"/>
      <c r="BO249" s="143"/>
      <c r="BP249" s="143"/>
      <c r="BQ249" s="143"/>
      <c r="BR249" s="143"/>
      <c r="BS249" s="143"/>
      <c r="BT249" s="143"/>
      <c r="BU249" s="143"/>
      <c r="BV249" s="143"/>
      <c r="BW249" s="143"/>
      <c r="BX249" s="143"/>
      <c r="BY249" s="143"/>
      <c r="BZ249" s="143"/>
      <c r="CA249" s="143"/>
      <c r="CB249" s="143"/>
      <c r="CC249" s="143"/>
      <c r="CD249" s="143"/>
      <c r="CE249" s="143"/>
      <c r="CF249" s="143"/>
      <c r="CG249" s="143"/>
      <c r="CH249" s="143"/>
      <c r="CI249" s="143"/>
      <c r="CJ249" s="143"/>
      <c r="CK249" s="143"/>
      <c r="CL249" s="143"/>
      <c r="CM249" s="143"/>
      <c r="CN249" s="143"/>
      <c r="CO249" s="143"/>
      <c r="CP249" s="143"/>
      <c r="CQ249" s="143"/>
      <c r="CR249" s="143"/>
      <c r="CS249" s="143"/>
      <c r="CT249" s="143"/>
      <c r="CU249" s="143"/>
      <c r="CV249" s="143"/>
      <c r="CW249" s="143"/>
      <c r="CX249" s="143"/>
      <c r="CY249" s="143"/>
      <c r="CZ249" s="143"/>
      <c r="DA249" s="143"/>
      <c r="DB249" s="143"/>
      <c r="DC249" s="143"/>
      <c r="DD249" s="143"/>
      <c r="DE249" s="143"/>
      <c r="DF249" s="143"/>
      <c r="DG249" s="143"/>
      <c r="DH249" s="143"/>
      <c r="DI249" s="143"/>
      <c r="DJ249" s="143"/>
      <c r="DK249" s="143"/>
      <c r="DL249" s="143"/>
      <c r="DM249" s="143"/>
      <c r="DN249" s="143"/>
      <c r="DO249" s="143"/>
      <c r="DP249" s="143"/>
      <c r="DQ249" s="143"/>
      <c r="DR249" s="143"/>
      <c r="DS249" s="143"/>
      <c r="DT249" s="143"/>
      <c r="DU249" s="143"/>
      <c r="DV249" s="143"/>
      <c r="DW249" s="143"/>
      <c r="DX249" s="143"/>
      <c r="DY249" s="143"/>
      <c r="DZ249" s="143"/>
      <c r="EA249" s="143"/>
      <c r="EB249" s="143"/>
      <c r="EC249" s="143"/>
      <c r="ED249" s="143"/>
      <c r="EE249" s="143"/>
      <c r="EF249" s="143"/>
      <c r="EG249" s="143"/>
      <c r="EH249" s="143"/>
      <c r="EI249" s="143"/>
      <c r="EJ249" s="143"/>
      <c r="EK249" s="143"/>
      <c r="EL249" s="143"/>
      <c r="EM249" s="143"/>
      <c r="EN249" s="143"/>
      <c r="EO249" s="143"/>
      <c r="EP249" s="143"/>
      <c r="EQ249" s="143"/>
      <c r="ER249" s="143"/>
      <c r="ES249" s="143"/>
      <c r="ET249" s="143"/>
      <c r="EU249" s="143"/>
      <c r="EV249" s="143"/>
      <c r="EW249" s="143"/>
      <c r="EX249" s="143"/>
      <c r="EY249" s="143"/>
      <c r="EZ249" s="143"/>
      <c r="FA249" s="143"/>
      <c r="FB249" s="143"/>
      <c r="FC249" s="143"/>
      <c r="FD249" s="143"/>
      <c r="FE249" s="143"/>
      <c r="FF249" s="143"/>
      <c r="FG249" s="143"/>
      <c r="FH249" s="143"/>
      <c r="FI249" s="143"/>
      <c r="FJ249" s="143"/>
      <c r="FK249" s="143"/>
      <c r="FL249" s="143"/>
      <c r="FM249" s="143"/>
      <c r="FN249" s="143"/>
      <c r="FO249" s="143"/>
      <c r="FP249" s="143"/>
      <c r="FQ249" s="143"/>
      <c r="FR249" s="143"/>
      <c r="FS249" s="143"/>
      <c r="FT249" s="143"/>
      <c r="FU249" s="143"/>
      <c r="FV249" s="143"/>
      <c r="FW249" s="143"/>
      <c r="FX249" s="143"/>
      <c r="FY249" s="143"/>
      <c r="FZ249" s="143"/>
      <c r="GA249" s="143"/>
      <c r="GB249" s="143"/>
      <c r="GC249" s="143"/>
      <c r="GD249" s="143"/>
      <c r="GE249" s="143"/>
      <c r="GF249" s="143"/>
      <c r="GG249" s="143"/>
      <c r="GH249" s="143"/>
      <c r="GI249" s="143"/>
      <c r="GJ249" s="143"/>
      <c r="GK249" s="143"/>
      <c r="GL249" s="143"/>
      <c r="GM249" s="143"/>
      <c r="GN249" s="143"/>
      <c r="GO249" s="143"/>
      <c r="GP249" s="143"/>
      <c r="GQ249" s="143"/>
      <c r="GR249" s="143"/>
      <c r="GS249" s="143"/>
      <c r="GT249" s="143"/>
      <c r="GU249" s="143"/>
      <c r="GV249" s="143"/>
      <c r="GW249" s="143"/>
      <c r="GX249" s="143"/>
      <c r="GY249" s="143"/>
      <c r="GZ249" s="143"/>
      <c r="HA249" s="143"/>
      <c r="HB249" s="143"/>
      <c r="HC249" s="143"/>
      <c r="HD249" s="143"/>
      <c r="HE249" s="143"/>
      <c r="HF249" s="143"/>
      <c r="HG249" s="143"/>
      <c r="HH249" s="143"/>
      <c r="HI249" s="143"/>
      <c r="HJ249" s="143"/>
      <c r="HK249" s="143"/>
      <c r="HL249" s="143"/>
      <c r="HM249" s="143"/>
      <c r="HN249" s="143"/>
      <c r="HO249" s="143"/>
      <c r="HP249" s="143"/>
      <c r="HQ249" s="143"/>
      <c r="HR249" s="143"/>
      <c r="HS249" s="143"/>
      <c r="HT249" s="143"/>
      <c r="HU249" s="143"/>
      <c r="HV249" s="143"/>
      <c r="HW249" s="143"/>
      <c r="HX249" s="143"/>
      <c r="HY249" s="143"/>
      <c r="HZ249" s="143"/>
      <c r="IA249" s="143"/>
      <c r="IB249" s="143"/>
      <c r="IC249" s="143"/>
      <c r="ID249" s="143"/>
      <c r="IE249" s="143"/>
      <c r="IF249" s="143"/>
      <c r="IG249" s="143"/>
      <c r="IH249" s="143"/>
      <c r="II249" s="143"/>
      <c r="IJ249" s="143"/>
      <c r="IK249" s="143"/>
      <c r="IL249" s="143"/>
      <c r="IM249" s="143"/>
      <c r="IN249" s="143"/>
      <c r="IO249" s="143"/>
      <c r="IP249" s="143"/>
      <c r="IQ249" s="143"/>
      <c r="IR249" s="143"/>
      <c r="IS249" s="143"/>
      <c r="IT249" s="143"/>
      <c r="IU249" s="143"/>
      <c r="IV249" s="143"/>
      <c r="IW249" s="143"/>
      <c r="IX249" s="143"/>
      <c r="IY249" s="143"/>
      <c r="IZ249" s="143"/>
      <c r="JA249" s="143"/>
      <c r="JB249" s="143"/>
      <c r="JC249" s="143"/>
      <c r="JD249" s="143"/>
      <c r="JE249" s="143"/>
      <c r="JF249" s="143"/>
      <c r="JG249" s="143"/>
      <c r="JH249" s="143"/>
      <c r="JI249" s="143"/>
      <c r="JJ249" s="143"/>
      <c r="JK249" s="143"/>
      <c r="JL249" s="143"/>
      <c r="JM249" s="143"/>
      <c r="JN249" s="143"/>
      <c r="JO249" s="143"/>
      <c r="JP249" s="143"/>
      <c r="JQ249" s="143"/>
      <c r="JR249" s="143"/>
      <c r="JS249" s="143"/>
      <c r="JT249" s="143"/>
      <c r="JU249" s="143"/>
      <c r="JV249" s="143"/>
      <c r="JW249" s="143"/>
      <c r="JX249" s="143"/>
      <c r="JY249" s="143"/>
      <c r="JZ249" s="143"/>
      <c r="KA249" s="143"/>
      <c r="KB249" s="143"/>
      <c r="KC249" s="143"/>
      <c r="KD249" s="143"/>
      <c r="KE249" s="143"/>
      <c r="KF249" s="143"/>
      <c r="KG249" s="143"/>
      <c r="KH249" s="143"/>
      <c r="KI249" s="143"/>
      <c r="KJ249" s="143"/>
      <c r="KK249" s="143"/>
      <c r="KL249" s="143"/>
      <c r="KM249" s="143"/>
      <c r="KN249" s="143"/>
      <c r="KO249" s="143"/>
      <c r="KP249" s="143"/>
      <c r="KQ249" s="143"/>
      <c r="KR249" s="143"/>
      <c r="KS249" s="143"/>
      <c r="KT249" s="143"/>
      <c r="KU249" s="143"/>
      <c r="KV249" s="143"/>
      <c r="KW249" s="143"/>
      <c r="KX249" s="143"/>
      <c r="KY249" s="143"/>
      <c r="KZ249" s="143"/>
      <c r="LA249" s="143"/>
      <c r="LB249" s="143"/>
      <c r="LC249" s="143"/>
      <c r="LD249" s="143"/>
      <c r="LE249" s="143"/>
      <c r="LF249" s="143"/>
      <c r="LG249" s="143"/>
      <c r="LH249" s="143"/>
      <c r="LI249" s="143"/>
      <c r="LJ249" s="143"/>
      <c r="LK249" s="143"/>
      <c r="LL249" s="143"/>
      <c r="LM249" s="143"/>
      <c r="LN249" s="143"/>
      <c r="LO249" s="143"/>
      <c r="LP249" s="143"/>
      <c r="LQ249" s="143"/>
      <c r="LR249" s="143"/>
      <c r="LS249" s="143"/>
      <c r="LT249" s="143"/>
      <c r="LU249" s="143"/>
      <c r="LV249" s="143"/>
      <c r="LW249" s="143"/>
      <c r="LX249" s="143"/>
      <c r="LY249" s="143"/>
      <c r="LZ249" s="143"/>
      <c r="MA249" s="143"/>
      <c r="MB249" s="143"/>
      <c r="MC249" s="143"/>
      <c r="MD249" s="143"/>
      <c r="ME249" s="143"/>
      <c r="MF249" s="143"/>
      <c r="MG249" s="143"/>
      <c r="MH249" s="143"/>
      <c r="MI249" s="143"/>
      <c r="MJ249" s="143"/>
      <c r="MK249" s="143"/>
      <c r="ML249" s="143"/>
      <c r="MM249" s="143"/>
      <c r="MN249" s="143"/>
      <c r="MO249" s="143"/>
      <c r="MP249" s="143"/>
      <c r="MQ249" s="143"/>
      <c r="MR249" s="143"/>
      <c r="MS249" s="143"/>
      <c r="MT249" s="143"/>
      <c r="MU249" s="143"/>
      <c r="MV249" s="143"/>
      <c r="MW249" s="143"/>
      <c r="MX249" s="143"/>
      <c r="MY249" s="143"/>
      <c r="MZ249" s="143"/>
      <c r="NA249" s="143"/>
      <c r="NB249" s="143"/>
      <c r="NC249" s="143"/>
      <c r="ND249" s="143"/>
      <c r="NE249" s="143"/>
      <c r="NF249" s="143"/>
      <c r="NG249" s="143"/>
      <c r="NH249" s="143"/>
      <c r="NI249" s="143"/>
      <c r="NJ249" s="143"/>
      <c r="NK249" s="143"/>
      <c r="NL249" s="143"/>
      <c r="NM249" s="143"/>
      <c r="NN249" s="143"/>
      <c r="NO249" s="143"/>
      <c r="NP249" s="143"/>
      <c r="NQ249" s="143"/>
      <c r="NR249" s="143"/>
      <c r="NS249" s="143"/>
      <c r="NT249" s="143"/>
      <c r="NU249" s="143"/>
      <c r="NV249" s="143"/>
      <c r="NW249" s="143"/>
      <c r="NX249" s="143"/>
      <c r="NY249" s="143"/>
      <c r="NZ249" s="143"/>
      <c r="OA249" s="143"/>
      <c r="OB249" s="143"/>
      <c r="OC249" s="143"/>
      <c r="OD249" s="143"/>
      <c r="OE249" s="143"/>
      <c r="OF249" s="143"/>
      <c r="OG249" s="143"/>
      <c r="OH249" s="143"/>
      <c r="OI249" s="143"/>
      <c r="OJ249" s="143"/>
      <c r="OK249" s="143"/>
      <c r="OL249" s="143"/>
      <c r="OM249" s="143"/>
      <c r="ON249" s="143"/>
      <c r="OO249" s="143"/>
      <c r="OP249" s="143"/>
      <c r="OQ249" s="143"/>
      <c r="OR249" s="143"/>
      <c r="OS249" s="143"/>
      <c r="OT249" s="143"/>
      <c r="OU249" s="143"/>
      <c r="OV249" s="143"/>
      <c r="OW249" s="143"/>
      <c r="OX249" s="143"/>
      <c r="OY249" s="143"/>
      <c r="OZ249" s="143"/>
      <c r="PA249" s="143"/>
      <c r="PB249" s="143"/>
      <c r="PC249" s="143"/>
      <c r="PD249" s="143"/>
      <c r="PE249" s="143"/>
      <c r="PF249" s="143"/>
      <c r="PG249" s="143"/>
      <c r="PH249" s="143"/>
      <c r="PI249" s="143"/>
      <c r="PJ249" s="143"/>
      <c r="PK249" s="143"/>
      <c r="PL249" s="143"/>
      <c r="PM249" s="143"/>
      <c r="PN249" s="143"/>
      <c r="PO249" s="143"/>
      <c r="PP249" s="143"/>
      <c r="PQ249" s="143"/>
      <c r="PR249" s="143"/>
      <c r="PS249" s="143"/>
      <c r="PT249" s="143"/>
      <c r="PU249" s="143"/>
      <c r="PV249" s="143"/>
      <c r="PW249" s="143"/>
      <c r="PX249" s="143"/>
      <c r="PY249" s="143"/>
      <c r="PZ249" s="143"/>
      <c r="QA249" s="143"/>
      <c r="QB249" s="143"/>
      <c r="QC249" s="143"/>
      <c r="QD249" s="143"/>
      <c r="QE249" s="143"/>
      <c r="QF249" s="143"/>
      <c r="QG249" s="143"/>
      <c r="QH249" s="143"/>
      <c r="QI249" s="143"/>
      <c r="QJ249" s="143"/>
      <c r="QK249" s="143"/>
      <c r="QL249" s="143"/>
      <c r="QM249" s="143"/>
      <c r="QN249" s="143"/>
      <c r="QO249" s="143"/>
      <c r="QP249" s="143"/>
      <c r="QQ249" s="143"/>
      <c r="QR249" s="143"/>
      <c r="QS249" s="143"/>
      <c r="QT249" s="143"/>
      <c r="QU249" s="143"/>
      <c r="QV249" s="143"/>
      <c r="QW249" s="143"/>
      <c r="QX249" s="143"/>
      <c r="QY249" s="143"/>
      <c r="QZ249" s="143"/>
      <c r="RA249" s="143"/>
      <c r="RB249" s="143"/>
      <c r="RC249" s="143"/>
      <c r="RD249" s="143"/>
      <c r="RE249" s="143"/>
      <c r="RF249" s="143"/>
      <c r="RG249" s="143"/>
      <c r="RH249" s="143"/>
      <c r="RI249" s="143"/>
      <c r="RJ249" s="143"/>
      <c r="RK249" s="143"/>
      <c r="RL249" s="143"/>
      <c r="RM249" s="143"/>
      <c r="RN249" s="143"/>
      <c r="RO249" s="143"/>
      <c r="RP249" s="143"/>
      <c r="RQ249" s="143"/>
      <c r="RR249" s="143"/>
      <c r="RS249" s="143"/>
      <c r="RT249" s="143"/>
      <c r="RU249" s="143"/>
      <c r="RV249" s="143"/>
      <c r="RW249" s="143"/>
      <c r="RX249" s="143"/>
      <c r="RY249" s="143"/>
      <c r="RZ249" s="143"/>
      <c r="SA249" s="143"/>
      <c r="SB249" s="143"/>
      <c r="SC249" s="143"/>
      <c r="SD249" s="143"/>
      <c r="SE249" s="143"/>
      <c r="SF249" s="143"/>
      <c r="SG249" s="143"/>
      <c r="SH249" s="143"/>
      <c r="SI249" s="143"/>
      <c r="SJ249" s="143"/>
      <c r="SK249" s="143"/>
      <c r="SL249" s="143"/>
      <c r="SM249" s="143"/>
      <c r="SN249" s="143"/>
      <c r="SO249" s="143"/>
      <c r="SP249" s="143"/>
      <c r="SQ249" s="143"/>
      <c r="SR249" s="143"/>
      <c r="SS249" s="143"/>
      <c r="ST249" s="143"/>
      <c r="SU249" s="143"/>
      <c r="SV249" s="143"/>
      <c r="SW249" s="143"/>
      <c r="SX249" s="143"/>
      <c r="SY249" s="143"/>
      <c r="SZ249" s="143"/>
      <c r="TA249" s="143"/>
      <c r="TB249" s="143"/>
      <c r="TC249" s="143"/>
      <c r="TD249" s="143"/>
      <c r="TE249" s="143"/>
      <c r="TF249" s="143"/>
      <c r="TG249" s="143"/>
      <c r="TH249" s="143"/>
      <c r="TI249" s="143"/>
      <c r="TJ249" s="143"/>
      <c r="TK249" s="143"/>
      <c r="TL249" s="143"/>
      <c r="TM249" s="143"/>
      <c r="TN249" s="143"/>
      <c r="TO249" s="143"/>
      <c r="TP249" s="143"/>
      <c r="TQ249" s="143"/>
      <c r="TR249" s="143"/>
      <c r="TS249" s="143"/>
      <c r="TT249" s="143"/>
      <c r="TU249" s="143"/>
      <c r="TV249" s="143"/>
      <c r="TW249" s="143"/>
      <c r="TX249" s="143"/>
      <c r="TY249" s="143"/>
      <c r="TZ249" s="143"/>
      <c r="UA249" s="143"/>
      <c r="UB249" s="143"/>
      <c r="UC249" s="143"/>
      <c r="UD249" s="143"/>
      <c r="UE249" s="143"/>
      <c r="UF249" s="143"/>
      <c r="UG249" s="143"/>
      <c r="UH249" s="143"/>
      <c r="UI249" s="143"/>
      <c r="UJ249" s="143"/>
      <c r="UK249" s="143"/>
      <c r="UL249" s="143"/>
      <c r="UM249" s="143"/>
      <c r="UN249" s="143"/>
      <c r="UO249" s="143"/>
      <c r="UP249" s="143"/>
      <c r="UQ249" s="143"/>
      <c r="UR249" s="143"/>
      <c r="US249" s="143"/>
      <c r="UT249" s="143"/>
      <c r="UU249" s="143"/>
      <c r="UV249" s="143"/>
      <c r="UW249" s="143"/>
      <c r="UX249" s="143"/>
      <c r="UY249" s="143"/>
      <c r="UZ249" s="143"/>
      <c r="VA249" s="143"/>
      <c r="VB249" s="143"/>
      <c r="VC249" s="143"/>
      <c r="VD249" s="143"/>
      <c r="VE249" s="143"/>
      <c r="VF249" s="143"/>
      <c r="VG249" s="143"/>
      <c r="VH249" s="143"/>
      <c r="VI249" s="143"/>
      <c r="VJ249" s="143"/>
      <c r="VK249" s="143"/>
      <c r="VL249" s="143"/>
      <c r="VM249" s="143"/>
      <c r="VN249" s="143"/>
      <c r="VO249" s="143"/>
      <c r="VP249" s="143"/>
      <c r="VQ249" s="143"/>
      <c r="VR249" s="143"/>
      <c r="VS249" s="143"/>
      <c r="VT249" s="143"/>
      <c r="VU249" s="143"/>
      <c r="VV249" s="143"/>
      <c r="VW249" s="143"/>
      <c r="VX249" s="143"/>
      <c r="VY249" s="143"/>
      <c r="VZ249" s="143"/>
      <c r="WA249" s="143"/>
      <c r="WB249" s="143"/>
      <c r="WC249" s="143"/>
      <c r="WD249" s="143"/>
      <c r="WE249" s="143"/>
      <c r="WF249" s="143"/>
      <c r="WG249" s="143"/>
      <c r="WH249" s="143"/>
      <c r="WI249" s="143"/>
      <c r="WJ249" s="143"/>
      <c r="WK249" s="143"/>
      <c r="WL249" s="143"/>
      <c r="WM249" s="143"/>
      <c r="WN249" s="143"/>
      <c r="WO249" s="143"/>
      <c r="WP249" s="143"/>
      <c r="WQ249" s="143"/>
      <c r="WR249" s="143"/>
      <c r="WS249" s="143"/>
      <c r="WT249" s="143"/>
      <c r="WU249" s="143"/>
      <c r="WV249" s="143"/>
      <c r="WW249" s="143"/>
      <c r="WX249" s="143"/>
      <c r="WY249" s="143"/>
      <c r="WZ249" s="143"/>
      <c r="XA249" s="143"/>
      <c r="XB249" s="143"/>
      <c r="XC249" s="143"/>
      <c r="XD249" s="143"/>
      <c r="XE249" s="143"/>
      <c r="XF249" s="143"/>
      <c r="XG249" s="143"/>
      <c r="XH249" s="143"/>
      <c r="XI249" s="143"/>
      <c r="XJ249" s="143"/>
      <c r="XK249" s="143"/>
      <c r="XL249" s="143"/>
      <c r="XM249" s="143"/>
      <c r="XN249" s="143"/>
      <c r="XO249" s="143"/>
      <c r="XP249" s="143"/>
      <c r="XQ249" s="143"/>
      <c r="XR249" s="143"/>
      <c r="XS249" s="143"/>
      <c r="XT249" s="143"/>
      <c r="XU249" s="143"/>
      <c r="XV249" s="143"/>
      <c r="XW249" s="143"/>
      <c r="XX249" s="143"/>
      <c r="XY249" s="143"/>
      <c r="XZ249" s="143"/>
      <c r="YA249" s="143"/>
      <c r="YB249" s="143"/>
      <c r="YC249" s="143"/>
      <c r="YD249" s="143"/>
      <c r="YE249" s="143"/>
      <c r="YF249" s="143"/>
      <c r="YG249" s="143"/>
      <c r="YH249" s="143"/>
      <c r="YI249" s="143"/>
      <c r="YJ249" s="143"/>
      <c r="YK249" s="143"/>
      <c r="YL249" s="143"/>
      <c r="YM249" s="143"/>
      <c r="YN249" s="143"/>
      <c r="YO249" s="143"/>
      <c r="YP249" s="143"/>
      <c r="YQ249" s="143"/>
      <c r="YR249" s="143"/>
      <c r="YS249" s="143"/>
      <c r="YT249" s="143"/>
      <c r="YU249" s="143"/>
      <c r="YV249" s="143"/>
      <c r="YW249" s="143"/>
      <c r="YX249" s="143"/>
      <c r="YY249" s="143"/>
      <c r="YZ249" s="143"/>
      <c r="ZA249" s="143"/>
      <c r="ZB249" s="143"/>
      <c r="ZC249" s="143"/>
      <c r="ZD249" s="143"/>
      <c r="ZE249" s="143"/>
      <c r="ZF249" s="143"/>
      <c r="ZG249" s="143"/>
      <c r="ZH249" s="143"/>
    </row>
    <row r="250" spans="1:684" s="106" customFormat="1" ht="13.55" customHeight="1" thickBot="1">
      <c r="A250" s="400"/>
      <c r="B250" s="62" t="s">
        <v>227</v>
      </c>
      <c r="C250" s="341">
        <f>Asia!C250</f>
        <v>2501969</v>
      </c>
      <c r="D250" s="390">
        <f>Asia!D250</f>
        <v>0.16162261468611883</v>
      </c>
      <c r="E250" s="93"/>
      <c r="F250" s="385" t="str">
        <f t="shared" si="67"/>
        <v/>
      </c>
      <c r="G250" s="348">
        <v>292</v>
      </c>
      <c r="H250" s="351">
        <f t="shared" si="68"/>
        <v>-2.6666666666666616E-2</v>
      </c>
      <c r="I250" s="348">
        <v>112</v>
      </c>
      <c r="J250" s="351">
        <f t="shared" si="69"/>
        <v>0.16666666666666674</v>
      </c>
      <c r="K250" s="350">
        <v>53</v>
      </c>
      <c r="L250" s="351">
        <f t="shared" si="70"/>
        <v>-0.13114754098360659</v>
      </c>
      <c r="M250" s="421"/>
      <c r="N250" s="409"/>
      <c r="O250" s="92"/>
      <c r="P250" s="385"/>
      <c r="Q250" s="93"/>
      <c r="R250" s="385"/>
      <c r="S250" s="143"/>
      <c r="T250" s="143"/>
      <c r="U250" s="143"/>
      <c r="V250" s="143"/>
      <c r="W250" s="143"/>
      <c r="X250" s="143"/>
      <c r="Y250" s="143"/>
      <c r="Z250" s="143"/>
      <c r="AA250" s="143"/>
      <c r="AB250" s="143"/>
      <c r="AC250" s="143"/>
      <c r="AD250" s="143"/>
      <c r="AE250" s="143"/>
      <c r="AF250" s="143"/>
      <c r="AG250" s="143"/>
      <c r="AH250" s="143"/>
      <c r="AI250" s="143"/>
      <c r="AJ250" s="143"/>
      <c r="AK250" s="143"/>
      <c r="AL250" s="143"/>
      <c r="AM250" s="143"/>
      <c r="AN250" s="143"/>
      <c r="AO250" s="143"/>
      <c r="AP250" s="143"/>
      <c r="AQ250" s="143"/>
      <c r="AR250" s="143"/>
      <c r="AS250" s="143"/>
      <c r="AT250" s="143"/>
      <c r="AU250" s="143"/>
      <c r="AV250" s="143"/>
      <c r="AW250" s="143"/>
      <c r="AX250" s="143"/>
      <c r="AY250" s="143"/>
      <c r="AZ250" s="143"/>
      <c r="BA250" s="143"/>
      <c r="BB250" s="143"/>
      <c r="BC250" s="143"/>
      <c r="BD250" s="143"/>
      <c r="BE250" s="143"/>
      <c r="BF250" s="143"/>
      <c r="BG250" s="143"/>
      <c r="BH250" s="143"/>
      <c r="BI250" s="143"/>
      <c r="BJ250" s="143"/>
      <c r="BK250" s="143"/>
      <c r="BL250" s="143"/>
      <c r="BM250" s="143"/>
      <c r="BN250" s="143"/>
      <c r="BO250" s="143"/>
      <c r="BP250" s="143"/>
      <c r="BQ250" s="143"/>
      <c r="BR250" s="143"/>
      <c r="BS250" s="143"/>
      <c r="BT250" s="143"/>
      <c r="BU250" s="143"/>
      <c r="BV250" s="143"/>
      <c r="BW250" s="143"/>
      <c r="BX250" s="143"/>
      <c r="BY250" s="143"/>
      <c r="BZ250" s="143"/>
      <c r="CA250" s="143"/>
      <c r="CB250" s="143"/>
      <c r="CC250" s="143"/>
      <c r="CD250" s="143"/>
      <c r="CE250" s="143"/>
      <c r="CF250" s="143"/>
      <c r="CG250" s="143"/>
      <c r="CH250" s="143"/>
      <c r="CI250" s="143"/>
      <c r="CJ250" s="143"/>
      <c r="CK250" s="143"/>
      <c r="CL250" s="143"/>
      <c r="CM250" s="143"/>
      <c r="CN250" s="143"/>
      <c r="CO250" s="143"/>
      <c r="CP250" s="143"/>
      <c r="CQ250" s="143"/>
      <c r="CR250" s="143"/>
      <c r="CS250" s="143"/>
      <c r="CT250" s="143"/>
      <c r="CU250" s="143"/>
      <c r="CV250" s="143"/>
      <c r="CW250" s="143"/>
      <c r="CX250" s="143"/>
      <c r="CY250" s="143"/>
      <c r="CZ250" s="143"/>
      <c r="DA250" s="143"/>
      <c r="DB250" s="143"/>
      <c r="DC250" s="143"/>
      <c r="DD250" s="143"/>
      <c r="DE250" s="143"/>
      <c r="DF250" s="143"/>
      <c r="DG250" s="143"/>
      <c r="DH250" s="143"/>
      <c r="DI250" s="143"/>
      <c r="DJ250" s="143"/>
      <c r="DK250" s="143"/>
      <c r="DL250" s="143"/>
      <c r="DM250" s="143"/>
      <c r="DN250" s="143"/>
      <c r="DO250" s="143"/>
      <c r="DP250" s="143"/>
      <c r="DQ250" s="143"/>
      <c r="DR250" s="143"/>
      <c r="DS250" s="143"/>
      <c r="DT250" s="143"/>
      <c r="DU250" s="143"/>
      <c r="DV250" s="143"/>
      <c r="DW250" s="143"/>
      <c r="DX250" s="143"/>
      <c r="DY250" s="143"/>
      <c r="DZ250" s="143"/>
      <c r="EA250" s="143"/>
      <c r="EB250" s="143"/>
      <c r="EC250" s="143"/>
      <c r="ED250" s="143"/>
      <c r="EE250" s="143"/>
      <c r="EF250" s="143"/>
      <c r="EG250" s="143"/>
      <c r="EH250" s="143"/>
      <c r="EI250" s="143"/>
      <c r="EJ250" s="143"/>
      <c r="EK250" s="143"/>
      <c r="EL250" s="143"/>
      <c r="EM250" s="143"/>
      <c r="EN250" s="143"/>
      <c r="EO250" s="143"/>
      <c r="EP250" s="143"/>
      <c r="EQ250" s="143"/>
      <c r="ER250" s="143"/>
      <c r="ES250" s="143"/>
      <c r="ET250" s="143"/>
      <c r="EU250" s="143"/>
      <c r="EV250" s="143"/>
      <c r="EW250" s="143"/>
      <c r="EX250" s="143"/>
      <c r="EY250" s="143"/>
      <c r="EZ250" s="143"/>
      <c r="FA250" s="143"/>
      <c r="FB250" s="143"/>
      <c r="FC250" s="143"/>
      <c r="FD250" s="143"/>
      <c r="FE250" s="143"/>
      <c r="FF250" s="143"/>
      <c r="FG250" s="143"/>
      <c r="FH250" s="143"/>
      <c r="FI250" s="143"/>
      <c r="FJ250" s="143"/>
      <c r="FK250" s="143"/>
      <c r="FL250" s="143"/>
      <c r="FM250" s="143"/>
      <c r="FN250" s="143"/>
      <c r="FO250" s="143"/>
      <c r="FP250" s="143"/>
      <c r="FQ250" s="143"/>
      <c r="FR250" s="143"/>
      <c r="FS250" s="143"/>
      <c r="FT250" s="143"/>
      <c r="FU250" s="143"/>
      <c r="FV250" s="143"/>
      <c r="FW250" s="143"/>
      <c r="FX250" s="143"/>
      <c r="FY250" s="143"/>
      <c r="FZ250" s="143"/>
      <c r="GA250" s="143"/>
      <c r="GB250" s="143"/>
      <c r="GC250" s="143"/>
      <c r="GD250" s="143"/>
      <c r="GE250" s="143"/>
      <c r="GF250" s="143"/>
      <c r="GG250" s="143"/>
      <c r="GH250" s="143"/>
      <c r="GI250" s="143"/>
      <c r="GJ250" s="143"/>
      <c r="GK250" s="143"/>
      <c r="GL250" s="143"/>
      <c r="GM250" s="143"/>
      <c r="GN250" s="143"/>
      <c r="GO250" s="143"/>
      <c r="GP250" s="143"/>
      <c r="GQ250" s="143"/>
      <c r="GR250" s="143"/>
      <c r="GS250" s="143"/>
      <c r="GT250" s="143"/>
      <c r="GU250" s="143"/>
      <c r="GV250" s="143"/>
      <c r="GW250" s="143"/>
      <c r="GX250" s="143"/>
      <c r="GY250" s="143"/>
      <c r="GZ250" s="143"/>
      <c r="HA250" s="143"/>
      <c r="HB250" s="143"/>
      <c r="HC250" s="143"/>
      <c r="HD250" s="143"/>
      <c r="HE250" s="143"/>
      <c r="HF250" s="143"/>
      <c r="HG250" s="143"/>
      <c r="HH250" s="143"/>
      <c r="HI250" s="143"/>
      <c r="HJ250" s="143"/>
      <c r="HK250" s="143"/>
      <c r="HL250" s="143"/>
      <c r="HM250" s="143"/>
      <c r="HN250" s="143"/>
      <c r="HO250" s="143"/>
      <c r="HP250" s="143"/>
      <c r="HQ250" s="143"/>
      <c r="HR250" s="143"/>
      <c r="HS250" s="143"/>
      <c r="HT250" s="143"/>
      <c r="HU250" s="143"/>
      <c r="HV250" s="143"/>
      <c r="HW250" s="143"/>
      <c r="HX250" s="143"/>
      <c r="HY250" s="143"/>
      <c r="HZ250" s="143"/>
      <c r="IA250" s="143"/>
      <c r="IB250" s="143"/>
      <c r="IC250" s="143"/>
      <c r="ID250" s="143"/>
      <c r="IE250" s="143"/>
      <c r="IF250" s="143"/>
      <c r="IG250" s="143"/>
      <c r="IH250" s="143"/>
      <c r="II250" s="143"/>
      <c r="IJ250" s="143"/>
      <c r="IK250" s="143"/>
      <c r="IL250" s="143"/>
      <c r="IM250" s="143"/>
      <c r="IN250" s="143"/>
      <c r="IO250" s="143"/>
      <c r="IP250" s="143"/>
      <c r="IQ250" s="143"/>
      <c r="IR250" s="143"/>
      <c r="IS250" s="143"/>
      <c r="IT250" s="143"/>
      <c r="IU250" s="143"/>
      <c r="IV250" s="143"/>
      <c r="IW250" s="143"/>
      <c r="IX250" s="143"/>
      <c r="IY250" s="143"/>
      <c r="IZ250" s="143"/>
      <c r="JA250" s="143"/>
      <c r="JB250" s="143"/>
      <c r="JC250" s="143"/>
      <c r="JD250" s="143"/>
      <c r="JE250" s="143"/>
      <c r="JF250" s="143"/>
      <c r="JG250" s="143"/>
      <c r="JH250" s="143"/>
      <c r="JI250" s="143"/>
      <c r="JJ250" s="143"/>
      <c r="JK250" s="143"/>
      <c r="JL250" s="143"/>
      <c r="JM250" s="143"/>
      <c r="JN250" s="143"/>
      <c r="JO250" s="143"/>
      <c r="JP250" s="143"/>
      <c r="JQ250" s="143"/>
      <c r="JR250" s="143"/>
      <c r="JS250" s="143"/>
      <c r="JT250" s="143"/>
      <c r="JU250" s="143"/>
      <c r="JV250" s="143"/>
      <c r="JW250" s="143"/>
      <c r="JX250" s="143"/>
      <c r="JY250" s="143"/>
      <c r="JZ250" s="143"/>
      <c r="KA250" s="143"/>
      <c r="KB250" s="143"/>
      <c r="KC250" s="143"/>
      <c r="KD250" s="143"/>
      <c r="KE250" s="143"/>
      <c r="KF250" s="143"/>
      <c r="KG250" s="143"/>
      <c r="KH250" s="143"/>
      <c r="KI250" s="143"/>
      <c r="KJ250" s="143"/>
      <c r="KK250" s="143"/>
      <c r="KL250" s="143"/>
      <c r="KM250" s="143"/>
      <c r="KN250" s="143"/>
      <c r="KO250" s="143"/>
      <c r="KP250" s="143"/>
      <c r="KQ250" s="143"/>
      <c r="KR250" s="143"/>
      <c r="KS250" s="143"/>
      <c r="KT250" s="143"/>
      <c r="KU250" s="143"/>
      <c r="KV250" s="143"/>
      <c r="KW250" s="143"/>
      <c r="KX250" s="143"/>
      <c r="KY250" s="143"/>
      <c r="KZ250" s="143"/>
      <c r="LA250" s="143"/>
      <c r="LB250" s="143"/>
      <c r="LC250" s="143"/>
      <c r="LD250" s="143"/>
      <c r="LE250" s="143"/>
      <c r="LF250" s="143"/>
      <c r="LG250" s="143"/>
      <c r="LH250" s="143"/>
      <c r="LI250" s="143"/>
      <c r="LJ250" s="143"/>
      <c r="LK250" s="143"/>
      <c r="LL250" s="143"/>
      <c r="LM250" s="143"/>
      <c r="LN250" s="143"/>
      <c r="LO250" s="143"/>
      <c r="LP250" s="143"/>
      <c r="LQ250" s="143"/>
      <c r="LR250" s="143"/>
      <c r="LS250" s="143"/>
      <c r="LT250" s="143"/>
      <c r="LU250" s="143"/>
      <c r="LV250" s="143"/>
      <c r="LW250" s="143"/>
      <c r="LX250" s="143"/>
      <c r="LY250" s="143"/>
      <c r="LZ250" s="143"/>
      <c r="MA250" s="143"/>
      <c r="MB250" s="143"/>
      <c r="MC250" s="143"/>
      <c r="MD250" s="143"/>
      <c r="ME250" s="143"/>
      <c r="MF250" s="143"/>
      <c r="MG250" s="143"/>
      <c r="MH250" s="143"/>
      <c r="MI250" s="143"/>
      <c r="MJ250" s="143"/>
      <c r="MK250" s="143"/>
      <c r="ML250" s="143"/>
      <c r="MM250" s="143"/>
      <c r="MN250" s="143"/>
      <c r="MO250" s="143"/>
      <c r="MP250" s="143"/>
      <c r="MQ250" s="143"/>
      <c r="MR250" s="143"/>
      <c r="MS250" s="143"/>
      <c r="MT250" s="143"/>
      <c r="MU250" s="143"/>
      <c r="MV250" s="143"/>
      <c r="MW250" s="143"/>
      <c r="MX250" s="143"/>
      <c r="MY250" s="143"/>
      <c r="MZ250" s="143"/>
      <c r="NA250" s="143"/>
      <c r="NB250" s="143"/>
      <c r="NC250" s="143"/>
      <c r="ND250" s="143"/>
      <c r="NE250" s="143"/>
      <c r="NF250" s="143"/>
      <c r="NG250" s="143"/>
      <c r="NH250" s="143"/>
      <c r="NI250" s="143"/>
      <c r="NJ250" s="143"/>
      <c r="NK250" s="143"/>
      <c r="NL250" s="143"/>
      <c r="NM250" s="143"/>
      <c r="NN250" s="143"/>
      <c r="NO250" s="143"/>
      <c r="NP250" s="143"/>
      <c r="NQ250" s="143"/>
      <c r="NR250" s="143"/>
      <c r="NS250" s="143"/>
      <c r="NT250" s="143"/>
      <c r="NU250" s="143"/>
      <c r="NV250" s="143"/>
      <c r="NW250" s="143"/>
      <c r="NX250" s="143"/>
      <c r="NY250" s="143"/>
      <c r="NZ250" s="143"/>
      <c r="OA250" s="143"/>
      <c r="OB250" s="143"/>
      <c r="OC250" s="143"/>
      <c r="OD250" s="143"/>
      <c r="OE250" s="143"/>
      <c r="OF250" s="143"/>
      <c r="OG250" s="143"/>
      <c r="OH250" s="143"/>
      <c r="OI250" s="143"/>
      <c r="OJ250" s="143"/>
      <c r="OK250" s="143"/>
      <c r="OL250" s="143"/>
      <c r="OM250" s="143"/>
      <c r="ON250" s="143"/>
      <c r="OO250" s="143"/>
      <c r="OP250" s="143"/>
      <c r="OQ250" s="143"/>
      <c r="OR250" s="143"/>
      <c r="OS250" s="143"/>
      <c r="OT250" s="143"/>
      <c r="OU250" s="143"/>
      <c r="OV250" s="143"/>
      <c r="OW250" s="143"/>
      <c r="OX250" s="143"/>
      <c r="OY250" s="143"/>
      <c r="OZ250" s="143"/>
      <c r="PA250" s="143"/>
      <c r="PB250" s="143"/>
      <c r="PC250" s="143"/>
      <c r="PD250" s="143"/>
      <c r="PE250" s="143"/>
      <c r="PF250" s="143"/>
      <c r="PG250" s="143"/>
      <c r="PH250" s="143"/>
      <c r="PI250" s="143"/>
      <c r="PJ250" s="143"/>
      <c r="PK250" s="143"/>
      <c r="PL250" s="143"/>
      <c r="PM250" s="143"/>
      <c r="PN250" s="143"/>
      <c r="PO250" s="143"/>
      <c r="PP250" s="143"/>
      <c r="PQ250" s="143"/>
      <c r="PR250" s="143"/>
      <c r="PS250" s="143"/>
      <c r="PT250" s="143"/>
      <c r="PU250" s="143"/>
      <c r="PV250" s="143"/>
      <c r="PW250" s="143"/>
      <c r="PX250" s="143"/>
      <c r="PY250" s="143"/>
      <c r="PZ250" s="143"/>
      <c r="QA250" s="143"/>
      <c r="QB250" s="143"/>
      <c r="QC250" s="143"/>
      <c r="QD250" s="143"/>
      <c r="QE250" s="143"/>
      <c r="QF250" s="143"/>
      <c r="QG250" s="143"/>
      <c r="QH250" s="143"/>
      <c r="QI250" s="143"/>
      <c r="QJ250" s="143"/>
      <c r="QK250" s="143"/>
      <c r="QL250" s="143"/>
      <c r="QM250" s="143"/>
      <c r="QN250" s="143"/>
      <c r="QO250" s="143"/>
      <c r="QP250" s="143"/>
      <c r="QQ250" s="143"/>
      <c r="QR250" s="143"/>
      <c r="QS250" s="143"/>
      <c r="QT250" s="143"/>
      <c r="QU250" s="143"/>
      <c r="QV250" s="143"/>
      <c r="QW250" s="143"/>
      <c r="QX250" s="143"/>
      <c r="QY250" s="143"/>
      <c r="QZ250" s="143"/>
      <c r="RA250" s="143"/>
      <c r="RB250" s="143"/>
      <c r="RC250" s="143"/>
      <c r="RD250" s="143"/>
      <c r="RE250" s="143"/>
      <c r="RF250" s="143"/>
      <c r="RG250" s="143"/>
      <c r="RH250" s="143"/>
      <c r="RI250" s="143"/>
      <c r="RJ250" s="143"/>
      <c r="RK250" s="143"/>
      <c r="RL250" s="143"/>
      <c r="RM250" s="143"/>
      <c r="RN250" s="143"/>
      <c r="RO250" s="143"/>
      <c r="RP250" s="143"/>
      <c r="RQ250" s="143"/>
      <c r="RR250" s="143"/>
      <c r="RS250" s="143"/>
      <c r="RT250" s="143"/>
      <c r="RU250" s="143"/>
      <c r="RV250" s="143"/>
      <c r="RW250" s="143"/>
      <c r="RX250" s="143"/>
      <c r="RY250" s="143"/>
      <c r="RZ250" s="143"/>
      <c r="SA250" s="143"/>
      <c r="SB250" s="143"/>
      <c r="SC250" s="143"/>
      <c r="SD250" s="143"/>
      <c r="SE250" s="143"/>
      <c r="SF250" s="143"/>
      <c r="SG250" s="143"/>
      <c r="SH250" s="143"/>
      <c r="SI250" s="143"/>
      <c r="SJ250" s="143"/>
      <c r="SK250" s="143"/>
      <c r="SL250" s="143"/>
      <c r="SM250" s="143"/>
      <c r="SN250" s="143"/>
      <c r="SO250" s="143"/>
      <c r="SP250" s="143"/>
      <c r="SQ250" s="143"/>
      <c r="SR250" s="143"/>
      <c r="SS250" s="143"/>
      <c r="ST250" s="143"/>
      <c r="SU250" s="143"/>
      <c r="SV250" s="143"/>
      <c r="SW250" s="143"/>
      <c r="SX250" s="143"/>
      <c r="SY250" s="143"/>
      <c r="SZ250" s="143"/>
      <c r="TA250" s="143"/>
      <c r="TB250" s="143"/>
      <c r="TC250" s="143"/>
      <c r="TD250" s="143"/>
      <c r="TE250" s="143"/>
      <c r="TF250" s="143"/>
      <c r="TG250" s="143"/>
      <c r="TH250" s="143"/>
      <c r="TI250" s="143"/>
      <c r="TJ250" s="143"/>
      <c r="TK250" s="143"/>
      <c r="TL250" s="143"/>
      <c r="TM250" s="143"/>
      <c r="TN250" s="143"/>
      <c r="TO250" s="143"/>
      <c r="TP250" s="143"/>
      <c r="TQ250" s="143"/>
      <c r="TR250" s="143"/>
      <c r="TS250" s="143"/>
      <c r="TT250" s="143"/>
      <c r="TU250" s="143"/>
      <c r="TV250" s="143"/>
      <c r="TW250" s="143"/>
      <c r="TX250" s="143"/>
      <c r="TY250" s="143"/>
      <c r="TZ250" s="143"/>
      <c r="UA250" s="143"/>
      <c r="UB250" s="143"/>
      <c r="UC250" s="143"/>
      <c r="UD250" s="143"/>
      <c r="UE250" s="143"/>
      <c r="UF250" s="143"/>
      <c r="UG250" s="143"/>
      <c r="UH250" s="143"/>
      <c r="UI250" s="143"/>
      <c r="UJ250" s="143"/>
      <c r="UK250" s="143"/>
      <c r="UL250" s="143"/>
      <c r="UM250" s="143"/>
      <c r="UN250" s="143"/>
      <c r="UO250" s="143"/>
      <c r="UP250" s="143"/>
      <c r="UQ250" s="143"/>
      <c r="UR250" s="143"/>
      <c r="US250" s="143"/>
      <c r="UT250" s="143"/>
      <c r="UU250" s="143"/>
      <c r="UV250" s="143"/>
      <c r="UW250" s="143"/>
      <c r="UX250" s="143"/>
      <c r="UY250" s="143"/>
      <c r="UZ250" s="143"/>
      <c r="VA250" s="143"/>
      <c r="VB250" s="143"/>
      <c r="VC250" s="143"/>
      <c r="VD250" s="143"/>
      <c r="VE250" s="143"/>
      <c r="VF250" s="143"/>
      <c r="VG250" s="143"/>
      <c r="VH250" s="143"/>
      <c r="VI250" s="143"/>
      <c r="VJ250" s="143"/>
      <c r="VK250" s="143"/>
      <c r="VL250" s="143"/>
      <c r="VM250" s="143"/>
      <c r="VN250" s="143"/>
      <c r="VO250" s="143"/>
      <c r="VP250" s="143"/>
      <c r="VQ250" s="143"/>
      <c r="VR250" s="143"/>
      <c r="VS250" s="143"/>
      <c r="VT250" s="143"/>
      <c r="VU250" s="143"/>
      <c r="VV250" s="143"/>
      <c r="VW250" s="143"/>
      <c r="VX250" s="143"/>
      <c r="VY250" s="143"/>
      <c r="VZ250" s="143"/>
      <c r="WA250" s="143"/>
      <c r="WB250" s="143"/>
      <c r="WC250" s="143"/>
      <c r="WD250" s="143"/>
      <c r="WE250" s="143"/>
      <c r="WF250" s="143"/>
      <c r="WG250" s="143"/>
      <c r="WH250" s="143"/>
      <c r="WI250" s="143"/>
      <c r="WJ250" s="143"/>
      <c r="WK250" s="143"/>
      <c r="WL250" s="143"/>
      <c r="WM250" s="143"/>
      <c r="WN250" s="143"/>
      <c r="WO250" s="143"/>
      <c r="WP250" s="143"/>
      <c r="WQ250" s="143"/>
      <c r="WR250" s="143"/>
      <c r="WS250" s="143"/>
      <c r="WT250" s="143"/>
      <c r="WU250" s="143"/>
      <c r="WV250" s="143"/>
      <c r="WW250" s="143"/>
      <c r="WX250" s="143"/>
      <c r="WY250" s="143"/>
      <c r="WZ250" s="143"/>
      <c r="XA250" s="143"/>
      <c r="XB250" s="143"/>
      <c r="XC250" s="143"/>
      <c r="XD250" s="143"/>
      <c r="XE250" s="143"/>
      <c r="XF250" s="143"/>
      <c r="XG250" s="143"/>
      <c r="XH250" s="143"/>
      <c r="XI250" s="143"/>
      <c r="XJ250" s="143"/>
      <c r="XK250" s="143"/>
      <c r="XL250" s="143"/>
      <c r="XM250" s="143"/>
      <c r="XN250" s="143"/>
      <c r="XO250" s="143"/>
      <c r="XP250" s="143"/>
      <c r="XQ250" s="143"/>
      <c r="XR250" s="143"/>
      <c r="XS250" s="143"/>
      <c r="XT250" s="143"/>
      <c r="XU250" s="143"/>
      <c r="XV250" s="143"/>
      <c r="XW250" s="143"/>
      <c r="XX250" s="143"/>
      <c r="XY250" s="143"/>
      <c r="XZ250" s="143"/>
      <c r="YA250" s="143"/>
      <c r="YB250" s="143"/>
      <c r="YC250" s="143"/>
      <c r="YD250" s="143"/>
      <c r="YE250" s="143"/>
      <c r="YF250" s="143"/>
      <c r="YG250" s="143"/>
      <c r="YH250" s="143"/>
      <c r="YI250" s="143"/>
      <c r="YJ250" s="143"/>
      <c r="YK250" s="143"/>
      <c r="YL250" s="143"/>
      <c r="YM250" s="143"/>
      <c r="YN250" s="143"/>
      <c r="YO250" s="143"/>
      <c r="YP250" s="143"/>
      <c r="YQ250" s="143"/>
      <c r="YR250" s="143"/>
      <c r="YS250" s="143"/>
      <c r="YT250" s="143"/>
      <c r="YU250" s="143"/>
      <c r="YV250" s="143"/>
      <c r="YW250" s="143"/>
      <c r="YX250" s="143"/>
      <c r="YY250" s="143"/>
      <c r="YZ250" s="143"/>
      <c r="ZA250" s="143"/>
      <c r="ZB250" s="143"/>
      <c r="ZC250" s="143"/>
      <c r="ZD250" s="143"/>
      <c r="ZE250" s="143"/>
      <c r="ZF250" s="143"/>
      <c r="ZG250" s="143"/>
      <c r="ZH250" s="143"/>
    </row>
    <row r="251" spans="1:684" s="106" customFormat="1" ht="13.55" hidden="1" customHeight="1">
      <c r="A251" s="400"/>
      <c r="B251" s="62" t="s">
        <v>228</v>
      </c>
      <c r="C251" s="251"/>
      <c r="D251" s="358" t="str">
        <f>Asia!D251</f>
        <v/>
      </c>
      <c r="E251" s="93"/>
      <c r="F251" s="385" t="str">
        <f t="shared" si="67"/>
        <v/>
      </c>
      <c r="G251" s="92"/>
      <c r="H251" s="385" t="str">
        <f t="shared" si="68"/>
        <v/>
      </c>
      <c r="I251" s="92"/>
      <c r="J251" s="385" t="str">
        <f t="shared" si="69"/>
        <v/>
      </c>
      <c r="K251" s="373"/>
      <c r="L251" s="385" t="str">
        <f t="shared" si="70"/>
        <v/>
      </c>
      <c r="M251" s="421"/>
      <c r="N251" s="409"/>
      <c r="O251" s="92"/>
      <c r="P251" s="385"/>
      <c r="Q251" s="93"/>
      <c r="R251" s="385"/>
      <c r="S251" s="143"/>
      <c r="T251" s="143"/>
      <c r="U251" s="143"/>
      <c r="V251" s="143"/>
      <c r="W251" s="143"/>
      <c r="X251" s="143"/>
      <c r="Y251" s="143"/>
      <c r="Z251" s="143"/>
      <c r="AA251" s="143"/>
      <c r="AB251" s="143"/>
      <c r="AC251" s="143"/>
      <c r="AD251" s="143"/>
      <c r="AE251" s="143"/>
      <c r="AF251" s="143"/>
      <c r="AG251" s="143"/>
      <c r="AH251" s="143"/>
      <c r="AI251" s="143"/>
      <c r="AJ251" s="143"/>
      <c r="AK251" s="143"/>
      <c r="AL251" s="143"/>
      <c r="AM251" s="143"/>
      <c r="AN251" s="143"/>
      <c r="AO251" s="143"/>
      <c r="AP251" s="143"/>
      <c r="AQ251" s="143"/>
      <c r="AR251" s="143"/>
      <c r="AS251" s="143"/>
      <c r="AT251" s="143"/>
      <c r="AU251" s="143"/>
      <c r="AV251" s="143"/>
      <c r="AW251" s="143"/>
      <c r="AX251" s="143"/>
      <c r="AY251" s="143"/>
      <c r="AZ251" s="143"/>
      <c r="BA251" s="143"/>
      <c r="BB251" s="143"/>
      <c r="BC251" s="143"/>
      <c r="BD251" s="143"/>
      <c r="BE251" s="143"/>
      <c r="BF251" s="143"/>
      <c r="BG251" s="143"/>
      <c r="BH251" s="143"/>
      <c r="BI251" s="143"/>
      <c r="BJ251" s="143"/>
      <c r="BK251" s="143"/>
      <c r="BL251" s="143"/>
      <c r="BM251" s="143"/>
      <c r="BN251" s="143"/>
      <c r="BO251" s="143"/>
      <c r="BP251" s="143"/>
      <c r="BQ251" s="143"/>
      <c r="BR251" s="143"/>
      <c r="BS251" s="143"/>
      <c r="BT251" s="143"/>
      <c r="BU251" s="143"/>
      <c r="BV251" s="143"/>
      <c r="BW251" s="143"/>
      <c r="BX251" s="143"/>
      <c r="BY251" s="143"/>
      <c r="BZ251" s="143"/>
      <c r="CA251" s="143"/>
      <c r="CB251" s="143"/>
      <c r="CC251" s="143"/>
      <c r="CD251" s="143"/>
      <c r="CE251" s="143"/>
      <c r="CF251" s="143"/>
      <c r="CG251" s="143"/>
      <c r="CH251" s="143"/>
      <c r="CI251" s="143"/>
      <c r="CJ251" s="143"/>
      <c r="CK251" s="143"/>
      <c r="CL251" s="143"/>
      <c r="CM251" s="143"/>
      <c r="CN251" s="143"/>
      <c r="CO251" s="143"/>
      <c r="CP251" s="143"/>
      <c r="CQ251" s="143"/>
      <c r="CR251" s="143"/>
      <c r="CS251" s="143"/>
      <c r="CT251" s="143"/>
      <c r="CU251" s="143"/>
      <c r="CV251" s="143"/>
      <c r="CW251" s="143"/>
      <c r="CX251" s="143"/>
      <c r="CY251" s="143"/>
      <c r="CZ251" s="143"/>
      <c r="DA251" s="143"/>
      <c r="DB251" s="143"/>
      <c r="DC251" s="143"/>
      <c r="DD251" s="143"/>
      <c r="DE251" s="143"/>
      <c r="DF251" s="143"/>
      <c r="DG251" s="143"/>
      <c r="DH251" s="143"/>
      <c r="DI251" s="143"/>
      <c r="DJ251" s="143"/>
      <c r="DK251" s="143"/>
      <c r="DL251" s="143"/>
      <c r="DM251" s="143"/>
      <c r="DN251" s="143"/>
      <c r="DO251" s="143"/>
      <c r="DP251" s="143"/>
      <c r="DQ251" s="143"/>
      <c r="DR251" s="143"/>
      <c r="DS251" s="143"/>
      <c r="DT251" s="143"/>
      <c r="DU251" s="143"/>
      <c r="DV251" s="143"/>
      <c r="DW251" s="143"/>
      <c r="DX251" s="143"/>
      <c r="DY251" s="143"/>
      <c r="DZ251" s="143"/>
      <c r="EA251" s="143"/>
      <c r="EB251" s="143"/>
      <c r="EC251" s="143"/>
      <c r="ED251" s="143"/>
      <c r="EE251" s="143"/>
      <c r="EF251" s="143"/>
      <c r="EG251" s="143"/>
      <c r="EH251" s="143"/>
      <c r="EI251" s="143"/>
      <c r="EJ251" s="143"/>
      <c r="EK251" s="143"/>
      <c r="EL251" s="143"/>
      <c r="EM251" s="143"/>
      <c r="EN251" s="143"/>
      <c r="EO251" s="143"/>
      <c r="EP251" s="143"/>
      <c r="EQ251" s="143"/>
      <c r="ER251" s="143"/>
      <c r="ES251" s="143"/>
      <c r="ET251" s="143"/>
      <c r="EU251" s="143"/>
      <c r="EV251" s="143"/>
      <c r="EW251" s="143"/>
      <c r="EX251" s="143"/>
      <c r="EY251" s="143"/>
      <c r="EZ251" s="143"/>
      <c r="FA251" s="143"/>
      <c r="FB251" s="143"/>
      <c r="FC251" s="143"/>
      <c r="FD251" s="143"/>
      <c r="FE251" s="143"/>
      <c r="FF251" s="143"/>
      <c r="FG251" s="143"/>
      <c r="FH251" s="143"/>
      <c r="FI251" s="143"/>
      <c r="FJ251" s="143"/>
      <c r="FK251" s="143"/>
      <c r="FL251" s="143"/>
      <c r="FM251" s="143"/>
      <c r="FN251" s="143"/>
      <c r="FO251" s="143"/>
      <c r="FP251" s="143"/>
      <c r="FQ251" s="143"/>
      <c r="FR251" s="143"/>
      <c r="FS251" s="143"/>
      <c r="FT251" s="143"/>
      <c r="FU251" s="143"/>
      <c r="FV251" s="143"/>
      <c r="FW251" s="143"/>
      <c r="FX251" s="143"/>
      <c r="FY251" s="143"/>
      <c r="FZ251" s="143"/>
      <c r="GA251" s="143"/>
      <c r="GB251" s="143"/>
      <c r="GC251" s="143"/>
      <c r="GD251" s="143"/>
      <c r="GE251" s="143"/>
      <c r="GF251" s="143"/>
      <c r="GG251" s="143"/>
      <c r="GH251" s="143"/>
      <c r="GI251" s="143"/>
      <c r="GJ251" s="143"/>
      <c r="GK251" s="143"/>
      <c r="GL251" s="143"/>
      <c r="GM251" s="143"/>
      <c r="GN251" s="143"/>
      <c r="GO251" s="143"/>
      <c r="GP251" s="143"/>
      <c r="GQ251" s="143"/>
      <c r="GR251" s="143"/>
      <c r="GS251" s="143"/>
      <c r="GT251" s="143"/>
      <c r="GU251" s="143"/>
      <c r="GV251" s="143"/>
      <c r="GW251" s="143"/>
      <c r="GX251" s="143"/>
      <c r="GY251" s="143"/>
      <c r="GZ251" s="143"/>
      <c r="HA251" s="143"/>
      <c r="HB251" s="143"/>
      <c r="HC251" s="143"/>
      <c r="HD251" s="143"/>
      <c r="HE251" s="143"/>
      <c r="HF251" s="143"/>
      <c r="HG251" s="143"/>
      <c r="HH251" s="143"/>
      <c r="HI251" s="143"/>
      <c r="HJ251" s="143"/>
      <c r="HK251" s="143"/>
      <c r="HL251" s="143"/>
      <c r="HM251" s="143"/>
      <c r="HN251" s="143"/>
      <c r="HO251" s="143"/>
      <c r="HP251" s="143"/>
      <c r="HQ251" s="143"/>
      <c r="HR251" s="143"/>
      <c r="HS251" s="143"/>
      <c r="HT251" s="143"/>
      <c r="HU251" s="143"/>
      <c r="HV251" s="143"/>
      <c r="HW251" s="143"/>
      <c r="HX251" s="143"/>
      <c r="HY251" s="143"/>
      <c r="HZ251" s="143"/>
      <c r="IA251" s="143"/>
      <c r="IB251" s="143"/>
      <c r="IC251" s="143"/>
      <c r="ID251" s="143"/>
      <c r="IE251" s="143"/>
      <c r="IF251" s="143"/>
      <c r="IG251" s="143"/>
      <c r="IH251" s="143"/>
      <c r="II251" s="143"/>
      <c r="IJ251" s="143"/>
      <c r="IK251" s="143"/>
      <c r="IL251" s="143"/>
      <c r="IM251" s="143"/>
      <c r="IN251" s="143"/>
      <c r="IO251" s="143"/>
      <c r="IP251" s="143"/>
      <c r="IQ251" s="143"/>
      <c r="IR251" s="143"/>
      <c r="IS251" s="143"/>
      <c r="IT251" s="143"/>
      <c r="IU251" s="143"/>
      <c r="IV251" s="143"/>
      <c r="IW251" s="143"/>
      <c r="IX251" s="143"/>
      <c r="IY251" s="143"/>
      <c r="IZ251" s="143"/>
      <c r="JA251" s="143"/>
      <c r="JB251" s="143"/>
      <c r="JC251" s="143"/>
      <c r="JD251" s="143"/>
      <c r="JE251" s="143"/>
      <c r="JF251" s="143"/>
      <c r="JG251" s="143"/>
      <c r="JH251" s="143"/>
      <c r="JI251" s="143"/>
      <c r="JJ251" s="143"/>
      <c r="JK251" s="143"/>
      <c r="JL251" s="143"/>
      <c r="JM251" s="143"/>
      <c r="JN251" s="143"/>
      <c r="JO251" s="143"/>
      <c r="JP251" s="143"/>
      <c r="JQ251" s="143"/>
      <c r="JR251" s="143"/>
      <c r="JS251" s="143"/>
      <c r="JT251" s="143"/>
      <c r="JU251" s="143"/>
      <c r="JV251" s="143"/>
      <c r="JW251" s="143"/>
      <c r="JX251" s="143"/>
      <c r="JY251" s="143"/>
      <c r="JZ251" s="143"/>
      <c r="KA251" s="143"/>
      <c r="KB251" s="143"/>
      <c r="KC251" s="143"/>
      <c r="KD251" s="143"/>
      <c r="KE251" s="143"/>
      <c r="KF251" s="143"/>
      <c r="KG251" s="143"/>
      <c r="KH251" s="143"/>
      <c r="KI251" s="143"/>
      <c r="KJ251" s="143"/>
      <c r="KK251" s="143"/>
      <c r="KL251" s="143"/>
      <c r="KM251" s="143"/>
      <c r="KN251" s="143"/>
      <c r="KO251" s="143"/>
      <c r="KP251" s="143"/>
      <c r="KQ251" s="143"/>
      <c r="KR251" s="143"/>
      <c r="KS251" s="143"/>
      <c r="KT251" s="143"/>
      <c r="KU251" s="143"/>
      <c r="KV251" s="143"/>
      <c r="KW251" s="143"/>
      <c r="KX251" s="143"/>
      <c r="KY251" s="143"/>
      <c r="KZ251" s="143"/>
      <c r="LA251" s="143"/>
      <c r="LB251" s="143"/>
      <c r="LC251" s="143"/>
      <c r="LD251" s="143"/>
      <c r="LE251" s="143"/>
      <c r="LF251" s="143"/>
      <c r="LG251" s="143"/>
      <c r="LH251" s="143"/>
      <c r="LI251" s="143"/>
      <c r="LJ251" s="143"/>
      <c r="LK251" s="143"/>
      <c r="LL251" s="143"/>
      <c r="LM251" s="143"/>
      <c r="LN251" s="143"/>
      <c r="LO251" s="143"/>
      <c r="LP251" s="143"/>
      <c r="LQ251" s="143"/>
      <c r="LR251" s="143"/>
      <c r="LS251" s="143"/>
      <c r="LT251" s="143"/>
      <c r="LU251" s="143"/>
      <c r="LV251" s="143"/>
      <c r="LW251" s="143"/>
      <c r="LX251" s="143"/>
      <c r="LY251" s="143"/>
      <c r="LZ251" s="143"/>
      <c r="MA251" s="143"/>
      <c r="MB251" s="143"/>
      <c r="MC251" s="143"/>
      <c r="MD251" s="143"/>
      <c r="ME251" s="143"/>
      <c r="MF251" s="143"/>
      <c r="MG251" s="143"/>
      <c r="MH251" s="143"/>
      <c r="MI251" s="143"/>
      <c r="MJ251" s="143"/>
      <c r="MK251" s="143"/>
      <c r="ML251" s="143"/>
      <c r="MM251" s="143"/>
      <c r="MN251" s="143"/>
      <c r="MO251" s="143"/>
      <c r="MP251" s="143"/>
      <c r="MQ251" s="143"/>
      <c r="MR251" s="143"/>
      <c r="MS251" s="143"/>
      <c r="MT251" s="143"/>
      <c r="MU251" s="143"/>
      <c r="MV251" s="143"/>
      <c r="MW251" s="143"/>
      <c r="MX251" s="143"/>
      <c r="MY251" s="143"/>
      <c r="MZ251" s="143"/>
      <c r="NA251" s="143"/>
      <c r="NB251" s="143"/>
      <c r="NC251" s="143"/>
      <c r="ND251" s="143"/>
      <c r="NE251" s="143"/>
      <c r="NF251" s="143"/>
      <c r="NG251" s="143"/>
      <c r="NH251" s="143"/>
      <c r="NI251" s="143"/>
      <c r="NJ251" s="143"/>
      <c r="NK251" s="143"/>
      <c r="NL251" s="143"/>
      <c r="NM251" s="143"/>
      <c r="NN251" s="143"/>
      <c r="NO251" s="143"/>
      <c r="NP251" s="143"/>
      <c r="NQ251" s="143"/>
      <c r="NR251" s="143"/>
      <c r="NS251" s="143"/>
      <c r="NT251" s="143"/>
      <c r="NU251" s="143"/>
      <c r="NV251" s="143"/>
      <c r="NW251" s="143"/>
      <c r="NX251" s="143"/>
      <c r="NY251" s="143"/>
      <c r="NZ251" s="143"/>
      <c r="OA251" s="143"/>
      <c r="OB251" s="143"/>
      <c r="OC251" s="143"/>
      <c r="OD251" s="143"/>
      <c r="OE251" s="143"/>
      <c r="OF251" s="143"/>
      <c r="OG251" s="143"/>
      <c r="OH251" s="143"/>
      <c r="OI251" s="143"/>
      <c r="OJ251" s="143"/>
      <c r="OK251" s="143"/>
      <c r="OL251" s="143"/>
      <c r="OM251" s="143"/>
      <c r="ON251" s="143"/>
      <c r="OO251" s="143"/>
      <c r="OP251" s="143"/>
      <c r="OQ251" s="143"/>
      <c r="OR251" s="143"/>
      <c r="OS251" s="143"/>
      <c r="OT251" s="143"/>
      <c r="OU251" s="143"/>
      <c r="OV251" s="143"/>
      <c r="OW251" s="143"/>
      <c r="OX251" s="143"/>
      <c r="OY251" s="143"/>
      <c r="OZ251" s="143"/>
      <c r="PA251" s="143"/>
      <c r="PB251" s="143"/>
      <c r="PC251" s="143"/>
      <c r="PD251" s="143"/>
      <c r="PE251" s="143"/>
      <c r="PF251" s="143"/>
      <c r="PG251" s="143"/>
      <c r="PH251" s="143"/>
      <c r="PI251" s="143"/>
      <c r="PJ251" s="143"/>
      <c r="PK251" s="143"/>
      <c r="PL251" s="143"/>
      <c r="PM251" s="143"/>
      <c r="PN251" s="143"/>
      <c r="PO251" s="143"/>
      <c r="PP251" s="143"/>
      <c r="PQ251" s="143"/>
      <c r="PR251" s="143"/>
      <c r="PS251" s="143"/>
      <c r="PT251" s="143"/>
      <c r="PU251" s="143"/>
      <c r="PV251" s="143"/>
      <c r="PW251" s="143"/>
      <c r="PX251" s="143"/>
      <c r="PY251" s="143"/>
      <c r="PZ251" s="143"/>
      <c r="QA251" s="143"/>
      <c r="QB251" s="143"/>
      <c r="QC251" s="143"/>
      <c r="QD251" s="143"/>
      <c r="QE251" s="143"/>
      <c r="QF251" s="143"/>
      <c r="QG251" s="143"/>
      <c r="QH251" s="143"/>
      <c r="QI251" s="143"/>
      <c r="QJ251" s="143"/>
      <c r="QK251" s="143"/>
      <c r="QL251" s="143"/>
      <c r="QM251" s="143"/>
      <c r="QN251" s="143"/>
      <c r="QO251" s="143"/>
      <c r="QP251" s="143"/>
      <c r="QQ251" s="143"/>
      <c r="QR251" s="143"/>
      <c r="QS251" s="143"/>
      <c r="QT251" s="143"/>
      <c r="QU251" s="143"/>
      <c r="QV251" s="143"/>
      <c r="QW251" s="143"/>
      <c r="QX251" s="143"/>
      <c r="QY251" s="143"/>
      <c r="QZ251" s="143"/>
      <c r="RA251" s="143"/>
      <c r="RB251" s="143"/>
      <c r="RC251" s="143"/>
      <c r="RD251" s="143"/>
      <c r="RE251" s="143"/>
      <c r="RF251" s="143"/>
      <c r="RG251" s="143"/>
      <c r="RH251" s="143"/>
      <c r="RI251" s="143"/>
      <c r="RJ251" s="143"/>
      <c r="RK251" s="143"/>
      <c r="RL251" s="143"/>
      <c r="RM251" s="143"/>
      <c r="RN251" s="143"/>
      <c r="RO251" s="143"/>
      <c r="RP251" s="143"/>
      <c r="RQ251" s="143"/>
      <c r="RR251" s="143"/>
      <c r="RS251" s="143"/>
      <c r="RT251" s="143"/>
      <c r="RU251" s="143"/>
      <c r="RV251" s="143"/>
      <c r="RW251" s="143"/>
      <c r="RX251" s="143"/>
      <c r="RY251" s="143"/>
      <c r="RZ251" s="143"/>
      <c r="SA251" s="143"/>
      <c r="SB251" s="143"/>
      <c r="SC251" s="143"/>
      <c r="SD251" s="143"/>
      <c r="SE251" s="143"/>
      <c r="SF251" s="143"/>
      <c r="SG251" s="143"/>
      <c r="SH251" s="143"/>
      <c r="SI251" s="143"/>
      <c r="SJ251" s="143"/>
      <c r="SK251" s="143"/>
      <c r="SL251" s="143"/>
      <c r="SM251" s="143"/>
      <c r="SN251" s="143"/>
      <c r="SO251" s="143"/>
      <c r="SP251" s="143"/>
      <c r="SQ251" s="143"/>
      <c r="SR251" s="143"/>
      <c r="SS251" s="143"/>
      <c r="ST251" s="143"/>
      <c r="SU251" s="143"/>
      <c r="SV251" s="143"/>
      <c r="SW251" s="143"/>
      <c r="SX251" s="143"/>
      <c r="SY251" s="143"/>
      <c r="SZ251" s="143"/>
      <c r="TA251" s="143"/>
      <c r="TB251" s="143"/>
      <c r="TC251" s="143"/>
      <c r="TD251" s="143"/>
      <c r="TE251" s="143"/>
      <c r="TF251" s="143"/>
      <c r="TG251" s="143"/>
      <c r="TH251" s="143"/>
      <c r="TI251" s="143"/>
      <c r="TJ251" s="143"/>
      <c r="TK251" s="143"/>
      <c r="TL251" s="143"/>
      <c r="TM251" s="143"/>
      <c r="TN251" s="143"/>
      <c r="TO251" s="143"/>
      <c r="TP251" s="143"/>
      <c r="TQ251" s="143"/>
      <c r="TR251" s="143"/>
      <c r="TS251" s="143"/>
      <c r="TT251" s="143"/>
      <c r="TU251" s="143"/>
      <c r="TV251" s="143"/>
      <c r="TW251" s="143"/>
      <c r="TX251" s="143"/>
      <c r="TY251" s="143"/>
      <c r="TZ251" s="143"/>
      <c r="UA251" s="143"/>
      <c r="UB251" s="143"/>
      <c r="UC251" s="143"/>
      <c r="UD251" s="143"/>
      <c r="UE251" s="143"/>
      <c r="UF251" s="143"/>
      <c r="UG251" s="143"/>
      <c r="UH251" s="143"/>
      <c r="UI251" s="143"/>
      <c r="UJ251" s="143"/>
      <c r="UK251" s="143"/>
      <c r="UL251" s="143"/>
      <c r="UM251" s="143"/>
      <c r="UN251" s="143"/>
      <c r="UO251" s="143"/>
      <c r="UP251" s="143"/>
      <c r="UQ251" s="143"/>
      <c r="UR251" s="143"/>
      <c r="US251" s="143"/>
      <c r="UT251" s="143"/>
      <c r="UU251" s="143"/>
      <c r="UV251" s="143"/>
      <c r="UW251" s="143"/>
      <c r="UX251" s="143"/>
      <c r="UY251" s="143"/>
      <c r="UZ251" s="143"/>
      <c r="VA251" s="143"/>
      <c r="VB251" s="143"/>
      <c r="VC251" s="143"/>
      <c r="VD251" s="143"/>
      <c r="VE251" s="143"/>
      <c r="VF251" s="143"/>
      <c r="VG251" s="143"/>
      <c r="VH251" s="143"/>
      <c r="VI251" s="143"/>
      <c r="VJ251" s="143"/>
      <c r="VK251" s="143"/>
      <c r="VL251" s="143"/>
      <c r="VM251" s="143"/>
      <c r="VN251" s="143"/>
      <c r="VO251" s="143"/>
      <c r="VP251" s="143"/>
      <c r="VQ251" s="143"/>
      <c r="VR251" s="143"/>
      <c r="VS251" s="143"/>
      <c r="VT251" s="143"/>
      <c r="VU251" s="143"/>
      <c r="VV251" s="143"/>
      <c r="VW251" s="143"/>
      <c r="VX251" s="143"/>
      <c r="VY251" s="143"/>
      <c r="VZ251" s="143"/>
      <c r="WA251" s="143"/>
      <c r="WB251" s="143"/>
      <c r="WC251" s="143"/>
      <c r="WD251" s="143"/>
      <c r="WE251" s="143"/>
      <c r="WF251" s="143"/>
      <c r="WG251" s="143"/>
      <c r="WH251" s="143"/>
      <c r="WI251" s="143"/>
      <c r="WJ251" s="143"/>
      <c r="WK251" s="143"/>
      <c r="WL251" s="143"/>
      <c r="WM251" s="143"/>
      <c r="WN251" s="143"/>
      <c r="WO251" s="143"/>
      <c r="WP251" s="143"/>
      <c r="WQ251" s="143"/>
      <c r="WR251" s="143"/>
      <c r="WS251" s="143"/>
      <c r="WT251" s="143"/>
      <c r="WU251" s="143"/>
      <c r="WV251" s="143"/>
      <c r="WW251" s="143"/>
      <c r="WX251" s="143"/>
      <c r="WY251" s="143"/>
      <c r="WZ251" s="143"/>
      <c r="XA251" s="143"/>
      <c r="XB251" s="143"/>
      <c r="XC251" s="143"/>
      <c r="XD251" s="143"/>
      <c r="XE251" s="143"/>
      <c r="XF251" s="143"/>
      <c r="XG251" s="143"/>
      <c r="XH251" s="143"/>
      <c r="XI251" s="143"/>
      <c r="XJ251" s="143"/>
      <c r="XK251" s="143"/>
      <c r="XL251" s="143"/>
      <c r="XM251" s="143"/>
      <c r="XN251" s="143"/>
      <c r="XO251" s="143"/>
      <c r="XP251" s="143"/>
      <c r="XQ251" s="143"/>
      <c r="XR251" s="143"/>
      <c r="XS251" s="143"/>
      <c r="XT251" s="143"/>
      <c r="XU251" s="143"/>
      <c r="XV251" s="143"/>
      <c r="XW251" s="143"/>
      <c r="XX251" s="143"/>
      <c r="XY251" s="143"/>
      <c r="XZ251" s="143"/>
      <c r="YA251" s="143"/>
      <c r="YB251" s="143"/>
      <c r="YC251" s="143"/>
      <c r="YD251" s="143"/>
      <c r="YE251" s="143"/>
      <c r="YF251" s="143"/>
      <c r="YG251" s="143"/>
      <c r="YH251" s="143"/>
      <c r="YI251" s="143"/>
      <c r="YJ251" s="143"/>
      <c r="YK251" s="143"/>
      <c r="YL251" s="143"/>
      <c r="YM251" s="143"/>
      <c r="YN251" s="143"/>
      <c r="YO251" s="143"/>
      <c r="YP251" s="143"/>
      <c r="YQ251" s="143"/>
      <c r="YR251" s="143"/>
      <c r="YS251" s="143"/>
      <c r="YT251" s="143"/>
      <c r="YU251" s="143"/>
      <c r="YV251" s="143"/>
      <c r="YW251" s="143"/>
      <c r="YX251" s="143"/>
      <c r="YY251" s="143"/>
      <c r="YZ251" s="143"/>
      <c r="ZA251" s="143"/>
      <c r="ZB251" s="143"/>
      <c r="ZC251" s="143"/>
      <c r="ZD251" s="143"/>
      <c r="ZE251" s="143"/>
      <c r="ZF251" s="143"/>
      <c r="ZG251" s="143"/>
      <c r="ZH251" s="143"/>
    </row>
    <row r="252" spans="1:684" s="106" customFormat="1" ht="13.55" hidden="1" customHeight="1">
      <c r="A252" s="400"/>
      <c r="B252" s="62" t="s">
        <v>229</v>
      </c>
      <c r="C252" s="251"/>
      <c r="D252" s="358" t="str">
        <f>Asia!D252</f>
        <v/>
      </c>
      <c r="E252" s="93"/>
      <c r="F252" s="385" t="str">
        <f t="shared" si="67"/>
        <v/>
      </c>
      <c r="G252" s="92"/>
      <c r="H252" s="385" t="str">
        <f t="shared" si="68"/>
        <v/>
      </c>
      <c r="I252" s="92"/>
      <c r="J252" s="385" t="str">
        <f t="shared" si="69"/>
        <v/>
      </c>
      <c r="K252" s="373"/>
      <c r="L252" s="385" t="str">
        <f t="shared" si="70"/>
        <v/>
      </c>
      <c r="M252" s="421"/>
      <c r="N252" s="409"/>
      <c r="O252" s="92"/>
      <c r="P252" s="385"/>
      <c r="Q252" s="93"/>
      <c r="R252" s="385"/>
      <c r="S252" s="143"/>
      <c r="T252" s="143"/>
      <c r="U252" s="143"/>
      <c r="V252" s="143"/>
      <c r="W252" s="143"/>
      <c r="X252" s="143"/>
      <c r="Y252" s="143"/>
      <c r="Z252" s="143"/>
      <c r="AA252" s="143"/>
      <c r="AB252" s="143"/>
      <c r="AC252" s="143"/>
      <c r="AD252" s="143"/>
      <c r="AE252" s="143"/>
      <c r="AF252" s="143"/>
      <c r="AG252" s="143"/>
      <c r="AH252" s="143"/>
      <c r="AI252" s="143"/>
      <c r="AJ252" s="143"/>
      <c r="AK252" s="143"/>
      <c r="AL252" s="143"/>
      <c r="AM252" s="143"/>
      <c r="AN252" s="143"/>
      <c r="AO252" s="143"/>
      <c r="AP252" s="143"/>
      <c r="AQ252" s="143"/>
      <c r="AR252" s="143"/>
      <c r="AS252" s="143"/>
      <c r="AT252" s="143"/>
      <c r="AU252" s="143"/>
      <c r="AV252" s="143"/>
      <c r="AW252" s="143"/>
      <c r="AX252" s="143"/>
      <c r="AY252" s="143"/>
      <c r="AZ252" s="143"/>
      <c r="BA252" s="143"/>
      <c r="BB252" s="143"/>
      <c r="BC252" s="143"/>
      <c r="BD252" s="143"/>
      <c r="BE252" s="143"/>
      <c r="BF252" s="143"/>
      <c r="BG252" s="143"/>
      <c r="BH252" s="143"/>
      <c r="BI252" s="143"/>
      <c r="BJ252" s="143"/>
      <c r="BK252" s="143"/>
      <c r="BL252" s="143"/>
      <c r="BM252" s="143"/>
      <c r="BN252" s="143"/>
      <c r="BO252" s="143"/>
      <c r="BP252" s="143"/>
      <c r="BQ252" s="143"/>
      <c r="BR252" s="143"/>
      <c r="BS252" s="143"/>
      <c r="BT252" s="143"/>
      <c r="BU252" s="143"/>
      <c r="BV252" s="143"/>
      <c r="BW252" s="143"/>
      <c r="BX252" s="143"/>
      <c r="BY252" s="143"/>
      <c r="BZ252" s="143"/>
      <c r="CA252" s="143"/>
      <c r="CB252" s="143"/>
      <c r="CC252" s="143"/>
      <c r="CD252" s="143"/>
      <c r="CE252" s="143"/>
      <c r="CF252" s="143"/>
      <c r="CG252" s="143"/>
      <c r="CH252" s="143"/>
      <c r="CI252" s="143"/>
      <c r="CJ252" s="143"/>
      <c r="CK252" s="143"/>
      <c r="CL252" s="143"/>
      <c r="CM252" s="143"/>
      <c r="CN252" s="143"/>
      <c r="CO252" s="143"/>
      <c r="CP252" s="143"/>
      <c r="CQ252" s="143"/>
      <c r="CR252" s="143"/>
      <c r="CS252" s="143"/>
      <c r="CT252" s="143"/>
      <c r="CU252" s="143"/>
      <c r="CV252" s="143"/>
      <c r="CW252" s="143"/>
      <c r="CX252" s="143"/>
      <c r="CY252" s="143"/>
      <c r="CZ252" s="143"/>
      <c r="DA252" s="143"/>
      <c r="DB252" s="143"/>
      <c r="DC252" s="143"/>
      <c r="DD252" s="143"/>
      <c r="DE252" s="143"/>
      <c r="DF252" s="143"/>
      <c r="DG252" s="143"/>
      <c r="DH252" s="143"/>
      <c r="DI252" s="143"/>
      <c r="DJ252" s="143"/>
      <c r="DK252" s="143"/>
      <c r="DL252" s="143"/>
      <c r="DM252" s="143"/>
      <c r="DN252" s="143"/>
      <c r="DO252" s="143"/>
      <c r="DP252" s="143"/>
      <c r="DQ252" s="143"/>
      <c r="DR252" s="143"/>
      <c r="DS252" s="143"/>
      <c r="DT252" s="143"/>
      <c r="DU252" s="143"/>
      <c r="DV252" s="143"/>
      <c r="DW252" s="143"/>
      <c r="DX252" s="143"/>
      <c r="DY252" s="143"/>
      <c r="DZ252" s="143"/>
      <c r="EA252" s="143"/>
      <c r="EB252" s="143"/>
      <c r="EC252" s="143"/>
      <c r="ED252" s="143"/>
      <c r="EE252" s="143"/>
      <c r="EF252" s="143"/>
      <c r="EG252" s="143"/>
      <c r="EH252" s="143"/>
      <c r="EI252" s="143"/>
      <c r="EJ252" s="143"/>
      <c r="EK252" s="143"/>
      <c r="EL252" s="143"/>
      <c r="EM252" s="143"/>
      <c r="EN252" s="143"/>
      <c r="EO252" s="143"/>
      <c r="EP252" s="143"/>
      <c r="EQ252" s="143"/>
      <c r="ER252" s="143"/>
      <c r="ES252" s="143"/>
      <c r="ET252" s="143"/>
      <c r="EU252" s="143"/>
      <c r="EV252" s="143"/>
      <c r="EW252" s="143"/>
      <c r="EX252" s="143"/>
      <c r="EY252" s="143"/>
      <c r="EZ252" s="143"/>
      <c r="FA252" s="143"/>
      <c r="FB252" s="143"/>
      <c r="FC252" s="143"/>
      <c r="FD252" s="143"/>
      <c r="FE252" s="143"/>
      <c r="FF252" s="143"/>
      <c r="FG252" s="143"/>
      <c r="FH252" s="143"/>
      <c r="FI252" s="143"/>
      <c r="FJ252" s="143"/>
      <c r="FK252" s="143"/>
      <c r="FL252" s="143"/>
      <c r="FM252" s="143"/>
      <c r="FN252" s="143"/>
      <c r="FO252" s="143"/>
      <c r="FP252" s="143"/>
      <c r="FQ252" s="143"/>
      <c r="FR252" s="143"/>
      <c r="FS252" s="143"/>
      <c r="FT252" s="143"/>
      <c r="FU252" s="143"/>
      <c r="FV252" s="143"/>
      <c r="FW252" s="143"/>
      <c r="FX252" s="143"/>
      <c r="FY252" s="143"/>
      <c r="FZ252" s="143"/>
      <c r="GA252" s="143"/>
      <c r="GB252" s="143"/>
      <c r="GC252" s="143"/>
      <c r="GD252" s="143"/>
      <c r="GE252" s="143"/>
      <c r="GF252" s="143"/>
      <c r="GG252" s="143"/>
      <c r="GH252" s="143"/>
      <c r="GI252" s="143"/>
      <c r="GJ252" s="143"/>
      <c r="GK252" s="143"/>
      <c r="GL252" s="143"/>
      <c r="GM252" s="143"/>
      <c r="GN252" s="143"/>
      <c r="GO252" s="143"/>
      <c r="GP252" s="143"/>
      <c r="GQ252" s="143"/>
      <c r="GR252" s="143"/>
      <c r="GS252" s="143"/>
      <c r="GT252" s="143"/>
      <c r="GU252" s="143"/>
      <c r="GV252" s="143"/>
      <c r="GW252" s="143"/>
      <c r="GX252" s="143"/>
      <c r="GY252" s="143"/>
      <c r="GZ252" s="143"/>
      <c r="HA252" s="143"/>
      <c r="HB252" s="143"/>
      <c r="HC252" s="143"/>
      <c r="HD252" s="143"/>
      <c r="HE252" s="143"/>
      <c r="HF252" s="143"/>
      <c r="HG252" s="143"/>
      <c r="HH252" s="143"/>
      <c r="HI252" s="143"/>
      <c r="HJ252" s="143"/>
      <c r="HK252" s="143"/>
      <c r="HL252" s="143"/>
      <c r="HM252" s="143"/>
      <c r="HN252" s="143"/>
      <c r="HO252" s="143"/>
      <c r="HP252" s="143"/>
      <c r="HQ252" s="143"/>
      <c r="HR252" s="143"/>
      <c r="HS252" s="143"/>
      <c r="HT252" s="143"/>
      <c r="HU252" s="143"/>
      <c r="HV252" s="143"/>
      <c r="HW252" s="143"/>
      <c r="HX252" s="143"/>
      <c r="HY252" s="143"/>
      <c r="HZ252" s="143"/>
      <c r="IA252" s="143"/>
      <c r="IB252" s="143"/>
      <c r="IC252" s="143"/>
      <c r="ID252" s="143"/>
      <c r="IE252" s="143"/>
      <c r="IF252" s="143"/>
      <c r="IG252" s="143"/>
      <c r="IH252" s="143"/>
      <c r="II252" s="143"/>
      <c r="IJ252" s="143"/>
      <c r="IK252" s="143"/>
      <c r="IL252" s="143"/>
      <c r="IM252" s="143"/>
      <c r="IN252" s="143"/>
      <c r="IO252" s="143"/>
      <c r="IP252" s="143"/>
      <c r="IQ252" s="143"/>
      <c r="IR252" s="143"/>
      <c r="IS252" s="143"/>
      <c r="IT252" s="143"/>
      <c r="IU252" s="143"/>
      <c r="IV252" s="143"/>
      <c r="IW252" s="143"/>
      <c r="IX252" s="143"/>
      <c r="IY252" s="143"/>
      <c r="IZ252" s="143"/>
      <c r="JA252" s="143"/>
      <c r="JB252" s="143"/>
      <c r="JC252" s="143"/>
      <c r="JD252" s="143"/>
      <c r="JE252" s="143"/>
      <c r="JF252" s="143"/>
      <c r="JG252" s="143"/>
      <c r="JH252" s="143"/>
      <c r="JI252" s="143"/>
      <c r="JJ252" s="143"/>
      <c r="JK252" s="143"/>
      <c r="JL252" s="143"/>
      <c r="JM252" s="143"/>
      <c r="JN252" s="143"/>
      <c r="JO252" s="143"/>
      <c r="JP252" s="143"/>
      <c r="JQ252" s="143"/>
      <c r="JR252" s="143"/>
      <c r="JS252" s="143"/>
      <c r="JT252" s="143"/>
      <c r="JU252" s="143"/>
      <c r="JV252" s="143"/>
      <c r="JW252" s="143"/>
      <c r="JX252" s="143"/>
      <c r="JY252" s="143"/>
      <c r="JZ252" s="143"/>
      <c r="KA252" s="143"/>
      <c r="KB252" s="143"/>
      <c r="KC252" s="143"/>
      <c r="KD252" s="143"/>
      <c r="KE252" s="143"/>
      <c r="KF252" s="143"/>
      <c r="KG252" s="143"/>
      <c r="KH252" s="143"/>
      <c r="KI252" s="143"/>
      <c r="KJ252" s="143"/>
      <c r="KK252" s="143"/>
      <c r="KL252" s="143"/>
      <c r="KM252" s="143"/>
      <c r="KN252" s="143"/>
      <c r="KO252" s="143"/>
      <c r="KP252" s="143"/>
      <c r="KQ252" s="143"/>
      <c r="KR252" s="143"/>
      <c r="KS252" s="143"/>
      <c r="KT252" s="143"/>
      <c r="KU252" s="143"/>
      <c r="KV252" s="143"/>
      <c r="KW252" s="143"/>
      <c r="KX252" s="143"/>
      <c r="KY252" s="143"/>
      <c r="KZ252" s="143"/>
      <c r="LA252" s="143"/>
      <c r="LB252" s="143"/>
      <c r="LC252" s="143"/>
      <c r="LD252" s="143"/>
      <c r="LE252" s="143"/>
      <c r="LF252" s="143"/>
      <c r="LG252" s="143"/>
      <c r="LH252" s="143"/>
      <c r="LI252" s="143"/>
      <c r="LJ252" s="143"/>
      <c r="LK252" s="143"/>
      <c r="LL252" s="143"/>
      <c r="LM252" s="143"/>
      <c r="LN252" s="143"/>
      <c r="LO252" s="143"/>
      <c r="LP252" s="143"/>
      <c r="LQ252" s="143"/>
      <c r="LR252" s="143"/>
      <c r="LS252" s="143"/>
      <c r="LT252" s="143"/>
      <c r="LU252" s="143"/>
      <c r="LV252" s="143"/>
      <c r="LW252" s="143"/>
      <c r="LX252" s="143"/>
      <c r="LY252" s="143"/>
      <c r="LZ252" s="143"/>
      <c r="MA252" s="143"/>
      <c r="MB252" s="143"/>
      <c r="MC252" s="143"/>
      <c r="MD252" s="143"/>
      <c r="ME252" s="143"/>
      <c r="MF252" s="143"/>
      <c r="MG252" s="143"/>
      <c r="MH252" s="143"/>
      <c r="MI252" s="143"/>
      <c r="MJ252" s="143"/>
      <c r="MK252" s="143"/>
      <c r="ML252" s="143"/>
      <c r="MM252" s="143"/>
      <c r="MN252" s="143"/>
      <c r="MO252" s="143"/>
      <c r="MP252" s="143"/>
      <c r="MQ252" s="143"/>
      <c r="MR252" s="143"/>
      <c r="MS252" s="143"/>
      <c r="MT252" s="143"/>
      <c r="MU252" s="143"/>
      <c r="MV252" s="143"/>
      <c r="MW252" s="143"/>
      <c r="MX252" s="143"/>
      <c r="MY252" s="143"/>
      <c r="MZ252" s="143"/>
      <c r="NA252" s="143"/>
      <c r="NB252" s="143"/>
      <c r="NC252" s="143"/>
      <c r="ND252" s="143"/>
      <c r="NE252" s="143"/>
      <c r="NF252" s="143"/>
      <c r="NG252" s="143"/>
      <c r="NH252" s="143"/>
      <c r="NI252" s="143"/>
      <c r="NJ252" s="143"/>
      <c r="NK252" s="143"/>
      <c r="NL252" s="143"/>
      <c r="NM252" s="143"/>
      <c r="NN252" s="143"/>
      <c r="NO252" s="143"/>
      <c r="NP252" s="143"/>
      <c r="NQ252" s="143"/>
      <c r="NR252" s="143"/>
      <c r="NS252" s="143"/>
      <c r="NT252" s="143"/>
      <c r="NU252" s="143"/>
      <c r="NV252" s="143"/>
      <c r="NW252" s="143"/>
      <c r="NX252" s="143"/>
      <c r="NY252" s="143"/>
      <c r="NZ252" s="143"/>
      <c r="OA252" s="143"/>
      <c r="OB252" s="143"/>
      <c r="OC252" s="143"/>
      <c r="OD252" s="143"/>
      <c r="OE252" s="143"/>
      <c r="OF252" s="143"/>
      <c r="OG252" s="143"/>
      <c r="OH252" s="143"/>
      <c r="OI252" s="143"/>
      <c r="OJ252" s="143"/>
      <c r="OK252" s="143"/>
      <c r="OL252" s="143"/>
      <c r="OM252" s="143"/>
      <c r="ON252" s="143"/>
      <c r="OO252" s="143"/>
      <c r="OP252" s="143"/>
      <c r="OQ252" s="143"/>
      <c r="OR252" s="143"/>
      <c r="OS252" s="143"/>
      <c r="OT252" s="143"/>
      <c r="OU252" s="143"/>
      <c r="OV252" s="143"/>
      <c r="OW252" s="143"/>
      <c r="OX252" s="143"/>
      <c r="OY252" s="143"/>
      <c r="OZ252" s="143"/>
      <c r="PA252" s="143"/>
      <c r="PB252" s="143"/>
      <c r="PC252" s="143"/>
      <c r="PD252" s="143"/>
      <c r="PE252" s="143"/>
      <c r="PF252" s="143"/>
      <c r="PG252" s="143"/>
      <c r="PH252" s="143"/>
      <c r="PI252" s="143"/>
      <c r="PJ252" s="143"/>
      <c r="PK252" s="143"/>
      <c r="PL252" s="143"/>
      <c r="PM252" s="143"/>
      <c r="PN252" s="143"/>
      <c r="PO252" s="143"/>
      <c r="PP252" s="143"/>
      <c r="PQ252" s="143"/>
      <c r="PR252" s="143"/>
      <c r="PS252" s="143"/>
      <c r="PT252" s="143"/>
      <c r="PU252" s="143"/>
      <c r="PV252" s="143"/>
      <c r="PW252" s="143"/>
      <c r="PX252" s="143"/>
      <c r="PY252" s="143"/>
      <c r="PZ252" s="143"/>
      <c r="QA252" s="143"/>
      <c r="QB252" s="143"/>
      <c r="QC252" s="143"/>
      <c r="QD252" s="143"/>
      <c r="QE252" s="143"/>
      <c r="QF252" s="143"/>
      <c r="QG252" s="143"/>
      <c r="QH252" s="143"/>
      <c r="QI252" s="143"/>
      <c r="QJ252" s="143"/>
      <c r="QK252" s="143"/>
      <c r="QL252" s="143"/>
      <c r="QM252" s="143"/>
      <c r="QN252" s="143"/>
      <c r="QO252" s="143"/>
      <c r="QP252" s="143"/>
      <c r="QQ252" s="143"/>
      <c r="QR252" s="143"/>
      <c r="QS252" s="143"/>
      <c r="QT252" s="143"/>
      <c r="QU252" s="143"/>
      <c r="QV252" s="143"/>
      <c r="QW252" s="143"/>
      <c r="QX252" s="143"/>
      <c r="QY252" s="143"/>
      <c r="QZ252" s="143"/>
      <c r="RA252" s="143"/>
      <c r="RB252" s="143"/>
      <c r="RC252" s="143"/>
      <c r="RD252" s="143"/>
      <c r="RE252" s="143"/>
      <c r="RF252" s="143"/>
      <c r="RG252" s="143"/>
      <c r="RH252" s="143"/>
      <c r="RI252" s="143"/>
      <c r="RJ252" s="143"/>
      <c r="RK252" s="143"/>
      <c r="RL252" s="143"/>
      <c r="RM252" s="143"/>
      <c r="RN252" s="143"/>
      <c r="RO252" s="143"/>
      <c r="RP252" s="143"/>
      <c r="RQ252" s="143"/>
      <c r="RR252" s="143"/>
      <c r="RS252" s="143"/>
      <c r="RT252" s="143"/>
      <c r="RU252" s="143"/>
      <c r="RV252" s="143"/>
      <c r="RW252" s="143"/>
      <c r="RX252" s="143"/>
      <c r="RY252" s="143"/>
      <c r="RZ252" s="143"/>
      <c r="SA252" s="143"/>
      <c r="SB252" s="143"/>
      <c r="SC252" s="143"/>
      <c r="SD252" s="143"/>
      <c r="SE252" s="143"/>
      <c r="SF252" s="143"/>
      <c r="SG252" s="143"/>
      <c r="SH252" s="143"/>
      <c r="SI252" s="143"/>
      <c r="SJ252" s="143"/>
      <c r="SK252" s="143"/>
      <c r="SL252" s="143"/>
      <c r="SM252" s="143"/>
      <c r="SN252" s="143"/>
      <c r="SO252" s="143"/>
      <c r="SP252" s="143"/>
      <c r="SQ252" s="143"/>
      <c r="SR252" s="143"/>
      <c r="SS252" s="143"/>
      <c r="ST252" s="143"/>
      <c r="SU252" s="143"/>
      <c r="SV252" s="143"/>
      <c r="SW252" s="143"/>
      <c r="SX252" s="143"/>
      <c r="SY252" s="143"/>
      <c r="SZ252" s="143"/>
      <c r="TA252" s="143"/>
      <c r="TB252" s="143"/>
      <c r="TC252" s="143"/>
      <c r="TD252" s="143"/>
      <c r="TE252" s="143"/>
      <c r="TF252" s="143"/>
      <c r="TG252" s="143"/>
      <c r="TH252" s="143"/>
      <c r="TI252" s="143"/>
      <c r="TJ252" s="143"/>
      <c r="TK252" s="143"/>
      <c r="TL252" s="143"/>
      <c r="TM252" s="143"/>
      <c r="TN252" s="143"/>
      <c r="TO252" s="143"/>
      <c r="TP252" s="143"/>
      <c r="TQ252" s="143"/>
      <c r="TR252" s="143"/>
      <c r="TS252" s="143"/>
      <c r="TT252" s="143"/>
      <c r="TU252" s="143"/>
      <c r="TV252" s="143"/>
      <c r="TW252" s="143"/>
      <c r="TX252" s="143"/>
      <c r="TY252" s="143"/>
      <c r="TZ252" s="143"/>
      <c r="UA252" s="143"/>
      <c r="UB252" s="143"/>
      <c r="UC252" s="143"/>
      <c r="UD252" s="143"/>
      <c r="UE252" s="143"/>
      <c r="UF252" s="143"/>
      <c r="UG252" s="143"/>
      <c r="UH252" s="143"/>
      <c r="UI252" s="143"/>
      <c r="UJ252" s="143"/>
      <c r="UK252" s="143"/>
      <c r="UL252" s="143"/>
      <c r="UM252" s="143"/>
      <c r="UN252" s="143"/>
      <c r="UO252" s="143"/>
      <c r="UP252" s="143"/>
      <c r="UQ252" s="143"/>
      <c r="UR252" s="143"/>
      <c r="US252" s="143"/>
      <c r="UT252" s="143"/>
      <c r="UU252" s="143"/>
      <c r="UV252" s="143"/>
      <c r="UW252" s="143"/>
      <c r="UX252" s="143"/>
      <c r="UY252" s="143"/>
      <c r="UZ252" s="143"/>
      <c r="VA252" s="143"/>
      <c r="VB252" s="143"/>
      <c r="VC252" s="143"/>
      <c r="VD252" s="143"/>
      <c r="VE252" s="143"/>
      <c r="VF252" s="143"/>
      <c r="VG252" s="143"/>
      <c r="VH252" s="143"/>
      <c r="VI252" s="143"/>
      <c r="VJ252" s="143"/>
      <c r="VK252" s="143"/>
      <c r="VL252" s="143"/>
      <c r="VM252" s="143"/>
      <c r="VN252" s="143"/>
      <c r="VO252" s="143"/>
      <c r="VP252" s="143"/>
      <c r="VQ252" s="143"/>
      <c r="VR252" s="143"/>
      <c r="VS252" s="143"/>
      <c r="VT252" s="143"/>
      <c r="VU252" s="143"/>
      <c r="VV252" s="143"/>
      <c r="VW252" s="143"/>
      <c r="VX252" s="143"/>
      <c r="VY252" s="143"/>
      <c r="VZ252" s="143"/>
      <c r="WA252" s="143"/>
      <c r="WB252" s="143"/>
      <c r="WC252" s="143"/>
      <c r="WD252" s="143"/>
      <c r="WE252" s="143"/>
      <c r="WF252" s="143"/>
      <c r="WG252" s="143"/>
      <c r="WH252" s="143"/>
      <c r="WI252" s="143"/>
      <c r="WJ252" s="143"/>
      <c r="WK252" s="143"/>
      <c r="WL252" s="143"/>
      <c r="WM252" s="143"/>
      <c r="WN252" s="143"/>
      <c r="WO252" s="143"/>
      <c r="WP252" s="143"/>
      <c r="WQ252" s="143"/>
      <c r="WR252" s="143"/>
      <c r="WS252" s="143"/>
      <c r="WT252" s="143"/>
      <c r="WU252" s="143"/>
      <c r="WV252" s="143"/>
      <c r="WW252" s="143"/>
      <c r="WX252" s="143"/>
      <c r="WY252" s="143"/>
      <c r="WZ252" s="143"/>
      <c r="XA252" s="143"/>
      <c r="XB252" s="143"/>
      <c r="XC252" s="143"/>
      <c r="XD252" s="143"/>
      <c r="XE252" s="143"/>
      <c r="XF252" s="143"/>
      <c r="XG252" s="143"/>
      <c r="XH252" s="143"/>
      <c r="XI252" s="143"/>
      <c r="XJ252" s="143"/>
      <c r="XK252" s="143"/>
      <c r="XL252" s="143"/>
      <c r="XM252" s="143"/>
      <c r="XN252" s="143"/>
      <c r="XO252" s="143"/>
      <c r="XP252" s="143"/>
      <c r="XQ252" s="143"/>
      <c r="XR252" s="143"/>
      <c r="XS252" s="143"/>
      <c r="XT252" s="143"/>
      <c r="XU252" s="143"/>
      <c r="XV252" s="143"/>
      <c r="XW252" s="143"/>
      <c r="XX252" s="143"/>
      <c r="XY252" s="143"/>
      <c r="XZ252" s="143"/>
      <c r="YA252" s="143"/>
      <c r="YB252" s="143"/>
      <c r="YC252" s="143"/>
      <c r="YD252" s="143"/>
      <c r="YE252" s="143"/>
      <c r="YF252" s="143"/>
      <c r="YG252" s="143"/>
      <c r="YH252" s="143"/>
      <c r="YI252" s="143"/>
      <c r="YJ252" s="143"/>
      <c r="YK252" s="143"/>
      <c r="YL252" s="143"/>
      <c r="YM252" s="143"/>
      <c r="YN252" s="143"/>
      <c r="YO252" s="143"/>
      <c r="YP252" s="143"/>
      <c r="YQ252" s="143"/>
      <c r="YR252" s="143"/>
      <c r="YS252" s="143"/>
      <c r="YT252" s="143"/>
      <c r="YU252" s="143"/>
      <c r="YV252" s="143"/>
      <c r="YW252" s="143"/>
      <c r="YX252" s="143"/>
      <c r="YY252" s="143"/>
      <c r="YZ252" s="143"/>
      <c r="ZA252" s="143"/>
      <c r="ZB252" s="143"/>
      <c r="ZC252" s="143"/>
      <c r="ZD252" s="143"/>
      <c r="ZE252" s="143"/>
      <c r="ZF252" s="143"/>
      <c r="ZG252" s="143"/>
      <c r="ZH252" s="143"/>
    </row>
    <row r="253" spans="1:684" s="106" customFormat="1" ht="13.55" hidden="1" customHeight="1">
      <c r="A253" s="400"/>
      <c r="B253" s="62" t="s">
        <v>21</v>
      </c>
      <c r="C253" s="251"/>
      <c r="D253" s="358" t="str">
        <f>Asia!D253</f>
        <v/>
      </c>
      <c r="E253" s="93"/>
      <c r="F253" s="385" t="str">
        <f t="shared" si="67"/>
        <v/>
      </c>
      <c r="G253" s="92"/>
      <c r="H253" s="385" t="str">
        <f t="shared" si="68"/>
        <v/>
      </c>
      <c r="I253" s="92"/>
      <c r="J253" s="385" t="str">
        <f t="shared" si="69"/>
        <v/>
      </c>
      <c r="K253" s="373"/>
      <c r="L253" s="385" t="str">
        <f t="shared" si="70"/>
        <v/>
      </c>
      <c r="M253" s="421"/>
      <c r="N253" s="409"/>
      <c r="O253" s="92"/>
      <c r="P253" s="385"/>
      <c r="Q253" s="93"/>
      <c r="R253" s="385"/>
      <c r="S253" s="143"/>
      <c r="T253" s="143"/>
      <c r="U253" s="143"/>
      <c r="V253" s="143"/>
      <c r="W253" s="143"/>
      <c r="X253" s="143"/>
      <c r="Y253" s="143"/>
      <c r="Z253" s="143"/>
      <c r="AA253" s="143"/>
      <c r="AB253" s="143"/>
      <c r="AC253" s="143"/>
      <c r="AD253" s="143"/>
      <c r="AE253" s="143"/>
      <c r="AF253" s="143"/>
      <c r="AG253" s="143"/>
      <c r="AH253" s="143"/>
      <c r="AI253" s="143"/>
      <c r="AJ253" s="143"/>
      <c r="AK253" s="143"/>
      <c r="AL253" s="143"/>
      <c r="AM253" s="143"/>
      <c r="AN253" s="143"/>
      <c r="AO253" s="143"/>
      <c r="AP253" s="143"/>
      <c r="AQ253" s="143"/>
      <c r="AR253" s="143"/>
      <c r="AS253" s="143"/>
      <c r="AT253" s="143"/>
      <c r="AU253" s="143"/>
      <c r="AV253" s="143"/>
      <c r="AW253" s="143"/>
      <c r="AX253" s="143"/>
      <c r="AY253" s="143"/>
      <c r="AZ253" s="143"/>
      <c r="BA253" s="143"/>
      <c r="BB253" s="143"/>
      <c r="BC253" s="143"/>
      <c r="BD253" s="143"/>
      <c r="BE253" s="143"/>
      <c r="BF253" s="143"/>
      <c r="BG253" s="143"/>
      <c r="BH253" s="143"/>
      <c r="BI253" s="143"/>
      <c r="BJ253" s="143"/>
      <c r="BK253" s="143"/>
      <c r="BL253" s="143"/>
      <c r="BM253" s="143"/>
      <c r="BN253" s="143"/>
      <c r="BO253" s="143"/>
      <c r="BP253" s="143"/>
      <c r="BQ253" s="143"/>
      <c r="BR253" s="143"/>
      <c r="BS253" s="143"/>
      <c r="BT253" s="143"/>
      <c r="BU253" s="143"/>
      <c r="BV253" s="143"/>
      <c r="BW253" s="143"/>
      <c r="BX253" s="143"/>
      <c r="BY253" s="143"/>
      <c r="BZ253" s="143"/>
      <c r="CA253" s="143"/>
      <c r="CB253" s="143"/>
      <c r="CC253" s="143"/>
      <c r="CD253" s="143"/>
      <c r="CE253" s="143"/>
      <c r="CF253" s="143"/>
      <c r="CG253" s="143"/>
      <c r="CH253" s="143"/>
      <c r="CI253" s="143"/>
      <c r="CJ253" s="143"/>
      <c r="CK253" s="143"/>
      <c r="CL253" s="143"/>
      <c r="CM253" s="143"/>
      <c r="CN253" s="143"/>
      <c r="CO253" s="143"/>
      <c r="CP253" s="143"/>
      <c r="CQ253" s="143"/>
      <c r="CR253" s="143"/>
      <c r="CS253" s="143"/>
      <c r="CT253" s="143"/>
      <c r="CU253" s="143"/>
      <c r="CV253" s="143"/>
      <c r="CW253" s="143"/>
      <c r="CX253" s="143"/>
      <c r="CY253" s="143"/>
      <c r="CZ253" s="143"/>
      <c r="DA253" s="143"/>
      <c r="DB253" s="143"/>
      <c r="DC253" s="143"/>
      <c r="DD253" s="143"/>
      <c r="DE253" s="143"/>
      <c r="DF253" s="143"/>
      <c r="DG253" s="143"/>
      <c r="DH253" s="143"/>
      <c r="DI253" s="143"/>
      <c r="DJ253" s="143"/>
      <c r="DK253" s="143"/>
      <c r="DL253" s="143"/>
      <c r="DM253" s="143"/>
      <c r="DN253" s="143"/>
      <c r="DO253" s="143"/>
      <c r="DP253" s="143"/>
      <c r="DQ253" s="143"/>
      <c r="DR253" s="143"/>
      <c r="DS253" s="143"/>
      <c r="DT253" s="143"/>
      <c r="DU253" s="143"/>
      <c r="DV253" s="143"/>
      <c r="DW253" s="143"/>
      <c r="DX253" s="143"/>
      <c r="DY253" s="143"/>
      <c r="DZ253" s="143"/>
      <c r="EA253" s="143"/>
      <c r="EB253" s="143"/>
      <c r="EC253" s="143"/>
      <c r="ED253" s="143"/>
      <c r="EE253" s="143"/>
      <c r="EF253" s="143"/>
      <c r="EG253" s="143"/>
      <c r="EH253" s="143"/>
      <c r="EI253" s="143"/>
      <c r="EJ253" s="143"/>
      <c r="EK253" s="143"/>
      <c r="EL253" s="143"/>
      <c r="EM253" s="143"/>
      <c r="EN253" s="143"/>
      <c r="EO253" s="143"/>
      <c r="EP253" s="143"/>
      <c r="EQ253" s="143"/>
      <c r="ER253" s="143"/>
      <c r="ES253" s="143"/>
      <c r="ET253" s="143"/>
      <c r="EU253" s="143"/>
      <c r="EV253" s="143"/>
      <c r="EW253" s="143"/>
      <c r="EX253" s="143"/>
      <c r="EY253" s="143"/>
      <c r="EZ253" s="143"/>
      <c r="FA253" s="143"/>
      <c r="FB253" s="143"/>
      <c r="FC253" s="143"/>
      <c r="FD253" s="143"/>
      <c r="FE253" s="143"/>
      <c r="FF253" s="143"/>
      <c r="FG253" s="143"/>
      <c r="FH253" s="143"/>
      <c r="FI253" s="143"/>
      <c r="FJ253" s="143"/>
      <c r="FK253" s="143"/>
      <c r="FL253" s="143"/>
      <c r="FM253" s="143"/>
      <c r="FN253" s="143"/>
      <c r="FO253" s="143"/>
      <c r="FP253" s="143"/>
      <c r="FQ253" s="143"/>
      <c r="FR253" s="143"/>
      <c r="FS253" s="143"/>
      <c r="FT253" s="143"/>
      <c r="FU253" s="143"/>
      <c r="FV253" s="143"/>
      <c r="FW253" s="143"/>
      <c r="FX253" s="143"/>
      <c r="FY253" s="143"/>
      <c r="FZ253" s="143"/>
      <c r="GA253" s="143"/>
      <c r="GB253" s="143"/>
      <c r="GC253" s="143"/>
      <c r="GD253" s="143"/>
      <c r="GE253" s="143"/>
      <c r="GF253" s="143"/>
      <c r="GG253" s="143"/>
      <c r="GH253" s="143"/>
      <c r="GI253" s="143"/>
      <c r="GJ253" s="143"/>
      <c r="GK253" s="143"/>
      <c r="GL253" s="143"/>
      <c r="GM253" s="143"/>
      <c r="GN253" s="143"/>
      <c r="GO253" s="143"/>
      <c r="GP253" s="143"/>
      <c r="GQ253" s="143"/>
      <c r="GR253" s="143"/>
      <c r="GS253" s="143"/>
      <c r="GT253" s="143"/>
      <c r="GU253" s="143"/>
      <c r="GV253" s="143"/>
      <c r="GW253" s="143"/>
      <c r="GX253" s="143"/>
      <c r="GY253" s="143"/>
      <c r="GZ253" s="143"/>
      <c r="HA253" s="143"/>
      <c r="HB253" s="143"/>
      <c r="HC253" s="143"/>
      <c r="HD253" s="143"/>
      <c r="HE253" s="143"/>
      <c r="HF253" s="143"/>
      <c r="HG253" s="143"/>
      <c r="HH253" s="143"/>
      <c r="HI253" s="143"/>
      <c r="HJ253" s="143"/>
      <c r="HK253" s="143"/>
      <c r="HL253" s="143"/>
      <c r="HM253" s="143"/>
      <c r="HN253" s="143"/>
      <c r="HO253" s="143"/>
      <c r="HP253" s="143"/>
      <c r="HQ253" s="143"/>
      <c r="HR253" s="143"/>
      <c r="HS253" s="143"/>
      <c r="HT253" s="143"/>
      <c r="HU253" s="143"/>
      <c r="HV253" s="143"/>
      <c r="HW253" s="143"/>
      <c r="HX253" s="143"/>
      <c r="HY253" s="143"/>
      <c r="HZ253" s="143"/>
      <c r="IA253" s="143"/>
      <c r="IB253" s="143"/>
      <c r="IC253" s="143"/>
      <c r="ID253" s="143"/>
      <c r="IE253" s="143"/>
      <c r="IF253" s="143"/>
      <c r="IG253" s="143"/>
      <c r="IH253" s="143"/>
      <c r="II253" s="143"/>
      <c r="IJ253" s="143"/>
      <c r="IK253" s="143"/>
      <c r="IL253" s="143"/>
      <c r="IM253" s="143"/>
      <c r="IN253" s="143"/>
      <c r="IO253" s="143"/>
      <c r="IP253" s="143"/>
      <c r="IQ253" s="143"/>
      <c r="IR253" s="143"/>
      <c r="IS253" s="143"/>
      <c r="IT253" s="143"/>
      <c r="IU253" s="143"/>
      <c r="IV253" s="143"/>
      <c r="IW253" s="143"/>
      <c r="IX253" s="143"/>
      <c r="IY253" s="143"/>
      <c r="IZ253" s="143"/>
      <c r="JA253" s="143"/>
      <c r="JB253" s="143"/>
      <c r="JC253" s="143"/>
      <c r="JD253" s="143"/>
      <c r="JE253" s="143"/>
      <c r="JF253" s="143"/>
      <c r="JG253" s="143"/>
      <c r="JH253" s="143"/>
      <c r="JI253" s="143"/>
      <c r="JJ253" s="143"/>
      <c r="JK253" s="143"/>
      <c r="JL253" s="143"/>
      <c r="JM253" s="143"/>
      <c r="JN253" s="143"/>
      <c r="JO253" s="143"/>
      <c r="JP253" s="143"/>
      <c r="JQ253" s="143"/>
      <c r="JR253" s="143"/>
      <c r="JS253" s="143"/>
      <c r="JT253" s="143"/>
      <c r="JU253" s="143"/>
      <c r="JV253" s="143"/>
      <c r="JW253" s="143"/>
      <c r="JX253" s="143"/>
      <c r="JY253" s="143"/>
      <c r="JZ253" s="143"/>
      <c r="KA253" s="143"/>
      <c r="KB253" s="143"/>
      <c r="KC253" s="143"/>
      <c r="KD253" s="143"/>
      <c r="KE253" s="143"/>
      <c r="KF253" s="143"/>
      <c r="KG253" s="143"/>
      <c r="KH253" s="143"/>
      <c r="KI253" s="143"/>
      <c r="KJ253" s="143"/>
      <c r="KK253" s="143"/>
      <c r="KL253" s="143"/>
      <c r="KM253" s="143"/>
      <c r="KN253" s="143"/>
      <c r="KO253" s="143"/>
      <c r="KP253" s="143"/>
      <c r="KQ253" s="143"/>
      <c r="KR253" s="143"/>
      <c r="KS253" s="143"/>
      <c r="KT253" s="143"/>
      <c r="KU253" s="143"/>
      <c r="KV253" s="143"/>
      <c r="KW253" s="143"/>
      <c r="KX253" s="143"/>
      <c r="KY253" s="143"/>
      <c r="KZ253" s="143"/>
      <c r="LA253" s="143"/>
      <c r="LB253" s="143"/>
      <c r="LC253" s="143"/>
      <c r="LD253" s="143"/>
      <c r="LE253" s="143"/>
      <c r="LF253" s="143"/>
      <c r="LG253" s="143"/>
      <c r="LH253" s="143"/>
      <c r="LI253" s="143"/>
      <c r="LJ253" s="143"/>
      <c r="LK253" s="143"/>
      <c r="LL253" s="143"/>
      <c r="LM253" s="143"/>
      <c r="LN253" s="143"/>
      <c r="LO253" s="143"/>
      <c r="LP253" s="143"/>
      <c r="LQ253" s="143"/>
      <c r="LR253" s="143"/>
      <c r="LS253" s="143"/>
      <c r="LT253" s="143"/>
      <c r="LU253" s="143"/>
      <c r="LV253" s="143"/>
      <c r="LW253" s="143"/>
      <c r="LX253" s="143"/>
      <c r="LY253" s="143"/>
      <c r="LZ253" s="143"/>
      <c r="MA253" s="143"/>
      <c r="MB253" s="143"/>
      <c r="MC253" s="143"/>
      <c r="MD253" s="143"/>
      <c r="ME253" s="143"/>
      <c r="MF253" s="143"/>
      <c r="MG253" s="143"/>
      <c r="MH253" s="143"/>
      <c r="MI253" s="143"/>
      <c r="MJ253" s="143"/>
      <c r="MK253" s="143"/>
      <c r="ML253" s="143"/>
      <c r="MM253" s="143"/>
      <c r="MN253" s="143"/>
      <c r="MO253" s="143"/>
      <c r="MP253" s="143"/>
      <c r="MQ253" s="143"/>
      <c r="MR253" s="143"/>
      <c r="MS253" s="143"/>
      <c r="MT253" s="143"/>
      <c r="MU253" s="143"/>
      <c r="MV253" s="143"/>
      <c r="MW253" s="143"/>
      <c r="MX253" s="143"/>
      <c r="MY253" s="143"/>
      <c r="MZ253" s="143"/>
      <c r="NA253" s="143"/>
      <c r="NB253" s="143"/>
      <c r="NC253" s="143"/>
      <c r="ND253" s="143"/>
      <c r="NE253" s="143"/>
      <c r="NF253" s="143"/>
      <c r="NG253" s="143"/>
      <c r="NH253" s="143"/>
      <c r="NI253" s="143"/>
      <c r="NJ253" s="143"/>
      <c r="NK253" s="143"/>
      <c r="NL253" s="143"/>
      <c r="NM253" s="143"/>
      <c r="NN253" s="143"/>
      <c r="NO253" s="143"/>
      <c r="NP253" s="143"/>
      <c r="NQ253" s="143"/>
      <c r="NR253" s="143"/>
      <c r="NS253" s="143"/>
      <c r="NT253" s="143"/>
      <c r="NU253" s="143"/>
      <c r="NV253" s="143"/>
      <c r="NW253" s="143"/>
      <c r="NX253" s="143"/>
      <c r="NY253" s="143"/>
      <c r="NZ253" s="143"/>
      <c r="OA253" s="143"/>
      <c r="OB253" s="143"/>
      <c r="OC253" s="143"/>
      <c r="OD253" s="143"/>
      <c r="OE253" s="143"/>
      <c r="OF253" s="143"/>
      <c r="OG253" s="143"/>
      <c r="OH253" s="143"/>
      <c r="OI253" s="143"/>
      <c r="OJ253" s="143"/>
      <c r="OK253" s="143"/>
      <c r="OL253" s="143"/>
      <c r="OM253" s="143"/>
      <c r="ON253" s="143"/>
      <c r="OO253" s="143"/>
      <c r="OP253" s="143"/>
      <c r="OQ253" s="143"/>
      <c r="OR253" s="143"/>
      <c r="OS253" s="143"/>
      <c r="OT253" s="143"/>
      <c r="OU253" s="143"/>
      <c r="OV253" s="143"/>
      <c r="OW253" s="143"/>
      <c r="OX253" s="143"/>
      <c r="OY253" s="143"/>
      <c r="OZ253" s="143"/>
      <c r="PA253" s="143"/>
      <c r="PB253" s="143"/>
      <c r="PC253" s="143"/>
      <c r="PD253" s="143"/>
      <c r="PE253" s="143"/>
      <c r="PF253" s="143"/>
      <c r="PG253" s="143"/>
      <c r="PH253" s="143"/>
      <c r="PI253" s="143"/>
      <c r="PJ253" s="143"/>
      <c r="PK253" s="143"/>
      <c r="PL253" s="143"/>
      <c r="PM253" s="143"/>
      <c r="PN253" s="143"/>
      <c r="PO253" s="143"/>
      <c r="PP253" s="143"/>
      <c r="PQ253" s="143"/>
      <c r="PR253" s="143"/>
      <c r="PS253" s="143"/>
      <c r="PT253" s="143"/>
      <c r="PU253" s="143"/>
      <c r="PV253" s="143"/>
      <c r="PW253" s="143"/>
      <c r="PX253" s="143"/>
      <c r="PY253" s="143"/>
      <c r="PZ253" s="143"/>
      <c r="QA253" s="143"/>
      <c r="QB253" s="143"/>
      <c r="QC253" s="143"/>
      <c r="QD253" s="143"/>
      <c r="QE253" s="143"/>
      <c r="QF253" s="143"/>
      <c r="QG253" s="143"/>
      <c r="QH253" s="143"/>
      <c r="QI253" s="143"/>
      <c r="QJ253" s="143"/>
      <c r="QK253" s="143"/>
      <c r="QL253" s="143"/>
      <c r="QM253" s="143"/>
      <c r="QN253" s="143"/>
      <c r="QO253" s="143"/>
      <c r="QP253" s="143"/>
      <c r="QQ253" s="143"/>
      <c r="QR253" s="143"/>
      <c r="QS253" s="143"/>
      <c r="QT253" s="143"/>
      <c r="QU253" s="143"/>
      <c r="QV253" s="143"/>
      <c r="QW253" s="143"/>
      <c r="QX253" s="143"/>
      <c r="QY253" s="143"/>
      <c r="QZ253" s="143"/>
      <c r="RA253" s="143"/>
      <c r="RB253" s="143"/>
      <c r="RC253" s="143"/>
      <c r="RD253" s="143"/>
      <c r="RE253" s="143"/>
      <c r="RF253" s="143"/>
      <c r="RG253" s="143"/>
      <c r="RH253" s="143"/>
      <c r="RI253" s="143"/>
      <c r="RJ253" s="143"/>
      <c r="RK253" s="143"/>
      <c r="RL253" s="143"/>
      <c r="RM253" s="143"/>
      <c r="RN253" s="143"/>
      <c r="RO253" s="143"/>
      <c r="RP253" s="143"/>
      <c r="RQ253" s="143"/>
      <c r="RR253" s="143"/>
      <c r="RS253" s="143"/>
      <c r="RT253" s="143"/>
      <c r="RU253" s="143"/>
      <c r="RV253" s="143"/>
      <c r="RW253" s="143"/>
      <c r="RX253" s="143"/>
      <c r="RY253" s="143"/>
      <c r="RZ253" s="143"/>
      <c r="SA253" s="143"/>
      <c r="SB253" s="143"/>
      <c r="SC253" s="143"/>
      <c r="SD253" s="143"/>
      <c r="SE253" s="143"/>
      <c r="SF253" s="143"/>
      <c r="SG253" s="143"/>
      <c r="SH253" s="143"/>
      <c r="SI253" s="143"/>
      <c r="SJ253" s="143"/>
      <c r="SK253" s="143"/>
      <c r="SL253" s="143"/>
      <c r="SM253" s="143"/>
      <c r="SN253" s="143"/>
      <c r="SO253" s="143"/>
      <c r="SP253" s="143"/>
      <c r="SQ253" s="143"/>
      <c r="SR253" s="143"/>
      <c r="SS253" s="143"/>
      <c r="ST253" s="143"/>
      <c r="SU253" s="143"/>
      <c r="SV253" s="143"/>
      <c r="SW253" s="143"/>
      <c r="SX253" s="143"/>
      <c r="SY253" s="143"/>
      <c r="SZ253" s="143"/>
      <c r="TA253" s="143"/>
      <c r="TB253" s="143"/>
      <c r="TC253" s="143"/>
      <c r="TD253" s="143"/>
      <c r="TE253" s="143"/>
      <c r="TF253" s="143"/>
      <c r="TG253" s="143"/>
      <c r="TH253" s="143"/>
      <c r="TI253" s="143"/>
      <c r="TJ253" s="143"/>
      <c r="TK253" s="143"/>
      <c r="TL253" s="143"/>
      <c r="TM253" s="143"/>
      <c r="TN253" s="143"/>
      <c r="TO253" s="143"/>
      <c r="TP253" s="143"/>
      <c r="TQ253" s="143"/>
      <c r="TR253" s="143"/>
      <c r="TS253" s="143"/>
      <c r="TT253" s="143"/>
      <c r="TU253" s="143"/>
      <c r="TV253" s="143"/>
      <c r="TW253" s="143"/>
      <c r="TX253" s="143"/>
      <c r="TY253" s="143"/>
      <c r="TZ253" s="143"/>
      <c r="UA253" s="143"/>
      <c r="UB253" s="143"/>
      <c r="UC253" s="143"/>
      <c r="UD253" s="143"/>
      <c r="UE253" s="143"/>
      <c r="UF253" s="143"/>
      <c r="UG253" s="143"/>
      <c r="UH253" s="143"/>
      <c r="UI253" s="143"/>
      <c r="UJ253" s="143"/>
      <c r="UK253" s="143"/>
      <c r="UL253" s="143"/>
      <c r="UM253" s="143"/>
      <c r="UN253" s="143"/>
      <c r="UO253" s="143"/>
      <c r="UP253" s="143"/>
      <c r="UQ253" s="143"/>
      <c r="UR253" s="143"/>
      <c r="US253" s="143"/>
      <c r="UT253" s="143"/>
      <c r="UU253" s="143"/>
      <c r="UV253" s="143"/>
      <c r="UW253" s="143"/>
      <c r="UX253" s="143"/>
      <c r="UY253" s="143"/>
      <c r="UZ253" s="143"/>
      <c r="VA253" s="143"/>
      <c r="VB253" s="143"/>
      <c r="VC253" s="143"/>
      <c r="VD253" s="143"/>
      <c r="VE253" s="143"/>
      <c r="VF253" s="143"/>
      <c r="VG253" s="143"/>
      <c r="VH253" s="143"/>
      <c r="VI253" s="143"/>
      <c r="VJ253" s="143"/>
      <c r="VK253" s="143"/>
      <c r="VL253" s="143"/>
      <c r="VM253" s="143"/>
      <c r="VN253" s="143"/>
      <c r="VO253" s="143"/>
      <c r="VP253" s="143"/>
      <c r="VQ253" s="143"/>
      <c r="VR253" s="143"/>
      <c r="VS253" s="143"/>
      <c r="VT253" s="143"/>
      <c r="VU253" s="143"/>
      <c r="VV253" s="143"/>
      <c r="VW253" s="143"/>
      <c r="VX253" s="143"/>
      <c r="VY253" s="143"/>
      <c r="VZ253" s="143"/>
      <c r="WA253" s="143"/>
      <c r="WB253" s="143"/>
      <c r="WC253" s="143"/>
      <c r="WD253" s="143"/>
      <c r="WE253" s="143"/>
      <c r="WF253" s="143"/>
      <c r="WG253" s="143"/>
      <c r="WH253" s="143"/>
      <c r="WI253" s="143"/>
      <c r="WJ253" s="143"/>
      <c r="WK253" s="143"/>
      <c r="WL253" s="143"/>
      <c r="WM253" s="143"/>
      <c r="WN253" s="143"/>
      <c r="WO253" s="143"/>
      <c r="WP253" s="143"/>
      <c r="WQ253" s="143"/>
      <c r="WR253" s="143"/>
      <c r="WS253" s="143"/>
      <c r="WT253" s="143"/>
      <c r="WU253" s="143"/>
      <c r="WV253" s="143"/>
      <c r="WW253" s="143"/>
      <c r="WX253" s="143"/>
      <c r="WY253" s="143"/>
      <c r="WZ253" s="143"/>
      <c r="XA253" s="143"/>
      <c r="XB253" s="143"/>
      <c r="XC253" s="143"/>
      <c r="XD253" s="143"/>
      <c r="XE253" s="143"/>
      <c r="XF253" s="143"/>
      <c r="XG253" s="143"/>
      <c r="XH253" s="143"/>
      <c r="XI253" s="143"/>
      <c r="XJ253" s="143"/>
      <c r="XK253" s="143"/>
      <c r="XL253" s="143"/>
      <c r="XM253" s="143"/>
      <c r="XN253" s="143"/>
      <c r="XO253" s="143"/>
      <c r="XP253" s="143"/>
      <c r="XQ253" s="143"/>
      <c r="XR253" s="143"/>
      <c r="XS253" s="143"/>
      <c r="XT253" s="143"/>
      <c r="XU253" s="143"/>
      <c r="XV253" s="143"/>
      <c r="XW253" s="143"/>
      <c r="XX253" s="143"/>
      <c r="XY253" s="143"/>
      <c r="XZ253" s="143"/>
      <c r="YA253" s="143"/>
      <c r="YB253" s="143"/>
      <c r="YC253" s="143"/>
      <c r="YD253" s="143"/>
      <c r="YE253" s="143"/>
      <c r="YF253" s="143"/>
      <c r="YG253" s="143"/>
      <c r="YH253" s="143"/>
      <c r="YI253" s="143"/>
      <c r="YJ253" s="143"/>
      <c r="YK253" s="143"/>
      <c r="YL253" s="143"/>
      <c r="YM253" s="143"/>
      <c r="YN253" s="143"/>
      <c r="YO253" s="143"/>
      <c r="YP253" s="143"/>
      <c r="YQ253" s="143"/>
      <c r="YR253" s="143"/>
      <c r="YS253" s="143"/>
      <c r="YT253" s="143"/>
      <c r="YU253" s="143"/>
      <c r="YV253" s="143"/>
      <c r="YW253" s="143"/>
      <c r="YX253" s="143"/>
      <c r="YY253" s="143"/>
      <c r="YZ253" s="143"/>
      <c r="ZA253" s="143"/>
      <c r="ZB253" s="143"/>
      <c r="ZC253" s="143"/>
      <c r="ZD253" s="143"/>
      <c r="ZE253" s="143"/>
      <c r="ZF253" s="143"/>
      <c r="ZG253" s="143"/>
      <c r="ZH253" s="143"/>
    </row>
    <row r="254" spans="1:684" s="106" customFormat="1" ht="13.55" hidden="1" customHeight="1">
      <c r="A254" s="400"/>
      <c r="B254" s="62" t="s">
        <v>34</v>
      </c>
      <c r="C254" s="251"/>
      <c r="D254" s="358" t="str">
        <f>Asia!D254</f>
        <v/>
      </c>
      <c r="E254" s="93"/>
      <c r="F254" s="385"/>
      <c r="G254" s="92"/>
      <c r="H254" s="385" t="str">
        <f t="shared" si="68"/>
        <v/>
      </c>
      <c r="I254" s="92"/>
      <c r="J254" s="385" t="str">
        <f t="shared" si="69"/>
        <v/>
      </c>
      <c r="K254" s="373"/>
      <c r="L254" s="385" t="str">
        <f t="shared" si="70"/>
        <v/>
      </c>
      <c r="M254" s="421"/>
      <c r="N254" s="409"/>
      <c r="O254" s="92"/>
      <c r="P254" s="385"/>
      <c r="Q254" s="93"/>
      <c r="R254" s="385"/>
      <c r="S254" s="143"/>
      <c r="T254" s="143"/>
      <c r="U254" s="143"/>
      <c r="V254" s="143"/>
      <c r="W254" s="143"/>
      <c r="X254" s="143"/>
      <c r="Y254" s="143"/>
      <c r="Z254" s="143"/>
      <c r="AA254" s="143"/>
      <c r="AB254" s="143"/>
      <c r="AC254" s="143"/>
      <c r="AD254" s="143"/>
      <c r="AE254" s="143"/>
      <c r="AF254" s="143"/>
      <c r="AG254" s="143"/>
      <c r="AH254" s="143"/>
      <c r="AI254" s="143"/>
      <c r="AJ254" s="143"/>
      <c r="AK254" s="143"/>
      <c r="AL254" s="143"/>
      <c r="AM254" s="143"/>
      <c r="AN254" s="143"/>
      <c r="AO254" s="143"/>
      <c r="AP254" s="143"/>
      <c r="AQ254" s="143"/>
      <c r="AR254" s="143"/>
      <c r="AS254" s="143"/>
      <c r="AT254" s="143"/>
      <c r="AU254" s="143"/>
      <c r="AV254" s="143"/>
      <c r="AW254" s="143"/>
      <c r="AX254" s="143"/>
      <c r="AY254" s="143"/>
      <c r="AZ254" s="143"/>
      <c r="BA254" s="143"/>
      <c r="BB254" s="143"/>
      <c r="BC254" s="143"/>
      <c r="BD254" s="143"/>
      <c r="BE254" s="143"/>
      <c r="BF254" s="143"/>
      <c r="BG254" s="143"/>
      <c r="BH254" s="143"/>
      <c r="BI254" s="143"/>
      <c r="BJ254" s="143"/>
      <c r="BK254" s="143"/>
      <c r="BL254" s="143"/>
      <c r="BM254" s="143"/>
      <c r="BN254" s="143"/>
      <c r="BO254" s="143"/>
      <c r="BP254" s="143"/>
      <c r="BQ254" s="143"/>
      <c r="BR254" s="143"/>
      <c r="BS254" s="143"/>
      <c r="BT254" s="143"/>
      <c r="BU254" s="143"/>
      <c r="BV254" s="143"/>
      <c r="BW254" s="143"/>
      <c r="BX254" s="143"/>
      <c r="BY254" s="143"/>
      <c r="BZ254" s="143"/>
      <c r="CA254" s="143"/>
      <c r="CB254" s="143"/>
      <c r="CC254" s="143"/>
      <c r="CD254" s="143"/>
      <c r="CE254" s="143"/>
      <c r="CF254" s="143"/>
      <c r="CG254" s="143"/>
      <c r="CH254" s="143"/>
      <c r="CI254" s="143"/>
      <c r="CJ254" s="143"/>
      <c r="CK254" s="143"/>
      <c r="CL254" s="143"/>
      <c r="CM254" s="143"/>
      <c r="CN254" s="143"/>
      <c r="CO254" s="143"/>
      <c r="CP254" s="143"/>
      <c r="CQ254" s="143"/>
      <c r="CR254" s="143"/>
      <c r="CS254" s="143"/>
      <c r="CT254" s="143"/>
      <c r="CU254" s="143"/>
      <c r="CV254" s="143"/>
      <c r="CW254" s="143"/>
      <c r="CX254" s="143"/>
      <c r="CY254" s="143"/>
      <c r="CZ254" s="143"/>
      <c r="DA254" s="143"/>
      <c r="DB254" s="143"/>
      <c r="DC254" s="143"/>
      <c r="DD254" s="143"/>
      <c r="DE254" s="143"/>
      <c r="DF254" s="143"/>
      <c r="DG254" s="143"/>
      <c r="DH254" s="143"/>
      <c r="DI254" s="143"/>
      <c r="DJ254" s="143"/>
      <c r="DK254" s="143"/>
      <c r="DL254" s="143"/>
      <c r="DM254" s="143"/>
      <c r="DN254" s="143"/>
      <c r="DO254" s="143"/>
      <c r="DP254" s="143"/>
      <c r="DQ254" s="143"/>
      <c r="DR254" s="143"/>
      <c r="DS254" s="143"/>
      <c r="DT254" s="143"/>
      <c r="DU254" s="143"/>
      <c r="DV254" s="143"/>
      <c r="DW254" s="143"/>
      <c r="DX254" s="143"/>
      <c r="DY254" s="143"/>
      <c r="DZ254" s="143"/>
      <c r="EA254" s="143"/>
      <c r="EB254" s="143"/>
      <c r="EC254" s="143"/>
      <c r="ED254" s="143"/>
      <c r="EE254" s="143"/>
      <c r="EF254" s="143"/>
      <c r="EG254" s="143"/>
      <c r="EH254" s="143"/>
      <c r="EI254" s="143"/>
      <c r="EJ254" s="143"/>
      <c r="EK254" s="143"/>
      <c r="EL254" s="143"/>
      <c r="EM254" s="143"/>
      <c r="EN254" s="143"/>
      <c r="EO254" s="143"/>
      <c r="EP254" s="143"/>
      <c r="EQ254" s="143"/>
      <c r="ER254" s="143"/>
      <c r="ES254" s="143"/>
      <c r="ET254" s="143"/>
      <c r="EU254" s="143"/>
      <c r="EV254" s="143"/>
      <c r="EW254" s="143"/>
      <c r="EX254" s="143"/>
      <c r="EY254" s="143"/>
      <c r="EZ254" s="143"/>
      <c r="FA254" s="143"/>
      <c r="FB254" s="143"/>
      <c r="FC254" s="143"/>
      <c r="FD254" s="143"/>
      <c r="FE254" s="143"/>
      <c r="FF254" s="143"/>
      <c r="FG254" s="143"/>
      <c r="FH254" s="143"/>
      <c r="FI254" s="143"/>
      <c r="FJ254" s="143"/>
      <c r="FK254" s="143"/>
      <c r="FL254" s="143"/>
      <c r="FM254" s="143"/>
      <c r="FN254" s="143"/>
      <c r="FO254" s="143"/>
      <c r="FP254" s="143"/>
      <c r="FQ254" s="143"/>
      <c r="FR254" s="143"/>
      <c r="FS254" s="143"/>
      <c r="FT254" s="143"/>
      <c r="FU254" s="143"/>
      <c r="FV254" s="143"/>
      <c r="FW254" s="143"/>
      <c r="FX254" s="143"/>
      <c r="FY254" s="143"/>
      <c r="FZ254" s="143"/>
      <c r="GA254" s="143"/>
      <c r="GB254" s="143"/>
      <c r="GC254" s="143"/>
      <c r="GD254" s="143"/>
      <c r="GE254" s="143"/>
      <c r="GF254" s="143"/>
      <c r="GG254" s="143"/>
      <c r="GH254" s="143"/>
      <c r="GI254" s="143"/>
      <c r="GJ254" s="143"/>
      <c r="GK254" s="143"/>
      <c r="GL254" s="143"/>
      <c r="GM254" s="143"/>
      <c r="GN254" s="143"/>
      <c r="GO254" s="143"/>
      <c r="GP254" s="143"/>
      <c r="GQ254" s="143"/>
      <c r="GR254" s="143"/>
      <c r="GS254" s="143"/>
      <c r="GT254" s="143"/>
      <c r="GU254" s="143"/>
      <c r="GV254" s="143"/>
      <c r="GW254" s="143"/>
      <c r="GX254" s="143"/>
      <c r="GY254" s="143"/>
      <c r="GZ254" s="143"/>
      <c r="HA254" s="143"/>
      <c r="HB254" s="143"/>
      <c r="HC254" s="143"/>
      <c r="HD254" s="143"/>
      <c r="HE254" s="143"/>
      <c r="HF254" s="143"/>
      <c r="HG254" s="143"/>
      <c r="HH254" s="143"/>
      <c r="HI254" s="143"/>
      <c r="HJ254" s="143"/>
      <c r="HK254" s="143"/>
      <c r="HL254" s="143"/>
      <c r="HM254" s="143"/>
      <c r="HN254" s="143"/>
      <c r="HO254" s="143"/>
      <c r="HP254" s="143"/>
      <c r="HQ254" s="143"/>
      <c r="HR254" s="143"/>
      <c r="HS254" s="143"/>
      <c r="HT254" s="143"/>
      <c r="HU254" s="143"/>
      <c r="HV254" s="143"/>
      <c r="HW254" s="143"/>
      <c r="HX254" s="143"/>
      <c r="HY254" s="143"/>
      <c r="HZ254" s="143"/>
      <c r="IA254" s="143"/>
      <c r="IB254" s="143"/>
      <c r="IC254" s="143"/>
      <c r="ID254" s="143"/>
      <c r="IE254" s="143"/>
      <c r="IF254" s="143"/>
      <c r="IG254" s="143"/>
      <c r="IH254" s="143"/>
      <c r="II254" s="143"/>
      <c r="IJ254" s="143"/>
      <c r="IK254" s="143"/>
      <c r="IL254" s="143"/>
      <c r="IM254" s="143"/>
      <c r="IN254" s="143"/>
      <c r="IO254" s="143"/>
      <c r="IP254" s="143"/>
      <c r="IQ254" s="143"/>
      <c r="IR254" s="143"/>
      <c r="IS254" s="143"/>
      <c r="IT254" s="143"/>
      <c r="IU254" s="143"/>
      <c r="IV254" s="143"/>
      <c r="IW254" s="143"/>
      <c r="IX254" s="143"/>
      <c r="IY254" s="143"/>
      <c r="IZ254" s="143"/>
      <c r="JA254" s="143"/>
      <c r="JB254" s="143"/>
      <c r="JC254" s="143"/>
      <c r="JD254" s="143"/>
      <c r="JE254" s="143"/>
      <c r="JF254" s="143"/>
      <c r="JG254" s="143"/>
      <c r="JH254" s="143"/>
      <c r="JI254" s="143"/>
      <c r="JJ254" s="143"/>
      <c r="JK254" s="143"/>
      <c r="JL254" s="143"/>
      <c r="JM254" s="143"/>
      <c r="JN254" s="143"/>
      <c r="JO254" s="143"/>
      <c r="JP254" s="143"/>
      <c r="JQ254" s="143"/>
      <c r="JR254" s="143"/>
      <c r="JS254" s="143"/>
      <c r="JT254" s="143"/>
      <c r="JU254" s="143"/>
      <c r="JV254" s="143"/>
      <c r="JW254" s="143"/>
      <c r="JX254" s="143"/>
      <c r="JY254" s="143"/>
      <c r="JZ254" s="143"/>
      <c r="KA254" s="143"/>
      <c r="KB254" s="143"/>
      <c r="KC254" s="143"/>
      <c r="KD254" s="143"/>
      <c r="KE254" s="143"/>
      <c r="KF254" s="143"/>
      <c r="KG254" s="143"/>
      <c r="KH254" s="143"/>
      <c r="KI254" s="143"/>
      <c r="KJ254" s="143"/>
      <c r="KK254" s="143"/>
      <c r="KL254" s="143"/>
      <c r="KM254" s="143"/>
      <c r="KN254" s="143"/>
      <c r="KO254" s="143"/>
      <c r="KP254" s="143"/>
      <c r="KQ254" s="143"/>
      <c r="KR254" s="143"/>
      <c r="KS254" s="143"/>
      <c r="KT254" s="143"/>
      <c r="KU254" s="143"/>
      <c r="KV254" s="143"/>
      <c r="KW254" s="143"/>
      <c r="KX254" s="143"/>
      <c r="KY254" s="143"/>
      <c r="KZ254" s="143"/>
      <c r="LA254" s="143"/>
      <c r="LB254" s="143"/>
      <c r="LC254" s="143"/>
      <c r="LD254" s="143"/>
      <c r="LE254" s="143"/>
      <c r="LF254" s="143"/>
      <c r="LG254" s="143"/>
      <c r="LH254" s="143"/>
      <c r="LI254" s="143"/>
      <c r="LJ254" s="143"/>
      <c r="LK254" s="143"/>
      <c r="LL254" s="143"/>
      <c r="LM254" s="143"/>
      <c r="LN254" s="143"/>
      <c r="LO254" s="143"/>
      <c r="LP254" s="143"/>
      <c r="LQ254" s="143"/>
      <c r="LR254" s="143"/>
      <c r="LS254" s="143"/>
      <c r="LT254" s="143"/>
      <c r="LU254" s="143"/>
      <c r="LV254" s="143"/>
      <c r="LW254" s="143"/>
      <c r="LX254" s="143"/>
      <c r="LY254" s="143"/>
      <c r="LZ254" s="143"/>
      <c r="MA254" s="143"/>
      <c r="MB254" s="143"/>
      <c r="MC254" s="143"/>
      <c r="MD254" s="143"/>
      <c r="ME254" s="143"/>
      <c r="MF254" s="143"/>
      <c r="MG254" s="143"/>
      <c r="MH254" s="143"/>
      <c r="MI254" s="143"/>
      <c r="MJ254" s="143"/>
      <c r="MK254" s="143"/>
      <c r="ML254" s="143"/>
      <c r="MM254" s="143"/>
      <c r="MN254" s="143"/>
      <c r="MO254" s="143"/>
      <c r="MP254" s="143"/>
      <c r="MQ254" s="143"/>
      <c r="MR254" s="143"/>
      <c r="MS254" s="143"/>
      <c r="MT254" s="143"/>
      <c r="MU254" s="143"/>
      <c r="MV254" s="143"/>
      <c r="MW254" s="143"/>
      <c r="MX254" s="143"/>
      <c r="MY254" s="143"/>
      <c r="MZ254" s="143"/>
      <c r="NA254" s="143"/>
      <c r="NB254" s="143"/>
      <c r="NC254" s="143"/>
      <c r="ND254" s="143"/>
      <c r="NE254" s="143"/>
      <c r="NF254" s="143"/>
      <c r="NG254" s="143"/>
      <c r="NH254" s="143"/>
      <c r="NI254" s="143"/>
      <c r="NJ254" s="143"/>
      <c r="NK254" s="143"/>
      <c r="NL254" s="143"/>
      <c r="NM254" s="143"/>
      <c r="NN254" s="143"/>
      <c r="NO254" s="143"/>
      <c r="NP254" s="143"/>
      <c r="NQ254" s="143"/>
      <c r="NR254" s="143"/>
      <c r="NS254" s="143"/>
      <c r="NT254" s="143"/>
      <c r="NU254" s="143"/>
      <c r="NV254" s="143"/>
      <c r="NW254" s="143"/>
      <c r="NX254" s="143"/>
      <c r="NY254" s="143"/>
      <c r="NZ254" s="143"/>
      <c r="OA254" s="143"/>
      <c r="OB254" s="143"/>
      <c r="OC254" s="143"/>
      <c r="OD254" s="143"/>
      <c r="OE254" s="143"/>
      <c r="OF254" s="143"/>
      <c r="OG254" s="143"/>
      <c r="OH254" s="143"/>
      <c r="OI254" s="143"/>
      <c r="OJ254" s="143"/>
      <c r="OK254" s="143"/>
      <c r="OL254" s="143"/>
      <c r="OM254" s="143"/>
      <c r="ON254" s="143"/>
      <c r="OO254" s="143"/>
      <c r="OP254" s="143"/>
      <c r="OQ254" s="143"/>
      <c r="OR254" s="143"/>
      <c r="OS254" s="143"/>
      <c r="OT254" s="143"/>
      <c r="OU254" s="143"/>
      <c r="OV254" s="143"/>
      <c r="OW254" s="143"/>
      <c r="OX254" s="143"/>
      <c r="OY254" s="143"/>
      <c r="OZ254" s="143"/>
      <c r="PA254" s="143"/>
      <c r="PB254" s="143"/>
      <c r="PC254" s="143"/>
      <c r="PD254" s="143"/>
      <c r="PE254" s="143"/>
      <c r="PF254" s="143"/>
      <c r="PG254" s="143"/>
      <c r="PH254" s="143"/>
      <c r="PI254" s="143"/>
      <c r="PJ254" s="143"/>
      <c r="PK254" s="143"/>
      <c r="PL254" s="143"/>
      <c r="PM254" s="143"/>
      <c r="PN254" s="143"/>
      <c r="PO254" s="143"/>
      <c r="PP254" s="143"/>
      <c r="PQ254" s="143"/>
      <c r="PR254" s="143"/>
      <c r="PS254" s="143"/>
      <c r="PT254" s="143"/>
      <c r="PU254" s="143"/>
      <c r="PV254" s="143"/>
      <c r="PW254" s="143"/>
      <c r="PX254" s="143"/>
      <c r="PY254" s="143"/>
      <c r="PZ254" s="143"/>
      <c r="QA254" s="143"/>
      <c r="QB254" s="143"/>
      <c r="QC254" s="143"/>
      <c r="QD254" s="143"/>
      <c r="QE254" s="143"/>
      <c r="QF254" s="143"/>
      <c r="QG254" s="143"/>
      <c r="QH254" s="143"/>
      <c r="QI254" s="143"/>
      <c r="QJ254" s="143"/>
      <c r="QK254" s="143"/>
      <c r="QL254" s="143"/>
      <c r="QM254" s="143"/>
      <c r="QN254" s="143"/>
      <c r="QO254" s="143"/>
      <c r="QP254" s="143"/>
      <c r="QQ254" s="143"/>
      <c r="QR254" s="143"/>
      <c r="QS254" s="143"/>
      <c r="QT254" s="143"/>
      <c r="QU254" s="143"/>
      <c r="QV254" s="143"/>
      <c r="QW254" s="143"/>
      <c r="QX254" s="143"/>
      <c r="QY254" s="143"/>
      <c r="QZ254" s="143"/>
      <c r="RA254" s="143"/>
      <c r="RB254" s="143"/>
      <c r="RC254" s="143"/>
      <c r="RD254" s="143"/>
      <c r="RE254" s="143"/>
      <c r="RF254" s="143"/>
      <c r="RG254" s="143"/>
      <c r="RH254" s="143"/>
      <c r="RI254" s="143"/>
      <c r="RJ254" s="143"/>
      <c r="RK254" s="143"/>
      <c r="RL254" s="143"/>
      <c r="RM254" s="143"/>
      <c r="RN254" s="143"/>
      <c r="RO254" s="143"/>
      <c r="RP254" s="143"/>
      <c r="RQ254" s="143"/>
      <c r="RR254" s="143"/>
      <c r="RS254" s="143"/>
      <c r="RT254" s="143"/>
      <c r="RU254" s="143"/>
      <c r="RV254" s="143"/>
      <c r="RW254" s="143"/>
      <c r="RX254" s="143"/>
      <c r="RY254" s="143"/>
      <c r="RZ254" s="143"/>
      <c r="SA254" s="143"/>
      <c r="SB254" s="143"/>
      <c r="SC254" s="143"/>
      <c r="SD254" s="143"/>
      <c r="SE254" s="143"/>
      <c r="SF254" s="143"/>
      <c r="SG254" s="143"/>
      <c r="SH254" s="143"/>
      <c r="SI254" s="143"/>
      <c r="SJ254" s="143"/>
      <c r="SK254" s="143"/>
      <c r="SL254" s="143"/>
      <c r="SM254" s="143"/>
      <c r="SN254" s="143"/>
      <c r="SO254" s="143"/>
      <c r="SP254" s="143"/>
      <c r="SQ254" s="143"/>
      <c r="SR254" s="143"/>
      <c r="SS254" s="143"/>
      <c r="ST254" s="143"/>
      <c r="SU254" s="143"/>
      <c r="SV254" s="143"/>
      <c r="SW254" s="143"/>
      <c r="SX254" s="143"/>
      <c r="SY254" s="143"/>
      <c r="SZ254" s="143"/>
      <c r="TA254" s="143"/>
      <c r="TB254" s="143"/>
      <c r="TC254" s="143"/>
      <c r="TD254" s="143"/>
      <c r="TE254" s="143"/>
      <c r="TF254" s="143"/>
      <c r="TG254" s="143"/>
      <c r="TH254" s="143"/>
      <c r="TI254" s="143"/>
      <c r="TJ254" s="143"/>
      <c r="TK254" s="143"/>
      <c r="TL254" s="143"/>
      <c r="TM254" s="143"/>
      <c r="TN254" s="143"/>
      <c r="TO254" s="143"/>
      <c r="TP254" s="143"/>
      <c r="TQ254" s="143"/>
      <c r="TR254" s="143"/>
      <c r="TS254" s="143"/>
      <c r="TT254" s="143"/>
      <c r="TU254" s="143"/>
      <c r="TV254" s="143"/>
      <c r="TW254" s="143"/>
      <c r="TX254" s="143"/>
      <c r="TY254" s="143"/>
      <c r="TZ254" s="143"/>
      <c r="UA254" s="143"/>
      <c r="UB254" s="143"/>
      <c r="UC254" s="143"/>
      <c r="UD254" s="143"/>
      <c r="UE254" s="143"/>
      <c r="UF254" s="143"/>
      <c r="UG254" s="143"/>
      <c r="UH254" s="143"/>
      <c r="UI254" s="143"/>
      <c r="UJ254" s="143"/>
      <c r="UK254" s="143"/>
      <c r="UL254" s="143"/>
      <c r="UM254" s="143"/>
      <c r="UN254" s="143"/>
      <c r="UO254" s="143"/>
      <c r="UP254" s="143"/>
      <c r="UQ254" s="143"/>
      <c r="UR254" s="143"/>
      <c r="US254" s="143"/>
      <c r="UT254" s="143"/>
      <c r="UU254" s="143"/>
      <c r="UV254" s="143"/>
      <c r="UW254" s="143"/>
      <c r="UX254" s="143"/>
      <c r="UY254" s="143"/>
      <c r="UZ254" s="143"/>
      <c r="VA254" s="143"/>
      <c r="VB254" s="143"/>
      <c r="VC254" s="143"/>
      <c r="VD254" s="143"/>
      <c r="VE254" s="143"/>
      <c r="VF254" s="143"/>
      <c r="VG254" s="143"/>
      <c r="VH254" s="143"/>
      <c r="VI254" s="143"/>
      <c r="VJ254" s="143"/>
      <c r="VK254" s="143"/>
      <c r="VL254" s="143"/>
      <c r="VM254" s="143"/>
      <c r="VN254" s="143"/>
      <c r="VO254" s="143"/>
      <c r="VP254" s="143"/>
      <c r="VQ254" s="143"/>
      <c r="VR254" s="143"/>
      <c r="VS254" s="143"/>
      <c r="VT254" s="143"/>
      <c r="VU254" s="143"/>
      <c r="VV254" s="143"/>
      <c r="VW254" s="143"/>
      <c r="VX254" s="143"/>
      <c r="VY254" s="143"/>
      <c r="VZ254" s="143"/>
      <c r="WA254" s="143"/>
      <c r="WB254" s="143"/>
      <c r="WC254" s="143"/>
      <c r="WD254" s="143"/>
      <c r="WE254" s="143"/>
      <c r="WF254" s="143"/>
      <c r="WG254" s="143"/>
      <c r="WH254" s="143"/>
      <c r="WI254" s="143"/>
      <c r="WJ254" s="143"/>
      <c r="WK254" s="143"/>
      <c r="WL254" s="143"/>
      <c r="WM254" s="143"/>
      <c r="WN254" s="143"/>
      <c r="WO254" s="143"/>
      <c r="WP254" s="143"/>
      <c r="WQ254" s="143"/>
      <c r="WR254" s="143"/>
      <c r="WS254" s="143"/>
      <c r="WT254" s="143"/>
      <c r="WU254" s="143"/>
      <c r="WV254" s="143"/>
      <c r="WW254" s="143"/>
      <c r="WX254" s="143"/>
      <c r="WY254" s="143"/>
      <c r="WZ254" s="143"/>
      <c r="XA254" s="143"/>
      <c r="XB254" s="143"/>
      <c r="XC254" s="143"/>
      <c r="XD254" s="143"/>
      <c r="XE254" s="143"/>
      <c r="XF254" s="143"/>
      <c r="XG254" s="143"/>
      <c r="XH254" s="143"/>
      <c r="XI254" s="143"/>
      <c r="XJ254" s="143"/>
      <c r="XK254" s="143"/>
      <c r="XL254" s="143"/>
      <c r="XM254" s="143"/>
      <c r="XN254" s="143"/>
      <c r="XO254" s="143"/>
      <c r="XP254" s="143"/>
      <c r="XQ254" s="143"/>
      <c r="XR254" s="143"/>
      <c r="XS254" s="143"/>
      <c r="XT254" s="143"/>
      <c r="XU254" s="143"/>
      <c r="XV254" s="143"/>
      <c r="XW254" s="143"/>
      <c r="XX254" s="143"/>
      <c r="XY254" s="143"/>
      <c r="XZ254" s="143"/>
      <c r="YA254" s="143"/>
      <c r="YB254" s="143"/>
      <c r="YC254" s="143"/>
      <c r="YD254" s="143"/>
      <c r="YE254" s="143"/>
      <c r="YF254" s="143"/>
      <c r="YG254" s="143"/>
      <c r="YH254" s="143"/>
      <c r="YI254" s="143"/>
      <c r="YJ254" s="143"/>
      <c r="YK254" s="143"/>
      <c r="YL254" s="143"/>
      <c r="YM254" s="143"/>
      <c r="YN254" s="143"/>
      <c r="YO254" s="143"/>
      <c r="YP254" s="143"/>
      <c r="YQ254" s="143"/>
      <c r="YR254" s="143"/>
      <c r="YS254" s="143"/>
      <c r="YT254" s="143"/>
      <c r="YU254" s="143"/>
      <c r="YV254" s="143"/>
      <c r="YW254" s="143"/>
      <c r="YX254" s="143"/>
      <c r="YY254" s="143"/>
      <c r="YZ254" s="143"/>
      <c r="ZA254" s="143"/>
      <c r="ZB254" s="143"/>
      <c r="ZC254" s="143"/>
      <c r="ZD254" s="143"/>
      <c r="ZE254" s="143"/>
      <c r="ZF254" s="143"/>
      <c r="ZG254" s="143"/>
      <c r="ZH254" s="143"/>
    </row>
    <row r="255" spans="1:684" s="106" customFormat="1" ht="13.55" hidden="1" customHeight="1" thickBot="1">
      <c r="A255" s="401"/>
      <c r="B255" s="156" t="s">
        <v>32</v>
      </c>
      <c r="C255" s="251"/>
      <c r="D255" s="358" t="str">
        <f>Asia!D255</f>
        <v/>
      </c>
      <c r="E255" s="93"/>
      <c r="F255" s="385"/>
      <c r="G255" s="92"/>
      <c r="H255" s="385"/>
      <c r="I255" s="92"/>
      <c r="J255" s="385" t="str">
        <f t="shared" si="69"/>
        <v/>
      </c>
      <c r="K255" s="373"/>
      <c r="L255" s="385" t="str">
        <f t="shared" si="70"/>
        <v/>
      </c>
      <c r="M255" s="452"/>
      <c r="N255" s="486"/>
      <c r="O255" s="92"/>
      <c r="P255" s="385"/>
      <c r="Q255" s="93"/>
      <c r="R255" s="385"/>
      <c r="S255" s="143"/>
      <c r="T255" s="143"/>
      <c r="U255" s="143"/>
      <c r="V255" s="143"/>
      <c r="W255" s="143"/>
      <c r="X255" s="143"/>
      <c r="Y255" s="143"/>
      <c r="Z255" s="143"/>
      <c r="AA255" s="143"/>
      <c r="AB255" s="143"/>
      <c r="AC255" s="143"/>
      <c r="AD255" s="143"/>
      <c r="AE255" s="143"/>
      <c r="AF255" s="143"/>
      <c r="AG255" s="143"/>
      <c r="AH255" s="143"/>
      <c r="AI255" s="143"/>
      <c r="AJ255" s="143"/>
      <c r="AK255" s="143"/>
      <c r="AL255" s="143"/>
      <c r="AM255" s="143"/>
      <c r="AN255" s="143"/>
      <c r="AO255" s="143"/>
      <c r="AP255" s="143"/>
      <c r="AQ255" s="143"/>
      <c r="AR255" s="143"/>
      <c r="AS255" s="143"/>
      <c r="AT255" s="143"/>
      <c r="AU255" s="143"/>
      <c r="AV255" s="143"/>
      <c r="AW255" s="143"/>
      <c r="AX255" s="143"/>
      <c r="AY255" s="143"/>
      <c r="AZ255" s="143"/>
      <c r="BA255" s="143"/>
      <c r="BB255" s="143"/>
      <c r="BC255" s="143"/>
      <c r="BD255" s="143"/>
      <c r="BE255" s="143"/>
      <c r="BF255" s="143"/>
      <c r="BG255" s="143"/>
      <c r="BH255" s="143"/>
      <c r="BI255" s="143"/>
      <c r="BJ255" s="143"/>
      <c r="BK255" s="143"/>
      <c r="BL255" s="143"/>
      <c r="BM255" s="143"/>
      <c r="BN255" s="143"/>
      <c r="BO255" s="143"/>
      <c r="BP255" s="143"/>
      <c r="BQ255" s="143"/>
      <c r="BR255" s="143"/>
      <c r="BS255" s="143"/>
      <c r="BT255" s="143"/>
      <c r="BU255" s="143"/>
      <c r="BV255" s="143"/>
      <c r="BW255" s="143"/>
      <c r="BX255" s="143"/>
      <c r="BY255" s="143"/>
      <c r="BZ255" s="143"/>
      <c r="CA255" s="143"/>
      <c r="CB255" s="143"/>
      <c r="CC255" s="143"/>
      <c r="CD255" s="143"/>
      <c r="CE255" s="143"/>
      <c r="CF255" s="143"/>
      <c r="CG255" s="143"/>
      <c r="CH255" s="143"/>
      <c r="CI255" s="143"/>
      <c r="CJ255" s="143"/>
      <c r="CK255" s="143"/>
      <c r="CL255" s="143"/>
      <c r="CM255" s="143"/>
      <c r="CN255" s="143"/>
      <c r="CO255" s="143"/>
      <c r="CP255" s="143"/>
      <c r="CQ255" s="143"/>
      <c r="CR255" s="143"/>
      <c r="CS255" s="143"/>
      <c r="CT255" s="143"/>
      <c r="CU255" s="143"/>
      <c r="CV255" s="143"/>
      <c r="CW255" s="143"/>
      <c r="CX255" s="143"/>
      <c r="CY255" s="143"/>
      <c r="CZ255" s="143"/>
      <c r="DA255" s="143"/>
      <c r="DB255" s="143"/>
      <c r="DC255" s="143"/>
      <c r="DD255" s="143"/>
      <c r="DE255" s="143"/>
      <c r="DF255" s="143"/>
      <c r="DG255" s="143"/>
      <c r="DH255" s="143"/>
      <c r="DI255" s="143"/>
      <c r="DJ255" s="143"/>
      <c r="DK255" s="143"/>
      <c r="DL255" s="143"/>
      <c r="DM255" s="143"/>
      <c r="DN255" s="143"/>
      <c r="DO255" s="143"/>
      <c r="DP255" s="143"/>
      <c r="DQ255" s="143"/>
      <c r="DR255" s="143"/>
      <c r="DS255" s="143"/>
      <c r="DT255" s="143"/>
      <c r="DU255" s="143"/>
      <c r="DV255" s="143"/>
      <c r="DW255" s="143"/>
      <c r="DX255" s="143"/>
      <c r="DY255" s="143"/>
      <c r="DZ255" s="143"/>
      <c r="EA255" s="143"/>
      <c r="EB255" s="143"/>
      <c r="EC255" s="143"/>
      <c r="ED255" s="143"/>
      <c r="EE255" s="143"/>
      <c r="EF255" s="143"/>
      <c r="EG255" s="143"/>
      <c r="EH255" s="143"/>
      <c r="EI255" s="143"/>
      <c r="EJ255" s="143"/>
      <c r="EK255" s="143"/>
      <c r="EL255" s="143"/>
      <c r="EM255" s="143"/>
      <c r="EN255" s="143"/>
      <c r="EO255" s="143"/>
      <c r="EP255" s="143"/>
      <c r="EQ255" s="143"/>
      <c r="ER255" s="143"/>
      <c r="ES255" s="143"/>
      <c r="ET255" s="143"/>
      <c r="EU255" s="143"/>
      <c r="EV255" s="143"/>
      <c r="EW255" s="143"/>
      <c r="EX255" s="143"/>
      <c r="EY255" s="143"/>
      <c r="EZ255" s="143"/>
      <c r="FA255" s="143"/>
      <c r="FB255" s="143"/>
      <c r="FC255" s="143"/>
      <c r="FD255" s="143"/>
      <c r="FE255" s="143"/>
      <c r="FF255" s="143"/>
      <c r="FG255" s="143"/>
      <c r="FH255" s="143"/>
      <c r="FI255" s="143"/>
      <c r="FJ255" s="143"/>
      <c r="FK255" s="143"/>
      <c r="FL255" s="143"/>
      <c r="FM255" s="143"/>
      <c r="FN255" s="143"/>
      <c r="FO255" s="143"/>
      <c r="FP255" s="143"/>
      <c r="FQ255" s="143"/>
      <c r="FR255" s="143"/>
      <c r="FS255" s="143"/>
      <c r="FT255" s="143"/>
      <c r="FU255" s="143"/>
      <c r="FV255" s="143"/>
      <c r="FW255" s="143"/>
      <c r="FX255" s="143"/>
      <c r="FY255" s="143"/>
      <c r="FZ255" s="143"/>
      <c r="GA255" s="143"/>
      <c r="GB255" s="143"/>
      <c r="GC255" s="143"/>
      <c r="GD255" s="143"/>
      <c r="GE255" s="143"/>
      <c r="GF255" s="143"/>
      <c r="GG255" s="143"/>
      <c r="GH255" s="143"/>
      <c r="GI255" s="143"/>
      <c r="GJ255" s="143"/>
      <c r="GK255" s="143"/>
      <c r="GL255" s="143"/>
      <c r="GM255" s="143"/>
      <c r="GN255" s="143"/>
      <c r="GO255" s="143"/>
      <c r="GP255" s="143"/>
      <c r="GQ255" s="143"/>
      <c r="GR255" s="143"/>
      <c r="GS255" s="143"/>
      <c r="GT255" s="143"/>
      <c r="GU255" s="143"/>
      <c r="GV255" s="143"/>
      <c r="GW255" s="143"/>
      <c r="GX255" s="143"/>
      <c r="GY255" s="143"/>
      <c r="GZ255" s="143"/>
      <c r="HA255" s="143"/>
      <c r="HB255" s="143"/>
      <c r="HC255" s="143"/>
      <c r="HD255" s="143"/>
      <c r="HE255" s="143"/>
      <c r="HF255" s="143"/>
      <c r="HG255" s="143"/>
      <c r="HH255" s="143"/>
      <c r="HI255" s="143"/>
      <c r="HJ255" s="143"/>
      <c r="HK255" s="143"/>
      <c r="HL255" s="143"/>
      <c r="HM255" s="143"/>
      <c r="HN255" s="143"/>
      <c r="HO255" s="143"/>
      <c r="HP255" s="143"/>
      <c r="HQ255" s="143"/>
      <c r="HR255" s="143"/>
      <c r="HS255" s="143"/>
      <c r="HT255" s="143"/>
      <c r="HU255" s="143"/>
      <c r="HV255" s="143"/>
      <c r="HW255" s="143"/>
      <c r="HX255" s="143"/>
      <c r="HY255" s="143"/>
      <c r="HZ255" s="143"/>
      <c r="IA255" s="143"/>
      <c r="IB255" s="143"/>
      <c r="IC255" s="143"/>
      <c r="ID255" s="143"/>
      <c r="IE255" s="143"/>
      <c r="IF255" s="143"/>
      <c r="IG255" s="143"/>
      <c r="IH255" s="143"/>
      <c r="II255" s="143"/>
      <c r="IJ255" s="143"/>
      <c r="IK255" s="143"/>
      <c r="IL255" s="143"/>
      <c r="IM255" s="143"/>
      <c r="IN255" s="143"/>
      <c r="IO255" s="143"/>
      <c r="IP255" s="143"/>
      <c r="IQ255" s="143"/>
      <c r="IR255" s="143"/>
      <c r="IS255" s="143"/>
      <c r="IT255" s="143"/>
      <c r="IU255" s="143"/>
      <c r="IV255" s="143"/>
      <c r="IW255" s="143"/>
      <c r="IX255" s="143"/>
      <c r="IY255" s="143"/>
      <c r="IZ255" s="143"/>
      <c r="JA255" s="143"/>
      <c r="JB255" s="143"/>
      <c r="JC255" s="143"/>
      <c r="JD255" s="143"/>
      <c r="JE255" s="143"/>
      <c r="JF255" s="143"/>
      <c r="JG255" s="143"/>
      <c r="JH255" s="143"/>
      <c r="JI255" s="143"/>
      <c r="JJ255" s="143"/>
      <c r="JK255" s="143"/>
      <c r="JL255" s="143"/>
      <c r="JM255" s="143"/>
      <c r="JN255" s="143"/>
      <c r="JO255" s="143"/>
      <c r="JP255" s="143"/>
      <c r="JQ255" s="143"/>
      <c r="JR255" s="143"/>
      <c r="JS255" s="143"/>
      <c r="JT255" s="143"/>
      <c r="JU255" s="143"/>
      <c r="JV255" s="143"/>
      <c r="JW255" s="143"/>
      <c r="JX255" s="143"/>
      <c r="JY255" s="143"/>
      <c r="JZ255" s="143"/>
      <c r="KA255" s="143"/>
      <c r="KB255" s="143"/>
      <c r="KC255" s="143"/>
      <c r="KD255" s="143"/>
      <c r="KE255" s="143"/>
      <c r="KF255" s="143"/>
      <c r="KG255" s="143"/>
      <c r="KH255" s="143"/>
      <c r="KI255" s="143"/>
      <c r="KJ255" s="143"/>
      <c r="KK255" s="143"/>
      <c r="KL255" s="143"/>
      <c r="KM255" s="143"/>
      <c r="KN255" s="143"/>
      <c r="KO255" s="143"/>
      <c r="KP255" s="143"/>
      <c r="KQ255" s="143"/>
      <c r="KR255" s="143"/>
      <c r="KS255" s="143"/>
      <c r="KT255" s="143"/>
      <c r="KU255" s="143"/>
      <c r="KV255" s="143"/>
      <c r="KW255" s="143"/>
      <c r="KX255" s="143"/>
      <c r="KY255" s="143"/>
      <c r="KZ255" s="143"/>
      <c r="LA255" s="143"/>
      <c r="LB255" s="143"/>
      <c r="LC255" s="143"/>
      <c r="LD255" s="143"/>
      <c r="LE255" s="143"/>
      <c r="LF255" s="143"/>
      <c r="LG255" s="143"/>
      <c r="LH255" s="143"/>
      <c r="LI255" s="143"/>
      <c r="LJ255" s="143"/>
      <c r="LK255" s="143"/>
      <c r="LL255" s="143"/>
      <c r="LM255" s="143"/>
      <c r="LN255" s="143"/>
      <c r="LO255" s="143"/>
      <c r="LP255" s="143"/>
      <c r="LQ255" s="143"/>
      <c r="LR255" s="143"/>
      <c r="LS255" s="143"/>
      <c r="LT255" s="143"/>
      <c r="LU255" s="143"/>
      <c r="LV255" s="143"/>
      <c r="LW255" s="143"/>
      <c r="LX255" s="143"/>
      <c r="LY255" s="143"/>
      <c r="LZ255" s="143"/>
      <c r="MA255" s="143"/>
      <c r="MB255" s="143"/>
      <c r="MC255" s="143"/>
      <c r="MD255" s="143"/>
      <c r="ME255" s="143"/>
      <c r="MF255" s="143"/>
      <c r="MG255" s="143"/>
      <c r="MH255" s="143"/>
      <c r="MI255" s="143"/>
      <c r="MJ255" s="143"/>
      <c r="MK255" s="143"/>
      <c r="ML255" s="143"/>
      <c r="MM255" s="143"/>
      <c r="MN255" s="143"/>
      <c r="MO255" s="143"/>
      <c r="MP255" s="143"/>
      <c r="MQ255" s="143"/>
      <c r="MR255" s="143"/>
      <c r="MS255" s="143"/>
      <c r="MT255" s="143"/>
      <c r="MU255" s="143"/>
      <c r="MV255" s="143"/>
      <c r="MW255" s="143"/>
      <c r="MX255" s="143"/>
      <c r="MY255" s="143"/>
      <c r="MZ255" s="143"/>
      <c r="NA255" s="143"/>
      <c r="NB255" s="143"/>
      <c r="NC255" s="143"/>
      <c r="ND255" s="143"/>
      <c r="NE255" s="143"/>
      <c r="NF255" s="143"/>
      <c r="NG255" s="143"/>
      <c r="NH255" s="143"/>
      <c r="NI255" s="143"/>
      <c r="NJ255" s="143"/>
      <c r="NK255" s="143"/>
      <c r="NL255" s="143"/>
      <c r="NM255" s="143"/>
      <c r="NN255" s="143"/>
      <c r="NO255" s="143"/>
      <c r="NP255" s="143"/>
      <c r="NQ255" s="143"/>
      <c r="NR255" s="143"/>
      <c r="NS255" s="143"/>
      <c r="NT255" s="143"/>
      <c r="NU255" s="143"/>
      <c r="NV255" s="143"/>
      <c r="NW255" s="143"/>
      <c r="NX255" s="143"/>
      <c r="NY255" s="143"/>
      <c r="NZ255" s="143"/>
      <c r="OA255" s="143"/>
      <c r="OB255" s="143"/>
      <c r="OC255" s="143"/>
      <c r="OD255" s="143"/>
      <c r="OE255" s="143"/>
      <c r="OF255" s="143"/>
      <c r="OG255" s="143"/>
      <c r="OH255" s="143"/>
      <c r="OI255" s="143"/>
      <c r="OJ255" s="143"/>
      <c r="OK255" s="143"/>
      <c r="OL255" s="143"/>
      <c r="OM255" s="143"/>
      <c r="ON255" s="143"/>
      <c r="OO255" s="143"/>
      <c r="OP255" s="143"/>
      <c r="OQ255" s="143"/>
      <c r="OR255" s="143"/>
      <c r="OS255" s="143"/>
      <c r="OT255" s="143"/>
      <c r="OU255" s="143"/>
      <c r="OV255" s="143"/>
      <c r="OW255" s="143"/>
      <c r="OX255" s="143"/>
      <c r="OY255" s="143"/>
      <c r="OZ255" s="143"/>
      <c r="PA255" s="143"/>
      <c r="PB255" s="143"/>
      <c r="PC255" s="143"/>
      <c r="PD255" s="143"/>
      <c r="PE255" s="143"/>
      <c r="PF255" s="143"/>
      <c r="PG255" s="143"/>
      <c r="PH255" s="143"/>
      <c r="PI255" s="143"/>
      <c r="PJ255" s="143"/>
      <c r="PK255" s="143"/>
      <c r="PL255" s="143"/>
      <c r="PM255" s="143"/>
      <c r="PN255" s="143"/>
      <c r="PO255" s="143"/>
      <c r="PP255" s="143"/>
      <c r="PQ255" s="143"/>
      <c r="PR255" s="143"/>
      <c r="PS255" s="143"/>
      <c r="PT255" s="143"/>
      <c r="PU255" s="143"/>
      <c r="PV255" s="143"/>
      <c r="PW255" s="143"/>
      <c r="PX255" s="143"/>
      <c r="PY255" s="143"/>
      <c r="PZ255" s="143"/>
      <c r="QA255" s="143"/>
      <c r="QB255" s="143"/>
      <c r="QC255" s="143"/>
      <c r="QD255" s="143"/>
      <c r="QE255" s="143"/>
      <c r="QF255" s="143"/>
      <c r="QG255" s="143"/>
      <c r="QH255" s="143"/>
      <c r="QI255" s="143"/>
      <c r="QJ255" s="143"/>
      <c r="QK255" s="143"/>
      <c r="QL255" s="143"/>
      <c r="QM255" s="143"/>
      <c r="QN255" s="143"/>
      <c r="QO255" s="143"/>
      <c r="QP255" s="143"/>
      <c r="QQ255" s="143"/>
      <c r="QR255" s="143"/>
      <c r="QS255" s="143"/>
      <c r="QT255" s="143"/>
      <c r="QU255" s="143"/>
      <c r="QV255" s="143"/>
      <c r="QW255" s="143"/>
      <c r="QX255" s="143"/>
      <c r="QY255" s="143"/>
      <c r="QZ255" s="143"/>
      <c r="RA255" s="143"/>
      <c r="RB255" s="143"/>
      <c r="RC255" s="143"/>
      <c r="RD255" s="143"/>
      <c r="RE255" s="143"/>
      <c r="RF255" s="143"/>
      <c r="RG255" s="143"/>
      <c r="RH255" s="143"/>
      <c r="RI255" s="143"/>
      <c r="RJ255" s="143"/>
      <c r="RK255" s="143"/>
      <c r="RL255" s="143"/>
      <c r="RM255" s="143"/>
      <c r="RN255" s="143"/>
      <c r="RO255" s="143"/>
      <c r="RP255" s="143"/>
      <c r="RQ255" s="143"/>
      <c r="RR255" s="143"/>
      <c r="RS255" s="143"/>
      <c r="RT255" s="143"/>
      <c r="RU255" s="143"/>
      <c r="RV255" s="143"/>
      <c r="RW255" s="143"/>
      <c r="RX255" s="143"/>
      <c r="RY255" s="143"/>
      <c r="RZ255" s="143"/>
      <c r="SA255" s="143"/>
      <c r="SB255" s="143"/>
      <c r="SC255" s="143"/>
      <c r="SD255" s="143"/>
      <c r="SE255" s="143"/>
      <c r="SF255" s="143"/>
      <c r="SG255" s="143"/>
      <c r="SH255" s="143"/>
      <c r="SI255" s="143"/>
      <c r="SJ255" s="143"/>
      <c r="SK255" s="143"/>
      <c r="SL255" s="143"/>
      <c r="SM255" s="143"/>
      <c r="SN255" s="143"/>
      <c r="SO255" s="143"/>
      <c r="SP255" s="143"/>
      <c r="SQ255" s="143"/>
      <c r="SR255" s="143"/>
      <c r="SS255" s="143"/>
      <c r="ST255" s="143"/>
      <c r="SU255" s="143"/>
      <c r="SV255" s="143"/>
      <c r="SW255" s="143"/>
      <c r="SX255" s="143"/>
      <c r="SY255" s="143"/>
      <c r="SZ255" s="143"/>
      <c r="TA255" s="143"/>
      <c r="TB255" s="143"/>
      <c r="TC255" s="143"/>
      <c r="TD255" s="143"/>
      <c r="TE255" s="143"/>
      <c r="TF255" s="143"/>
      <c r="TG255" s="143"/>
      <c r="TH255" s="143"/>
      <c r="TI255" s="143"/>
      <c r="TJ255" s="143"/>
      <c r="TK255" s="143"/>
      <c r="TL255" s="143"/>
      <c r="TM255" s="143"/>
      <c r="TN255" s="143"/>
      <c r="TO255" s="143"/>
      <c r="TP255" s="143"/>
      <c r="TQ255" s="143"/>
      <c r="TR255" s="143"/>
      <c r="TS255" s="143"/>
      <c r="TT255" s="143"/>
      <c r="TU255" s="143"/>
      <c r="TV255" s="143"/>
      <c r="TW255" s="143"/>
      <c r="TX255" s="143"/>
      <c r="TY255" s="143"/>
      <c r="TZ255" s="143"/>
      <c r="UA255" s="143"/>
      <c r="UB255" s="143"/>
      <c r="UC255" s="143"/>
      <c r="UD255" s="143"/>
      <c r="UE255" s="143"/>
      <c r="UF255" s="143"/>
      <c r="UG255" s="143"/>
      <c r="UH255" s="143"/>
      <c r="UI255" s="143"/>
      <c r="UJ255" s="143"/>
      <c r="UK255" s="143"/>
      <c r="UL255" s="143"/>
      <c r="UM255" s="143"/>
      <c r="UN255" s="143"/>
      <c r="UO255" s="143"/>
      <c r="UP255" s="143"/>
      <c r="UQ255" s="143"/>
      <c r="UR255" s="143"/>
      <c r="US255" s="143"/>
      <c r="UT255" s="143"/>
      <c r="UU255" s="143"/>
      <c r="UV255" s="143"/>
      <c r="UW255" s="143"/>
      <c r="UX255" s="143"/>
      <c r="UY255" s="143"/>
      <c r="UZ255" s="143"/>
      <c r="VA255" s="143"/>
      <c r="VB255" s="143"/>
      <c r="VC255" s="143"/>
      <c r="VD255" s="143"/>
      <c r="VE255" s="143"/>
      <c r="VF255" s="143"/>
      <c r="VG255" s="143"/>
      <c r="VH255" s="143"/>
      <c r="VI255" s="143"/>
      <c r="VJ255" s="143"/>
      <c r="VK255" s="143"/>
      <c r="VL255" s="143"/>
      <c r="VM255" s="143"/>
      <c r="VN255" s="143"/>
      <c r="VO255" s="143"/>
      <c r="VP255" s="143"/>
      <c r="VQ255" s="143"/>
      <c r="VR255" s="143"/>
      <c r="VS255" s="143"/>
      <c r="VT255" s="143"/>
      <c r="VU255" s="143"/>
      <c r="VV255" s="143"/>
      <c r="VW255" s="143"/>
      <c r="VX255" s="143"/>
      <c r="VY255" s="143"/>
      <c r="VZ255" s="143"/>
      <c r="WA255" s="143"/>
      <c r="WB255" s="143"/>
      <c r="WC255" s="143"/>
      <c r="WD255" s="143"/>
      <c r="WE255" s="143"/>
      <c r="WF255" s="143"/>
      <c r="WG255" s="143"/>
      <c r="WH255" s="143"/>
      <c r="WI255" s="143"/>
      <c r="WJ255" s="143"/>
      <c r="WK255" s="143"/>
      <c r="WL255" s="143"/>
      <c r="WM255" s="143"/>
      <c r="WN255" s="143"/>
      <c r="WO255" s="143"/>
      <c r="WP255" s="143"/>
      <c r="WQ255" s="143"/>
      <c r="WR255" s="143"/>
      <c r="WS255" s="143"/>
      <c r="WT255" s="143"/>
      <c r="WU255" s="143"/>
      <c r="WV255" s="143"/>
      <c r="WW255" s="143"/>
      <c r="WX255" s="143"/>
      <c r="WY255" s="143"/>
      <c r="WZ255" s="143"/>
      <c r="XA255" s="143"/>
      <c r="XB255" s="143"/>
      <c r="XC255" s="143"/>
      <c r="XD255" s="143"/>
      <c r="XE255" s="143"/>
      <c r="XF255" s="143"/>
      <c r="XG255" s="143"/>
      <c r="XH255" s="143"/>
      <c r="XI255" s="143"/>
      <c r="XJ255" s="143"/>
      <c r="XK255" s="143"/>
      <c r="XL255" s="143"/>
      <c r="XM255" s="143"/>
      <c r="XN255" s="143"/>
      <c r="XO255" s="143"/>
      <c r="XP255" s="143"/>
      <c r="XQ255" s="143"/>
      <c r="XR255" s="143"/>
      <c r="XS255" s="143"/>
      <c r="XT255" s="143"/>
      <c r="XU255" s="143"/>
      <c r="XV255" s="143"/>
      <c r="XW255" s="143"/>
      <c r="XX255" s="143"/>
      <c r="XY255" s="143"/>
      <c r="XZ255" s="143"/>
      <c r="YA255" s="143"/>
      <c r="YB255" s="143"/>
      <c r="YC255" s="143"/>
      <c r="YD255" s="143"/>
      <c r="YE255" s="143"/>
      <c r="YF255" s="143"/>
      <c r="YG255" s="143"/>
      <c r="YH255" s="143"/>
      <c r="YI255" s="143"/>
      <c r="YJ255" s="143"/>
      <c r="YK255" s="143"/>
      <c r="YL255" s="143"/>
      <c r="YM255" s="143"/>
      <c r="YN255" s="143"/>
      <c r="YO255" s="143"/>
      <c r="YP255" s="143"/>
      <c r="YQ255" s="143"/>
      <c r="YR255" s="143"/>
      <c r="YS255" s="143"/>
      <c r="YT255" s="143"/>
      <c r="YU255" s="143"/>
      <c r="YV255" s="143"/>
      <c r="YW255" s="143"/>
      <c r="YX255" s="143"/>
      <c r="YY255" s="143"/>
      <c r="YZ255" s="143"/>
      <c r="ZA255" s="143"/>
      <c r="ZB255" s="143"/>
      <c r="ZC255" s="143"/>
      <c r="ZD255" s="143"/>
      <c r="ZE255" s="143"/>
      <c r="ZF255" s="143"/>
      <c r="ZG255" s="143"/>
      <c r="ZH255" s="143"/>
    </row>
    <row r="256" spans="1:684" s="75" customFormat="1" ht="13.55" customHeight="1">
      <c r="A256" s="368" t="s">
        <v>291</v>
      </c>
      <c r="B256" s="58" t="s">
        <v>2</v>
      </c>
      <c r="C256" s="60">
        <v>5508242</v>
      </c>
      <c r="D256" s="59">
        <v>0.26900000000000002</v>
      </c>
      <c r="E256" s="311"/>
      <c r="F256" s="312"/>
      <c r="G256" s="128"/>
      <c r="H256" s="312"/>
      <c r="I256" s="311"/>
      <c r="J256" s="312"/>
      <c r="K256" s="128">
        <v>62</v>
      </c>
      <c r="L256" s="312"/>
      <c r="M256" s="311"/>
      <c r="N256" s="312"/>
      <c r="O256" s="128"/>
      <c r="P256" s="312"/>
      <c r="Q256" s="128"/>
      <c r="R256" s="312"/>
      <c r="S256" s="151"/>
      <c r="T256" s="151"/>
      <c r="U256" s="151"/>
      <c r="V256" s="151"/>
      <c r="W256" s="151"/>
      <c r="X256" s="151"/>
      <c r="Y256" s="151"/>
      <c r="Z256" s="151"/>
      <c r="AA256" s="151"/>
      <c r="AB256" s="151"/>
      <c r="AC256" s="151"/>
      <c r="AD256" s="151"/>
      <c r="AE256" s="151"/>
      <c r="AF256" s="151"/>
      <c r="AG256" s="151"/>
      <c r="AH256" s="151"/>
      <c r="AI256" s="151"/>
      <c r="AJ256" s="151"/>
      <c r="AK256" s="151"/>
      <c r="AL256" s="151"/>
      <c r="AM256" s="151"/>
      <c r="AN256" s="151"/>
      <c r="AO256" s="151"/>
      <c r="AP256" s="151"/>
      <c r="AQ256" s="151"/>
      <c r="AR256" s="151"/>
      <c r="AS256" s="151"/>
      <c r="AT256" s="151"/>
      <c r="AU256" s="151"/>
      <c r="AV256" s="151"/>
      <c r="AW256" s="151"/>
      <c r="AX256" s="151"/>
      <c r="AY256" s="151"/>
      <c r="AZ256" s="151"/>
      <c r="BA256" s="151"/>
      <c r="BB256" s="151"/>
      <c r="BC256" s="151"/>
      <c r="BD256" s="151"/>
      <c r="BE256" s="151"/>
      <c r="BF256" s="151"/>
      <c r="BG256" s="151"/>
      <c r="BH256" s="151"/>
      <c r="BI256" s="151"/>
      <c r="BJ256" s="151"/>
      <c r="BK256" s="151"/>
      <c r="BL256" s="151"/>
      <c r="BM256" s="151"/>
      <c r="BN256" s="151"/>
      <c r="BO256" s="151"/>
      <c r="BP256" s="151"/>
      <c r="BQ256" s="151"/>
      <c r="BR256" s="151"/>
      <c r="BS256" s="151"/>
      <c r="BT256" s="151"/>
      <c r="BU256" s="151"/>
      <c r="BV256" s="151"/>
      <c r="BW256" s="151"/>
      <c r="BX256" s="151"/>
      <c r="BY256" s="151"/>
      <c r="BZ256" s="151"/>
      <c r="CA256" s="151"/>
      <c r="CB256" s="151"/>
      <c r="CC256" s="151"/>
      <c r="CD256" s="151"/>
      <c r="CE256" s="151"/>
      <c r="CF256" s="151"/>
      <c r="CG256" s="151"/>
      <c r="CH256" s="151"/>
      <c r="CI256" s="151"/>
      <c r="CJ256" s="151"/>
      <c r="CK256" s="151"/>
      <c r="CL256" s="151"/>
      <c r="CM256" s="151"/>
      <c r="CN256" s="151"/>
      <c r="CO256" s="151"/>
      <c r="CP256" s="151"/>
      <c r="CQ256" s="151"/>
      <c r="CR256" s="151"/>
      <c r="CS256" s="151"/>
      <c r="CT256" s="151"/>
      <c r="CU256" s="151"/>
      <c r="CV256" s="151"/>
      <c r="CW256" s="151"/>
      <c r="CX256" s="151"/>
      <c r="CY256" s="151"/>
      <c r="CZ256" s="151"/>
      <c r="DA256" s="151"/>
      <c r="DB256" s="151"/>
      <c r="DC256" s="151"/>
      <c r="DD256" s="151"/>
      <c r="DE256" s="151"/>
      <c r="DF256" s="151"/>
      <c r="DG256" s="151"/>
      <c r="DH256" s="151"/>
      <c r="DI256" s="151"/>
      <c r="DJ256" s="151"/>
      <c r="DK256" s="151"/>
      <c r="DL256" s="151"/>
      <c r="DM256" s="151"/>
      <c r="DN256" s="151"/>
      <c r="DO256" s="151"/>
      <c r="DP256" s="151"/>
      <c r="DQ256" s="151"/>
      <c r="DR256" s="151"/>
      <c r="DS256" s="151"/>
      <c r="DT256" s="151"/>
      <c r="DU256" s="151"/>
      <c r="DV256" s="151"/>
      <c r="DW256" s="151"/>
      <c r="DX256" s="151"/>
      <c r="DY256" s="151"/>
      <c r="DZ256" s="151"/>
      <c r="EA256" s="151"/>
      <c r="EB256" s="151"/>
      <c r="EC256" s="151"/>
      <c r="ED256" s="151"/>
      <c r="EE256" s="151"/>
      <c r="EF256" s="151"/>
      <c r="EG256" s="151"/>
      <c r="EH256" s="151"/>
      <c r="EI256" s="151"/>
      <c r="EJ256" s="151"/>
      <c r="EK256" s="151"/>
      <c r="EL256" s="151"/>
      <c r="EM256" s="151"/>
      <c r="EN256" s="151"/>
      <c r="EO256" s="151"/>
      <c r="EP256" s="151"/>
      <c r="EQ256" s="151"/>
      <c r="ER256" s="151"/>
      <c r="ES256" s="151"/>
      <c r="ET256" s="151"/>
      <c r="EU256" s="151"/>
      <c r="EV256" s="151"/>
      <c r="EW256" s="151"/>
      <c r="EX256" s="151"/>
      <c r="EY256" s="151"/>
      <c r="EZ256" s="151"/>
      <c r="FA256" s="151"/>
      <c r="FB256" s="151"/>
      <c r="FC256" s="151"/>
      <c r="FD256" s="151"/>
      <c r="FE256" s="151"/>
      <c r="FF256" s="151"/>
      <c r="FG256" s="151"/>
      <c r="FH256" s="151"/>
      <c r="FI256" s="151"/>
      <c r="FJ256" s="151"/>
      <c r="FK256" s="151"/>
      <c r="FL256" s="151"/>
      <c r="FM256" s="151"/>
      <c r="FN256" s="151"/>
      <c r="FO256" s="151"/>
      <c r="FP256" s="151"/>
      <c r="FQ256" s="151"/>
      <c r="FR256" s="151"/>
      <c r="FS256" s="151"/>
      <c r="FT256" s="151"/>
      <c r="FU256" s="151"/>
      <c r="FV256" s="151"/>
      <c r="FW256" s="151"/>
      <c r="FX256" s="151"/>
      <c r="FY256" s="151"/>
      <c r="FZ256" s="151"/>
      <c r="GA256" s="151"/>
      <c r="GB256" s="151"/>
      <c r="GC256" s="151"/>
      <c r="GD256" s="151"/>
      <c r="GE256" s="151"/>
      <c r="GF256" s="151"/>
      <c r="GG256" s="151"/>
      <c r="GH256" s="151"/>
      <c r="GI256" s="151"/>
      <c r="GJ256" s="151"/>
      <c r="GK256" s="151"/>
      <c r="GL256" s="151"/>
      <c r="GM256" s="151"/>
      <c r="GN256" s="151"/>
      <c r="GO256" s="151"/>
      <c r="GP256" s="151"/>
      <c r="GQ256" s="151"/>
      <c r="GR256" s="151"/>
      <c r="GS256" s="151"/>
      <c r="GT256" s="151"/>
      <c r="GU256" s="151"/>
      <c r="GV256" s="151"/>
      <c r="GW256" s="151"/>
      <c r="GX256" s="151"/>
      <c r="GY256" s="151"/>
      <c r="GZ256" s="151"/>
      <c r="HA256" s="151"/>
      <c r="HB256" s="151"/>
      <c r="HC256" s="151"/>
      <c r="HD256" s="151"/>
      <c r="HE256" s="151"/>
      <c r="HF256" s="151"/>
      <c r="HG256" s="151"/>
      <c r="HH256" s="151"/>
      <c r="HI256" s="151"/>
      <c r="HJ256" s="151"/>
      <c r="HK256" s="151"/>
      <c r="HL256" s="151"/>
      <c r="HM256" s="151"/>
      <c r="HN256" s="151"/>
      <c r="HO256" s="151"/>
      <c r="HP256" s="151"/>
      <c r="HQ256" s="151"/>
      <c r="HR256" s="151"/>
      <c r="HS256" s="151"/>
      <c r="HT256" s="151"/>
      <c r="HU256" s="151"/>
      <c r="HV256" s="151"/>
      <c r="HW256" s="151"/>
      <c r="HX256" s="151"/>
      <c r="HY256" s="151"/>
      <c r="HZ256" s="151"/>
      <c r="IA256" s="151"/>
      <c r="IB256" s="151"/>
      <c r="IC256" s="151"/>
      <c r="ID256" s="151"/>
      <c r="IE256" s="151"/>
      <c r="IF256" s="151"/>
      <c r="IG256" s="151"/>
      <c r="IH256" s="151"/>
      <c r="II256" s="151"/>
      <c r="IJ256" s="151"/>
      <c r="IK256" s="151"/>
      <c r="IL256" s="151"/>
      <c r="IM256" s="151"/>
      <c r="IN256" s="151"/>
      <c r="IO256" s="151"/>
      <c r="IP256" s="151"/>
      <c r="IQ256" s="151"/>
      <c r="IR256" s="151"/>
      <c r="IS256" s="151"/>
      <c r="IT256" s="151"/>
      <c r="IU256" s="151"/>
      <c r="IV256" s="151"/>
      <c r="IW256" s="151"/>
      <c r="IX256" s="151"/>
      <c r="IY256" s="151"/>
      <c r="IZ256" s="151"/>
      <c r="JA256" s="151"/>
      <c r="JB256" s="151"/>
      <c r="JC256" s="151"/>
      <c r="JD256" s="151"/>
      <c r="JE256" s="151"/>
      <c r="JF256" s="151"/>
      <c r="JG256" s="151"/>
      <c r="JH256" s="151"/>
      <c r="JI256" s="151"/>
      <c r="JJ256" s="151"/>
      <c r="JK256" s="151"/>
      <c r="JL256" s="151"/>
      <c r="JM256" s="151"/>
      <c r="JN256" s="151"/>
      <c r="JO256" s="151"/>
      <c r="JP256" s="151"/>
      <c r="JQ256" s="151"/>
      <c r="JR256" s="151"/>
      <c r="JS256" s="151"/>
      <c r="JT256" s="151"/>
      <c r="JU256" s="151"/>
      <c r="JV256" s="151"/>
      <c r="JW256" s="151"/>
      <c r="JX256" s="151"/>
      <c r="JY256" s="151"/>
      <c r="JZ256" s="151"/>
      <c r="KA256" s="151"/>
      <c r="KB256" s="151"/>
      <c r="KC256" s="151"/>
      <c r="KD256" s="151"/>
      <c r="KE256" s="151"/>
      <c r="KF256" s="151"/>
      <c r="KG256" s="151"/>
      <c r="KH256" s="151"/>
      <c r="KI256" s="151"/>
      <c r="KJ256" s="151"/>
      <c r="KK256" s="151"/>
      <c r="KL256" s="151"/>
      <c r="KM256" s="151"/>
      <c r="KN256" s="151"/>
      <c r="KO256" s="151"/>
      <c r="KP256" s="151"/>
      <c r="KQ256" s="151"/>
      <c r="KR256" s="151"/>
      <c r="KS256" s="151"/>
      <c r="KT256" s="151"/>
      <c r="KU256" s="151"/>
      <c r="KV256" s="151"/>
      <c r="KW256" s="151"/>
      <c r="KX256" s="151"/>
      <c r="KY256" s="151"/>
      <c r="KZ256" s="151"/>
      <c r="LA256" s="151"/>
      <c r="LB256" s="151"/>
      <c r="LC256" s="151"/>
      <c r="LD256" s="151"/>
      <c r="LE256" s="151"/>
      <c r="LF256" s="151"/>
      <c r="LG256" s="151"/>
      <c r="LH256" s="151"/>
      <c r="LI256" s="151"/>
      <c r="LJ256" s="151"/>
      <c r="LK256" s="151"/>
      <c r="LL256" s="151"/>
      <c r="LM256" s="151"/>
      <c r="LN256" s="151"/>
      <c r="LO256" s="151"/>
      <c r="LP256" s="151"/>
      <c r="LQ256" s="151"/>
      <c r="LR256" s="151"/>
      <c r="LS256" s="151"/>
      <c r="LT256" s="151"/>
      <c r="LU256" s="151"/>
      <c r="LV256" s="151"/>
      <c r="LW256" s="151"/>
      <c r="LX256" s="151"/>
      <c r="LY256" s="151"/>
      <c r="LZ256" s="151"/>
      <c r="MA256" s="151"/>
      <c r="MB256" s="151"/>
      <c r="MC256" s="151"/>
      <c r="MD256" s="151"/>
      <c r="ME256" s="151"/>
      <c r="MF256" s="151"/>
      <c r="MG256" s="151"/>
      <c r="MH256" s="151"/>
      <c r="MI256" s="151"/>
      <c r="MJ256" s="151"/>
      <c r="MK256" s="151"/>
      <c r="ML256" s="151"/>
      <c r="MM256" s="151"/>
      <c r="MN256" s="151"/>
      <c r="MO256" s="151"/>
      <c r="MP256" s="151"/>
      <c r="MQ256" s="151"/>
      <c r="MR256" s="151"/>
      <c r="MS256" s="151"/>
      <c r="MT256" s="151"/>
      <c r="MU256" s="151"/>
      <c r="MV256" s="151"/>
      <c r="MW256" s="151"/>
      <c r="MX256" s="151"/>
      <c r="MY256" s="151"/>
      <c r="MZ256" s="151"/>
      <c r="NA256" s="151"/>
      <c r="NB256" s="151"/>
      <c r="NC256" s="151"/>
      <c r="ND256" s="151"/>
      <c r="NE256" s="151"/>
      <c r="NF256" s="151"/>
      <c r="NG256" s="151"/>
      <c r="NH256" s="151"/>
      <c r="NI256" s="151"/>
      <c r="NJ256" s="151"/>
      <c r="NK256" s="151"/>
      <c r="NL256" s="151"/>
      <c r="NM256" s="151"/>
      <c r="NN256" s="151"/>
      <c r="NO256" s="151"/>
      <c r="NP256" s="151"/>
      <c r="NQ256" s="151"/>
      <c r="NR256" s="151"/>
      <c r="NS256" s="151"/>
      <c r="NT256" s="151"/>
      <c r="NU256" s="151"/>
      <c r="NV256" s="151"/>
      <c r="NW256" s="151"/>
      <c r="NX256" s="151"/>
      <c r="NY256" s="151"/>
      <c r="NZ256" s="151"/>
      <c r="OA256" s="151"/>
      <c r="OB256" s="151"/>
      <c r="OC256" s="151"/>
      <c r="OD256" s="151"/>
      <c r="OE256" s="151"/>
      <c r="OF256" s="151"/>
      <c r="OG256" s="151"/>
      <c r="OH256" s="151"/>
      <c r="OI256" s="151"/>
      <c r="OJ256" s="151"/>
      <c r="OK256" s="151"/>
      <c r="OL256" s="151"/>
      <c r="OM256" s="151"/>
      <c r="ON256" s="151"/>
      <c r="OO256" s="151"/>
      <c r="OP256" s="151"/>
      <c r="OQ256" s="151"/>
      <c r="OR256" s="151"/>
      <c r="OS256" s="151"/>
      <c r="OT256" s="151"/>
      <c r="OU256" s="151"/>
      <c r="OV256" s="151"/>
      <c r="OW256" s="151"/>
      <c r="OX256" s="151"/>
      <c r="OY256" s="151"/>
      <c r="OZ256" s="151"/>
      <c r="PA256" s="151"/>
      <c r="PB256" s="151"/>
      <c r="PC256" s="151"/>
      <c r="PD256" s="151"/>
      <c r="PE256" s="151"/>
      <c r="PF256" s="151"/>
      <c r="PG256" s="151"/>
      <c r="PH256" s="151"/>
      <c r="PI256" s="151"/>
      <c r="PJ256" s="151"/>
      <c r="PK256" s="151"/>
      <c r="PL256" s="151"/>
      <c r="PM256" s="151"/>
      <c r="PN256" s="151"/>
      <c r="PO256" s="151"/>
      <c r="PP256" s="151"/>
      <c r="PQ256" s="151"/>
      <c r="PR256" s="151"/>
      <c r="PS256" s="151"/>
      <c r="PT256" s="151"/>
      <c r="PU256" s="151"/>
      <c r="PV256" s="151"/>
      <c r="PW256" s="151"/>
      <c r="PX256" s="151"/>
      <c r="PY256" s="151"/>
      <c r="PZ256" s="151"/>
      <c r="QA256" s="151"/>
      <c r="QB256" s="151"/>
      <c r="QC256" s="151"/>
      <c r="QD256" s="151"/>
      <c r="QE256" s="151"/>
      <c r="QF256" s="151"/>
      <c r="QG256" s="151"/>
      <c r="QH256" s="151"/>
      <c r="QI256" s="151"/>
      <c r="QJ256" s="151"/>
      <c r="QK256" s="151"/>
      <c r="QL256" s="151"/>
      <c r="QM256" s="151"/>
      <c r="QN256" s="151"/>
      <c r="QO256" s="151"/>
      <c r="QP256" s="151"/>
      <c r="QQ256" s="151"/>
      <c r="QR256" s="151"/>
      <c r="QS256" s="151"/>
      <c r="QT256" s="151"/>
      <c r="QU256" s="151"/>
      <c r="QV256" s="151"/>
      <c r="QW256" s="151"/>
      <c r="QX256" s="151"/>
      <c r="QY256" s="151"/>
      <c r="QZ256" s="151"/>
      <c r="RA256" s="151"/>
      <c r="RB256" s="151"/>
      <c r="RC256" s="151"/>
      <c r="RD256" s="151"/>
      <c r="RE256" s="151"/>
      <c r="RF256" s="151"/>
      <c r="RG256" s="151"/>
      <c r="RH256" s="151"/>
      <c r="RI256" s="151"/>
      <c r="RJ256" s="151"/>
      <c r="RK256" s="151"/>
      <c r="RL256" s="151"/>
      <c r="RM256" s="151"/>
      <c r="RN256" s="151"/>
      <c r="RO256" s="151"/>
      <c r="RP256" s="151"/>
      <c r="RQ256" s="151"/>
      <c r="RR256" s="151"/>
      <c r="RS256" s="151"/>
      <c r="RT256" s="151"/>
      <c r="RU256" s="151"/>
      <c r="RV256" s="151"/>
      <c r="RW256" s="151"/>
      <c r="RX256" s="151"/>
      <c r="RY256" s="151"/>
      <c r="RZ256" s="151"/>
      <c r="SA256" s="151"/>
      <c r="SB256" s="151"/>
      <c r="SC256" s="151"/>
      <c r="SD256" s="151"/>
      <c r="SE256" s="151"/>
      <c r="SF256" s="151"/>
      <c r="SG256" s="151"/>
      <c r="SH256" s="151"/>
      <c r="SI256" s="151"/>
      <c r="SJ256" s="151"/>
      <c r="SK256" s="151"/>
      <c r="SL256" s="151"/>
      <c r="SM256" s="151"/>
      <c r="SN256" s="151"/>
      <c r="SO256" s="151"/>
      <c r="SP256" s="151"/>
      <c r="SQ256" s="151"/>
      <c r="SR256" s="151"/>
      <c r="SS256" s="151"/>
      <c r="ST256" s="151"/>
      <c r="SU256" s="151"/>
      <c r="SV256" s="151"/>
      <c r="SW256" s="151"/>
      <c r="SX256" s="151"/>
      <c r="SY256" s="151"/>
      <c r="SZ256" s="151"/>
      <c r="TA256" s="151"/>
      <c r="TB256" s="151"/>
      <c r="TC256" s="151"/>
      <c r="TD256" s="151"/>
      <c r="TE256" s="151"/>
      <c r="TF256" s="151"/>
      <c r="TG256" s="151"/>
      <c r="TH256" s="151"/>
      <c r="TI256" s="151"/>
      <c r="TJ256" s="151"/>
      <c r="TK256" s="151"/>
      <c r="TL256" s="151"/>
      <c r="TM256" s="151"/>
      <c r="TN256" s="151"/>
      <c r="TO256" s="151"/>
      <c r="TP256" s="151"/>
      <c r="TQ256" s="151"/>
      <c r="TR256" s="151"/>
      <c r="TS256" s="151"/>
      <c r="TT256" s="151"/>
      <c r="TU256" s="151"/>
      <c r="TV256" s="151"/>
      <c r="TW256" s="151"/>
      <c r="TX256" s="151"/>
      <c r="TY256" s="151"/>
      <c r="TZ256" s="151"/>
      <c r="UA256" s="151"/>
      <c r="UB256" s="151"/>
      <c r="UC256" s="151"/>
      <c r="UD256" s="151"/>
      <c r="UE256" s="151"/>
      <c r="UF256" s="151"/>
      <c r="UG256" s="151"/>
      <c r="UH256" s="151"/>
      <c r="UI256" s="151"/>
      <c r="UJ256" s="151"/>
      <c r="UK256" s="151"/>
      <c r="UL256" s="151"/>
      <c r="UM256" s="151"/>
      <c r="UN256" s="151"/>
      <c r="UO256" s="151"/>
      <c r="UP256" s="151"/>
      <c r="UQ256" s="151"/>
      <c r="UR256" s="151"/>
      <c r="US256" s="151"/>
      <c r="UT256" s="151"/>
      <c r="UU256" s="151"/>
      <c r="UV256" s="151"/>
      <c r="UW256" s="151"/>
      <c r="UX256" s="151"/>
      <c r="UY256" s="151"/>
      <c r="UZ256" s="151"/>
      <c r="VA256" s="151"/>
      <c r="VB256" s="151"/>
      <c r="VC256" s="151"/>
      <c r="VD256" s="151"/>
      <c r="VE256" s="151"/>
      <c r="VF256" s="151"/>
      <c r="VG256" s="151"/>
      <c r="VH256" s="151"/>
      <c r="VI256" s="151"/>
      <c r="VJ256" s="151"/>
      <c r="VK256" s="151"/>
      <c r="VL256" s="151"/>
      <c r="VM256" s="151"/>
      <c r="VN256" s="151"/>
      <c r="VO256" s="151"/>
      <c r="VP256" s="151"/>
      <c r="VQ256" s="151"/>
      <c r="VR256" s="151"/>
      <c r="VS256" s="151"/>
      <c r="VT256" s="151"/>
      <c r="VU256" s="151"/>
      <c r="VV256" s="151"/>
      <c r="VW256" s="151"/>
      <c r="VX256" s="151"/>
      <c r="VY256" s="151"/>
      <c r="VZ256" s="151"/>
      <c r="WA256" s="151"/>
      <c r="WB256" s="151"/>
      <c r="WC256" s="151"/>
      <c r="WD256" s="151"/>
      <c r="WE256" s="151"/>
      <c r="WF256" s="151"/>
      <c r="WG256" s="151"/>
      <c r="WH256" s="151"/>
      <c r="WI256" s="151"/>
      <c r="WJ256" s="151"/>
      <c r="WK256" s="151"/>
      <c r="WL256" s="151"/>
      <c r="WM256" s="151"/>
      <c r="WN256" s="151"/>
      <c r="WO256" s="151"/>
      <c r="WP256" s="151"/>
      <c r="WQ256" s="151"/>
      <c r="WR256" s="151"/>
      <c r="WS256" s="151"/>
      <c r="WT256" s="151"/>
      <c r="WU256" s="151"/>
      <c r="WV256" s="151"/>
      <c r="WW256" s="151"/>
      <c r="WX256" s="151"/>
      <c r="WY256" s="151"/>
      <c r="WZ256" s="151"/>
      <c r="XA256" s="151"/>
      <c r="XB256" s="151"/>
      <c r="XC256" s="151"/>
      <c r="XD256" s="151"/>
      <c r="XE256" s="151"/>
      <c r="XF256" s="151"/>
      <c r="XG256" s="151"/>
      <c r="XH256" s="151"/>
      <c r="XI256" s="151"/>
      <c r="XJ256" s="151"/>
      <c r="XK256" s="151"/>
      <c r="XL256" s="151"/>
      <c r="XM256" s="151"/>
      <c r="XN256" s="151"/>
      <c r="XO256" s="151"/>
      <c r="XP256" s="151"/>
      <c r="XQ256" s="151"/>
      <c r="XR256" s="151"/>
      <c r="XS256" s="151"/>
      <c r="XT256" s="151"/>
      <c r="XU256" s="151"/>
      <c r="XV256" s="151"/>
      <c r="XW256" s="151"/>
      <c r="XX256" s="151"/>
      <c r="XY256" s="151"/>
      <c r="XZ256" s="151"/>
      <c r="YA256" s="151"/>
      <c r="YB256" s="151"/>
      <c r="YC256" s="151"/>
      <c r="YD256" s="151"/>
      <c r="YE256" s="151"/>
      <c r="YF256" s="151"/>
      <c r="YG256" s="151"/>
      <c r="YH256" s="151"/>
      <c r="YI256" s="151"/>
      <c r="YJ256" s="151"/>
      <c r="YK256" s="151"/>
      <c r="YL256" s="151"/>
      <c r="YM256" s="151"/>
      <c r="YN256" s="151"/>
      <c r="YO256" s="151"/>
      <c r="YP256" s="151"/>
      <c r="YQ256" s="151"/>
      <c r="YR256" s="151"/>
      <c r="YS256" s="151"/>
      <c r="YT256" s="151"/>
      <c r="YU256" s="151"/>
      <c r="YV256" s="151"/>
      <c r="YW256" s="151"/>
      <c r="YX256" s="151"/>
      <c r="YY256" s="151"/>
      <c r="YZ256" s="151"/>
      <c r="ZA256" s="151"/>
      <c r="ZB256" s="151"/>
      <c r="ZC256" s="151"/>
      <c r="ZD256" s="151"/>
      <c r="ZE256" s="151"/>
      <c r="ZF256" s="151"/>
      <c r="ZG256" s="151"/>
      <c r="ZH256" s="151"/>
    </row>
    <row r="257" spans="1:684" s="75" customFormat="1" ht="13.55" customHeight="1">
      <c r="A257" s="367" t="s">
        <v>293</v>
      </c>
      <c r="B257" s="39" t="s">
        <v>2</v>
      </c>
      <c r="C257" s="226">
        <v>6084476</v>
      </c>
      <c r="D257" s="224">
        <f>C257/C256-1</f>
        <v>0.10461305077010041</v>
      </c>
      <c r="E257" s="356"/>
      <c r="F257" s="358"/>
      <c r="G257" s="142"/>
      <c r="H257" s="46"/>
      <c r="I257" s="356"/>
      <c r="J257" s="358"/>
      <c r="K257" s="142">
        <v>31</v>
      </c>
      <c r="L257" s="46">
        <f>K257/K256-1</f>
        <v>-0.5</v>
      </c>
      <c r="M257" s="356"/>
      <c r="N257" s="358"/>
      <c r="O257" s="142"/>
      <c r="P257" s="46"/>
      <c r="Q257" s="142"/>
      <c r="R257" s="46"/>
      <c r="S257" s="151"/>
      <c r="T257" s="151"/>
      <c r="U257" s="151"/>
      <c r="V257" s="151"/>
      <c r="W257" s="151"/>
      <c r="X257" s="151"/>
      <c r="Y257" s="151"/>
      <c r="Z257" s="151"/>
      <c r="AA257" s="151"/>
      <c r="AB257" s="151"/>
      <c r="AC257" s="151"/>
      <c r="AD257" s="151"/>
      <c r="AE257" s="151"/>
      <c r="AF257" s="151"/>
      <c r="AG257" s="151"/>
      <c r="AH257" s="151"/>
      <c r="AI257" s="151"/>
      <c r="AJ257" s="151"/>
      <c r="AK257" s="151"/>
      <c r="AL257" s="151"/>
      <c r="AM257" s="151"/>
      <c r="AN257" s="151"/>
      <c r="AO257" s="151"/>
      <c r="AP257" s="151"/>
      <c r="AQ257" s="151"/>
      <c r="AR257" s="151"/>
      <c r="AS257" s="151"/>
      <c r="AT257" s="151"/>
      <c r="AU257" s="151"/>
      <c r="AV257" s="151"/>
      <c r="AW257" s="151"/>
      <c r="AX257" s="151"/>
      <c r="AY257" s="151"/>
      <c r="AZ257" s="151"/>
      <c r="BA257" s="151"/>
      <c r="BB257" s="151"/>
      <c r="BC257" s="151"/>
      <c r="BD257" s="151"/>
      <c r="BE257" s="151"/>
      <c r="BF257" s="151"/>
      <c r="BG257" s="151"/>
      <c r="BH257" s="151"/>
      <c r="BI257" s="151"/>
      <c r="BJ257" s="151"/>
      <c r="BK257" s="151"/>
      <c r="BL257" s="151"/>
      <c r="BM257" s="151"/>
      <c r="BN257" s="151"/>
      <c r="BO257" s="151"/>
      <c r="BP257" s="151"/>
      <c r="BQ257" s="151"/>
      <c r="BR257" s="151"/>
      <c r="BS257" s="151"/>
      <c r="BT257" s="151"/>
      <c r="BU257" s="151"/>
      <c r="BV257" s="151"/>
      <c r="BW257" s="151"/>
      <c r="BX257" s="151"/>
      <c r="BY257" s="151"/>
      <c r="BZ257" s="151"/>
      <c r="CA257" s="151"/>
      <c r="CB257" s="151"/>
      <c r="CC257" s="151"/>
      <c r="CD257" s="151"/>
      <c r="CE257" s="151"/>
      <c r="CF257" s="151"/>
      <c r="CG257" s="151"/>
      <c r="CH257" s="151"/>
      <c r="CI257" s="151"/>
      <c r="CJ257" s="151"/>
      <c r="CK257" s="151"/>
      <c r="CL257" s="151"/>
      <c r="CM257" s="151"/>
      <c r="CN257" s="151"/>
      <c r="CO257" s="151"/>
      <c r="CP257" s="151"/>
      <c r="CQ257" s="151"/>
      <c r="CR257" s="151"/>
      <c r="CS257" s="151"/>
      <c r="CT257" s="151"/>
      <c r="CU257" s="151"/>
      <c r="CV257" s="151"/>
      <c r="CW257" s="151"/>
      <c r="CX257" s="151"/>
      <c r="CY257" s="151"/>
      <c r="CZ257" s="151"/>
      <c r="DA257" s="151"/>
      <c r="DB257" s="151"/>
      <c r="DC257" s="151"/>
      <c r="DD257" s="151"/>
      <c r="DE257" s="151"/>
      <c r="DF257" s="151"/>
      <c r="DG257" s="151"/>
      <c r="DH257" s="151"/>
      <c r="DI257" s="151"/>
      <c r="DJ257" s="151"/>
      <c r="DK257" s="151"/>
      <c r="DL257" s="151"/>
      <c r="DM257" s="151"/>
      <c r="DN257" s="151"/>
      <c r="DO257" s="151"/>
      <c r="DP257" s="151"/>
      <c r="DQ257" s="151"/>
      <c r="DR257" s="151"/>
      <c r="DS257" s="151"/>
      <c r="DT257" s="151"/>
      <c r="DU257" s="151"/>
      <c r="DV257" s="151"/>
      <c r="DW257" s="151"/>
      <c r="DX257" s="151"/>
      <c r="DY257" s="151"/>
      <c r="DZ257" s="151"/>
      <c r="EA257" s="151"/>
      <c r="EB257" s="151"/>
      <c r="EC257" s="151"/>
      <c r="ED257" s="151"/>
      <c r="EE257" s="151"/>
      <c r="EF257" s="151"/>
      <c r="EG257" s="151"/>
      <c r="EH257" s="151"/>
      <c r="EI257" s="151"/>
      <c r="EJ257" s="151"/>
      <c r="EK257" s="151"/>
      <c r="EL257" s="151"/>
      <c r="EM257" s="151"/>
      <c r="EN257" s="151"/>
      <c r="EO257" s="151"/>
      <c r="EP257" s="151"/>
      <c r="EQ257" s="151"/>
      <c r="ER257" s="151"/>
      <c r="ES257" s="151"/>
      <c r="ET257" s="151"/>
      <c r="EU257" s="151"/>
      <c r="EV257" s="151"/>
      <c r="EW257" s="151"/>
      <c r="EX257" s="151"/>
      <c r="EY257" s="151"/>
      <c r="EZ257" s="151"/>
      <c r="FA257" s="151"/>
      <c r="FB257" s="151"/>
      <c r="FC257" s="151"/>
      <c r="FD257" s="151"/>
      <c r="FE257" s="151"/>
      <c r="FF257" s="151"/>
      <c r="FG257" s="151"/>
      <c r="FH257" s="151"/>
      <c r="FI257" s="151"/>
      <c r="FJ257" s="151"/>
      <c r="FK257" s="151"/>
      <c r="FL257" s="151"/>
      <c r="FM257" s="151"/>
      <c r="FN257" s="151"/>
      <c r="FO257" s="151"/>
      <c r="FP257" s="151"/>
      <c r="FQ257" s="151"/>
      <c r="FR257" s="151"/>
      <c r="FS257" s="151"/>
      <c r="FT257" s="151"/>
      <c r="FU257" s="151"/>
      <c r="FV257" s="151"/>
      <c r="FW257" s="151"/>
      <c r="FX257" s="151"/>
      <c r="FY257" s="151"/>
      <c r="FZ257" s="151"/>
      <c r="GA257" s="151"/>
      <c r="GB257" s="151"/>
      <c r="GC257" s="151"/>
      <c r="GD257" s="151"/>
      <c r="GE257" s="151"/>
      <c r="GF257" s="151"/>
      <c r="GG257" s="151"/>
      <c r="GH257" s="151"/>
      <c r="GI257" s="151"/>
      <c r="GJ257" s="151"/>
      <c r="GK257" s="151"/>
      <c r="GL257" s="151"/>
      <c r="GM257" s="151"/>
      <c r="GN257" s="151"/>
      <c r="GO257" s="151"/>
      <c r="GP257" s="151"/>
      <c r="GQ257" s="151"/>
      <c r="GR257" s="151"/>
      <c r="GS257" s="151"/>
      <c r="GT257" s="151"/>
      <c r="GU257" s="151"/>
      <c r="GV257" s="151"/>
      <c r="GW257" s="151"/>
      <c r="GX257" s="151"/>
      <c r="GY257" s="151"/>
      <c r="GZ257" s="151"/>
      <c r="HA257" s="151"/>
      <c r="HB257" s="151"/>
      <c r="HC257" s="151"/>
      <c r="HD257" s="151"/>
      <c r="HE257" s="151"/>
      <c r="HF257" s="151"/>
      <c r="HG257" s="151"/>
      <c r="HH257" s="151"/>
      <c r="HI257" s="151"/>
      <c r="HJ257" s="151"/>
      <c r="HK257" s="151"/>
      <c r="HL257" s="151"/>
      <c r="HM257" s="151"/>
      <c r="HN257" s="151"/>
      <c r="HO257" s="151"/>
      <c r="HP257" s="151"/>
      <c r="HQ257" s="151"/>
      <c r="HR257" s="151"/>
      <c r="HS257" s="151"/>
      <c r="HT257" s="151"/>
      <c r="HU257" s="151"/>
      <c r="HV257" s="151"/>
      <c r="HW257" s="151"/>
      <c r="HX257" s="151"/>
      <c r="HY257" s="151"/>
      <c r="HZ257" s="151"/>
      <c r="IA257" s="151"/>
      <c r="IB257" s="151"/>
      <c r="IC257" s="151"/>
      <c r="ID257" s="151"/>
      <c r="IE257" s="151"/>
      <c r="IF257" s="151"/>
      <c r="IG257" s="151"/>
      <c r="IH257" s="151"/>
      <c r="II257" s="151"/>
      <c r="IJ257" s="151"/>
      <c r="IK257" s="151"/>
      <c r="IL257" s="151"/>
      <c r="IM257" s="151"/>
      <c r="IN257" s="151"/>
      <c r="IO257" s="151"/>
      <c r="IP257" s="151"/>
      <c r="IQ257" s="151"/>
      <c r="IR257" s="151"/>
      <c r="IS257" s="151"/>
      <c r="IT257" s="151"/>
      <c r="IU257" s="151"/>
      <c r="IV257" s="151"/>
      <c r="IW257" s="151"/>
      <c r="IX257" s="151"/>
      <c r="IY257" s="151"/>
      <c r="IZ257" s="151"/>
      <c r="JA257" s="151"/>
      <c r="JB257" s="151"/>
      <c r="JC257" s="151"/>
      <c r="JD257" s="151"/>
      <c r="JE257" s="151"/>
      <c r="JF257" s="151"/>
      <c r="JG257" s="151"/>
      <c r="JH257" s="151"/>
      <c r="JI257" s="151"/>
      <c r="JJ257" s="151"/>
      <c r="JK257" s="151"/>
      <c r="JL257" s="151"/>
      <c r="JM257" s="151"/>
      <c r="JN257" s="151"/>
      <c r="JO257" s="151"/>
      <c r="JP257" s="151"/>
      <c r="JQ257" s="151"/>
      <c r="JR257" s="151"/>
      <c r="JS257" s="151"/>
      <c r="JT257" s="151"/>
      <c r="JU257" s="151"/>
      <c r="JV257" s="151"/>
      <c r="JW257" s="151"/>
      <c r="JX257" s="151"/>
      <c r="JY257" s="151"/>
      <c r="JZ257" s="151"/>
      <c r="KA257" s="151"/>
      <c r="KB257" s="151"/>
      <c r="KC257" s="151"/>
      <c r="KD257" s="151"/>
      <c r="KE257" s="151"/>
      <c r="KF257" s="151"/>
      <c r="KG257" s="151"/>
      <c r="KH257" s="151"/>
      <c r="KI257" s="151"/>
      <c r="KJ257" s="151"/>
      <c r="KK257" s="151"/>
      <c r="KL257" s="151"/>
      <c r="KM257" s="151"/>
      <c r="KN257" s="151"/>
      <c r="KO257" s="151"/>
      <c r="KP257" s="151"/>
      <c r="KQ257" s="151"/>
      <c r="KR257" s="151"/>
      <c r="KS257" s="151"/>
      <c r="KT257" s="151"/>
      <c r="KU257" s="151"/>
      <c r="KV257" s="151"/>
      <c r="KW257" s="151"/>
      <c r="KX257" s="151"/>
      <c r="KY257" s="151"/>
      <c r="KZ257" s="151"/>
      <c r="LA257" s="151"/>
      <c r="LB257" s="151"/>
      <c r="LC257" s="151"/>
      <c r="LD257" s="151"/>
      <c r="LE257" s="151"/>
      <c r="LF257" s="151"/>
      <c r="LG257" s="151"/>
      <c r="LH257" s="151"/>
      <c r="LI257" s="151"/>
      <c r="LJ257" s="151"/>
      <c r="LK257" s="151"/>
      <c r="LL257" s="151"/>
      <c r="LM257" s="151"/>
      <c r="LN257" s="151"/>
      <c r="LO257" s="151"/>
      <c r="LP257" s="151"/>
      <c r="LQ257" s="151"/>
      <c r="LR257" s="151"/>
      <c r="LS257" s="151"/>
      <c r="LT257" s="151"/>
      <c r="LU257" s="151"/>
      <c r="LV257" s="151"/>
      <c r="LW257" s="151"/>
      <c r="LX257" s="151"/>
      <c r="LY257" s="151"/>
      <c r="LZ257" s="151"/>
      <c r="MA257" s="151"/>
      <c r="MB257" s="151"/>
      <c r="MC257" s="151"/>
      <c r="MD257" s="151"/>
      <c r="ME257" s="151"/>
      <c r="MF257" s="151"/>
      <c r="MG257" s="151"/>
      <c r="MH257" s="151"/>
      <c r="MI257" s="151"/>
      <c r="MJ257" s="151"/>
      <c r="MK257" s="151"/>
      <c r="ML257" s="151"/>
      <c r="MM257" s="151"/>
      <c r="MN257" s="151"/>
      <c r="MO257" s="151"/>
      <c r="MP257" s="151"/>
      <c r="MQ257" s="151"/>
      <c r="MR257" s="151"/>
      <c r="MS257" s="151"/>
      <c r="MT257" s="151"/>
      <c r="MU257" s="151"/>
      <c r="MV257" s="151"/>
      <c r="MW257" s="151"/>
      <c r="MX257" s="151"/>
      <c r="MY257" s="151"/>
      <c r="MZ257" s="151"/>
      <c r="NA257" s="151"/>
      <c r="NB257" s="151"/>
      <c r="NC257" s="151"/>
      <c r="ND257" s="151"/>
      <c r="NE257" s="151"/>
      <c r="NF257" s="151"/>
      <c r="NG257" s="151"/>
      <c r="NH257" s="151"/>
      <c r="NI257" s="151"/>
      <c r="NJ257" s="151"/>
      <c r="NK257" s="151"/>
      <c r="NL257" s="151"/>
      <c r="NM257" s="151"/>
      <c r="NN257" s="151"/>
      <c r="NO257" s="151"/>
      <c r="NP257" s="151"/>
      <c r="NQ257" s="151"/>
      <c r="NR257" s="151"/>
      <c r="NS257" s="151"/>
      <c r="NT257" s="151"/>
      <c r="NU257" s="151"/>
      <c r="NV257" s="151"/>
      <c r="NW257" s="151"/>
      <c r="NX257" s="151"/>
      <c r="NY257" s="151"/>
      <c r="NZ257" s="151"/>
      <c r="OA257" s="151"/>
      <c r="OB257" s="151"/>
      <c r="OC257" s="151"/>
      <c r="OD257" s="151"/>
      <c r="OE257" s="151"/>
      <c r="OF257" s="151"/>
      <c r="OG257" s="151"/>
      <c r="OH257" s="151"/>
      <c r="OI257" s="151"/>
      <c r="OJ257" s="151"/>
      <c r="OK257" s="151"/>
      <c r="OL257" s="151"/>
      <c r="OM257" s="151"/>
      <c r="ON257" s="151"/>
      <c r="OO257" s="151"/>
      <c r="OP257" s="151"/>
      <c r="OQ257" s="151"/>
      <c r="OR257" s="151"/>
      <c r="OS257" s="151"/>
      <c r="OT257" s="151"/>
      <c r="OU257" s="151"/>
      <c r="OV257" s="151"/>
      <c r="OW257" s="151"/>
      <c r="OX257" s="151"/>
      <c r="OY257" s="151"/>
      <c r="OZ257" s="151"/>
      <c r="PA257" s="151"/>
      <c r="PB257" s="151"/>
      <c r="PC257" s="151"/>
      <c r="PD257" s="151"/>
      <c r="PE257" s="151"/>
      <c r="PF257" s="151"/>
      <c r="PG257" s="151"/>
      <c r="PH257" s="151"/>
      <c r="PI257" s="151"/>
      <c r="PJ257" s="151"/>
      <c r="PK257" s="151"/>
      <c r="PL257" s="151"/>
      <c r="PM257" s="151"/>
      <c r="PN257" s="151"/>
      <c r="PO257" s="151"/>
      <c r="PP257" s="151"/>
      <c r="PQ257" s="151"/>
      <c r="PR257" s="151"/>
      <c r="PS257" s="151"/>
      <c r="PT257" s="151"/>
      <c r="PU257" s="151"/>
      <c r="PV257" s="151"/>
      <c r="PW257" s="151"/>
      <c r="PX257" s="151"/>
      <c r="PY257" s="151"/>
      <c r="PZ257" s="151"/>
      <c r="QA257" s="151"/>
      <c r="QB257" s="151"/>
      <c r="QC257" s="151"/>
      <c r="QD257" s="151"/>
      <c r="QE257" s="151"/>
      <c r="QF257" s="151"/>
      <c r="QG257" s="151"/>
      <c r="QH257" s="151"/>
      <c r="QI257" s="151"/>
      <c r="QJ257" s="151"/>
      <c r="QK257" s="151"/>
      <c r="QL257" s="151"/>
      <c r="QM257" s="151"/>
      <c r="QN257" s="151"/>
      <c r="QO257" s="151"/>
      <c r="QP257" s="151"/>
      <c r="QQ257" s="151"/>
      <c r="QR257" s="151"/>
      <c r="QS257" s="151"/>
      <c r="QT257" s="151"/>
      <c r="QU257" s="151"/>
      <c r="QV257" s="151"/>
      <c r="QW257" s="151"/>
      <c r="QX257" s="151"/>
      <c r="QY257" s="151"/>
      <c r="QZ257" s="151"/>
      <c r="RA257" s="151"/>
      <c r="RB257" s="151"/>
      <c r="RC257" s="151"/>
      <c r="RD257" s="151"/>
      <c r="RE257" s="151"/>
      <c r="RF257" s="151"/>
      <c r="RG257" s="151"/>
      <c r="RH257" s="151"/>
      <c r="RI257" s="151"/>
      <c r="RJ257" s="151"/>
      <c r="RK257" s="151"/>
      <c r="RL257" s="151"/>
      <c r="RM257" s="151"/>
      <c r="RN257" s="151"/>
      <c r="RO257" s="151"/>
      <c r="RP257" s="151"/>
      <c r="RQ257" s="151"/>
      <c r="RR257" s="151"/>
      <c r="RS257" s="151"/>
      <c r="RT257" s="151"/>
      <c r="RU257" s="151"/>
      <c r="RV257" s="151"/>
      <c r="RW257" s="151"/>
      <c r="RX257" s="151"/>
      <c r="RY257" s="151"/>
      <c r="RZ257" s="151"/>
      <c r="SA257" s="151"/>
      <c r="SB257" s="151"/>
      <c r="SC257" s="151"/>
      <c r="SD257" s="151"/>
      <c r="SE257" s="151"/>
      <c r="SF257" s="151"/>
      <c r="SG257" s="151"/>
      <c r="SH257" s="151"/>
      <c r="SI257" s="151"/>
      <c r="SJ257" s="151"/>
      <c r="SK257" s="151"/>
      <c r="SL257" s="151"/>
      <c r="SM257" s="151"/>
      <c r="SN257" s="151"/>
      <c r="SO257" s="151"/>
      <c r="SP257" s="151"/>
      <c r="SQ257" s="151"/>
      <c r="SR257" s="151"/>
      <c r="SS257" s="151"/>
      <c r="ST257" s="151"/>
      <c r="SU257" s="151"/>
      <c r="SV257" s="151"/>
      <c r="SW257" s="151"/>
      <c r="SX257" s="151"/>
      <c r="SY257" s="151"/>
      <c r="SZ257" s="151"/>
      <c r="TA257" s="151"/>
      <c r="TB257" s="151"/>
      <c r="TC257" s="151"/>
      <c r="TD257" s="151"/>
      <c r="TE257" s="151"/>
      <c r="TF257" s="151"/>
      <c r="TG257" s="151"/>
      <c r="TH257" s="151"/>
      <c r="TI257" s="151"/>
      <c r="TJ257" s="151"/>
      <c r="TK257" s="151"/>
      <c r="TL257" s="151"/>
      <c r="TM257" s="151"/>
      <c r="TN257" s="151"/>
      <c r="TO257" s="151"/>
      <c r="TP257" s="151"/>
      <c r="TQ257" s="151"/>
      <c r="TR257" s="151"/>
      <c r="TS257" s="151"/>
      <c r="TT257" s="151"/>
      <c r="TU257" s="151"/>
      <c r="TV257" s="151"/>
      <c r="TW257" s="151"/>
      <c r="TX257" s="151"/>
      <c r="TY257" s="151"/>
      <c r="TZ257" s="151"/>
      <c r="UA257" s="151"/>
      <c r="UB257" s="151"/>
      <c r="UC257" s="151"/>
      <c r="UD257" s="151"/>
      <c r="UE257" s="151"/>
      <c r="UF257" s="151"/>
      <c r="UG257" s="151"/>
      <c r="UH257" s="151"/>
      <c r="UI257" s="151"/>
      <c r="UJ257" s="151"/>
      <c r="UK257" s="151"/>
      <c r="UL257" s="151"/>
      <c r="UM257" s="151"/>
      <c r="UN257" s="151"/>
      <c r="UO257" s="151"/>
      <c r="UP257" s="151"/>
      <c r="UQ257" s="151"/>
      <c r="UR257" s="151"/>
      <c r="US257" s="151"/>
      <c r="UT257" s="151"/>
      <c r="UU257" s="151"/>
      <c r="UV257" s="151"/>
      <c r="UW257" s="151"/>
      <c r="UX257" s="151"/>
      <c r="UY257" s="151"/>
      <c r="UZ257" s="151"/>
      <c r="VA257" s="151"/>
      <c r="VB257" s="151"/>
      <c r="VC257" s="151"/>
      <c r="VD257" s="151"/>
      <c r="VE257" s="151"/>
      <c r="VF257" s="151"/>
      <c r="VG257" s="151"/>
      <c r="VH257" s="151"/>
      <c r="VI257" s="151"/>
      <c r="VJ257" s="151"/>
      <c r="VK257" s="151"/>
      <c r="VL257" s="151"/>
      <c r="VM257" s="151"/>
      <c r="VN257" s="151"/>
      <c r="VO257" s="151"/>
      <c r="VP257" s="151"/>
      <c r="VQ257" s="151"/>
      <c r="VR257" s="151"/>
      <c r="VS257" s="151"/>
      <c r="VT257" s="151"/>
      <c r="VU257" s="151"/>
      <c r="VV257" s="151"/>
      <c r="VW257" s="151"/>
      <c r="VX257" s="151"/>
      <c r="VY257" s="151"/>
      <c r="VZ257" s="151"/>
      <c r="WA257" s="151"/>
      <c r="WB257" s="151"/>
      <c r="WC257" s="151"/>
      <c r="WD257" s="151"/>
      <c r="WE257" s="151"/>
      <c r="WF257" s="151"/>
      <c r="WG257" s="151"/>
      <c r="WH257" s="151"/>
      <c r="WI257" s="151"/>
      <c r="WJ257" s="151"/>
      <c r="WK257" s="151"/>
      <c r="WL257" s="151"/>
      <c r="WM257" s="151"/>
      <c r="WN257" s="151"/>
      <c r="WO257" s="151"/>
      <c r="WP257" s="151"/>
      <c r="WQ257" s="151"/>
      <c r="WR257" s="151"/>
      <c r="WS257" s="151"/>
      <c r="WT257" s="151"/>
      <c r="WU257" s="151"/>
      <c r="WV257" s="151"/>
      <c r="WW257" s="151"/>
      <c r="WX257" s="151"/>
      <c r="WY257" s="151"/>
      <c r="WZ257" s="151"/>
      <c r="XA257" s="151"/>
      <c r="XB257" s="151"/>
      <c r="XC257" s="151"/>
      <c r="XD257" s="151"/>
      <c r="XE257" s="151"/>
      <c r="XF257" s="151"/>
      <c r="XG257" s="151"/>
      <c r="XH257" s="151"/>
      <c r="XI257" s="151"/>
      <c r="XJ257" s="151"/>
      <c r="XK257" s="151"/>
      <c r="XL257" s="151"/>
      <c r="XM257" s="151"/>
      <c r="XN257" s="151"/>
      <c r="XO257" s="151"/>
      <c r="XP257" s="151"/>
      <c r="XQ257" s="151"/>
      <c r="XR257" s="151"/>
      <c r="XS257" s="151"/>
      <c r="XT257" s="151"/>
      <c r="XU257" s="151"/>
      <c r="XV257" s="151"/>
      <c r="XW257" s="151"/>
      <c r="XX257" s="151"/>
      <c r="XY257" s="151"/>
      <c r="XZ257" s="151"/>
      <c r="YA257" s="151"/>
      <c r="YB257" s="151"/>
      <c r="YC257" s="151"/>
      <c r="YD257" s="151"/>
      <c r="YE257" s="151"/>
      <c r="YF257" s="151"/>
      <c r="YG257" s="151"/>
      <c r="YH257" s="151"/>
      <c r="YI257" s="151"/>
      <c r="YJ257" s="151"/>
      <c r="YK257" s="151"/>
      <c r="YL257" s="151"/>
      <c r="YM257" s="151"/>
      <c r="YN257" s="151"/>
      <c r="YO257" s="151"/>
      <c r="YP257" s="151"/>
      <c r="YQ257" s="151"/>
      <c r="YR257" s="151"/>
      <c r="YS257" s="151"/>
      <c r="YT257" s="151"/>
      <c r="YU257" s="151"/>
      <c r="YV257" s="151"/>
      <c r="YW257" s="151"/>
      <c r="YX257" s="151"/>
      <c r="YY257" s="151"/>
      <c r="YZ257" s="151"/>
      <c r="ZA257" s="151"/>
      <c r="ZB257" s="151"/>
      <c r="ZC257" s="151"/>
      <c r="ZD257" s="151"/>
      <c r="ZE257" s="151"/>
      <c r="ZF257" s="151"/>
      <c r="ZG257" s="151"/>
      <c r="ZH257" s="151"/>
    </row>
    <row r="258" spans="1:684" s="75" customFormat="1" ht="13.55" customHeight="1">
      <c r="A258" s="367" t="s">
        <v>17</v>
      </c>
      <c r="B258" s="39" t="s">
        <v>2</v>
      </c>
      <c r="C258" s="226">
        <v>7123407</v>
      </c>
      <c r="D258" s="224">
        <f>IFERROR(C258/C257-1,"")</f>
        <v>0.17075110494313717</v>
      </c>
      <c r="E258" s="356"/>
      <c r="F258" s="224"/>
      <c r="G258" s="142"/>
      <c r="H258" s="224" t="str">
        <f t="shared" ref="H258:H274" si="74">IFERROR(G258/G257-1,"")</f>
        <v/>
      </c>
      <c r="I258" s="356"/>
      <c r="J258" s="224"/>
      <c r="K258" s="142">
        <v>21</v>
      </c>
      <c r="L258" s="224">
        <f t="shared" ref="L258:L274" si="75">IFERROR(K258/K257-1,"")</f>
        <v>-0.32258064516129037</v>
      </c>
      <c r="M258" s="356"/>
      <c r="N258" s="224"/>
      <c r="O258" s="142"/>
      <c r="P258" s="224" t="str">
        <f t="shared" ref="P258:R274" si="76">IFERROR(O258/O257-1,"")</f>
        <v/>
      </c>
      <c r="Q258" s="142"/>
      <c r="R258" s="46"/>
      <c r="S258" s="151"/>
      <c r="T258" s="151"/>
      <c r="U258" s="151"/>
      <c r="V258" s="151"/>
      <c r="W258" s="151"/>
      <c r="X258" s="151"/>
      <c r="Y258" s="151"/>
      <c r="Z258" s="151"/>
      <c r="AA258" s="151"/>
      <c r="AB258" s="151"/>
      <c r="AC258" s="151"/>
      <c r="AD258" s="151"/>
      <c r="AE258" s="151"/>
      <c r="AF258" s="151"/>
      <c r="AG258" s="151"/>
      <c r="AH258" s="151"/>
      <c r="AI258" s="151"/>
      <c r="AJ258" s="151"/>
      <c r="AK258" s="151"/>
      <c r="AL258" s="151"/>
      <c r="AM258" s="151"/>
      <c r="AN258" s="151"/>
      <c r="AO258" s="151"/>
      <c r="AP258" s="151"/>
      <c r="AQ258" s="151"/>
      <c r="AR258" s="151"/>
      <c r="AS258" s="151"/>
      <c r="AT258" s="151"/>
      <c r="AU258" s="151"/>
      <c r="AV258" s="151"/>
      <c r="AW258" s="151"/>
      <c r="AX258" s="151"/>
      <c r="AY258" s="151"/>
      <c r="AZ258" s="151"/>
      <c r="BA258" s="151"/>
      <c r="BB258" s="151"/>
      <c r="BC258" s="151"/>
      <c r="BD258" s="151"/>
      <c r="BE258" s="151"/>
      <c r="BF258" s="151"/>
      <c r="BG258" s="151"/>
      <c r="BH258" s="151"/>
      <c r="BI258" s="151"/>
      <c r="BJ258" s="151"/>
      <c r="BK258" s="151"/>
      <c r="BL258" s="151"/>
      <c r="BM258" s="151"/>
      <c r="BN258" s="151"/>
      <c r="BO258" s="151"/>
      <c r="BP258" s="151"/>
      <c r="BQ258" s="151"/>
      <c r="BR258" s="151"/>
      <c r="BS258" s="151"/>
      <c r="BT258" s="151"/>
      <c r="BU258" s="151"/>
      <c r="BV258" s="151"/>
      <c r="BW258" s="151"/>
      <c r="BX258" s="151"/>
      <c r="BY258" s="151"/>
      <c r="BZ258" s="151"/>
      <c r="CA258" s="151"/>
      <c r="CB258" s="151"/>
      <c r="CC258" s="151"/>
      <c r="CD258" s="151"/>
      <c r="CE258" s="151"/>
      <c r="CF258" s="151"/>
      <c r="CG258" s="151"/>
      <c r="CH258" s="151"/>
      <c r="CI258" s="151"/>
      <c r="CJ258" s="151"/>
      <c r="CK258" s="151"/>
      <c r="CL258" s="151"/>
      <c r="CM258" s="151"/>
      <c r="CN258" s="151"/>
      <c r="CO258" s="151"/>
      <c r="CP258" s="151"/>
      <c r="CQ258" s="151"/>
      <c r="CR258" s="151"/>
      <c r="CS258" s="151"/>
      <c r="CT258" s="151"/>
      <c r="CU258" s="151"/>
      <c r="CV258" s="151"/>
      <c r="CW258" s="151"/>
      <c r="CX258" s="151"/>
      <c r="CY258" s="151"/>
      <c r="CZ258" s="151"/>
      <c r="DA258" s="151"/>
      <c r="DB258" s="151"/>
      <c r="DC258" s="151"/>
      <c r="DD258" s="151"/>
      <c r="DE258" s="151"/>
      <c r="DF258" s="151"/>
      <c r="DG258" s="151"/>
      <c r="DH258" s="151"/>
      <c r="DI258" s="151"/>
      <c r="DJ258" s="151"/>
      <c r="DK258" s="151"/>
      <c r="DL258" s="151"/>
      <c r="DM258" s="151"/>
      <c r="DN258" s="151"/>
      <c r="DO258" s="151"/>
      <c r="DP258" s="151"/>
      <c r="DQ258" s="151"/>
      <c r="DR258" s="151"/>
      <c r="DS258" s="151"/>
      <c r="DT258" s="151"/>
      <c r="DU258" s="151"/>
      <c r="DV258" s="151"/>
      <c r="DW258" s="151"/>
      <c r="DX258" s="151"/>
      <c r="DY258" s="151"/>
      <c r="DZ258" s="151"/>
      <c r="EA258" s="151"/>
      <c r="EB258" s="151"/>
      <c r="EC258" s="151"/>
      <c r="ED258" s="151"/>
      <c r="EE258" s="151"/>
      <c r="EF258" s="151"/>
      <c r="EG258" s="151"/>
      <c r="EH258" s="151"/>
      <c r="EI258" s="151"/>
      <c r="EJ258" s="151"/>
      <c r="EK258" s="151"/>
      <c r="EL258" s="151"/>
      <c r="EM258" s="151"/>
      <c r="EN258" s="151"/>
      <c r="EO258" s="151"/>
      <c r="EP258" s="151"/>
      <c r="EQ258" s="151"/>
      <c r="ER258" s="151"/>
      <c r="ES258" s="151"/>
      <c r="ET258" s="151"/>
      <c r="EU258" s="151"/>
      <c r="EV258" s="151"/>
      <c r="EW258" s="151"/>
      <c r="EX258" s="151"/>
      <c r="EY258" s="151"/>
      <c r="EZ258" s="151"/>
      <c r="FA258" s="151"/>
      <c r="FB258" s="151"/>
      <c r="FC258" s="151"/>
      <c r="FD258" s="151"/>
      <c r="FE258" s="151"/>
      <c r="FF258" s="151"/>
      <c r="FG258" s="151"/>
      <c r="FH258" s="151"/>
      <c r="FI258" s="151"/>
      <c r="FJ258" s="151"/>
      <c r="FK258" s="151"/>
      <c r="FL258" s="151"/>
      <c r="FM258" s="151"/>
      <c r="FN258" s="151"/>
      <c r="FO258" s="151"/>
      <c r="FP258" s="151"/>
      <c r="FQ258" s="151"/>
      <c r="FR258" s="151"/>
      <c r="FS258" s="151"/>
      <c r="FT258" s="151"/>
      <c r="FU258" s="151"/>
      <c r="FV258" s="151"/>
      <c r="FW258" s="151"/>
      <c r="FX258" s="151"/>
      <c r="FY258" s="151"/>
      <c r="FZ258" s="151"/>
      <c r="GA258" s="151"/>
      <c r="GB258" s="151"/>
      <c r="GC258" s="151"/>
      <c r="GD258" s="151"/>
      <c r="GE258" s="151"/>
      <c r="GF258" s="151"/>
      <c r="GG258" s="151"/>
      <c r="GH258" s="151"/>
      <c r="GI258" s="151"/>
      <c r="GJ258" s="151"/>
      <c r="GK258" s="151"/>
      <c r="GL258" s="151"/>
      <c r="GM258" s="151"/>
      <c r="GN258" s="151"/>
      <c r="GO258" s="151"/>
      <c r="GP258" s="151"/>
      <c r="GQ258" s="151"/>
      <c r="GR258" s="151"/>
      <c r="GS258" s="151"/>
      <c r="GT258" s="151"/>
      <c r="GU258" s="151"/>
      <c r="GV258" s="151"/>
      <c r="GW258" s="151"/>
      <c r="GX258" s="151"/>
      <c r="GY258" s="151"/>
      <c r="GZ258" s="151"/>
      <c r="HA258" s="151"/>
      <c r="HB258" s="151"/>
      <c r="HC258" s="151"/>
      <c r="HD258" s="151"/>
      <c r="HE258" s="151"/>
      <c r="HF258" s="151"/>
      <c r="HG258" s="151"/>
      <c r="HH258" s="151"/>
      <c r="HI258" s="151"/>
      <c r="HJ258" s="151"/>
      <c r="HK258" s="151"/>
      <c r="HL258" s="151"/>
      <c r="HM258" s="151"/>
      <c r="HN258" s="151"/>
      <c r="HO258" s="151"/>
      <c r="HP258" s="151"/>
      <c r="HQ258" s="151"/>
      <c r="HR258" s="151"/>
      <c r="HS258" s="151"/>
      <c r="HT258" s="151"/>
      <c r="HU258" s="151"/>
      <c r="HV258" s="151"/>
      <c r="HW258" s="151"/>
      <c r="HX258" s="151"/>
      <c r="HY258" s="151"/>
      <c r="HZ258" s="151"/>
      <c r="IA258" s="151"/>
      <c r="IB258" s="151"/>
      <c r="IC258" s="151"/>
      <c r="ID258" s="151"/>
      <c r="IE258" s="151"/>
      <c r="IF258" s="151"/>
      <c r="IG258" s="151"/>
      <c r="IH258" s="151"/>
      <c r="II258" s="151"/>
      <c r="IJ258" s="151"/>
      <c r="IK258" s="151"/>
      <c r="IL258" s="151"/>
      <c r="IM258" s="151"/>
      <c r="IN258" s="151"/>
      <c r="IO258" s="151"/>
      <c r="IP258" s="151"/>
      <c r="IQ258" s="151"/>
      <c r="IR258" s="151"/>
      <c r="IS258" s="151"/>
      <c r="IT258" s="151"/>
      <c r="IU258" s="151"/>
      <c r="IV258" s="151"/>
      <c r="IW258" s="151"/>
      <c r="IX258" s="151"/>
      <c r="IY258" s="151"/>
      <c r="IZ258" s="151"/>
      <c r="JA258" s="151"/>
      <c r="JB258" s="151"/>
      <c r="JC258" s="151"/>
      <c r="JD258" s="151"/>
      <c r="JE258" s="151"/>
      <c r="JF258" s="151"/>
      <c r="JG258" s="151"/>
      <c r="JH258" s="151"/>
      <c r="JI258" s="151"/>
      <c r="JJ258" s="151"/>
      <c r="JK258" s="151"/>
      <c r="JL258" s="151"/>
      <c r="JM258" s="151"/>
      <c r="JN258" s="151"/>
      <c r="JO258" s="151"/>
      <c r="JP258" s="151"/>
      <c r="JQ258" s="151"/>
      <c r="JR258" s="151"/>
      <c r="JS258" s="151"/>
      <c r="JT258" s="151"/>
      <c r="JU258" s="151"/>
      <c r="JV258" s="151"/>
      <c r="JW258" s="151"/>
      <c r="JX258" s="151"/>
      <c r="JY258" s="151"/>
      <c r="JZ258" s="151"/>
      <c r="KA258" s="151"/>
      <c r="KB258" s="151"/>
      <c r="KC258" s="151"/>
      <c r="KD258" s="151"/>
      <c r="KE258" s="151"/>
      <c r="KF258" s="151"/>
      <c r="KG258" s="151"/>
      <c r="KH258" s="151"/>
      <c r="KI258" s="151"/>
      <c r="KJ258" s="151"/>
      <c r="KK258" s="151"/>
      <c r="KL258" s="151"/>
      <c r="KM258" s="151"/>
      <c r="KN258" s="151"/>
      <c r="KO258" s="151"/>
      <c r="KP258" s="151"/>
      <c r="KQ258" s="151"/>
      <c r="KR258" s="151"/>
      <c r="KS258" s="151"/>
      <c r="KT258" s="151"/>
      <c r="KU258" s="151"/>
      <c r="KV258" s="151"/>
      <c r="KW258" s="151"/>
      <c r="KX258" s="151"/>
      <c r="KY258" s="151"/>
      <c r="KZ258" s="151"/>
      <c r="LA258" s="151"/>
      <c r="LB258" s="151"/>
      <c r="LC258" s="151"/>
      <c r="LD258" s="151"/>
      <c r="LE258" s="151"/>
      <c r="LF258" s="151"/>
      <c r="LG258" s="151"/>
      <c r="LH258" s="151"/>
      <c r="LI258" s="151"/>
      <c r="LJ258" s="151"/>
      <c r="LK258" s="151"/>
      <c r="LL258" s="151"/>
      <c r="LM258" s="151"/>
      <c r="LN258" s="151"/>
      <c r="LO258" s="151"/>
      <c r="LP258" s="151"/>
      <c r="LQ258" s="151"/>
      <c r="LR258" s="151"/>
      <c r="LS258" s="151"/>
      <c r="LT258" s="151"/>
      <c r="LU258" s="151"/>
      <c r="LV258" s="151"/>
      <c r="LW258" s="151"/>
      <c r="LX258" s="151"/>
      <c r="LY258" s="151"/>
      <c r="LZ258" s="151"/>
      <c r="MA258" s="151"/>
      <c r="MB258" s="151"/>
      <c r="MC258" s="151"/>
      <c r="MD258" s="151"/>
      <c r="ME258" s="151"/>
      <c r="MF258" s="151"/>
      <c r="MG258" s="151"/>
      <c r="MH258" s="151"/>
      <c r="MI258" s="151"/>
      <c r="MJ258" s="151"/>
      <c r="MK258" s="151"/>
      <c r="ML258" s="151"/>
      <c r="MM258" s="151"/>
      <c r="MN258" s="151"/>
      <c r="MO258" s="151"/>
      <c r="MP258" s="151"/>
      <c r="MQ258" s="151"/>
      <c r="MR258" s="151"/>
      <c r="MS258" s="151"/>
      <c r="MT258" s="151"/>
      <c r="MU258" s="151"/>
      <c r="MV258" s="151"/>
      <c r="MW258" s="151"/>
      <c r="MX258" s="151"/>
      <c r="MY258" s="151"/>
      <c r="MZ258" s="151"/>
      <c r="NA258" s="151"/>
      <c r="NB258" s="151"/>
      <c r="NC258" s="151"/>
      <c r="ND258" s="151"/>
      <c r="NE258" s="151"/>
      <c r="NF258" s="151"/>
      <c r="NG258" s="151"/>
      <c r="NH258" s="151"/>
      <c r="NI258" s="151"/>
      <c r="NJ258" s="151"/>
      <c r="NK258" s="151"/>
      <c r="NL258" s="151"/>
      <c r="NM258" s="151"/>
      <c r="NN258" s="151"/>
      <c r="NO258" s="151"/>
      <c r="NP258" s="151"/>
      <c r="NQ258" s="151"/>
      <c r="NR258" s="151"/>
      <c r="NS258" s="151"/>
      <c r="NT258" s="151"/>
      <c r="NU258" s="151"/>
      <c r="NV258" s="151"/>
      <c r="NW258" s="151"/>
      <c r="NX258" s="151"/>
      <c r="NY258" s="151"/>
      <c r="NZ258" s="151"/>
      <c r="OA258" s="151"/>
      <c r="OB258" s="151"/>
      <c r="OC258" s="151"/>
      <c r="OD258" s="151"/>
      <c r="OE258" s="151"/>
      <c r="OF258" s="151"/>
      <c r="OG258" s="151"/>
      <c r="OH258" s="151"/>
      <c r="OI258" s="151"/>
      <c r="OJ258" s="151"/>
      <c r="OK258" s="151"/>
      <c r="OL258" s="151"/>
      <c r="OM258" s="151"/>
      <c r="ON258" s="151"/>
      <c r="OO258" s="151"/>
      <c r="OP258" s="151"/>
      <c r="OQ258" s="151"/>
      <c r="OR258" s="151"/>
      <c r="OS258" s="151"/>
      <c r="OT258" s="151"/>
      <c r="OU258" s="151"/>
      <c r="OV258" s="151"/>
      <c r="OW258" s="151"/>
      <c r="OX258" s="151"/>
      <c r="OY258" s="151"/>
      <c r="OZ258" s="151"/>
      <c r="PA258" s="151"/>
      <c r="PB258" s="151"/>
      <c r="PC258" s="151"/>
      <c r="PD258" s="151"/>
      <c r="PE258" s="151"/>
      <c r="PF258" s="151"/>
      <c r="PG258" s="151"/>
      <c r="PH258" s="151"/>
      <c r="PI258" s="151"/>
      <c r="PJ258" s="151"/>
      <c r="PK258" s="151"/>
      <c r="PL258" s="151"/>
      <c r="PM258" s="151"/>
      <c r="PN258" s="151"/>
      <c r="PO258" s="151"/>
      <c r="PP258" s="151"/>
      <c r="PQ258" s="151"/>
      <c r="PR258" s="151"/>
      <c r="PS258" s="151"/>
      <c r="PT258" s="151"/>
      <c r="PU258" s="151"/>
      <c r="PV258" s="151"/>
      <c r="PW258" s="151"/>
      <c r="PX258" s="151"/>
      <c r="PY258" s="151"/>
      <c r="PZ258" s="151"/>
      <c r="QA258" s="151"/>
      <c r="QB258" s="151"/>
      <c r="QC258" s="151"/>
      <c r="QD258" s="151"/>
      <c r="QE258" s="151"/>
      <c r="QF258" s="151"/>
      <c r="QG258" s="151"/>
      <c r="QH258" s="151"/>
      <c r="QI258" s="151"/>
      <c r="QJ258" s="151"/>
      <c r="QK258" s="151"/>
      <c r="QL258" s="151"/>
      <c r="QM258" s="151"/>
      <c r="QN258" s="151"/>
      <c r="QO258" s="151"/>
      <c r="QP258" s="151"/>
      <c r="QQ258" s="151"/>
      <c r="QR258" s="151"/>
      <c r="QS258" s="151"/>
      <c r="QT258" s="151"/>
      <c r="QU258" s="151"/>
      <c r="QV258" s="151"/>
      <c r="QW258" s="151"/>
      <c r="QX258" s="151"/>
      <c r="QY258" s="151"/>
      <c r="QZ258" s="151"/>
      <c r="RA258" s="151"/>
      <c r="RB258" s="151"/>
      <c r="RC258" s="151"/>
      <c r="RD258" s="151"/>
      <c r="RE258" s="151"/>
      <c r="RF258" s="151"/>
      <c r="RG258" s="151"/>
      <c r="RH258" s="151"/>
      <c r="RI258" s="151"/>
      <c r="RJ258" s="151"/>
      <c r="RK258" s="151"/>
      <c r="RL258" s="151"/>
      <c r="RM258" s="151"/>
      <c r="RN258" s="151"/>
      <c r="RO258" s="151"/>
      <c r="RP258" s="151"/>
      <c r="RQ258" s="151"/>
      <c r="RR258" s="151"/>
      <c r="RS258" s="151"/>
      <c r="RT258" s="151"/>
      <c r="RU258" s="151"/>
      <c r="RV258" s="151"/>
      <c r="RW258" s="151"/>
      <c r="RX258" s="151"/>
      <c r="RY258" s="151"/>
      <c r="RZ258" s="151"/>
      <c r="SA258" s="151"/>
      <c r="SB258" s="151"/>
      <c r="SC258" s="151"/>
      <c r="SD258" s="151"/>
      <c r="SE258" s="151"/>
      <c r="SF258" s="151"/>
      <c r="SG258" s="151"/>
      <c r="SH258" s="151"/>
      <c r="SI258" s="151"/>
      <c r="SJ258" s="151"/>
      <c r="SK258" s="151"/>
      <c r="SL258" s="151"/>
      <c r="SM258" s="151"/>
      <c r="SN258" s="151"/>
      <c r="SO258" s="151"/>
      <c r="SP258" s="151"/>
      <c r="SQ258" s="151"/>
      <c r="SR258" s="151"/>
      <c r="SS258" s="151"/>
      <c r="ST258" s="151"/>
      <c r="SU258" s="151"/>
      <c r="SV258" s="151"/>
      <c r="SW258" s="151"/>
      <c r="SX258" s="151"/>
      <c r="SY258" s="151"/>
      <c r="SZ258" s="151"/>
      <c r="TA258" s="151"/>
      <c r="TB258" s="151"/>
      <c r="TC258" s="151"/>
      <c r="TD258" s="151"/>
      <c r="TE258" s="151"/>
      <c r="TF258" s="151"/>
      <c r="TG258" s="151"/>
      <c r="TH258" s="151"/>
      <c r="TI258" s="151"/>
      <c r="TJ258" s="151"/>
      <c r="TK258" s="151"/>
      <c r="TL258" s="151"/>
      <c r="TM258" s="151"/>
      <c r="TN258" s="151"/>
      <c r="TO258" s="151"/>
      <c r="TP258" s="151"/>
      <c r="TQ258" s="151"/>
      <c r="TR258" s="151"/>
      <c r="TS258" s="151"/>
      <c r="TT258" s="151"/>
      <c r="TU258" s="151"/>
      <c r="TV258" s="151"/>
      <c r="TW258" s="151"/>
      <c r="TX258" s="151"/>
      <c r="TY258" s="151"/>
      <c r="TZ258" s="151"/>
      <c r="UA258" s="151"/>
      <c r="UB258" s="151"/>
      <c r="UC258" s="151"/>
      <c r="UD258" s="151"/>
      <c r="UE258" s="151"/>
      <c r="UF258" s="151"/>
      <c r="UG258" s="151"/>
      <c r="UH258" s="151"/>
      <c r="UI258" s="151"/>
      <c r="UJ258" s="151"/>
      <c r="UK258" s="151"/>
      <c r="UL258" s="151"/>
      <c r="UM258" s="151"/>
      <c r="UN258" s="151"/>
      <c r="UO258" s="151"/>
      <c r="UP258" s="151"/>
      <c r="UQ258" s="151"/>
      <c r="UR258" s="151"/>
      <c r="US258" s="151"/>
      <c r="UT258" s="151"/>
      <c r="UU258" s="151"/>
      <c r="UV258" s="151"/>
      <c r="UW258" s="151"/>
      <c r="UX258" s="151"/>
      <c r="UY258" s="151"/>
      <c r="UZ258" s="151"/>
      <c r="VA258" s="151"/>
      <c r="VB258" s="151"/>
      <c r="VC258" s="151"/>
      <c r="VD258" s="151"/>
      <c r="VE258" s="151"/>
      <c r="VF258" s="151"/>
      <c r="VG258" s="151"/>
      <c r="VH258" s="151"/>
      <c r="VI258" s="151"/>
      <c r="VJ258" s="151"/>
      <c r="VK258" s="151"/>
      <c r="VL258" s="151"/>
      <c r="VM258" s="151"/>
      <c r="VN258" s="151"/>
      <c r="VO258" s="151"/>
      <c r="VP258" s="151"/>
      <c r="VQ258" s="151"/>
      <c r="VR258" s="151"/>
      <c r="VS258" s="151"/>
      <c r="VT258" s="151"/>
      <c r="VU258" s="151"/>
      <c r="VV258" s="151"/>
      <c r="VW258" s="151"/>
      <c r="VX258" s="151"/>
      <c r="VY258" s="151"/>
      <c r="VZ258" s="151"/>
      <c r="WA258" s="151"/>
      <c r="WB258" s="151"/>
      <c r="WC258" s="151"/>
      <c r="WD258" s="151"/>
      <c r="WE258" s="151"/>
      <c r="WF258" s="151"/>
      <c r="WG258" s="151"/>
      <c r="WH258" s="151"/>
      <c r="WI258" s="151"/>
      <c r="WJ258" s="151"/>
      <c r="WK258" s="151"/>
      <c r="WL258" s="151"/>
      <c r="WM258" s="151"/>
      <c r="WN258" s="151"/>
      <c r="WO258" s="151"/>
      <c r="WP258" s="151"/>
      <c r="WQ258" s="151"/>
      <c r="WR258" s="151"/>
      <c r="WS258" s="151"/>
      <c r="WT258" s="151"/>
      <c r="WU258" s="151"/>
      <c r="WV258" s="151"/>
      <c r="WW258" s="151"/>
      <c r="WX258" s="151"/>
      <c r="WY258" s="151"/>
      <c r="WZ258" s="151"/>
      <c r="XA258" s="151"/>
      <c r="XB258" s="151"/>
      <c r="XC258" s="151"/>
      <c r="XD258" s="151"/>
      <c r="XE258" s="151"/>
      <c r="XF258" s="151"/>
      <c r="XG258" s="151"/>
      <c r="XH258" s="151"/>
      <c r="XI258" s="151"/>
      <c r="XJ258" s="151"/>
      <c r="XK258" s="151"/>
      <c r="XL258" s="151"/>
      <c r="XM258" s="151"/>
      <c r="XN258" s="151"/>
      <c r="XO258" s="151"/>
      <c r="XP258" s="151"/>
      <c r="XQ258" s="151"/>
      <c r="XR258" s="151"/>
      <c r="XS258" s="151"/>
      <c r="XT258" s="151"/>
      <c r="XU258" s="151"/>
      <c r="XV258" s="151"/>
      <c r="XW258" s="151"/>
      <c r="XX258" s="151"/>
      <c r="XY258" s="151"/>
      <c r="XZ258" s="151"/>
      <c r="YA258" s="151"/>
      <c r="YB258" s="151"/>
      <c r="YC258" s="151"/>
      <c r="YD258" s="151"/>
      <c r="YE258" s="151"/>
      <c r="YF258" s="151"/>
      <c r="YG258" s="151"/>
      <c r="YH258" s="151"/>
      <c r="YI258" s="151"/>
      <c r="YJ258" s="151"/>
      <c r="YK258" s="151"/>
      <c r="YL258" s="151"/>
      <c r="YM258" s="151"/>
      <c r="YN258" s="151"/>
      <c r="YO258" s="151"/>
      <c r="YP258" s="151"/>
      <c r="YQ258" s="151"/>
      <c r="YR258" s="151"/>
      <c r="YS258" s="151"/>
      <c r="YT258" s="151"/>
      <c r="YU258" s="151"/>
      <c r="YV258" s="151"/>
      <c r="YW258" s="151"/>
      <c r="YX258" s="151"/>
      <c r="YY258" s="151"/>
      <c r="YZ258" s="151"/>
      <c r="ZA258" s="151"/>
      <c r="ZB258" s="151"/>
      <c r="ZC258" s="151"/>
      <c r="ZD258" s="151"/>
      <c r="ZE258" s="151"/>
      <c r="ZF258" s="151"/>
      <c r="ZG258" s="151"/>
      <c r="ZH258" s="151"/>
    </row>
    <row r="259" spans="1:684" s="75" customFormat="1" ht="13.55" customHeight="1">
      <c r="A259" s="367" t="s">
        <v>18</v>
      </c>
      <c r="B259" s="39" t="s">
        <v>2</v>
      </c>
      <c r="C259" s="226">
        <v>7086133</v>
      </c>
      <c r="D259" s="224">
        <f t="shared" ref="D259:L276" si="77">IFERROR(C259/C258-1,"")</f>
        <v>-5.2326084975911069E-3</v>
      </c>
      <c r="E259" s="356"/>
      <c r="F259" s="224"/>
      <c r="G259" s="142"/>
      <c r="H259" s="224" t="str">
        <f t="shared" si="74"/>
        <v/>
      </c>
      <c r="I259" s="356"/>
      <c r="J259" s="224"/>
      <c r="K259" s="142">
        <v>25</v>
      </c>
      <c r="L259" s="224">
        <f t="shared" si="75"/>
        <v>0.19047619047619047</v>
      </c>
      <c r="M259" s="227">
        <v>6460</v>
      </c>
      <c r="N259" s="224" t="str">
        <f t="shared" ref="N259:N274" si="78">IFERROR(M259/M258-1,"")</f>
        <v/>
      </c>
      <c r="O259" s="142"/>
      <c r="P259" s="224" t="str">
        <f t="shared" si="76"/>
        <v/>
      </c>
      <c r="Q259" s="142"/>
      <c r="R259" s="46"/>
    </row>
    <row r="260" spans="1:684" s="75" customFormat="1" ht="13.55" customHeight="1">
      <c r="A260" s="367" t="s">
        <v>4</v>
      </c>
      <c r="B260" s="39" t="s">
        <v>2</v>
      </c>
      <c r="C260" s="226">
        <f>SUM(C4:C15)</f>
        <v>8825585</v>
      </c>
      <c r="D260" s="224">
        <f t="shared" si="77"/>
        <v>0.24547267176610998</v>
      </c>
      <c r="E260" s="227">
        <f>SUM(E4:E15)</f>
        <v>13312</v>
      </c>
      <c r="F260" s="224" t="str">
        <f t="shared" si="77"/>
        <v/>
      </c>
      <c r="G260" s="227"/>
      <c r="H260" s="224" t="str">
        <f t="shared" si="74"/>
        <v/>
      </c>
      <c r="I260" s="356"/>
      <c r="J260" s="224"/>
      <c r="K260" s="227">
        <f>SUM(K4:K15)</f>
        <v>8</v>
      </c>
      <c r="L260" s="224">
        <f t="shared" si="75"/>
        <v>-0.67999999999999994</v>
      </c>
      <c r="M260" s="227">
        <v>6514</v>
      </c>
      <c r="N260" s="224">
        <f t="shared" si="78"/>
        <v>8.3591331269350366E-3</v>
      </c>
      <c r="O260" s="227"/>
      <c r="P260" s="224" t="str">
        <f t="shared" si="76"/>
        <v/>
      </c>
      <c r="Q260" s="227"/>
      <c r="R260" s="46"/>
    </row>
    <row r="261" spans="1:684" s="75" customFormat="1" ht="13.55" customHeight="1">
      <c r="A261" s="367" t="s">
        <v>5</v>
      </c>
      <c r="B261" s="39" t="s">
        <v>2</v>
      </c>
      <c r="C261" s="226">
        <f>SUM(C16:C27)</f>
        <v>10080143</v>
      </c>
      <c r="D261" s="224">
        <f t="shared" si="77"/>
        <v>0.14215012375950153</v>
      </c>
      <c r="E261" s="226">
        <f>SUM(E16:E27)</f>
        <v>14815</v>
      </c>
      <c r="F261" s="224">
        <f t="shared" si="77"/>
        <v>0.11290564903846145</v>
      </c>
      <c r="G261" s="226"/>
      <c r="H261" s="224" t="str">
        <f t="shared" si="74"/>
        <v/>
      </c>
      <c r="I261" s="226">
        <f>SUM(I16:I27)</f>
        <v>809</v>
      </c>
      <c r="J261" s="224" t="str">
        <f t="shared" ref="J261:J274" si="79">IFERROR(I261/I260-1,"")</f>
        <v/>
      </c>
      <c r="K261" s="226">
        <f>SUM(K16:K27)</f>
        <v>30</v>
      </c>
      <c r="L261" s="224">
        <f t="shared" si="75"/>
        <v>2.75</v>
      </c>
      <c r="M261" s="226">
        <v>3209</v>
      </c>
      <c r="N261" s="224">
        <f t="shared" si="78"/>
        <v>-0.50736874424316858</v>
      </c>
      <c r="O261" s="226"/>
      <c r="P261" s="224" t="str">
        <f t="shared" si="76"/>
        <v/>
      </c>
      <c r="Q261" s="226"/>
      <c r="R261" s="224"/>
    </row>
    <row r="262" spans="1:684" s="75" customFormat="1" ht="13.55" customHeight="1">
      <c r="A262" s="367" t="s">
        <v>6</v>
      </c>
      <c r="B262" s="39" t="s">
        <v>2</v>
      </c>
      <c r="C262" s="226">
        <f>SUM(C28:C39)</f>
        <v>11609879</v>
      </c>
      <c r="D262" s="224">
        <f t="shared" si="77"/>
        <v>0.15175737090237718</v>
      </c>
      <c r="E262" s="226">
        <f>SUM(E28:E39)</f>
        <v>16798</v>
      </c>
      <c r="F262" s="224">
        <f t="shared" si="77"/>
        <v>0.1338508268646641</v>
      </c>
      <c r="G262" s="226"/>
      <c r="H262" s="224" t="str">
        <f t="shared" si="74"/>
        <v/>
      </c>
      <c r="I262" s="226">
        <f>SUM(I28:I39)</f>
        <v>860</v>
      </c>
      <c r="J262" s="224">
        <f t="shared" si="79"/>
        <v>6.3040791100123617E-2</v>
      </c>
      <c r="K262" s="226">
        <f>SUM(K28:K39)</f>
        <v>50</v>
      </c>
      <c r="L262" s="224">
        <f t="shared" si="75"/>
        <v>0.66666666666666674</v>
      </c>
      <c r="M262" s="226">
        <v>5424</v>
      </c>
      <c r="N262" s="224">
        <f t="shared" si="78"/>
        <v>0.69024618261140547</v>
      </c>
      <c r="O262" s="226"/>
      <c r="P262" s="224" t="str">
        <f t="shared" si="76"/>
        <v/>
      </c>
      <c r="Q262" s="226"/>
      <c r="R262" s="224"/>
    </row>
    <row r="263" spans="1:684" s="75" customFormat="1" ht="13.55" customHeight="1">
      <c r="A263" s="367" t="s">
        <v>19</v>
      </c>
      <c r="B263" s="39" t="s">
        <v>2</v>
      </c>
      <c r="C263" s="226">
        <f>SUM(SUM(C40:C51))</f>
        <v>13324977</v>
      </c>
      <c r="D263" s="224">
        <f t="shared" si="77"/>
        <v>0.147727465548952</v>
      </c>
      <c r="E263" s="376">
        <f>SUM(E40:E51)</f>
        <v>20456</v>
      </c>
      <c r="F263" s="224">
        <f t="shared" si="77"/>
        <v>0.21776401952613411</v>
      </c>
      <c r="G263" s="376"/>
      <c r="H263" s="224" t="str">
        <f t="shared" si="74"/>
        <v/>
      </c>
      <c r="I263" s="376">
        <f>SUM(I40:I51)</f>
        <v>1225</v>
      </c>
      <c r="J263" s="224">
        <f t="shared" si="79"/>
        <v>0.42441860465116288</v>
      </c>
      <c r="K263" s="376">
        <f>SUM(K40:K51)</f>
        <v>116</v>
      </c>
      <c r="L263" s="224">
        <f t="shared" si="75"/>
        <v>1.3199999999999998</v>
      </c>
      <c r="M263" s="376">
        <v>8209</v>
      </c>
      <c r="N263" s="224">
        <f t="shared" si="78"/>
        <v>0.51345870206489685</v>
      </c>
      <c r="O263" s="376"/>
      <c r="P263" s="224" t="str">
        <f t="shared" si="76"/>
        <v/>
      </c>
      <c r="Q263" s="376"/>
      <c r="R263" s="224"/>
    </row>
    <row r="264" spans="1:684" s="75" customFormat="1" ht="13.55" customHeight="1">
      <c r="A264" s="367" t="s">
        <v>232</v>
      </c>
      <c r="B264" s="39" t="s">
        <v>292</v>
      </c>
      <c r="C264" s="226">
        <f>SUM(C52:C63)</f>
        <v>11996094</v>
      </c>
      <c r="D264" s="224">
        <f t="shared" si="77"/>
        <v>-9.9728727486734114E-2</v>
      </c>
      <c r="E264" s="226">
        <f>SUM(E52:E63)</f>
        <v>20285</v>
      </c>
      <c r="F264" s="224">
        <f t="shared" si="77"/>
        <v>-8.3594055533828815E-3</v>
      </c>
      <c r="G264" s="226"/>
      <c r="H264" s="224" t="str">
        <f t="shared" si="74"/>
        <v/>
      </c>
      <c r="I264" s="226">
        <f>SUM(I52:I63)</f>
        <v>799</v>
      </c>
      <c r="J264" s="224">
        <f t="shared" si="79"/>
        <v>-0.34775510204081628</v>
      </c>
      <c r="K264" s="226">
        <f>SUM(K52:K63)</f>
        <v>91</v>
      </c>
      <c r="L264" s="224">
        <f t="shared" si="75"/>
        <v>-0.21551724137931039</v>
      </c>
      <c r="M264" s="226">
        <v>8209</v>
      </c>
      <c r="N264" s="224">
        <f t="shared" si="78"/>
        <v>0</v>
      </c>
      <c r="O264" s="226"/>
      <c r="P264" s="224" t="str">
        <f t="shared" si="76"/>
        <v/>
      </c>
      <c r="Q264" s="226"/>
      <c r="R264" s="224"/>
    </row>
    <row r="265" spans="1:684" s="75" customFormat="1" ht="13.55" customHeight="1">
      <c r="A265" s="367" t="s">
        <v>235</v>
      </c>
      <c r="B265" s="39" t="s">
        <v>292</v>
      </c>
      <c r="C265" s="226">
        <f>SUM(C64:C75)</f>
        <v>9494111</v>
      </c>
      <c r="D265" s="224">
        <f t="shared" si="77"/>
        <v>-0.20856647171987819</v>
      </c>
      <c r="E265" s="226">
        <f>SUM(E64:E75)</f>
        <v>14406</v>
      </c>
      <c r="F265" s="224">
        <f t="shared" si="77"/>
        <v>-0.28982006408676364</v>
      </c>
      <c r="G265" s="226"/>
      <c r="H265" s="224" t="str">
        <f t="shared" si="74"/>
        <v/>
      </c>
      <c r="I265" s="226">
        <f>SUM(I64:I75)</f>
        <v>1131</v>
      </c>
      <c r="J265" s="224">
        <f t="shared" si="79"/>
        <v>0.41551939924906134</v>
      </c>
      <c r="K265" s="226">
        <f>SUM(K64:K75)</f>
        <v>84</v>
      </c>
      <c r="L265" s="224">
        <f t="shared" si="75"/>
        <v>-7.6923076923076872E-2</v>
      </c>
      <c r="M265" s="226">
        <v>13043</v>
      </c>
      <c r="N265" s="224">
        <f t="shared" si="78"/>
        <v>0.58886587891338782</v>
      </c>
      <c r="O265" s="226"/>
      <c r="P265" s="224" t="str">
        <f t="shared" si="76"/>
        <v/>
      </c>
      <c r="Q265" s="226"/>
      <c r="R265" s="224"/>
    </row>
    <row r="266" spans="1:684" s="75" customFormat="1" ht="13.55" customHeight="1">
      <c r="A266" s="367" t="s">
        <v>236</v>
      </c>
      <c r="B266" s="39" t="s">
        <v>292</v>
      </c>
      <c r="C266" s="226">
        <f>SUM(C76:C87)</f>
        <v>12488364</v>
      </c>
      <c r="D266" s="224">
        <f t="shared" si="77"/>
        <v>0.31538002873570781</v>
      </c>
      <c r="E266" s="226">
        <f>SUM(E76:E87)</f>
        <v>17519</v>
      </c>
      <c r="F266" s="224">
        <f t="shared" si="77"/>
        <v>0.21609051783978894</v>
      </c>
      <c r="G266" s="226"/>
      <c r="H266" s="224" t="str">
        <f t="shared" si="74"/>
        <v/>
      </c>
      <c r="I266" s="226">
        <f>SUM(I76:I87)</f>
        <v>1136</v>
      </c>
      <c r="J266" s="224">
        <f t="shared" si="79"/>
        <v>4.4208664898319761E-3</v>
      </c>
      <c r="K266" s="226">
        <f>SUM(K76:K87)</f>
        <v>214</v>
      </c>
      <c r="L266" s="224">
        <f t="shared" si="75"/>
        <v>1.5476190476190474</v>
      </c>
      <c r="M266" s="226">
        <v>6449</v>
      </c>
      <c r="N266" s="224">
        <f t="shared" si="78"/>
        <v>-0.50555853714636201</v>
      </c>
      <c r="O266" s="226"/>
      <c r="P266" s="224" t="str">
        <f t="shared" si="76"/>
        <v/>
      </c>
      <c r="Q266" s="226">
        <v>15</v>
      </c>
      <c r="R266" s="224"/>
    </row>
    <row r="267" spans="1:684" s="76" customFormat="1" ht="13.55" customHeight="1">
      <c r="A267" s="366" t="s">
        <v>246</v>
      </c>
      <c r="B267" s="62" t="s">
        <v>292</v>
      </c>
      <c r="C267" s="227">
        <f>SUM(C88:C99)</f>
        <v>12693733</v>
      </c>
      <c r="D267" s="225">
        <f t="shared" si="77"/>
        <v>1.6444828161639169E-2</v>
      </c>
      <c r="E267" s="227">
        <f>SUM(E88:E99)</f>
        <v>18290</v>
      </c>
      <c r="F267" s="225">
        <f t="shared" si="77"/>
        <v>4.4009361264912394E-2</v>
      </c>
      <c r="G267" s="227">
        <f>SUM(G88:G99)</f>
        <v>1658</v>
      </c>
      <c r="H267" s="225" t="str">
        <f t="shared" si="74"/>
        <v/>
      </c>
      <c r="I267" s="227">
        <f>SUM(I88:I99)</f>
        <v>1254</v>
      </c>
      <c r="J267" s="225">
        <f t="shared" si="79"/>
        <v>0.10387323943661975</v>
      </c>
      <c r="K267" s="227">
        <f>SUM(K88:K99)</f>
        <v>472</v>
      </c>
      <c r="L267" s="225">
        <f t="shared" si="75"/>
        <v>1.2056074766355138</v>
      </c>
      <c r="M267" s="227">
        <v>12258</v>
      </c>
      <c r="N267" s="225">
        <f t="shared" si="78"/>
        <v>0.90075980772212749</v>
      </c>
      <c r="O267" s="227">
        <f>SUM(O88:O99)</f>
        <v>1658</v>
      </c>
      <c r="P267" s="225" t="str">
        <f t="shared" si="76"/>
        <v/>
      </c>
      <c r="Q267" s="227">
        <v>101</v>
      </c>
      <c r="R267" s="224">
        <f t="shared" si="76"/>
        <v>5.7333333333333334</v>
      </c>
    </row>
    <row r="268" spans="1:684" ht="13.55" customHeight="1">
      <c r="A268" s="367" t="s">
        <v>247</v>
      </c>
      <c r="B268" s="39" t="s">
        <v>292</v>
      </c>
      <c r="C268" s="227">
        <f>SUM(C100:C111)</f>
        <v>13736976</v>
      </c>
      <c r="D268" s="224">
        <f t="shared" si="77"/>
        <v>8.2185673828179651E-2</v>
      </c>
      <c r="E268" s="226">
        <f>SUM(E100:E111)</f>
        <v>19817</v>
      </c>
      <c r="F268" s="224">
        <f t="shared" si="77"/>
        <v>8.348824494259155E-2</v>
      </c>
      <c r="G268" s="226">
        <f>SUM(G100:G111)</f>
        <v>2651</v>
      </c>
      <c r="H268" s="224">
        <f t="shared" si="74"/>
        <v>0.59891435464414955</v>
      </c>
      <c r="I268" s="226">
        <f>SUM(I100:I111)</f>
        <v>986</v>
      </c>
      <c r="J268" s="224">
        <f t="shared" si="79"/>
        <v>-0.21371610845295053</v>
      </c>
      <c r="K268" s="226">
        <f>SUM(K100:K111)</f>
        <v>748</v>
      </c>
      <c r="L268" s="224">
        <f t="shared" si="75"/>
        <v>0.5847457627118644</v>
      </c>
      <c r="M268" s="226">
        <v>7796</v>
      </c>
      <c r="N268" s="224">
        <f t="shared" si="78"/>
        <v>-0.36400717898515256</v>
      </c>
      <c r="O268" s="226">
        <f>SUM(O100)</f>
        <v>2076</v>
      </c>
      <c r="P268" s="224">
        <f t="shared" si="76"/>
        <v>0.25211097708082031</v>
      </c>
      <c r="Q268" s="226">
        <v>302</v>
      </c>
      <c r="R268" s="224">
        <f t="shared" si="76"/>
        <v>1.9900990099009901</v>
      </c>
    </row>
    <row r="269" spans="1:684" ht="13.55" customHeight="1">
      <c r="A269" s="367" t="s">
        <v>248</v>
      </c>
      <c r="B269" s="39" t="s">
        <v>292</v>
      </c>
      <c r="C269" s="226">
        <f>SUM(C112:C123)</f>
        <v>14846485</v>
      </c>
      <c r="D269" s="224">
        <f t="shared" si="77"/>
        <v>8.0768067149567635E-2</v>
      </c>
      <c r="E269" s="226">
        <f>SUM(E112:E123)</f>
        <v>16879</v>
      </c>
      <c r="F269" s="224">
        <f t="shared" si="77"/>
        <v>-0.14825654740879046</v>
      </c>
      <c r="G269" s="226">
        <f>SUM(G112:G123)</f>
        <v>2778</v>
      </c>
      <c r="H269" s="224">
        <f t="shared" si="74"/>
        <v>4.7906450396076883E-2</v>
      </c>
      <c r="I269" s="226">
        <f>SUM(I112:I123)</f>
        <v>1614</v>
      </c>
      <c r="J269" s="224">
        <f t="shared" si="79"/>
        <v>0.63691683569979718</v>
      </c>
      <c r="K269" s="226">
        <f>SUM(K112:K123)</f>
        <v>916</v>
      </c>
      <c r="L269" s="224">
        <f t="shared" si="75"/>
        <v>0.22459893048128343</v>
      </c>
      <c r="M269" s="226">
        <v>8463</v>
      </c>
      <c r="N269" s="224">
        <f t="shared" si="78"/>
        <v>8.5556695741405786E-2</v>
      </c>
      <c r="O269" s="226">
        <f>SUM(O112)</f>
        <v>2391</v>
      </c>
      <c r="P269" s="224">
        <f t="shared" si="76"/>
        <v>0.15173410404624277</v>
      </c>
      <c r="Q269" s="226">
        <v>115</v>
      </c>
      <c r="R269" s="224">
        <f t="shared" si="76"/>
        <v>-0.61920529801324498</v>
      </c>
    </row>
    <row r="270" spans="1:684" s="169" customFormat="1" ht="13.55" customHeight="1">
      <c r="A270" s="366" t="s">
        <v>250</v>
      </c>
      <c r="B270" s="45" t="s">
        <v>292</v>
      </c>
      <c r="C270" s="227">
        <f>SUM(C124:C135)</f>
        <v>16080684</v>
      </c>
      <c r="D270" s="225">
        <f t="shared" si="77"/>
        <v>8.3130720840656869E-2</v>
      </c>
      <c r="E270" s="227">
        <f>SUM(E124:E135)</f>
        <v>12846</v>
      </c>
      <c r="F270" s="225">
        <f t="shared" si="77"/>
        <v>-0.23893595592155936</v>
      </c>
      <c r="G270" s="227">
        <f>SUM(G124:G135)</f>
        <v>3182</v>
      </c>
      <c r="H270" s="225">
        <f t="shared" si="74"/>
        <v>0.14542836573074158</v>
      </c>
      <c r="I270" s="227">
        <f>SUM(I124:I135)</f>
        <v>2124</v>
      </c>
      <c r="J270" s="225">
        <f t="shared" si="79"/>
        <v>0.31598513011152418</v>
      </c>
      <c r="K270" s="227">
        <f>SUM(K124:K135)</f>
        <v>1074</v>
      </c>
      <c r="L270" s="225">
        <f t="shared" si="75"/>
        <v>0.17248908296943233</v>
      </c>
      <c r="M270" s="227">
        <v>5273</v>
      </c>
      <c r="N270" s="225">
        <f t="shared" si="78"/>
        <v>-0.37693489306392536</v>
      </c>
      <c r="O270" s="227">
        <f>SUM(O124:O135)</f>
        <v>2432</v>
      </c>
      <c r="P270" s="225">
        <f t="shared" si="76"/>
        <v>1.7147636971978297E-2</v>
      </c>
      <c r="Q270" s="227">
        <v>39</v>
      </c>
      <c r="R270" s="224">
        <f t="shared" si="76"/>
        <v>-0.66086956521739126</v>
      </c>
    </row>
    <row r="271" spans="1:684" ht="13.55" customHeight="1">
      <c r="A271" s="366" t="s">
        <v>253</v>
      </c>
      <c r="B271" s="45" t="s">
        <v>292</v>
      </c>
      <c r="C271" s="227">
        <f>SUM(C136:C147)</f>
        <v>19310430</v>
      </c>
      <c r="D271" s="225">
        <f t="shared" si="77"/>
        <v>0.20084630728394393</v>
      </c>
      <c r="E271" s="227">
        <f>SUM(E136:E147)</f>
        <v>13561</v>
      </c>
      <c r="F271" s="225">
        <f t="shared" si="77"/>
        <v>5.5659349213763143E-2</v>
      </c>
      <c r="G271" s="227">
        <f>SUM(G136:G147)</f>
        <v>3494</v>
      </c>
      <c r="H271" s="225">
        <f t="shared" si="74"/>
        <v>9.8051539912004992E-2</v>
      </c>
      <c r="I271" s="227">
        <f>SUM(I136:I147)</f>
        <v>2315</v>
      </c>
      <c r="J271" s="225">
        <f t="shared" si="79"/>
        <v>8.9924670433145115E-2</v>
      </c>
      <c r="K271" s="227">
        <f>SUM(K136:K147)</f>
        <v>1371</v>
      </c>
      <c r="L271" s="225">
        <f t="shared" si="75"/>
        <v>0.27653631284916202</v>
      </c>
      <c r="M271" s="227">
        <v>5322</v>
      </c>
      <c r="N271" s="225">
        <f t="shared" si="78"/>
        <v>9.2926227953726848E-3</v>
      </c>
      <c r="O271" s="227">
        <f>SUM(O136:O147)</f>
        <v>1885</v>
      </c>
      <c r="P271" s="225">
        <f t="shared" si="76"/>
        <v>-0.22491776315789469</v>
      </c>
      <c r="Q271" s="227">
        <v>12</v>
      </c>
      <c r="R271" s="224">
        <f t="shared" si="76"/>
        <v>-0.69230769230769229</v>
      </c>
    </row>
    <row r="272" spans="1:684" ht="13.55" customHeight="1">
      <c r="A272" s="366" t="s">
        <v>254</v>
      </c>
      <c r="B272" s="45" t="s">
        <v>292</v>
      </c>
      <c r="C272" s="227">
        <f>SUM(C148:C159)</f>
        <v>22383190</v>
      </c>
      <c r="D272" s="225">
        <f t="shared" si="77"/>
        <v>0.15912436957644127</v>
      </c>
      <c r="E272" s="227">
        <f>SUM(E148:E159)</f>
        <v>18840</v>
      </c>
      <c r="F272" s="225">
        <f t="shared" si="77"/>
        <v>0.38927807683799132</v>
      </c>
      <c r="G272" s="227">
        <f>SUM(G148:G159)</f>
        <v>6025</v>
      </c>
      <c r="H272" s="225">
        <f t="shared" si="74"/>
        <v>0.72438465941614205</v>
      </c>
      <c r="I272" s="227">
        <f>SUM(I148:I159)</f>
        <v>2300</v>
      </c>
      <c r="J272" s="225">
        <f t="shared" si="79"/>
        <v>-6.4794816414687206E-3</v>
      </c>
      <c r="K272" s="227">
        <f>SUM(K148:K159)</f>
        <v>1658</v>
      </c>
      <c r="L272" s="225">
        <f t="shared" si="75"/>
        <v>0.20933625091174335</v>
      </c>
      <c r="M272" s="227">
        <v>12956</v>
      </c>
      <c r="N272" s="225">
        <f t="shared" si="78"/>
        <v>1.4344231491920332</v>
      </c>
      <c r="O272" s="227">
        <f>SUM(O148:O159)</f>
        <v>2971</v>
      </c>
      <c r="P272" s="225">
        <f t="shared" si="76"/>
        <v>0.57612732095490715</v>
      </c>
      <c r="Q272" s="227">
        <v>226</v>
      </c>
      <c r="R272" s="224">
        <f t="shared" si="76"/>
        <v>17.833333333333332</v>
      </c>
    </row>
    <row r="273" spans="1:18" ht="13.55" customHeight="1">
      <c r="A273" s="366" t="s">
        <v>255</v>
      </c>
      <c r="B273" s="45" t="s">
        <v>292</v>
      </c>
      <c r="C273" s="227">
        <f>SUM(C160:C171)</f>
        <v>26496447</v>
      </c>
      <c r="D273" s="225">
        <f t="shared" si="77"/>
        <v>0.18376545076908157</v>
      </c>
      <c r="E273" s="227">
        <f>SUM(E160:E171)</f>
        <v>22173</v>
      </c>
      <c r="F273" s="225">
        <f t="shared" si="77"/>
        <v>0.17691082802547764</v>
      </c>
      <c r="G273" s="227">
        <f>SUM(G160:G171)</f>
        <v>6858</v>
      </c>
      <c r="H273" s="225">
        <f t="shared" si="74"/>
        <v>0.13825726141078842</v>
      </c>
      <c r="I273" s="227">
        <f>SUM(I160:I171)</f>
        <v>1905</v>
      </c>
      <c r="J273" s="225">
        <f t="shared" si="79"/>
        <v>-0.17173913043478262</v>
      </c>
      <c r="K273" s="227">
        <f>SUM(K160:K171)</f>
        <v>1562</v>
      </c>
      <c r="L273" s="225">
        <f t="shared" si="75"/>
        <v>-5.7901085645355899E-2</v>
      </c>
      <c r="M273" s="227">
        <v>20074</v>
      </c>
      <c r="N273" s="225">
        <f t="shared" si="78"/>
        <v>0.54939796233405369</v>
      </c>
      <c r="O273" s="227">
        <f>SUM(O160:O171)</f>
        <v>2076</v>
      </c>
      <c r="P273" s="225">
        <f t="shared" si="76"/>
        <v>-0.30124537192864353</v>
      </c>
      <c r="Q273" s="227">
        <v>198</v>
      </c>
      <c r="R273" s="224">
        <f t="shared" si="76"/>
        <v>-0.12389380530973448</v>
      </c>
    </row>
    <row r="274" spans="1:18" ht="13.55" customHeight="1">
      <c r="A274" s="366" t="s">
        <v>289</v>
      </c>
      <c r="B274" s="45" t="s">
        <v>292</v>
      </c>
      <c r="C274" s="227">
        <f>SUM(C172:C183)</f>
        <v>28695983</v>
      </c>
      <c r="D274" s="225">
        <f t="shared" si="77"/>
        <v>8.3012488429109021E-2</v>
      </c>
      <c r="E274" s="227">
        <f>SUM(E172:E183)</f>
        <v>21868</v>
      </c>
      <c r="F274" s="225">
        <f t="shared" si="77"/>
        <v>-1.3755468362422807E-2</v>
      </c>
      <c r="G274" s="227">
        <f>SUM(G172:G183)</f>
        <v>7204</v>
      </c>
      <c r="H274" s="225">
        <f t="shared" si="74"/>
        <v>5.0452026829979513E-2</v>
      </c>
      <c r="I274" s="227">
        <f>SUM(I172:I183)</f>
        <v>2032</v>
      </c>
      <c r="J274" s="225">
        <f t="shared" si="79"/>
        <v>6.6666666666666652E-2</v>
      </c>
      <c r="K274" s="227">
        <f>SUM(K172:K183)</f>
        <v>1435</v>
      </c>
      <c r="L274" s="225">
        <f t="shared" si="75"/>
        <v>-8.1306017925736218E-2</v>
      </c>
      <c r="M274" s="227">
        <v>33759</v>
      </c>
      <c r="N274" s="225">
        <f t="shared" si="78"/>
        <v>0.68172760785095154</v>
      </c>
      <c r="O274" s="227">
        <f>SUM(O172:O183)</f>
        <v>0</v>
      </c>
      <c r="P274" s="225">
        <f t="shared" si="76"/>
        <v>-1</v>
      </c>
      <c r="Q274" s="227">
        <v>201</v>
      </c>
      <c r="R274" s="224">
        <f t="shared" si="76"/>
        <v>1.5151515151515138E-2</v>
      </c>
    </row>
    <row r="275" spans="1:18" ht="13.55" customHeight="1">
      <c r="A275" s="366" t="s">
        <v>290</v>
      </c>
      <c r="B275" s="45" t="s">
        <v>292</v>
      </c>
      <c r="C275" s="227">
        <f>SUM(C184:C195)</f>
        <v>28714247</v>
      </c>
      <c r="D275" s="225">
        <f t="shared" si="77"/>
        <v>6.3646538959827303E-4</v>
      </c>
      <c r="E275" s="227">
        <f>SUM(E184:E195)</f>
        <v>19947</v>
      </c>
      <c r="F275" s="225">
        <f t="shared" si="77"/>
        <v>-8.7845253338211138E-2</v>
      </c>
      <c r="G275" s="227">
        <f>SUM(G184:G195)</f>
        <v>7072</v>
      </c>
      <c r="H275" s="225">
        <f ca="1">G275/SUM(OFFSET(G$172,0,0,COUNTIF(G$184:G$195,"&gt;0")))-1</f>
        <v>-1.8323153803442516E-2</v>
      </c>
      <c r="I275" s="227">
        <f>SUM(I184:I195)</f>
        <v>2109</v>
      </c>
      <c r="J275" s="225">
        <f ca="1">I275/SUM(OFFSET(I$172,0,0,COUNTIF(I$184:I$195,"&gt;0")))-1</f>
        <v>3.7893700787401619E-2</v>
      </c>
      <c r="K275" s="227">
        <f>SUM(K184:K195)</f>
        <v>1007</v>
      </c>
      <c r="L275" s="225">
        <f ca="1">K275/SUM(OFFSET(K$172,0,0,COUNTIF(K$184:K$195,"&gt;0")))-1</f>
        <v>-0.2982578397212543</v>
      </c>
      <c r="M275" s="227">
        <f>SUM(M184:M195)</f>
        <v>18196</v>
      </c>
      <c r="N275" s="225">
        <f ca="1">IFERROR(M275/SUM(OFFSET(M$172,0,0,COUNTIF(M$184:M$195,"&gt;0")))-1,"")</f>
        <v>-0.46100299179478066</v>
      </c>
      <c r="O275" s="227">
        <f>SUM(O184:O195)</f>
        <v>0</v>
      </c>
      <c r="P275" s="225" t="str">
        <f ca="1">IFERROR(O275/SUM(OFFSET(O$172,0,0,COUNTIF(O$184:O$195,"&gt;0")))-1,"")</f>
        <v/>
      </c>
      <c r="Q275" s="227"/>
      <c r="R275" s="225"/>
    </row>
    <row r="276" spans="1:18" ht="13.55" customHeight="1" thickBot="1">
      <c r="A276" s="366" t="s">
        <v>362</v>
      </c>
      <c r="B276" s="45" t="s">
        <v>43</v>
      </c>
      <c r="C276" s="227">
        <f>SUM(C196:C207)</f>
        <v>4276006</v>
      </c>
      <c r="D276" s="225">
        <f t="shared" si="77"/>
        <v>-0.8510841673821361</v>
      </c>
      <c r="E276" s="227">
        <f>SUM(E196:E207)</f>
        <v>4222</v>
      </c>
      <c r="F276" s="225">
        <f t="shared" si="77"/>
        <v>-0.78833909861132001</v>
      </c>
      <c r="G276" s="227">
        <f>SUM(G196:G207)</f>
        <v>776.03</v>
      </c>
      <c r="H276" s="225">
        <f t="shared" si="77"/>
        <v>-0.89026725113122174</v>
      </c>
      <c r="I276" s="227">
        <f>SUM(I196:I207)</f>
        <v>388.01</v>
      </c>
      <c r="J276" s="225">
        <f t="shared" si="77"/>
        <v>-0.8160218112849692</v>
      </c>
      <c r="K276" s="227">
        <f>SUM(K196:K207)</f>
        <v>127.04000000000002</v>
      </c>
      <c r="L276" s="225">
        <f t="shared" si="77"/>
        <v>-0.87384309831181728</v>
      </c>
      <c r="M276" s="227">
        <f>SUM(M196:M207)</f>
        <v>2736</v>
      </c>
      <c r="N276" s="225">
        <f t="shared" ref="N276:N279" si="80">IFERROR(M276/M275-1,"")</f>
        <v>-0.84963728291932294</v>
      </c>
      <c r="O276" s="269">
        <f>SUM(O196:O207)</f>
        <v>0</v>
      </c>
      <c r="P276" s="270" t="str">
        <f ca="1">IFERROR(IF((O276/SUM(OFFSET(O$184,0,0,COUNTIF(O196:O207,"&gt;0")))-1)=-100%,"",(O276/SUM(OFFSET(O$184,0,0,COUNTIF(O196:O207,"&gt;0")))-1)),"")</f>
        <v/>
      </c>
      <c r="Q276" s="269"/>
      <c r="R276" s="270"/>
    </row>
    <row r="277" spans="1:18" ht="13.55" customHeight="1" thickBot="1">
      <c r="A277" s="366" t="s">
        <v>430</v>
      </c>
      <c r="B277" s="45" t="s">
        <v>43</v>
      </c>
      <c r="C277" s="227">
        <f>SUM(C208:C219)</f>
        <v>1222541</v>
      </c>
      <c r="D277" s="225">
        <f t="shared" ref="D277:D279" si="81">IFERROR(C277/C276-1,"")</f>
        <v>-0.71409277723183739</v>
      </c>
      <c r="E277" s="227">
        <f>SUM(E208:E219)</f>
        <v>1346</v>
      </c>
      <c r="F277" s="225">
        <f t="shared" ref="F277:L279" si="82">IFERROR(E277/E276-1,"")</f>
        <v>-0.6811937470393179</v>
      </c>
      <c r="G277" s="227">
        <f>SUM(G208:G219)</f>
        <v>136</v>
      </c>
      <c r="H277" s="225">
        <f t="shared" ref="H277" si="83">IFERROR(G277/G276-1,"")</f>
        <v>-0.82474904320709252</v>
      </c>
      <c r="I277" s="227">
        <f>SUM(I208:I219)</f>
        <v>303</v>
      </c>
      <c r="J277" s="225">
        <f t="shared" ref="J277" si="84">IFERROR(I277/I276-1,"")</f>
        <v>-0.21909229143578768</v>
      </c>
      <c r="K277" s="227">
        <f>SUM(K208:K219)</f>
        <v>18</v>
      </c>
      <c r="L277" s="225">
        <f t="shared" ref="L277" si="85">IFERROR(K277/K276-1,"")</f>
        <v>-0.85831234256926958</v>
      </c>
      <c r="M277" s="227">
        <f>SUM(M208:M219)</f>
        <v>83</v>
      </c>
      <c r="N277" s="225">
        <f t="shared" si="80"/>
        <v>-0.96966374269005851</v>
      </c>
      <c r="O277" s="269">
        <f>SUM(O208:O219)</f>
        <v>0</v>
      </c>
      <c r="P277" s="270" t="str">
        <f ca="1">IFERROR(IF((O277/SUM(OFFSET(O$196,0,0,COUNTIF(O208:O219,"&gt;0")))-1)=-100%,"",(O277/SUM(OFFSET(O$196,0,0,COUNTIF(O208:O219,"&gt;0")))-1)),"")</f>
        <v/>
      </c>
      <c r="Q277" s="269"/>
      <c r="R277" s="270"/>
    </row>
    <row r="278" spans="1:18" ht="13.55" customHeight="1" thickBot="1">
      <c r="A278" s="366" t="s">
        <v>448</v>
      </c>
      <c r="B278" s="45" t="s">
        <v>43</v>
      </c>
      <c r="C278" s="227">
        <f>SUM(C220:C231)</f>
        <v>6554031</v>
      </c>
      <c r="D278" s="225">
        <f t="shared" si="81"/>
        <v>4.3609907561382402</v>
      </c>
      <c r="E278" s="227">
        <f>SUM(E220:E231)</f>
        <v>5103</v>
      </c>
      <c r="F278" s="225">
        <f t="shared" si="82"/>
        <v>2.7912332838038632</v>
      </c>
      <c r="G278" s="227">
        <f>SUM(G220:G231)</f>
        <v>1171</v>
      </c>
      <c r="H278" s="225">
        <f t="shared" si="82"/>
        <v>7.610294117647058</v>
      </c>
      <c r="I278" s="227">
        <f>SUM(I220:I231)</f>
        <v>813</v>
      </c>
      <c r="J278" s="225">
        <f t="shared" si="82"/>
        <v>1.6831683168316833</v>
      </c>
      <c r="K278" s="227">
        <f>SUM(K220:K231)</f>
        <v>206</v>
      </c>
      <c r="L278" s="225">
        <f t="shared" si="82"/>
        <v>10.444444444444445</v>
      </c>
      <c r="M278" s="227">
        <f>SUM(M220:M231)</f>
        <v>1022</v>
      </c>
      <c r="N278" s="225">
        <f t="shared" si="80"/>
        <v>11.313253012048193</v>
      </c>
      <c r="O278" s="269">
        <f>SUM(O209:O220)</f>
        <v>0</v>
      </c>
      <c r="P278" s="270" t="str">
        <f ca="1">IFERROR(IF((O278/SUM(OFFSET(O$196,0,0,COUNTIF(O209:O220,"&gt;0")))-1)=-100%,"",(O278/SUM(OFFSET(O$196,0,0,COUNTIF(O209:O220,"&gt;0")))-1)),"")</f>
        <v/>
      </c>
      <c r="Q278" s="269"/>
      <c r="R278" s="270"/>
    </row>
    <row r="279" spans="1:18" ht="13.55" customHeight="1" thickBot="1">
      <c r="A279" s="366" t="s">
        <v>490</v>
      </c>
      <c r="B279" s="45" t="s">
        <v>43</v>
      </c>
      <c r="C279" s="227">
        <f>SUM(C232:C243)</f>
        <v>22715841</v>
      </c>
      <c r="D279" s="225">
        <f t="shared" si="81"/>
        <v>2.4659343234720739</v>
      </c>
      <c r="E279" s="227">
        <f>SUM(E232:E243)</f>
        <v>8181</v>
      </c>
      <c r="F279" s="225">
        <f ca="1">IFERROR(IF((E279/SUM(OFFSET(E$220,0,0,COUNTIF(E232:E243,"&gt;-1")))-1)=-100%,"",(E279/SUM(OFFSET(E$220,0,0,COUNTIF(E232:E243,"&gt;-1")))-1)),"")</f>
        <v>1.1506309148264986</v>
      </c>
      <c r="G279" s="227">
        <f>SUM(G232:G243)</f>
        <v>3598</v>
      </c>
      <c r="H279" s="225">
        <f t="shared" si="82"/>
        <v>2.0725875320239111</v>
      </c>
      <c r="I279" s="227">
        <f>SUM(I232:I243)</f>
        <v>1153</v>
      </c>
      <c r="J279" s="225">
        <f t="shared" si="82"/>
        <v>0.41820418204182053</v>
      </c>
      <c r="K279" s="227">
        <f>SUM(K232:K243)</f>
        <v>554</v>
      </c>
      <c r="L279" s="225">
        <f t="shared" si="82"/>
        <v>1.6893203883495147</v>
      </c>
      <c r="M279" s="227">
        <f>SUM(M232:M243)</f>
        <v>8617</v>
      </c>
      <c r="N279" s="225">
        <f t="shared" si="80"/>
        <v>7.4315068493150687</v>
      </c>
      <c r="O279" s="107"/>
      <c r="P279" s="336"/>
      <c r="Q279" s="107"/>
      <c r="R279" s="336"/>
    </row>
    <row r="280" spans="1:18" ht="13.55" customHeight="1" thickBot="1">
      <c r="A280" s="315" t="s">
        <v>503</v>
      </c>
      <c r="B280" s="316" t="s">
        <v>43</v>
      </c>
      <c r="C280" s="69">
        <f>SUM(C244:C255)</f>
        <v>16525351</v>
      </c>
      <c r="D280" s="70">
        <f ca="1">IFERROR(IF((C280/SUM(OFFSET(C$232,0,0,COUNTIF(C244:C255,"&gt;-1")))-1)=-100%,"",(C280/SUM(OFFSET(C$232,0,0,COUNTIF(C244:C255,"&gt;-1")))-1)),"")</f>
        <v>0.3673890795883803</v>
      </c>
      <c r="E280" s="69">
        <f>SUM(E244:E255)</f>
        <v>6770</v>
      </c>
      <c r="F280" s="70">
        <f ca="1">IFERROR(IF((E280/SUM(OFFSET(E$232,0,0,COUNTIF(E244:E255,"&gt;-1")))-1)=-100%,"",(E280/SUM(OFFSET(E$232,0,0,COUNTIF(E244:E255,"&gt;-1")))-1)),"")</f>
        <v>0.69929718875502012</v>
      </c>
      <c r="G280" s="69">
        <f>SUM(G244:G255)</f>
        <v>2233</v>
      </c>
      <c r="H280" s="70">
        <f ca="1">IFERROR(IF((G280/SUM(OFFSET(G$232,0,0,COUNTIF(G244:G255,"&gt;-1")))-1)=-100%,"",(G280/SUM(OFFSET(G$232,0,0,COUNTIF(G244:G255,"&gt;-1")))-1)),"")</f>
        <v>0.15939771547248194</v>
      </c>
      <c r="I280" s="69">
        <f>SUM(I244:I255)</f>
        <v>658</v>
      </c>
      <c r="J280" s="70">
        <f ca="1">IFERROR(IF((I280/SUM(OFFSET(I$232,0,0,COUNTIF(I244:I255,"&gt;-1")))-1)=-100%,"",(I280/SUM(OFFSET(I$232,0,0,COUNTIF(I244:I255,"&gt;-1")))-1)),"")</f>
        <v>7.6923076923076872E-2</v>
      </c>
      <c r="K280" s="69">
        <f>SUM(K244:K255)</f>
        <v>303</v>
      </c>
      <c r="L280" s="70">
        <f ca="1">IFERROR(IF((K280/SUM(OFFSET(K$232,0,0,COUNTIF(K244:K255,"&gt;-1")))-1)=-100%,"",(K280/SUM(OFFSET(K$232,0,0,COUNTIF(K244:K255,"&gt;-1")))-1)),"")</f>
        <v>-0.20472440944881887</v>
      </c>
      <c r="M280" s="69">
        <f>SUM(M244:M255)</f>
        <v>0</v>
      </c>
      <c r="N280" s="70" t="str">
        <f ca="1">IFERROR(IF((M280/SUM(OFFSET(M$232,0,0,COUNTIF(M244:M255,"&gt;-1")))-1)=-100%,"",(M280/SUM(OFFSET(M$232,0,0,COUNTIF(M244:M255,"&gt;-1")))-1)),"")</f>
        <v/>
      </c>
      <c r="O280" s="107"/>
      <c r="P280" s="336"/>
      <c r="Q280" s="107"/>
      <c r="R280" s="336"/>
    </row>
    <row r="281" spans="1:18">
      <c r="E281" s="318"/>
      <c r="F281" s="319" t="s">
        <v>452</v>
      </c>
      <c r="G281" s="302"/>
      <c r="I281" s="302"/>
      <c r="K281" s="302"/>
    </row>
  </sheetData>
  <mergeCells count="68">
    <mergeCell ref="I2:J2"/>
    <mergeCell ref="E2:F2"/>
    <mergeCell ref="A148:A159"/>
    <mergeCell ref="A4:A15"/>
    <mergeCell ref="G94:G96"/>
    <mergeCell ref="G97:G99"/>
    <mergeCell ref="A100:A111"/>
    <mergeCell ref="A76:A87"/>
    <mergeCell ref="G88:G90"/>
    <mergeCell ref="G91:G93"/>
    <mergeCell ref="A2:B3"/>
    <mergeCell ref="A16:A27"/>
    <mergeCell ref="C2:D2"/>
    <mergeCell ref="A28:A39"/>
    <mergeCell ref="A64:A75"/>
    <mergeCell ref="A52:A63"/>
    <mergeCell ref="O88:O90"/>
    <mergeCell ref="O91:O93"/>
    <mergeCell ref="O94:O96"/>
    <mergeCell ref="M112:M123"/>
    <mergeCell ref="O97:O99"/>
    <mergeCell ref="N100:N102"/>
    <mergeCell ref="M100:M102"/>
    <mergeCell ref="O100:O111"/>
    <mergeCell ref="N112:N123"/>
    <mergeCell ref="O112:O123"/>
    <mergeCell ref="M244:M255"/>
    <mergeCell ref="A40:A51"/>
    <mergeCell ref="A88:A99"/>
    <mergeCell ref="A112:A123"/>
    <mergeCell ref="A136:A147"/>
    <mergeCell ref="A124:A135"/>
    <mergeCell ref="M124:M135"/>
    <mergeCell ref="N124:N135"/>
    <mergeCell ref="N160:N171"/>
    <mergeCell ref="M148:M159"/>
    <mergeCell ref="N148:N159"/>
    <mergeCell ref="N136:N147"/>
    <mergeCell ref="P112:P123"/>
    <mergeCell ref="P124:P135"/>
    <mergeCell ref="P136:P147"/>
    <mergeCell ref="P148:P159"/>
    <mergeCell ref="O148:O159"/>
    <mergeCell ref="O124:O135"/>
    <mergeCell ref="E214:E216"/>
    <mergeCell ref="F214:F216"/>
    <mergeCell ref="F220:F222"/>
    <mergeCell ref="A208:A219"/>
    <mergeCell ref="E245:E246"/>
    <mergeCell ref="F245:F246"/>
    <mergeCell ref="E211:E213"/>
    <mergeCell ref="F211:F213"/>
    <mergeCell ref="N244:N255"/>
    <mergeCell ref="P160:P171"/>
    <mergeCell ref="A196:A207"/>
    <mergeCell ref="O136:O147"/>
    <mergeCell ref="A184:A195"/>
    <mergeCell ref="A172:A183"/>
    <mergeCell ref="M136:M147"/>
    <mergeCell ref="O160:O171"/>
    <mergeCell ref="E198:E204"/>
    <mergeCell ref="F198:F204"/>
    <mergeCell ref="A160:A171"/>
    <mergeCell ref="A244:A255"/>
    <mergeCell ref="A232:A243"/>
    <mergeCell ref="E208:E210"/>
    <mergeCell ref="F208:F210"/>
    <mergeCell ref="A220:A231"/>
  </mergeCells>
  <phoneticPr fontId="4" type="noConversion"/>
  <pageMargins left="0.15748031496062992" right="0.15748031496062992" top="0.39370078740157483" bottom="0" header="0.11811023622047245" footer="0"/>
  <pageSetup paperSize="9" scale="75" orientation="landscape" r:id="rId1"/>
  <headerFooter alignWithMargins="0"/>
  <rowBreaks count="2" manualBreakCount="2">
    <brk id="63" max="18" man="1"/>
    <brk id="135" max="18" man="1"/>
  </rowBreaks>
  <ignoredErrors>
    <ignoredError sqref="C260 C267:C275 C263 C262 C261 C264:C266 C276" formulaRange="1"/>
    <ignoredError sqref="E276 P260 P261 P264:P266 P262 P263 H264:L266 D264:F266 H260:L260 H262:L262 H261:L261 D261:F261 D262:F262 H263:L263 D263:F263 E275 D260:F260 G263 G261 G262 G260 G264:G266 O262:O266 O261 O260 P276 O276 N264:N266 N260 N262 N261 N263 D267:L274 N267:P274 G275:P275 G276 I276 K276" formula="1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0070C0"/>
  </sheetPr>
  <dimension ref="A1:AZ282"/>
  <sheetViews>
    <sheetView workbookViewId="0">
      <pane xSplit="4" ySplit="3" topLeftCell="E238" activePane="bottomRight" state="frozen"/>
      <selection activeCell="C233" sqref="C233"/>
      <selection pane="topRight" activeCell="C233" sqref="C233"/>
      <selection pane="bottomLeft" activeCell="C233" sqref="C233"/>
      <selection pane="bottomRight" activeCell="C250" sqref="C250"/>
    </sheetView>
  </sheetViews>
  <sheetFormatPr defaultColWidth="8.88671875" defaultRowHeight="16.350000000000001"/>
  <cols>
    <col min="1" max="1" width="6.109375" style="72" bestFit="1" customWidth="1"/>
    <col min="2" max="2" width="4.5546875" style="72" bestFit="1" customWidth="1"/>
    <col min="3" max="8" width="10.77734375" style="72" customWidth="1"/>
    <col min="9" max="10" width="10.77734375" style="72" hidden="1" customWidth="1"/>
    <col min="11" max="14" width="10.77734375" style="72" customWidth="1"/>
    <col min="15" max="18" width="10.77734375" style="72" hidden="1" customWidth="1"/>
    <col min="19" max="20" width="10.77734375" style="72" customWidth="1"/>
    <col min="21" max="21" width="10.77734375" style="79" hidden="1" customWidth="1"/>
    <col min="22" max="24" width="10.77734375" style="72" hidden="1" customWidth="1"/>
    <col min="25" max="26" width="10.77734375" style="72" customWidth="1"/>
    <col min="27" max="28" width="10.77734375" style="72" hidden="1" customWidth="1"/>
    <col min="29" max="16384" width="8.88671875" style="72"/>
  </cols>
  <sheetData>
    <row r="1" spans="1:52" s="75" customFormat="1" ht="31.95" thickBot="1">
      <c r="A1" s="193" t="s">
        <v>408</v>
      </c>
      <c r="B1" s="193"/>
      <c r="C1" s="190"/>
      <c r="D1" s="190"/>
      <c r="E1" s="198"/>
      <c r="F1" s="190"/>
      <c r="G1" s="190"/>
      <c r="H1" s="190"/>
      <c r="I1" s="73"/>
      <c r="J1" s="73"/>
      <c r="K1" s="73" t="s">
        <v>108</v>
      </c>
      <c r="L1" s="73"/>
      <c r="M1" s="126"/>
      <c r="N1" s="126"/>
      <c r="O1" s="73"/>
      <c r="P1" s="73"/>
      <c r="Q1" s="126"/>
      <c r="R1" s="126"/>
      <c r="S1" s="191"/>
      <c r="T1" s="191"/>
      <c r="U1" s="73"/>
      <c r="V1" s="73"/>
      <c r="W1" s="73"/>
      <c r="X1" s="73"/>
      <c r="Y1" s="126"/>
      <c r="Z1" s="126"/>
      <c r="AA1" s="126"/>
      <c r="AB1" s="126"/>
      <c r="AC1" s="73"/>
      <c r="AD1" s="73"/>
      <c r="AE1" s="176"/>
      <c r="AF1" s="78"/>
      <c r="AG1" s="73"/>
      <c r="AH1" s="73"/>
      <c r="AI1" s="73"/>
      <c r="AJ1" s="73"/>
      <c r="AK1" s="73"/>
      <c r="AL1" s="73"/>
      <c r="AM1" s="73"/>
      <c r="AN1" s="73"/>
      <c r="AO1" s="119"/>
      <c r="AP1" s="78"/>
      <c r="AQ1" s="78"/>
      <c r="AR1" s="78"/>
      <c r="AS1" s="78"/>
      <c r="AT1" s="78"/>
      <c r="AU1" s="78"/>
      <c r="AV1" s="78"/>
      <c r="AW1" s="119"/>
      <c r="AX1" s="73"/>
      <c r="AY1" s="73"/>
      <c r="AZ1" s="73"/>
    </row>
    <row r="2" spans="1:52" s="73" customFormat="1" ht="17.100000000000001">
      <c r="A2" s="478"/>
      <c r="B2" s="479"/>
      <c r="C2" s="437" t="s">
        <v>23</v>
      </c>
      <c r="D2" s="438"/>
      <c r="E2" s="369" t="s">
        <v>161</v>
      </c>
      <c r="F2" s="370" t="s">
        <v>103</v>
      </c>
      <c r="G2" s="369" t="s">
        <v>77</v>
      </c>
      <c r="H2" s="370" t="s">
        <v>100</v>
      </c>
      <c r="I2" s="369" t="s">
        <v>164</v>
      </c>
      <c r="J2" s="370" t="s">
        <v>104</v>
      </c>
      <c r="K2" s="437" t="s">
        <v>107</v>
      </c>
      <c r="L2" s="438"/>
      <c r="M2" s="369" t="s">
        <v>78</v>
      </c>
      <c r="N2" s="370" t="s">
        <v>105</v>
      </c>
      <c r="O2" s="369" t="s">
        <v>79</v>
      </c>
      <c r="P2" s="370" t="s">
        <v>298</v>
      </c>
      <c r="Q2" s="369" t="s">
        <v>80</v>
      </c>
      <c r="R2" s="370" t="s">
        <v>299</v>
      </c>
      <c r="S2" s="369" t="s">
        <v>300</v>
      </c>
      <c r="T2" s="370" t="s">
        <v>301</v>
      </c>
      <c r="U2" s="369" t="s">
        <v>44</v>
      </c>
      <c r="V2" s="370" t="s">
        <v>106</v>
      </c>
      <c r="W2" s="369" t="s">
        <v>302</v>
      </c>
      <c r="X2" s="370" t="s">
        <v>303</v>
      </c>
      <c r="Y2" s="196" t="s">
        <v>101</v>
      </c>
      <c r="Z2" s="197" t="s">
        <v>304</v>
      </c>
      <c r="AA2" s="196" t="s">
        <v>102</v>
      </c>
      <c r="AB2" s="197" t="s">
        <v>109</v>
      </c>
      <c r="AF2" s="78"/>
      <c r="AG2" s="78"/>
    </row>
    <row r="3" spans="1:52" s="73" customFormat="1" ht="13.4">
      <c r="A3" s="480"/>
      <c r="B3" s="481"/>
      <c r="C3" s="384" t="s">
        <v>0</v>
      </c>
      <c r="D3" s="288" t="s">
        <v>1</v>
      </c>
      <c r="E3" s="276" t="s">
        <v>0</v>
      </c>
      <c r="F3" s="292" t="s">
        <v>1</v>
      </c>
      <c r="G3" s="291" t="s">
        <v>0</v>
      </c>
      <c r="H3" s="277" t="s">
        <v>1</v>
      </c>
      <c r="I3" s="276" t="s">
        <v>0</v>
      </c>
      <c r="J3" s="290" t="s">
        <v>1</v>
      </c>
      <c r="K3" s="276" t="s">
        <v>0</v>
      </c>
      <c r="L3" s="290" t="s">
        <v>1</v>
      </c>
      <c r="M3" s="276" t="s">
        <v>0</v>
      </c>
      <c r="N3" s="290" t="s">
        <v>1</v>
      </c>
      <c r="O3" s="276" t="s">
        <v>0</v>
      </c>
      <c r="P3" s="290" t="s">
        <v>1</v>
      </c>
      <c r="Q3" s="276" t="s">
        <v>0</v>
      </c>
      <c r="R3" s="290" t="s">
        <v>1</v>
      </c>
      <c r="S3" s="276" t="s">
        <v>0</v>
      </c>
      <c r="T3" s="290" t="s">
        <v>1</v>
      </c>
      <c r="U3" s="276" t="s">
        <v>0</v>
      </c>
      <c r="V3" s="290" t="s">
        <v>1</v>
      </c>
      <c r="W3" s="276" t="s">
        <v>0</v>
      </c>
      <c r="X3" s="290" t="s">
        <v>1</v>
      </c>
      <c r="Y3" s="276" t="s">
        <v>0</v>
      </c>
      <c r="Z3" s="290" t="s">
        <v>1</v>
      </c>
      <c r="AA3" s="276" t="s">
        <v>0</v>
      </c>
      <c r="AB3" s="290" t="s">
        <v>1</v>
      </c>
    </row>
    <row r="4" spans="1:52" s="73" customFormat="1" ht="13.55" customHeight="1">
      <c r="A4" s="443" t="s">
        <v>24</v>
      </c>
      <c r="B4" s="10" t="s">
        <v>25</v>
      </c>
      <c r="C4" s="61">
        <v>793478</v>
      </c>
      <c r="D4" s="392"/>
      <c r="E4" s="71">
        <v>63341</v>
      </c>
      <c r="F4" s="391"/>
      <c r="G4" s="376">
        <v>11243</v>
      </c>
      <c r="H4" s="391"/>
      <c r="I4" s="61">
        <v>2335</v>
      </c>
      <c r="J4" s="392"/>
      <c r="K4" s="61">
        <v>35</v>
      </c>
      <c r="L4" s="379"/>
      <c r="M4" s="61">
        <v>32</v>
      </c>
      <c r="N4" s="392"/>
      <c r="O4" s="61"/>
      <c r="P4" s="392"/>
      <c r="Q4" s="61"/>
      <c r="R4" s="379"/>
      <c r="S4" s="61"/>
      <c r="T4" s="379"/>
      <c r="U4" s="61"/>
      <c r="V4" s="379"/>
      <c r="W4" s="471">
        <v>4641</v>
      </c>
      <c r="X4" s="494"/>
      <c r="Y4" s="61"/>
      <c r="Z4" s="392"/>
      <c r="AA4" s="61"/>
      <c r="AB4" s="392"/>
    </row>
    <row r="5" spans="1:52" s="73" customFormat="1" ht="13.55" customHeight="1">
      <c r="A5" s="439"/>
      <c r="B5" s="10" t="s">
        <v>26</v>
      </c>
      <c r="C5" s="61">
        <v>670447</v>
      </c>
      <c r="D5" s="392"/>
      <c r="E5" s="61">
        <v>47191</v>
      </c>
      <c r="F5" s="258"/>
      <c r="G5" s="376">
        <v>7927</v>
      </c>
      <c r="H5" s="229"/>
      <c r="I5" s="61">
        <v>2515</v>
      </c>
      <c r="J5" s="392"/>
      <c r="K5" s="61">
        <v>53</v>
      </c>
      <c r="L5" s="379"/>
      <c r="M5" s="61">
        <v>23</v>
      </c>
      <c r="N5" s="392"/>
      <c r="O5" s="61"/>
      <c r="P5" s="392"/>
      <c r="Q5" s="61"/>
      <c r="R5" s="379"/>
      <c r="S5" s="61"/>
      <c r="T5" s="379"/>
      <c r="U5" s="61"/>
      <c r="V5" s="379"/>
      <c r="W5" s="463"/>
      <c r="X5" s="495"/>
      <c r="Y5" s="61"/>
      <c r="Z5" s="392"/>
      <c r="AA5" s="61"/>
      <c r="AB5" s="392"/>
    </row>
    <row r="6" spans="1:52" s="73" customFormat="1" ht="13.55" customHeight="1">
      <c r="A6" s="439"/>
      <c r="B6" s="10" t="s">
        <v>7</v>
      </c>
      <c r="C6" s="61">
        <v>587629</v>
      </c>
      <c r="D6" s="392"/>
      <c r="E6" s="61">
        <v>43664</v>
      </c>
      <c r="F6" s="258"/>
      <c r="G6" s="376">
        <v>9243</v>
      </c>
      <c r="H6" s="229"/>
      <c r="I6" s="61">
        <v>1804</v>
      </c>
      <c r="J6" s="392"/>
      <c r="K6" s="61">
        <v>51</v>
      </c>
      <c r="L6" s="379"/>
      <c r="M6" s="61">
        <v>14</v>
      </c>
      <c r="N6" s="392"/>
      <c r="O6" s="61"/>
      <c r="P6" s="392"/>
      <c r="Q6" s="61"/>
      <c r="R6" s="379"/>
      <c r="S6" s="61"/>
      <c r="T6" s="379"/>
      <c r="U6" s="61"/>
      <c r="V6" s="379"/>
      <c r="W6" s="463"/>
      <c r="X6" s="495"/>
      <c r="Y6" s="61"/>
      <c r="Z6" s="392"/>
      <c r="AA6" s="61"/>
      <c r="AB6" s="392"/>
    </row>
    <row r="7" spans="1:52" s="73" customFormat="1" ht="13.55" customHeight="1">
      <c r="A7" s="439"/>
      <c r="B7" s="10" t="s">
        <v>8</v>
      </c>
      <c r="C7" s="61">
        <v>642413</v>
      </c>
      <c r="D7" s="392"/>
      <c r="E7" s="61">
        <v>40831</v>
      </c>
      <c r="F7" s="258"/>
      <c r="G7" s="376">
        <v>11723</v>
      </c>
      <c r="H7" s="229"/>
      <c r="I7" s="61">
        <v>1379</v>
      </c>
      <c r="J7" s="392"/>
      <c r="K7" s="61">
        <v>157</v>
      </c>
      <c r="L7" s="379"/>
      <c r="M7" s="61">
        <v>10</v>
      </c>
      <c r="N7" s="392"/>
      <c r="O7" s="61"/>
      <c r="P7" s="392"/>
      <c r="Q7" s="61"/>
      <c r="R7" s="379"/>
      <c r="S7" s="61"/>
      <c r="T7" s="379"/>
      <c r="U7" s="61"/>
      <c r="V7" s="379"/>
      <c r="W7" s="463"/>
      <c r="X7" s="495"/>
      <c r="Y7" s="61"/>
      <c r="Z7" s="392"/>
      <c r="AA7" s="61"/>
      <c r="AB7" s="392"/>
    </row>
    <row r="8" spans="1:52" s="73" customFormat="1" ht="13.55" customHeight="1">
      <c r="A8" s="439"/>
      <c r="B8" s="10" t="s">
        <v>9</v>
      </c>
      <c r="C8" s="61">
        <v>680185</v>
      </c>
      <c r="D8" s="392"/>
      <c r="E8" s="61">
        <v>52600</v>
      </c>
      <c r="F8" s="258"/>
      <c r="G8" s="376">
        <v>14088</v>
      </c>
      <c r="H8" s="229"/>
      <c r="I8" s="61">
        <v>1668</v>
      </c>
      <c r="J8" s="392"/>
      <c r="K8" s="61">
        <v>44</v>
      </c>
      <c r="L8" s="379"/>
      <c r="M8" s="61">
        <v>30</v>
      </c>
      <c r="N8" s="392"/>
      <c r="O8" s="61"/>
      <c r="P8" s="392"/>
      <c r="Q8" s="61"/>
      <c r="R8" s="379"/>
      <c r="S8" s="61"/>
      <c r="T8" s="379"/>
      <c r="U8" s="61"/>
      <c r="V8" s="379"/>
      <c r="W8" s="463"/>
      <c r="X8" s="495"/>
      <c r="Y8" s="61"/>
      <c r="Z8" s="392"/>
      <c r="AA8" s="61"/>
      <c r="AB8" s="392"/>
    </row>
    <row r="9" spans="1:52" s="73" customFormat="1" ht="13.55" customHeight="1">
      <c r="A9" s="439"/>
      <c r="B9" s="10" t="s">
        <v>10</v>
      </c>
      <c r="C9" s="61">
        <v>712260</v>
      </c>
      <c r="D9" s="392"/>
      <c r="E9" s="61">
        <v>62410</v>
      </c>
      <c r="F9" s="258"/>
      <c r="G9" s="376">
        <v>20079</v>
      </c>
      <c r="H9" s="229"/>
      <c r="I9" s="61">
        <v>1754</v>
      </c>
      <c r="J9" s="392"/>
      <c r="K9" s="61">
        <v>43</v>
      </c>
      <c r="L9" s="379"/>
      <c r="M9" s="61">
        <v>7</v>
      </c>
      <c r="N9" s="392"/>
      <c r="O9" s="61"/>
      <c r="P9" s="392"/>
      <c r="Q9" s="61"/>
      <c r="R9" s="379"/>
      <c r="S9" s="61"/>
      <c r="T9" s="379"/>
      <c r="U9" s="61"/>
      <c r="V9" s="379"/>
      <c r="W9" s="463"/>
      <c r="X9" s="495"/>
      <c r="Y9" s="61"/>
      <c r="Z9" s="392"/>
      <c r="AA9" s="61"/>
      <c r="AB9" s="392"/>
    </row>
    <row r="10" spans="1:52" s="73" customFormat="1" ht="13.55" customHeight="1">
      <c r="A10" s="439"/>
      <c r="B10" s="10" t="s">
        <v>11</v>
      </c>
      <c r="C10" s="61">
        <v>897234</v>
      </c>
      <c r="D10" s="392"/>
      <c r="E10" s="61">
        <v>70805</v>
      </c>
      <c r="F10" s="258"/>
      <c r="G10" s="376">
        <v>27171</v>
      </c>
      <c r="H10" s="229"/>
      <c r="I10" s="61">
        <v>1553</v>
      </c>
      <c r="J10" s="392"/>
      <c r="K10" s="61">
        <v>52</v>
      </c>
      <c r="L10" s="379"/>
      <c r="M10" s="61">
        <v>20</v>
      </c>
      <c r="N10" s="392"/>
      <c r="O10" s="61"/>
      <c r="P10" s="392"/>
      <c r="Q10" s="61"/>
      <c r="R10" s="379"/>
      <c r="S10" s="61"/>
      <c r="T10" s="379"/>
      <c r="U10" s="61"/>
      <c r="V10" s="379"/>
      <c r="W10" s="463"/>
      <c r="X10" s="495"/>
      <c r="Y10" s="61"/>
      <c r="Z10" s="392"/>
      <c r="AA10" s="61"/>
      <c r="AB10" s="392"/>
    </row>
    <row r="11" spans="1:52" s="73" customFormat="1" ht="13.55" customHeight="1">
      <c r="A11" s="439"/>
      <c r="B11" s="10" t="s">
        <v>12</v>
      </c>
      <c r="C11" s="61">
        <v>930573</v>
      </c>
      <c r="D11" s="392"/>
      <c r="E11" s="61">
        <v>66825</v>
      </c>
      <c r="F11" s="258"/>
      <c r="G11" s="376">
        <v>24351</v>
      </c>
      <c r="H11" s="229"/>
      <c r="I11" s="61">
        <v>1806</v>
      </c>
      <c r="J11" s="392"/>
      <c r="K11" s="61">
        <v>119</v>
      </c>
      <c r="L11" s="379"/>
      <c r="M11" s="61">
        <v>20</v>
      </c>
      <c r="N11" s="392"/>
      <c r="O11" s="61"/>
      <c r="P11" s="392"/>
      <c r="Q11" s="61"/>
      <c r="R11" s="379"/>
      <c r="S11" s="61"/>
      <c r="T11" s="379"/>
      <c r="U11" s="61"/>
      <c r="V11" s="379"/>
      <c r="W11" s="463"/>
      <c r="X11" s="495"/>
      <c r="Y11" s="61"/>
      <c r="Z11" s="392"/>
      <c r="AA11" s="61"/>
      <c r="AB11" s="392"/>
    </row>
    <row r="12" spans="1:52" s="73" customFormat="1" ht="13.55" customHeight="1">
      <c r="A12" s="439"/>
      <c r="B12" s="10" t="s">
        <v>13</v>
      </c>
      <c r="C12" s="61">
        <v>682244</v>
      </c>
      <c r="D12" s="392"/>
      <c r="E12" s="61">
        <v>48594</v>
      </c>
      <c r="F12" s="258"/>
      <c r="G12" s="376">
        <v>24295</v>
      </c>
      <c r="H12" s="229"/>
      <c r="I12" s="61">
        <v>2053</v>
      </c>
      <c r="J12" s="392"/>
      <c r="K12" s="61">
        <v>40</v>
      </c>
      <c r="L12" s="379"/>
      <c r="M12" s="61">
        <v>8</v>
      </c>
      <c r="N12" s="392"/>
      <c r="O12" s="61"/>
      <c r="P12" s="392"/>
      <c r="Q12" s="61"/>
      <c r="R12" s="379"/>
      <c r="S12" s="61"/>
      <c r="T12" s="379"/>
      <c r="U12" s="61"/>
      <c r="V12" s="379"/>
      <c r="W12" s="463"/>
      <c r="X12" s="495"/>
      <c r="Y12" s="61"/>
      <c r="Z12" s="392"/>
      <c r="AA12" s="61"/>
      <c r="AB12" s="392"/>
    </row>
    <row r="13" spans="1:52" s="73" customFormat="1" ht="13.55" customHeight="1">
      <c r="A13" s="439"/>
      <c r="B13" s="10" t="s">
        <v>14</v>
      </c>
      <c r="C13" s="61">
        <v>757538</v>
      </c>
      <c r="D13" s="392"/>
      <c r="E13" s="61">
        <v>40976</v>
      </c>
      <c r="F13" s="258"/>
      <c r="G13" s="376">
        <v>20684</v>
      </c>
      <c r="H13" s="229"/>
      <c r="I13" s="61">
        <v>1820</v>
      </c>
      <c r="J13" s="392"/>
      <c r="K13" s="61">
        <v>11</v>
      </c>
      <c r="L13" s="379"/>
      <c r="M13" s="61">
        <v>16</v>
      </c>
      <c r="N13" s="392"/>
      <c r="O13" s="61"/>
      <c r="P13" s="392"/>
      <c r="Q13" s="61"/>
      <c r="R13" s="379"/>
      <c r="S13" s="61"/>
      <c r="T13" s="379"/>
      <c r="U13" s="61"/>
      <c r="V13" s="379"/>
      <c r="W13" s="463"/>
      <c r="X13" s="495"/>
      <c r="Y13" s="61"/>
      <c r="Z13" s="392"/>
      <c r="AA13" s="61"/>
      <c r="AB13" s="392"/>
    </row>
    <row r="14" spans="1:52" s="73" customFormat="1" ht="13.55" customHeight="1">
      <c r="A14" s="439"/>
      <c r="B14" s="10" t="s">
        <v>15</v>
      </c>
      <c r="C14" s="61">
        <v>745887</v>
      </c>
      <c r="D14" s="392"/>
      <c r="E14" s="61">
        <v>39303</v>
      </c>
      <c r="F14" s="258"/>
      <c r="G14" s="376">
        <v>8084</v>
      </c>
      <c r="H14" s="229"/>
      <c r="I14" s="61">
        <v>1438</v>
      </c>
      <c r="J14" s="392"/>
      <c r="K14" s="61">
        <v>61</v>
      </c>
      <c r="L14" s="379"/>
      <c r="M14" s="61">
        <v>17</v>
      </c>
      <c r="N14" s="392"/>
      <c r="O14" s="61"/>
      <c r="P14" s="392"/>
      <c r="Q14" s="61"/>
      <c r="R14" s="379"/>
      <c r="S14" s="61"/>
      <c r="T14" s="379"/>
      <c r="U14" s="61"/>
      <c r="V14" s="379"/>
      <c r="W14" s="463"/>
      <c r="X14" s="495"/>
      <c r="Y14" s="61"/>
      <c r="Z14" s="392"/>
      <c r="AA14" s="61"/>
      <c r="AB14" s="392"/>
    </row>
    <row r="15" spans="1:52" s="73" customFormat="1" ht="13.55" customHeight="1">
      <c r="A15" s="444"/>
      <c r="B15" s="10" t="s">
        <v>16</v>
      </c>
      <c r="C15" s="61">
        <v>725697</v>
      </c>
      <c r="D15" s="392"/>
      <c r="E15" s="61">
        <v>50055</v>
      </c>
      <c r="F15" s="258"/>
      <c r="G15" s="376">
        <v>12094</v>
      </c>
      <c r="H15" s="229"/>
      <c r="I15" s="61">
        <v>1228</v>
      </c>
      <c r="J15" s="392"/>
      <c r="K15" s="61">
        <v>73</v>
      </c>
      <c r="L15" s="381"/>
      <c r="M15" s="61">
        <v>16</v>
      </c>
      <c r="N15" s="392"/>
      <c r="O15" s="61"/>
      <c r="P15" s="392"/>
      <c r="Q15" s="61"/>
      <c r="R15" s="381"/>
      <c r="S15" s="61"/>
      <c r="T15" s="381"/>
      <c r="U15" s="61"/>
      <c r="V15" s="381"/>
      <c r="W15" s="466"/>
      <c r="X15" s="496"/>
      <c r="Y15" s="61"/>
      <c r="Z15" s="392"/>
      <c r="AA15" s="61"/>
      <c r="AB15" s="392"/>
    </row>
    <row r="16" spans="1:52" s="73" customFormat="1" ht="13.55" customHeight="1">
      <c r="A16" s="443" t="s">
        <v>220</v>
      </c>
      <c r="B16" s="2" t="s">
        <v>233</v>
      </c>
      <c r="C16" s="71">
        <v>897406</v>
      </c>
      <c r="D16" s="378">
        <f t="shared" ref="D16:D41" si="0">(C16-C4)/C4</f>
        <v>0.13097779648585089</v>
      </c>
      <c r="E16" s="71">
        <v>68439</v>
      </c>
      <c r="F16" s="239">
        <f t="shared" ref="F16:F36" si="1">(E16-E4)/E4</f>
        <v>8.0484993921788414E-2</v>
      </c>
      <c r="G16" s="71">
        <v>12476</v>
      </c>
      <c r="H16" s="378">
        <f t="shared" ref="H16:H54" si="2">(G16-G4)/G4</f>
        <v>0.10966823801476475</v>
      </c>
      <c r="I16" s="71">
        <v>2148</v>
      </c>
      <c r="J16" s="378">
        <f t="shared" ref="J16:J36" si="3">(I16-I4)/I4</f>
        <v>-8.0085653104925048E-2</v>
      </c>
      <c r="K16" s="71">
        <v>60</v>
      </c>
      <c r="L16" s="379">
        <f t="shared" ref="L16:L47" si="4">(K16/K4-1)</f>
        <v>0.71428571428571419</v>
      </c>
      <c r="M16" s="71">
        <v>16</v>
      </c>
      <c r="N16" s="378">
        <f t="shared" ref="N16:N36" si="5">(M16-M4)/M4</f>
        <v>-0.5</v>
      </c>
      <c r="O16" s="71"/>
      <c r="P16" s="378"/>
      <c r="Q16" s="71"/>
      <c r="R16" s="379"/>
      <c r="S16" s="71">
        <v>228</v>
      </c>
      <c r="T16" s="379"/>
      <c r="U16" s="71"/>
      <c r="V16" s="379"/>
      <c r="W16" s="471">
        <v>5668</v>
      </c>
      <c r="X16" s="472">
        <f>(W16/W4-1)</f>
        <v>0.22128851540616257</v>
      </c>
      <c r="Y16" s="71"/>
      <c r="Z16" s="378"/>
      <c r="AA16" s="71"/>
      <c r="AB16" s="378"/>
    </row>
    <row r="17" spans="1:28" s="73" customFormat="1" ht="13.55" customHeight="1">
      <c r="A17" s="439"/>
      <c r="B17" s="10" t="s">
        <v>234</v>
      </c>
      <c r="C17" s="61">
        <v>745998</v>
      </c>
      <c r="D17" s="379">
        <f t="shared" si="0"/>
        <v>0.1126875055000619</v>
      </c>
      <c r="E17" s="61">
        <v>47573</v>
      </c>
      <c r="F17" s="242">
        <f t="shared" si="1"/>
        <v>8.0947638320866266E-3</v>
      </c>
      <c r="G17" s="376">
        <v>9290</v>
      </c>
      <c r="H17" s="233">
        <f t="shared" si="2"/>
        <v>0.17194398889870063</v>
      </c>
      <c r="I17" s="61">
        <v>2425</v>
      </c>
      <c r="J17" s="379">
        <f t="shared" si="3"/>
        <v>-3.5785288270377733E-2</v>
      </c>
      <c r="K17" s="61">
        <v>40</v>
      </c>
      <c r="L17" s="379">
        <f t="shared" si="4"/>
        <v>-0.24528301886792447</v>
      </c>
      <c r="M17" s="61">
        <v>14</v>
      </c>
      <c r="N17" s="379">
        <f t="shared" si="5"/>
        <v>-0.39130434782608697</v>
      </c>
      <c r="O17" s="61"/>
      <c r="P17" s="379"/>
      <c r="Q17" s="61"/>
      <c r="R17" s="379"/>
      <c r="S17" s="61">
        <v>175</v>
      </c>
      <c r="T17" s="379"/>
      <c r="U17" s="61"/>
      <c r="V17" s="379"/>
      <c r="W17" s="463"/>
      <c r="X17" s="473"/>
      <c r="Y17" s="61"/>
      <c r="Z17" s="379"/>
      <c r="AA17" s="61"/>
      <c r="AB17" s="379"/>
    </row>
    <row r="18" spans="1:28" s="73" customFormat="1" ht="13.55" customHeight="1">
      <c r="A18" s="439"/>
      <c r="B18" s="10" t="s">
        <v>7</v>
      </c>
      <c r="C18" s="61">
        <v>707058</v>
      </c>
      <c r="D18" s="379">
        <f t="shared" si="0"/>
        <v>0.20323877820869971</v>
      </c>
      <c r="E18" s="61">
        <v>45616</v>
      </c>
      <c r="F18" s="242">
        <f t="shared" si="1"/>
        <v>4.4705020153902528E-2</v>
      </c>
      <c r="G18" s="376">
        <v>11085</v>
      </c>
      <c r="H18" s="233">
        <f t="shared" si="2"/>
        <v>0.19928594612138917</v>
      </c>
      <c r="I18" s="61">
        <v>1805</v>
      </c>
      <c r="J18" s="379">
        <f t="shared" si="3"/>
        <v>5.5432372505543237E-4</v>
      </c>
      <c r="K18" s="61">
        <v>97</v>
      </c>
      <c r="L18" s="379">
        <f t="shared" si="4"/>
        <v>0.90196078431372539</v>
      </c>
      <c r="M18" s="61">
        <v>14</v>
      </c>
      <c r="N18" s="379">
        <f t="shared" si="5"/>
        <v>0</v>
      </c>
      <c r="O18" s="61"/>
      <c r="P18" s="379"/>
      <c r="Q18" s="61"/>
      <c r="R18" s="379"/>
      <c r="S18" s="61">
        <v>302</v>
      </c>
      <c r="T18" s="379"/>
      <c r="U18" s="61"/>
      <c r="V18" s="379"/>
      <c r="W18" s="463"/>
      <c r="X18" s="473"/>
      <c r="Y18" s="61"/>
      <c r="Z18" s="379"/>
      <c r="AA18" s="61"/>
      <c r="AB18" s="379"/>
    </row>
    <row r="19" spans="1:28" s="73" customFormat="1" ht="13.55" customHeight="1">
      <c r="A19" s="439"/>
      <c r="B19" s="10" t="s">
        <v>8</v>
      </c>
      <c r="C19" s="61">
        <v>762096</v>
      </c>
      <c r="D19" s="379">
        <f t="shared" si="0"/>
        <v>0.18630226972368244</v>
      </c>
      <c r="E19" s="61">
        <v>48850</v>
      </c>
      <c r="F19" s="242">
        <f t="shared" si="1"/>
        <v>0.19639489603487545</v>
      </c>
      <c r="G19" s="376">
        <v>13189</v>
      </c>
      <c r="H19" s="233">
        <f t="shared" si="2"/>
        <v>0.12505331399812336</v>
      </c>
      <c r="I19" s="61">
        <v>1578</v>
      </c>
      <c r="J19" s="379">
        <f t="shared" si="3"/>
        <v>0.14430746918056564</v>
      </c>
      <c r="K19" s="61">
        <v>60</v>
      </c>
      <c r="L19" s="379">
        <f t="shared" si="4"/>
        <v>-0.61783439490445857</v>
      </c>
      <c r="M19" s="61">
        <v>10</v>
      </c>
      <c r="N19" s="379">
        <f t="shared" si="5"/>
        <v>0</v>
      </c>
      <c r="O19" s="61"/>
      <c r="P19" s="379"/>
      <c r="Q19" s="61"/>
      <c r="R19" s="379"/>
      <c r="S19" s="61">
        <v>167</v>
      </c>
      <c r="T19" s="379"/>
      <c r="U19" s="61"/>
      <c r="V19" s="379"/>
      <c r="W19" s="463"/>
      <c r="X19" s="473"/>
      <c r="Y19" s="61"/>
      <c r="Z19" s="379"/>
      <c r="AA19" s="61"/>
      <c r="AB19" s="379"/>
    </row>
    <row r="20" spans="1:28" s="73" customFormat="1" ht="13.55" customHeight="1">
      <c r="A20" s="439"/>
      <c r="B20" s="10" t="s">
        <v>9</v>
      </c>
      <c r="C20" s="61">
        <v>802497</v>
      </c>
      <c r="D20" s="379">
        <f t="shared" si="0"/>
        <v>0.17982166616435236</v>
      </c>
      <c r="E20" s="61">
        <v>60066</v>
      </c>
      <c r="F20" s="242">
        <f t="shared" si="1"/>
        <v>0.14193916349809885</v>
      </c>
      <c r="G20" s="376">
        <v>15066</v>
      </c>
      <c r="H20" s="233">
        <f t="shared" si="2"/>
        <v>6.9420783645655876E-2</v>
      </c>
      <c r="I20" s="61">
        <v>2067</v>
      </c>
      <c r="J20" s="379">
        <f t="shared" si="3"/>
        <v>0.23920863309352519</v>
      </c>
      <c r="K20" s="61">
        <v>70</v>
      </c>
      <c r="L20" s="379">
        <f t="shared" si="4"/>
        <v>0.59090909090909083</v>
      </c>
      <c r="M20" s="61">
        <v>26</v>
      </c>
      <c r="N20" s="379">
        <f t="shared" si="5"/>
        <v>-0.13333333333333333</v>
      </c>
      <c r="O20" s="61"/>
      <c r="P20" s="379"/>
      <c r="Q20" s="61"/>
      <c r="R20" s="379"/>
      <c r="S20" s="61">
        <v>254</v>
      </c>
      <c r="T20" s="379"/>
      <c r="U20" s="61"/>
      <c r="V20" s="379"/>
      <c r="W20" s="463"/>
      <c r="X20" s="473"/>
      <c r="Y20" s="61"/>
      <c r="Z20" s="379"/>
      <c r="AA20" s="61"/>
      <c r="AB20" s="379"/>
    </row>
    <row r="21" spans="1:28" s="73" customFormat="1" ht="13.55" customHeight="1">
      <c r="A21" s="439"/>
      <c r="B21" s="10" t="s">
        <v>10</v>
      </c>
      <c r="C21" s="61">
        <v>865693</v>
      </c>
      <c r="D21" s="379">
        <f t="shared" si="0"/>
        <v>0.21541712296071661</v>
      </c>
      <c r="E21" s="61">
        <v>68844</v>
      </c>
      <c r="F21" s="242">
        <f t="shared" si="1"/>
        <v>0.10309245313251082</v>
      </c>
      <c r="G21" s="376">
        <v>22328</v>
      </c>
      <c r="H21" s="233">
        <f t="shared" si="2"/>
        <v>0.11200757009811245</v>
      </c>
      <c r="I21" s="61">
        <v>2190</v>
      </c>
      <c r="J21" s="379">
        <f t="shared" si="3"/>
        <v>0.24857468643101482</v>
      </c>
      <c r="K21" s="61">
        <v>59</v>
      </c>
      <c r="L21" s="379">
        <f t="shared" si="4"/>
        <v>0.37209302325581395</v>
      </c>
      <c r="M21" s="61">
        <v>22</v>
      </c>
      <c r="N21" s="379">
        <f t="shared" si="5"/>
        <v>2.1428571428571428</v>
      </c>
      <c r="O21" s="61"/>
      <c r="P21" s="379"/>
      <c r="Q21" s="61"/>
      <c r="R21" s="379"/>
      <c r="S21" s="61">
        <v>256</v>
      </c>
      <c r="T21" s="379"/>
      <c r="U21" s="61"/>
      <c r="V21" s="379"/>
      <c r="W21" s="463"/>
      <c r="X21" s="473"/>
      <c r="Y21" s="61"/>
      <c r="Z21" s="379"/>
      <c r="AA21" s="61"/>
      <c r="AB21" s="379"/>
    </row>
    <row r="22" spans="1:28" s="73" customFormat="1" ht="13.55" customHeight="1">
      <c r="A22" s="439"/>
      <c r="B22" s="10" t="s">
        <v>11</v>
      </c>
      <c r="C22" s="61">
        <v>1020757</v>
      </c>
      <c r="D22" s="379">
        <f t="shared" si="0"/>
        <v>0.13767088630167826</v>
      </c>
      <c r="E22" s="61">
        <v>80141</v>
      </c>
      <c r="F22" s="242">
        <f t="shared" si="1"/>
        <v>0.13185509497916814</v>
      </c>
      <c r="G22" s="376">
        <v>30118</v>
      </c>
      <c r="H22" s="233">
        <f t="shared" si="2"/>
        <v>0.10846122704353907</v>
      </c>
      <c r="I22" s="61">
        <v>2139</v>
      </c>
      <c r="J22" s="379">
        <f t="shared" si="3"/>
        <v>0.37733419188667094</v>
      </c>
      <c r="K22" s="61">
        <v>130</v>
      </c>
      <c r="L22" s="379">
        <f t="shared" si="4"/>
        <v>1.5</v>
      </c>
      <c r="M22" s="61">
        <v>16</v>
      </c>
      <c r="N22" s="379">
        <f t="shared" si="5"/>
        <v>-0.2</v>
      </c>
      <c r="O22" s="61"/>
      <c r="P22" s="379"/>
      <c r="Q22" s="61"/>
      <c r="R22" s="379"/>
      <c r="S22" s="61">
        <v>352</v>
      </c>
      <c r="T22" s="379"/>
      <c r="U22" s="61"/>
      <c r="V22" s="379"/>
      <c r="W22" s="463"/>
      <c r="X22" s="473"/>
      <c r="Y22" s="61"/>
      <c r="Z22" s="379"/>
      <c r="AA22" s="61"/>
      <c r="AB22" s="379"/>
    </row>
    <row r="23" spans="1:28" s="73" customFormat="1" ht="13.55" customHeight="1">
      <c r="A23" s="439"/>
      <c r="B23" s="10" t="s">
        <v>12</v>
      </c>
      <c r="C23" s="61">
        <v>1070289</v>
      </c>
      <c r="D23" s="379">
        <f t="shared" si="0"/>
        <v>0.15013975260404075</v>
      </c>
      <c r="E23" s="61">
        <v>80891</v>
      </c>
      <c r="F23" s="242">
        <f t="shared" si="1"/>
        <v>0.21049008604564159</v>
      </c>
      <c r="G23" s="376">
        <v>25081</v>
      </c>
      <c r="H23" s="233">
        <f t="shared" si="2"/>
        <v>2.9978234980082955E-2</v>
      </c>
      <c r="I23" s="61">
        <v>2421</v>
      </c>
      <c r="J23" s="379">
        <f t="shared" si="3"/>
        <v>0.34053156146179403</v>
      </c>
      <c r="K23" s="61">
        <v>80</v>
      </c>
      <c r="L23" s="379">
        <f t="shared" si="4"/>
        <v>-0.32773109243697474</v>
      </c>
      <c r="M23" s="61">
        <v>20</v>
      </c>
      <c r="N23" s="379">
        <f t="shared" si="5"/>
        <v>0</v>
      </c>
      <c r="O23" s="61"/>
      <c r="P23" s="379"/>
      <c r="Q23" s="61"/>
      <c r="R23" s="379"/>
      <c r="S23" s="61">
        <v>267</v>
      </c>
      <c r="T23" s="379"/>
      <c r="U23" s="61"/>
      <c r="V23" s="379"/>
      <c r="W23" s="463"/>
      <c r="X23" s="473"/>
      <c r="Y23" s="61"/>
      <c r="Z23" s="379"/>
      <c r="AA23" s="61"/>
      <c r="AB23" s="379"/>
    </row>
    <row r="24" spans="1:28" s="73" customFormat="1" ht="13.55" customHeight="1">
      <c r="A24" s="439"/>
      <c r="B24" s="10" t="s">
        <v>13</v>
      </c>
      <c r="C24" s="61">
        <v>785549</v>
      </c>
      <c r="D24" s="379">
        <f t="shared" si="0"/>
        <v>0.15141943351645451</v>
      </c>
      <c r="E24" s="61">
        <v>53737</v>
      </c>
      <c r="F24" s="242">
        <f t="shared" si="1"/>
        <v>0.10583611145408899</v>
      </c>
      <c r="G24" s="376">
        <v>17799</v>
      </c>
      <c r="H24" s="233">
        <f t="shared" si="2"/>
        <v>-0.26738011936612471</v>
      </c>
      <c r="I24" s="61">
        <v>2422</v>
      </c>
      <c r="J24" s="379">
        <f t="shared" si="3"/>
        <v>0.17973697028738431</v>
      </c>
      <c r="K24" s="61">
        <v>90</v>
      </c>
      <c r="L24" s="379">
        <f t="shared" si="4"/>
        <v>1.25</v>
      </c>
      <c r="M24" s="61">
        <v>12</v>
      </c>
      <c r="N24" s="379">
        <f t="shared" si="5"/>
        <v>0.5</v>
      </c>
      <c r="O24" s="61"/>
      <c r="P24" s="379"/>
      <c r="Q24" s="61"/>
      <c r="R24" s="379"/>
      <c r="S24" s="61">
        <v>587</v>
      </c>
      <c r="T24" s="379"/>
      <c r="U24" s="61"/>
      <c r="V24" s="379"/>
      <c r="W24" s="463"/>
      <c r="X24" s="473"/>
      <c r="Y24" s="61"/>
      <c r="Z24" s="379"/>
      <c r="AA24" s="61"/>
      <c r="AB24" s="379"/>
    </row>
    <row r="25" spans="1:28" s="73" customFormat="1" ht="13.55" customHeight="1">
      <c r="A25" s="439"/>
      <c r="B25" s="10" t="s">
        <v>14</v>
      </c>
      <c r="C25" s="61">
        <v>848088</v>
      </c>
      <c r="D25" s="379">
        <f t="shared" si="0"/>
        <v>0.11953195747276044</v>
      </c>
      <c r="E25" s="61">
        <v>50346</v>
      </c>
      <c r="F25" s="242">
        <f t="shared" si="1"/>
        <v>0.22867044123389302</v>
      </c>
      <c r="G25" s="376">
        <v>13635</v>
      </c>
      <c r="H25" s="233">
        <f t="shared" si="2"/>
        <v>-0.34079481725004834</v>
      </c>
      <c r="I25" s="61">
        <v>1910</v>
      </c>
      <c r="J25" s="379">
        <f t="shared" si="3"/>
        <v>4.9450549450549448E-2</v>
      </c>
      <c r="K25" s="61">
        <v>121</v>
      </c>
      <c r="L25" s="379">
        <f t="shared" si="4"/>
        <v>10</v>
      </c>
      <c r="M25" s="61">
        <v>7</v>
      </c>
      <c r="N25" s="379">
        <f t="shared" si="5"/>
        <v>-0.5625</v>
      </c>
      <c r="O25" s="61"/>
      <c r="P25" s="379"/>
      <c r="Q25" s="61"/>
      <c r="R25" s="379"/>
      <c r="S25" s="61">
        <v>158</v>
      </c>
      <c r="T25" s="379"/>
      <c r="U25" s="61"/>
      <c r="V25" s="379"/>
      <c r="W25" s="463"/>
      <c r="X25" s="473"/>
      <c r="Y25" s="61"/>
      <c r="Z25" s="379"/>
      <c r="AA25" s="61"/>
      <c r="AB25" s="379"/>
    </row>
    <row r="26" spans="1:28" s="73" customFormat="1" ht="13.55" customHeight="1">
      <c r="A26" s="439"/>
      <c r="B26" s="10" t="s">
        <v>15</v>
      </c>
      <c r="C26" s="61">
        <v>784031</v>
      </c>
      <c r="D26" s="379">
        <f t="shared" si="0"/>
        <v>5.1139113565459644E-2</v>
      </c>
      <c r="E26" s="61">
        <v>43692</v>
      </c>
      <c r="F26" s="242">
        <f t="shared" si="1"/>
        <v>0.11167086481947942</v>
      </c>
      <c r="G26" s="376">
        <v>8542</v>
      </c>
      <c r="H26" s="233">
        <f t="shared" si="2"/>
        <v>5.6655121227115288E-2</v>
      </c>
      <c r="I26" s="61">
        <v>1897</v>
      </c>
      <c r="J26" s="379">
        <f t="shared" si="3"/>
        <v>0.3191933240611961</v>
      </c>
      <c r="K26" s="61">
        <v>90</v>
      </c>
      <c r="L26" s="379">
        <f t="shared" si="4"/>
        <v>0.47540983606557385</v>
      </c>
      <c r="M26" s="61">
        <v>14</v>
      </c>
      <c r="N26" s="379">
        <f t="shared" si="5"/>
        <v>-0.17647058823529413</v>
      </c>
      <c r="O26" s="61"/>
      <c r="P26" s="379"/>
      <c r="Q26" s="61"/>
      <c r="R26" s="379"/>
      <c r="S26" s="61">
        <v>207</v>
      </c>
      <c r="T26" s="379"/>
      <c r="U26" s="61"/>
      <c r="V26" s="379"/>
      <c r="W26" s="463"/>
      <c r="X26" s="473"/>
      <c r="Y26" s="61"/>
      <c r="Z26" s="379"/>
      <c r="AA26" s="61"/>
      <c r="AB26" s="379"/>
    </row>
    <row r="27" spans="1:28" s="73" customFormat="1" ht="13.55" customHeight="1">
      <c r="A27" s="444"/>
      <c r="B27" s="29" t="s">
        <v>16</v>
      </c>
      <c r="C27" s="125">
        <v>790681</v>
      </c>
      <c r="D27" s="381">
        <f t="shared" si="0"/>
        <v>8.9547014800943098E-2</v>
      </c>
      <c r="E27" s="61">
        <v>56898</v>
      </c>
      <c r="F27" s="242">
        <f t="shared" si="1"/>
        <v>0.13670961941863949</v>
      </c>
      <c r="G27" s="376">
        <v>12710</v>
      </c>
      <c r="H27" s="233">
        <f t="shared" si="2"/>
        <v>5.0934347610385317E-2</v>
      </c>
      <c r="I27" s="61">
        <v>1313</v>
      </c>
      <c r="J27" s="379">
        <f t="shared" si="3"/>
        <v>6.921824104234528E-2</v>
      </c>
      <c r="K27" s="61">
        <v>71</v>
      </c>
      <c r="L27" s="381">
        <f t="shared" si="4"/>
        <v>-2.7397260273972601E-2</v>
      </c>
      <c r="M27" s="61">
        <v>11</v>
      </c>
      <c r="N27" s="379">
        <f t="shared" si="5"/>
        <v>-0.3125</v>
      </c>
      <c r="O27" s="61"/>
      <c r="P27" s="379"/>
      <c r="Q27" s="61"/>
      <c r="R27" s="381"/>
      <c r="S27" s="61">
        <v>285</v>
      </c>
      <c r="T27" s="381"/>
      <c r="U27" s="61"/>
      <c r="V27" s="381"/>
      <c r="W27" s="466"/>
      <c r="X27" s="474"/>
      <c r="Y27" s="61"/>
      <c r="Z27" s="379"/>
      <c r="AA27" s="61"/>
      <c r="AB27" s="379"/>
    </row>
    <row r="28" spans="1:28" s="73" customFormat="1" ht="13.55" customHeight="1">
      <c r="A28" s="443" t="s">
        <v>221</v>
      </c>
      <c r="B28" s="10" t="s">
        <v>233</v>
      </c>
      <c r="C28" s="61">
        <v>985287</v>
      </c>
      <c r="D28" s="379">
        <f t="shared" si="0"/>
        <v>9.7927805252026393E-2</v>
      </c>
      <c r="E28" s="71">
        <v>75034</v>
      </c>
      <c r="F28" s="239">
        <f t="shared" si="1"/>
        <v>9.6363184733850582E-2</v>
      </c>
      <c r="G28" s="375">
        <v>12570</v>
      </c>
      <c r="H28" s="232">
        <f t="shared" si="2"/>
        <v>7.5344661750561077E-3</v>
      </c>
      <c r="I28" s="71">
        <v>3643</v>
      </c>
      <c r="J28" s="378">
        <f t="shared" si="3"/>
        <v>0.69599627560521415</v>
      </c>
      <c r="K28" s="71">
        <v>120</v>
      </c>
      <c r="L28" s="379">
        <f t="shared" si="4"/>
        <v>1</v>
      </c>
      <c r="M28" s="71">
        <v>35</v>
      </c>
      <c r="N28" s="378">
        <f t="shared" si="5"/>
        <v>1.1875</v>
      </c>
      <c r="O28" s="71"/>
      <c r="P28" s="378"/>
      <c r="Q28" s="71"/>
      <c r="R28" s="379"/>
      <c r="S28" s="71">
        <v>244</v>
      </c>
      <c r="T28" s="379">
        <f t="shared" ref="T28:T59" si="6">(S28/S16-1)</f>
        <v>7.0175438596491224E-2</v>
      </c>
      <c r="U28" s="71"/>
      <c r="V28" s="379"/>
      <c r="W28" s="471">
        <v>6587</v>
      </c>
      <c r="X28" s="472">
        <f>(W28/W16-1)</f>
        <v>0.16213832039520115</v>
      </c>
      <c r="Y28" s="71"/>
      <c r="Z28" s="378"/>
      <c r="AA28" s="71"/>
      <c r="AB28" s="378"/>
    </row>
    <row r="29" spans="1:28" s="73" customFormat="1" ht="13.55" customHeight="1">
      <c r="A29" s="439"/>
      <c r="B29" s="10" t="s">
        <v>234</v>
      </c>
      <c r="C29" s="61">
        <v>944596</v>
      </c>
      <c r="D29" s="379">
        <f t="shared" si="0"/>
        <v>0.2662178718977799</v>
      </c>
      <c r="E29" s="61">
        <v>48303</v>
      </c>
      <c r="F29" s="242">
        <f t="shared" si="1"/>
        <v>1.534483845878965E-2</v>
      </c>
      <c r="G29" s="376">
        <v>10281</v>
      </c>
      <c r="H29" s="233">
        <f t="shared" si="2"/>
        <v>0.10667384284176534</v>
      </c>
      <c r="I29" s="61">
        <v>2523</v>
      </c>
      <c r="J29" s="379">
        <f t="shared" si="3"/>
        <v>4.0412371134020617E-2</v>
      </c>
      <c r="K29" s="61">
        <v>101</v>
      </c>
      <c r="L29" s="379">
        <f t="shared" si="4"/>
        <v>1.5249999999999999</v>
      </c>
      <c r="M29" s="61">
        <v>32</v>
      </c>
      <c r="N29" s="379">
        <f t="shared" si="5"/>
        <v>1.2857142857142858</v>
      </c>
      <c r="O29" s="61"/>
      <c r="P29" s="379"/>
      <c r="Q29" s="61"/>
      <c r="R29" s="379"/>
      <c r="S29" s="61">
        <v>237</v>
      </c>
      <c r="T29" s="379">
        <f t="shared" si="6"/>
        <v>0.35428571428571431</v>
      </c>
      <c r="U29" s="61"/>
      <c r="V29" s="379"/>
      <c r="W29" s="463"/>
      <c r="X29" s="473"/>
      <c r="Y29" s="61"/>
      <c r="Z29" s="379"/>
      <c r="AA29" s="61"/>
      <c r="AB29" s="379"/>
    </row>
    <row r="30" spans="1:28" s="73" customFormat="1" ht="13.55" customHeight="1">
      <c r="A30" s="439"/>
      <c r="B30" s="10" t="s">
        <v>7</v>
      </c>
      <c r="C30" s="61">
        <v>823918</v>
      </c>
      <c r="D30" s="379">
        <f t="shared" si="0"/>
        <v>0.16527639882442458</v>
      </c>
      <c r="E30" s="61">
        <v>50135</v>
      </c>
      <c r="F30" s="242">
        <f t="shared" si="1"/>
        <v>9.9066117151876534E-2</v>
      </c>
      <c r="G30" s="376">
        <v>11318</v>
      </c>
      <c r="H30" s="233">
        <f t="shared" si="2"/>
        <v>2.1019395579612087E-2</v>
      </c>
      <c r="I30" s="61">
        <v>2745</v>
      </c>
      <c r="J30" s="379">
        <f t="shared" si="3"/>
        <v>0.52077562326869808</v>
      </c>
      <c r="K30" s="61">
        <v>101</v>
      </c>
      <c r="L30" s="379">
        <f t="shared" si="4"/>
        <v>4.1237113402061931E-2</v>
      </c>
      <c r="M30" s="61">
        <v>14</v>
      </c>
      <c r="N30" s="379">
        <f t="shared" si="5"/>
        <v>0</v>
      </c>
      <c r="O30" s="61"/>
      <c r="P30" s="379"/>
      <c r="Q30" s="61"/>
      <c r="R30" s="379"/>
      <c r="S30" s="61">
        <v>208</v>
      </c>
      <c r="T30" s="379">
        <f t="shared" si="6"/>
        <v>-0.3112582781456954</v>
      </c>
      <c r="U30" s="61"/>
      <c r="V30" s="379"/>
      <c r="W30" s="463"/>
      <c r="X30" s="473"/>
      <c r="Y30" s="61"/>
      <c r="Z30" s="379"/>
      <c r="AA30" s="61"/>
      <c r="AB30" s="379"/>
    </row>
    <row r="31" spans="1:28" s="73" customFormat="1" ht="13.55" customHeight="1">
      <c r="A31" s="439"/>
      <c r="B31" s="10" t="s">
        <v>8</v>
      </c>
      <c r="C31" s="61">
        <v>855083</v>
      </c>
      <c r="D31" s="379">
        <f t="shared" si="0"/>
        <v>0.12201481178224266</v>
      </c>
      <c r="E31" s="61">
        <v>53992</v>
      </c>
      <c r="F31" s="242">
        <f t="shared" si="1"/>
        <v>0.10526100307062436</v>
      </c>
      <c r="G31" s="376">
        <v>12012</v>
      </c>
      <c r="H31" s="233">
        <f t="shared" si="2"/>
        <v>-8.9241034195162633E-2</v>
      </c>
      <c r="I31" s="61">
        <v>3179</v>
      </c>
      <c r="J31" s="379">
        <f t="shared" si="3"/>
        <v>1.0145754119138151</v>
      </c>
      <c r="K31" s="61">
        <v>100</v>
      </c>
      <c r="L31" s="379">
        <f t="shared" si="4"/>
        <v>0.66666666666666674</v>
      </c>
      <c r="M31" s="61">
        <v>16</v>
      </c>
      <c r="N31" s="379">
        <f t="shared" si="5"/>
        <v>0.6</v>
      </c>
      <c r="O31" s="61"/>
      <c r="P31" s="379"/>
      <c r="Q31" s="61"/>
      <c r="R31" s="379"/>
      <c r="S31" s="61">
        <v>256</v>
      </c>
      <c r="T31" s="379">
        <f t="shared" si="6"/>
        <v>0.53293413173652704</v>
      </c>
      <c r="U31" s="61"/>
      <c r="V31" s="379"/>
      <c r="W31" s="463"/>
      <c r="X31" s="473"/>
      <c r="Y31" s="61"/>
      <c r="Z31" s="379"/>
      <c r="AA31" s="61"/>
      <c r="AB31" s="379"/>
    </row>
    <row r="32" spans="1:28" s="73" customFormat="1" ht="13.55" customHeight="1">
      <c r="A32" s="439"/>
      <c r="B32" s="10" t="s">
        <v>9</v>
      </c>
      <c r="C32" s="61">
        <v>906482</v>
      </c>
      <c r="D32" s="379">
        <f t="shared" si="0"/>
        <v>0.12957680838682262</v>
      </c>
      <c r="E32" s="61">
        <v>61946</v>
      </c>
      <c r="F32" s="242">
        <f t="shared" si="1"/>
        <v>3.1298904538341159E-2</v>
      </c>
      <c r="G32" s="376">
        <v>16558</v>
      </c>
      <c r="H32" s="233">
        <f t="shared" si="2"/>
        <v>9.9030930572149206E-2</v>
      </c>
      <c r="I32" s="61">
        <v>2596</v>
      </c>
      <c r="J32" s="379">
        <f t="shared" si="3"/>
        <v>0.25592646347363329</v>
      </c>
      <c r="K32" s="61">
        <v>80</v>
      </c>
      <c r="L32" s="379">
        <f t="shared" si="4"/>
        <v>0.14285714285714279</v>
      </c>
      <c r="M32" s="61">
        <v>11</v>
      </c>
      <c r="N32" s="379">
        <f t="shared" si="5"/>
        <v>-0.57692307692307687</v>
      </c>
      <c r="O32" s="61"/>
      <c r="P32" s="379"/>
      <c r="Q32" s="61"/>
      <c r="R32" s="379"/>
      <c r="S32" s="61">
        <v>138</v>
      </c>
      <c r="T32" s="379">
        <f t="shared" si="6"/>
        <v>-0.45669291338582674</v>
      </c>
      <c r="U32" s="61"/>
      <c r="V32" s="379"/>
      <c r="W32" s="463"/>
      <c r="X32" s="473"/>
      <c r="Y32" s="61"/>
      <c r="Z32" s="379"/>
      <c r="AA32" s="61"/>
      <c r="AB32" s="379"/>
    </row>
    <row r="33" spans="1:28" s="73" customFormat="1" ht="13.55" customHeight="1">
      <c r="A33" s="439"/>
      <c r="B33" s="10" t="s">
        <v>10</v>
      </c>
      <c r="C33" s="61">
        <v>915942</v>
      </c>
      <c r="D33" s="379">
        <f t="shared" si="0"/>
        <v>5.8044826514711337E-2</v>
      </c>
      <c r="E33" s="61">
        <v>67493</v>
      </c>
      <c r="F33" s="242">
        <f t="shared" si="1"/>
        <v>-1.9624077624774854E-2</v>
      </c>
      <c r="G33" s="376">
        <v>22994</v>
      </c>
      <c r="H33" s="233">
        <f t="shared" si="2"/>
        <v>2.9828018631314943E-2</v>
      </c>
      <c r="I33" s="61">
        <v>2289</v>
      </c>
      <c r="J33" s="379">
        <f t="shared" si="3"/>
        <v>4.5205479452054796E-2</v>
      </c>
      <c r="K33" s="61">
        <v>200</v>
      </c>
      <c r="L33" s="379">
        <f t="shared" si="4"/>
        <v>2.3898305084745761</v>
      </c>
      <c r="M33" s="61">
        <v>14</v>
      </c>
      <c r="N33" s="379">
        <f t="shared" si="5"/>
        <v>-0.36363636363636365</v>
      </c>
      <c r="O33" s="61"/>
      <c r="P33" s="379"/>
      <c r="Q33" s="61"/>
      <c r="R33" s="379"/>
      <c r="S33" s="61">
        <v>205</v>
      </c>
      <c r="T33" s="379">
        <f t="shared" si="6"/>
        <v>-0.19921875</v>
      </c>
      <c r="U33" s="61"/>
      <c r="V33" s="379"/>
      <c r="W33" s="463"/>
      <c r="X33" s="473"/>
      <c r="Y33" s="61"/>
      <c r="Z33" s="379"/>
      <c r="AA33" s="61"/>
      <c r="AB33" s="379"/>
    </row>
    <row r="34" spans="1:28" s="73" customFormat="1" ht="13.55" customHeight="1">
      <c r="A34" s="439"/>
      <c r="B34" s="10" t="s">
        <v>11</v>
      </c>
      <c r="C34" s="61">
        <v>1098740</v>
      </c>
      <c r="D34" s="379">
        <f t="shared" si="0"/>
        <v>7.6397222845398072E-2</v>
      </c>
      <c r="E34" s="61">
        <v>82749</v>
      </c>
      <c r="F34" s="242">
        <f t="shared" si="1"/>
        <v>3.2542643590671438E-2</v>
      </c>
      <c r="G34" s="376">
        <v>31063</v>
      </c>
      <c r="H34" s="233">
        <f t="shared" si="2"/>
        <v>3.1376585430639488E-2</v>
      </c>
      <c r="I34" s="61">
        <v>3115</v>
      </c>
      <c r="J34" s="379">
        <f t="shared" si="3"/>
        <v>0.45628798503973822</v>
      </c>
      <c r="K34" s="61">
        <v>211</v>
      </c>
      <c r="L34" s="379">
        <f t="shared" si="4"/>
        <v>0.62307692307692308</v>
      </c>
      <c r="M34" s="61">
        <v>5</v>
      </c>
      <c r="N34" s="379">
        <f t="shared" si="5"/>
        <v>-0.6875</v>
      </c>
      <c r="O34" s="61"/>
      <c r="P34" s="379"/>
      <c r="Q34" s="61"/>
      <c r="R34" s="379"/>
      <c r="S34" s="61">
        <v>255</v>
      </c>
      <c r="T34" s="379">
        <f t="shared" si="6"/>
        <v>-0.27556818181818177</v>
      </c>
      <c r="U34" s="61"/>
      <c r="V34" s="379"/>
      <c r="W34" s="463"/>
      <c r="X34" s="473"/>
      <c r="Y34" s="61"/>
      <c r="Z34" s="379"/>
      <c r="AA34" s="61"/>
      <c r="AB34" s="379"/>
    </row>
    <row r="35" spans="1:28" s="73" customFormat="1" ht="13.55" customHeight="1">
      <c r="A35" s="439"/>
      <c r="B35" s="10" t="s">
        <v>12</v>
      </c>
      <c r="C35" s="61">
        <v>1159874</v>
      </c>
      <c r="D35" s="379">
        <f t="shared" si="0"/>
        <v>8.3701691786050303E-2</v>
      </c>
      <c r="E35" s="61">
        <v>84370</v>
      </c>
      <c r="F35" s="242">
        <f t="shared" si="1"/>
        <v>4.3008492910212505E-2</v>
      </c>
      <c r="G35" s="376">
        <v>24164</v>
      </c>
      <c r="H35" s="233">
        <f t="shared" si="2"/>
        <v>-3.6561540608428693E-2</v>
      </c>
      <c r="I35" s="61">
        <v>1816</v>
      </c>
      <c r="J35" s="379">
        <f t="shared" si="3"/>
        <v>-0.24989673688558448</v>
      </c>
      <c r="K35" s="61">
        <v>70</v>
      </c>
      <c r="L35" s="379">
        <f t="shared" si="4"/>
        <v>-0.125</v>
      </c>
      <c r="M35" s="61">
        <v>12</v>
      </c>
      <c r="N35" s="379">
        <f t="shared" si="5"/>
        <v>-0.4</v>
      </c>
      <c r="O35" s="61"/>
      <c r="P35" s="379"/>
      <c r="Q35" s="61"/>
      <c r="R35" s="379"/>
      <c r="S35" s="61">
        <v>249</v>
      </c>
      <c r="T35" s="379">
        <f t="shared" si="6"/>
        <v>-6.7415730337078705E-2</v>
      </c>
      <c r="U35" s="61"/>
      <c r="V35" s="379"/>
      <c r="W35" s="463"/>
      <c r="X35" s="473"/>
      <c r="Y35" s="61"/>
      <c r="Z35" s="379"/>
      <c r="AA35" s="61"/>
      <c r="AB35" s="379"/>
    </row>
    <row r="36" spans="1:28" s="73" customFormat="1" ht="13.55" customHeight="1">
      <c r="A36" s="439"/>
      <c r="B36" s="10" t="s">
        <v>13</v>
      </c>
      <c r="C36" s="61">
        <v>931946</v>
      </c>
      <c r="D36" s="379">
        <f t="shared" si="0"/>
        <v>0.18636265847197311</v>
      </c>
      <c r="E36" s="61">
        <v>66193</v>
      </c>
      <c r="F36" s="242">
        <f t="shared" si="1"/>
        <v>0.23179559707464131</v>
      </c>
      <c r="G36" s="376">
        <v>20530</v>
      </c>
      <c r="H36" s="233">
        <f t="shared" si="2"/>
        <v>0.15343558626889151</v>
      </c>
      <c r="I36" s="61">
        <v>2174</v>
      </c>
      <c r="J36" s="379">
        <f t="shared" si="3"/>
        <v>-0.10239471511147812</v>
      </c>
      <c r="K36" s="61">
        <v>91</v>
      </c>
      <c r="L36" s="379">
        <f t="shared" si="4"/>
        <v>1.1111111111111072E-2</v>
      </c>
      <c r="M36" s="61">
        <v>4</v>
      </c>
      <c r="N36" s="379">
        <f t="shared" si="5"/>
        <v>-0.66666666666666663</v>
      </c>
      <c r="O36" s="61"/>
      <c r="P36" s="379"/>
      <c r="Q36" s="61"/>
      <c r="R36" s="379"/>
      <c r="S36" s="61">
        <v>232</v>
      </c>
      <c r="T36" s="379">
        <f t="shared" si="6"/>
        <v>-0.60477001703577515</v>
      </c>
      <c r="U36" s="61"/>
      <c r="V36" s="379"/>
      <c r="W36" s="463"/>
      <c r="X36" s="473"/>
      <c r="Y36" s="61"/>
      <c r="Z36" s="379"/>
      <c r="AA36" s="61"/>
      <c r="AB36" s="379"/>
    </row>
    <row r="37" spans="1:28" s="73" customFormat="1" ht="13.55" customHeight="1">
      <c r="A37" s="439"/>
      <c r="B37" s="10" t="s">
        <v>14</v>
      </c>
      <c r="C37" s="61">
        <v>984649</v>
      </c>
      <c r="D37" s="379">
        <f t="shared" si="0"/>
        <v>0.16102220524285216</v>
      </c>
      <c r="E37" s="61">
        <v>54800</v>
      </c>
      <c r="F37" s="242">
        <v>8.7999999999999995E-2</v>
      </c>
      <c r="G37" s="376">
        <v>15044</v>
      </c>
      <c r="H37" s="233">
        <f t="shared" si="2"/>
        <v>0.10333700036670333</v>
      </c>
      <c r="I37" s="61">
        <v>1444</v>
      </c>
      <c r="J37" s="379">
        <v>8.7999999999999995E-2</v>
      </c>
      <c r="K37" s="61">
        <v>80</v>
      </c>
      <c r="L37" s="379">
        <f t="shared" si="4"/>
        <v>-0.33884297520661155</v>
      </c>
      <c r="M37" s="61">
        <v>11</v>
      </c>
      <c r="N37" s="379">
        <v>8.7999999999999995E-2</v>
      </c>
      <c r="O37" s="61"/>
      <c r="P37" s="379"/>
      <c r="Q37" s="61"/>
      <c r="R37" s="379"/>
      <c r="S37" s="61">
        <v>184</v>
      </c>
      <c r="T37" s="379">
        <f t="shared" si="6"/>
        <v>0.16455696202531644</v>
      </c>
      <c r="U37" s="61"/>
      <c r="V37" s="379"/>
      <c r="W37" s="463"/>
      <c r="X37" s="473"/>
      <c r="Y37" s="61"/>
      <c r="Z37" s="379"/>
      <c r="AA37" s="61"/>
      <c r="AB37" s="379"/>
    </row>
    <row r="38" spans="1:28" s="73" customFormat="1" ht="13.55" customHeight="1">
      <c r="A38" s="439"/>
      <c r="B38" s="10" t="s">
        <v>15</v>
      </c>
      <c r="C38" s="61">
        <v>987488</v>
      </c>
      <c r="D38" s="379">
        <f t="shared" si="0"/>
        <v>0.25950121870181153</v>
      </c>
      <c r="E38" s="61">
        <v>49891</v>
      </c>
      <c r="F38" s="242">
        <v>0.14199999999999999</v>
      </c>
      <c r="G38" s="376">
        <v>10368</v>
      </c>
      <c r="H38" s="233">
        <f t="shared" si="2"/>
        <v>0.21376726761882464</v>
      </c>
      <c r="I38" s="61">
        <v>2189</v>
      </c>
      <c r="J38" s="379">
        <v>0.14199999999999999</v>
      </c>
      <c r="K38" s="61">
        <v>161</v>
      </c>
      <c r="L38" s="379">
        <f t="shared" si="4"/>
        <v>0.78888888888888897</v>
      </c>
      <c r="M38" s="61">
        <v>15</v>
      </c>
      <c r="N38" s="379">
        <v>0.14199999999999999</v>
      </c>
      <c r="O38" s="61"/>
      <c r="P38" s="379"/>
      <c r="Q38" s="61"/>
      <c r="R38" s="379"/>
      <c r="S38" s="61">
        <v>223</v>
      </c>
      <c r="T38" s="379">
        <f t="shared" si="6"/>
        <v>7.7294685990338063E-2</v>
      </c>
      <c r="U38" s="61"/>
      <c r="V38" s="379"/>
      <c r="W38" s="463"/>
      <c r="X38" s="473"/>
      <c r="Y38" s="61"/>
      <c r="Z38" s="379"/>
      <c r="AA38" s="61"/>
      <c r="AB38" s="379"/>
    </row>
    <row r="39" spans="1:28" s="73" customFormat="1" ht="13.55" customHeight="1">
      <c r="A39" s="444"/>
      <c r="B39" s="10" t="s">
        <v>16</v>
      </c>
      <c r="C39" s="158">
        <v>1015874</v>
      </c>
      <c r="D39" s="379">
        <f t="shared" si="0"/>
        <v>0.28480891788218005</v>
      </c>
      <c r="E39" s="61">
        <v>62815</v>
      </c>
      <c r="F39" s="242">
        <v>0.104</v>
      </c>
      <c r="G39" s="376">
        <v>14912</v>
      </c>
      <c r="H39" s="233">
        <f t="shared" si="2"/>
        <v>0.17324940991345397</v>
      </c>
      <c r="I39" s="61">
        <v>2646</v>
      </c>
      <c r="J39" s="379">
        <v>0.104</v>
      </c>
      <c r="K39" s="61">
        <v>121</v>
      </c>
      <c r="L39" s="381">
        <f t="shared" si="4"/>
        <v>0.70422535211267601</v>
      </c>
      <c r="M39" s="61">
        <v>9</v>
      </c>
      <c r="N39" s="379">
        <v>0.104</v>
      </c>
      <c r="O39" s="61"/>
      <c r="P39" s="379"/>
      <c r="Q39" s="61"/>
      <c r="R39" s="381"/>
      <c r="S39" s="61">
        <v>272</v>
      </c>
      <c r="T39" s="381">
        <f t="shared" si="6"/>
        <v>-4.5614035087719329E-2</v>
      </c>
      <c r="U39" s="61"/>
      <c r="V39" s="381"/>
      <c r="W39" s="466"/>
      <c r="X39" s="474"/>
      <c r="Y39" s="61"/>
      <c r="Z39" s="379"/>
      <c r="AA39" s="61"/>
      <c r="AB39" s="379"/>
    </row>
    <row r="40" spans="1:28" s="73" customFormat="1" ht="13.55" customHeight="1">
      <c r="A40" s="443" t="s">
        <v>222</v>
      </c>
      <c r="B40" s="2" t="s">
        <v>233</v>
      </c>
      <c r="C40" s="71">
        <v>1281530</v>
      </c>
      <c r="D40" s="378">
        <f t="shared" si="0"/>
        <v>0.30066670929384026</v>
      </c>
      <c r="E40" s="71">
        <v>83332</v>
      </c>
      <c r="F40" s="378">
        <f t="shared" ref="F40:F51" si="7">(E40-E28)/E28</f>
        <v>0.11058986592744623</v>
      </c>
      <c r="G40" s="71">
        <v>14508</v>
      </c>
      <c r="H40" s="378">
        <f t="shared" si="2"/>
        <v>0.15417661097852028</v>
      </c>
      <c r="I40" s="71">
        <v>6072</v>
      </c>
      <c r="J40" s="378">
        <f t="shared" ref="J40:J51" si="8">(I40-I28)/I28</f>
        <v>0.66675816634641782</v>
      </c>
      <c r="K40" s="71">
        <v>203</v>
      </c>
      <c r="L40" s="379">
        <f t="shared" si="4"/>
        <v>0.69166666666666665</v>
      </c>
      <c r="M40" s="71">
        <v>3</v>
      </c>
      <c r="N40" s="378">
        <f t="shared" ref="N40:N51" si="9">(M40-M28)/M28</f>
        <v>-0.91428571428571426</v>
      </c>
      <c r="O40" s="71"/>
      <c r="P40" s="378"/>
      <c r="Q40" s="71"/>
      <c r="R40" s="379"/>
      <c r="S40" s="71">
        <v>275</v>
      </c>
      <c r="T40" s="379">
        <f t="shared" si="6"/>
        <v>0.12704918032786883</v>
      </c>
      <c r="U40" s="71"/>
      <c r="V40" s="379"/>
      <c r="W40" s="471">
        <v>7351</v>
      </c>
      <c r="X40" s="472">
        <f>(W40/W28-1)</f>
        <v>0.11598603309549116</v>
      </c>
      <c r="Y40" s="71"/>
      <c r="Z40" s="378"/>
      <c r="AA40" s="71"/>
      <c r="AB40" s="378"/>
    </row>
    <row r="41" spans="1:28" s="73" customFormat="1" ht="13.55" customHeight="1">
      <c r="A41" s="439"/>
      <c r="B41" s="10" t="s">
        <v>20</v>
      </c>
      <c r="C41" s="61">
        <v>982591</v>
      </c>
      <c r="D41" s="379">
        <f t="shared" si="0"/>
        <v>4.0223545304024153E-2</v>
      </c>
      <c r="E41" s="61">
        <v>53505</v>
      </c>
      <c r="F41" s="242">
        <f t="shared" si="7"/>
        <v>0.10769517421278181</v>
      </c>
      <c r="G41" s="61">
        <v>10795</v>
      </c>
      <c r="H41" s="379">
        <f t="shared" si="2"/>
        <v>4.999513665985799E-2</v>
      </c>
      <c r="I41" s="61">
        <v>3195</v>
      </c>
      <c r="J41" s="379">
        <f t="shared" si="8"/>
        <v>0.26634958382877527</v>
      </c>
      <c r="K41" s="61">
        <v>140</v>
      </c>
      <c r="L41" s="379">
        <f t="shared" si="4"/>
        <v>0.38613861386138604</v>
      </c>
      <c r="M41" s="61">
        <v>9</v>
      </c>
      <c r="N41" s="379">
        <f t="shared" si="9"/>
        <v>-0.71875</v>
      </c>
      <c r="O41" s="61"/>
      <c r="P41" s="379"/>
      <c r="Q41" s="61"/>
      <c r="R41" s="379"/>
      <c r="S41" s="61">
        <v>236</v>
      </c>
      <c r="T41" s="379">
        <f t="shared" si="6"/>
        <v>-4.2194092827003704E-3</v>
      </c>
      <c r="U41" s="61"/>
      <c r="V41" s="379"/>
      <c r="W41" s="463"/>
      <c r="X41" s="473"/>
      <c r="Y41" s="61"/>
      <c r="Z41" s="379"/>
      <c r="AA41" s="61"/>
      <c r="AB41" s="379"/>
    </row>
    <row r="42" spans="1:28" s="73" customFormat="1" ht="13.55" customHeight="1">
      <c r="A42" s="439"/>
      <c r="B42" s="10" t="s">
        <v>237</v>
      </c>
      <c r="C42" s="61">
        <v>1046055</v>
      </c>
      <c r="D42" s="379">
        <v>0.27</v>
      </c>
      <c r="E42" s="61">
        <v>53183</v>
      </c>
      <c r="F42" s="242">
        <f t="shared" si="7"/>
        <v>6.0795851201755263E-2</v>
      </c>
      <c r="G42" s="61">
        <v>12178</v>
      </c>
      <c r="H42" s="379">
        <f t="shared" si="2"/>
        <v>7.598515638805442E-2</v>
      </c>
      <c r="I42" s="61">
        <v>3047</v>
      </c>
      <c r="J42" s="379">
        <f t="shared" si="8"/>
        <v>0.11001821493624772</v>
      </c>
      <c r="K42" s="61">
        <v>150</v>
      </c>
      <c r="L42" s="379">
        <f t="shared" si="4"/>
        <v>0.48514851485148514</v>
      </c>
      <c r="M42" s="61">
        <v>9</v>
      </c>
      <c r="N42" s="379">
        <f t="shared" si="9"/>
        <v>-0.35714285714285715</v>
      </c>
      <c r="O42" s="61"/>
      <c r="P42" s="379"/>
      <c r="Q42" s="61"/>
      <c r="R42" s="379"/>
      <c r="S42" s="61">
        <v>200</v>
      </c>
      <c r="T42" s="379">
        <f t="shared" si="6"/>
        <v>-3.8461538461538436E-2</v>
      </c>
      <c r="U42" s="61"/>
      <c r="V42" s="379"/>
      <c r="W42" s="463"/>
      <c r="X42" s="473"/>
      <c r="Y42" s="61"/>
      <c r="Z42" s="379"/>
      <c r="AA42" s="61"/>
      <c r="AB42" s="379"/>
    </row>
    <row r="43" spans="1:28" s="73" customFormat="1" ht="13.55" customHeight="1">
      <c r="A43" s="439"/>
      <c r="B43" s="10" t="s">
        <v>238</v>
      </c>
      <c r="C43" s="61">
        <v>989018</v>
      </c>
      <c r="D43" s="379">
        <v>0.157</v>
      </c>
      <c r="E43" s="61">
        <v>54110</v>
      </c>
      <c r="F43" s="242">
        <f t="shared" si="7"/>
        <v>2.1855089642910061E-3</v>
      </c>
      <c r="G43" s="61">
        <v>12555</v>
      </c>
      <c r="H43" s="379">
        <f t="shared" si="2"/>
        <v>4.5204795204795208E-2</v>
      </c>
      <c r="I43" s="61">
        <v>3530</v>
      </c>
      <c r="J43" s="379">
        <f t="shared" si="8"/>
        <v>0.11041207927021075</v>
      </c>
      <c r="K43" s="61">
        <v>130</v>
      </c>
      <c r="L43" s="379">
        <f t="shared" si="4"/>
        <v>0.30000000000000004</v>
      </c>
      <c r="M43" s="61">
        <v>13</v>
      </c>
      <c r="N43" s="379">
        <f t="shared" si="9"/>
        <v>-0.1875</v>
      </c>
      <c r="O43" s="61"/>
      <c r="P43" s="379"/>
      <c r="Q43" s="61"/>
      <c r="R43" s="379"/>
      <c r="S43" s="61">
        <v>292</v>
      </c>
      <c r="T43" s="379">
        <f t="shared" si="6"/>
        <v>0.140625</v>
      </c>
      <c r="U43" s="61"/>
      <c r="V43" s="379"/>
      <c r="W43" s="463"/>
      <c r="X43" s="473"/>
      <c r="Y43" s="61"/>
      <c r="Z43" s="379"/>
      <c r="AA43" s="61"/>
      <c r="AB43" s="379"/>
    </row>
    <row r="44" spans="1:28" s="73" customFormat="1" ht="13.55" customHeight="1">
      <c r="A44" s="439"/>
      <c r="B44" s="10" t="s">
        <v>239</v>
      </c>
      <c r="C44" s="61">
        <v>1107498</v>
      </c>
      <c r="D44" s="379">
        <v>0.222</v>
      </c>
      <c r="E44" s="61">
        <v>67349</v>
      </c>
      <c r="F44" s="242">
        <f t="shared" si="7"/>
        <v>8.7221128079294871E-2</v>
      </c>
      <c r="G44" s="61">
        <v>17849</v>
      </c>
      <c r="H44" s="379">
        <f t="shared" si="2"/>
        <v>7.7968353665901685E-2</v>
      </c>
      <c r="I44" s="61">
        <v>3555</v>
      </c>
      <c r="J44" s="379">
        <f t="shared" si="8"/>
        <v>0.36941448382126346</v>
      </c>
      <c r="K44" s="61">
        <v>220</v>
      </c>
      <c r="L44" s="379">
        <f t="shared" si="4"/>
        <v>1.75</v>
      </c>
      <c r="M44" s="61">
        <v>33</v>
      </c>
      <c r="N44" s="379">
        <f t="shared" si="9"/>
        <v>2</v>
      </c>
      <c r="O44" s="61"/>
      <c r="P44" s="379"/>
      <c r="Q44" s="61"/>
      <c r="R44" s="379"/>
      <c r="S44" s="61">
        <v>254</v>
      </c>
      <c r="T44" s="379">
        <f t="shared" si="6"/>
        <v>0.84057971014492749</v>
      </c>
      <c r="U44" s="61"/>
      <c r="V44" s="379"/>
      <c r="W44" s="463"/>
      <c r="X44" s="473"/>
      <c r="Y44" s="61"/>
      <c r="Z44" s="379"/>
      <c r="AA44" s="61"/>
      <c r="AB44" s="379"/>
    </row>
    <row r="45" spans="1:28" s="73" customFormat="1" ht="13.55" customHeight="1">
      <c r="A45" s="439"/>
      <c r="B45" s="10" t="s">
        <v>240</v>
      </c>
      <c r="C45" s="61">
        <v>1064076</v>
      </c>
      <c r="D45" s="379">
        <v>0.16200000000000001</v>
      </c>
      <c r="E45" s="61">
        <v>75208</v>
      </c>
      <c r="F45" s="242">
        <f t="shared" si="7"/>
        <v>0.11430815047486406</v>
      </c>
      <c r="G45" s="61">
        <v>22394</v>
      </c>
      <c r="H45" s="379">
        <f t="shared" si="2"/>
        <v>-2.6093763590501869E-2</v>
      </c>
      <c r="I45" s="61">
        <v>2672</v>
      </c>
      <c r="J45" s="379">
        <f t="shared" si="8"/>
        <v>0.16732197466142421</v>
      </c>
      <c r="K45" s="61">
        <v>170</v>
      </c>
      <c r="L45" s="379">
        <f t="shared" si="4"/>
        <v>-0.15000000000000002</v>
      </c>
      <c r="M45" s="61">
        <v>22</v>
      </c>
      <c r="N45" s="379">
        <f t="shared" si="9"/>
        <v>0.5714285714285714</v>
      </c>
      <c r="O45" s="61"/>
      <c r="P45" s="379"/>
      <c r="Q45" s="61"/>
      <c r="R45" s="379"/>
      <c r="S45" s="61">
        <v>242</v>
      </c>
      <c r="T45" s="379">
        <f t="shared" si="6"/>
        <v>0.18048780487804872</v>
      </c>
      <c r="U45" s="61"/>
      <c r="V45" s="379"/>
      <c r="W45" s="463"/>
      <c r="X45" s="473"/>
      <c r="Y45" s="61"/>
      <c r="Z45" s="379"/>
      <c r="AA45" s="61"/>
      <c r="AB45" s="379"/>
    </row>
    <row r="46" spans="1:28" s="73" customFormat="1" ht="13.55" customHeight="1">
      <c r="A46" s="439"/>
      <c r="B46" s="10" t="s">
        <v>241</v>
      </c>
      <c r="C46" s="61">
        <v>1297398</v>
      </c>
      <c r="D46" s="379">
        <v>0.18099999999999999</v>
      </c>
      <c r="E46" s="376">
        <v>87645</v>
      </c>
      <c r="F46" s="242">
        <f t="shared" si="7"/>
        <v>5.9166878149584892E-2</v>
      </c>
      <c r="G46" s="376">
        <v>32727</v>
      </c>
      <c r="H46" s="379">
        <f t="shared" si="2"/>
        <v>5.3568554228503366E-2</v>
      </c>
      <c r="I46" s="376">
        <v>4070</v>
      </c>
      <c r="J46" s="379">
        <f t="shared" si="8"/>
        <v>0.30658105939004815</v>
      </c>
      <c r="K46" s="376">
        <v>380</v>
      </c>
      <c r="L46" s="379">
        <f t="shared" si="4"/>
        <v>0.80094786729857814</v>
      </c>
      <c r="M46" s="376">
        <v>34</v>
      </c>
      <c r="N46" s="379">
        <f t="shared" si="9"/>
        <v>5.8</v>
      </c>
      <c r="O46" s="376"/>
      <c r="P46" s="379"/>
      <c r="Q46" s="376"/>
      <c r="R46" s="379"/>
      <c r="S46" s="376">
        <v>272</v>
      </c>
      <c r="T46" s="379">
        <f t="shared" si="6"/>
        <v>6.6666666666666652E-2</v>
      </c>
      <c r="U46" s="376"/>
      <c r="V46" s="379"/>
      <c r="W46" s="463"/>
      <c r="X46" s="473"/>
      <c r="Y46" s="376"/>
      <c r="Z46" s="379"/>
      <c r="AA46" s="376"/>
      <c r="AB46" s="379"/>
    </row>
    <row r="47" spans="1:28" s="73" customFormat="1" ht="13.55" customHeight="1">
      <c r="A47" s="439"/>
      <c r="B47" s="10" t="s">
        <v>242</v>
      </c>
      <c r="C47" s="61">
        <v>1308664</v>
      </c>
      <c r="D47" s="379">
        <v>0.128</v>
      </c>
      <c r="E47" s="376">
        <v>93817</v>
      </c>
      <c r="F47" s="242">
        <f t="shared" si="7"/>
        <v>0.11197107976768994</v>
      </c>
      <c r="G47" s="61">
        <v>27250</v>
      </c>
      <c r="H47" s="379">
        <f t="shared" si="2"/>
        <v>0.12771064393312365</v>
      </c>
      <c r="I47" s="376">
        <v>2437</v>
      </c>
      <c r="J47" s="379">
        <f t="shared" si="8"/>
        <v>0.34196035242290751</v>
      </c>
      <c r="K47" s="376">
        <v>141</v>
      </c>
      <c r="L47" s="379">
        <f t="shared" si="4"/>
        <v>1.0142857142857142</v>
      </c>
      <c r="M47" s="376">
        <v>17</v>
      </c>
      <c r="N47" s="379">
        <f t="shared" si="9"/>
        <v>0.41666666666666669</v>
      </c>
      <c r="O47" s="376"/>
      <c r="P47" s="379"/>
      <c r="Q47" s="376"/>
      <c r="R47" s="379"/>
      <c r="S47" s="376">
        <v>217</v>
      </c>
      <c r="T47" s="379">
        <f t="shared" si="6"/>
        <v>-0.12851405622489964</v>
      </c>
      <c r="U47" s="376"/>
      <c r="V47" s="379"/>
      <c r="W47" s="463"/>
      <c r="X47" s="473"/>
      <c r="Y47" s="376"/>
      <c r="Z47" s="379"/>
      <c r="AA47" s="376"/>
      <c r="AB47" s="379"/>
    </row>
    <row r="48" spans="1:28" s="73" customFormat="1" ht="13.55" customHeight="1">
      <c r="A48" s="439"/>
      <c r="B48" s="10" t="s">
        <v>243</v>
      </c>
      <c r="C48" s="61">
        <v>1015650</v>
      </c>
      <c r="D48" s="379">
        <v>0.09</v>
      </c>
      <c r="E48" s="376">
        <v>67771</v>
      </c>
      <c r="F48" s="242">
        <f t="shared" si="7"/>
        <v>2.3839378786276493E-2</v>
      </c>
      <c r="G48" s="61">
        <v>21266</v>
      </c>
      <c r="H48" s="379">
        <f t="shared" si="2"/>
        <v>3.5849975645396978E-2</v>
      </c>
      <c r="I48" s="376">
        <v>3423</v>
      </c>
      <c r="J48" s="379">
        <f t="shared" si="8"/>
        <v>0.57451701931922727</v>
      </c>
      <c r="K48" s="376">
        <v>131</v>
      </c>
      <c r="L48" s="379">
        <f t="shared" ref="L48:L79" si="10">(K48/K36-1)</f>
        <v>0.43956043956043955</v>
      </c>
      <c r="M48" s="376">
        <v>36</v>
      </c>
      <c r="N48" s="379">
        <f t="shared" si="9"/>
        <v>8</v>
      </c>
      <c r="O48" s="376"/>
      <c r="P48" s="379"/>
      <c r="Q48" s="376"/>
      <c r="R48" s="379"/>
      <c r="S48" s="376">
        <v>217</v>
      </c>
      <c r="T48" s="379">
        <f t="shared" si="6"/>
        <v>-6.4655172413793149E-2</v>
      </c>
      <c r="U48" s="376"/>
      <c r="V48" s="379"/>
      <c r="W48" s="463"/>
      <c r="X48" s="473"/>
      <c r="Y48" s="376"/>
      <c r="Z48" s="379"/>
      <c r="AA48" s="376"/>
      <c r="AB48" s="379"/>
    </row>
    <row r="49" spans="1:28" s="73" customFormat="1" ht="13.55" customHeight="1">
      <c r="A49" s="439"/>
      <c r="B49" s="10" t="s">
        <v>244</v>
      </c>
      <c r="C49" s="376">
        <v>1078092</v>
      </c>
      <c r="D49" s="379">
        <v>9.5000000000000001E-2</v>
      </c>
      <c r="E49" s="376">
        <v>56223</v>
      </c>
      <c r="F49" s="242">
        <f t="shared" si="7"/>
        <v>2.5967153284671533E-2</v>
      </c>
      <c r="G49" s="376">
        <v>15547</v>
      </c>
      <c r="H49" s="379">
        <f t="shared" si="2"/>
        <v>3.3435256580696626E-2</v>
      </c>
      <c r="I49" s="376">
        <v>2340</v>
      </c>
      <c r="J49" s="379">
        <f t="shared" si="8"/>
        <v>0.62049861495844871</v>
      </c>
      <c r="K49" s="376">
        <v>209</v>
      </c>
      <c r="L49" s="379">
        <f t="shared" si="10"/>
        <v>1.6124999999999998</v>
      </c>
      <c r="M49" s="376">
        <v>21</v>
      </c>
      <c r="N49" s="379">
        <f t="shared" si="9"/>
        <v>0.90909090909090906</v>
      </c>
      <c r="O49" s="376"/>
      <c r="P49" s="379"/>
      <c r="Q49" s="376"/>
      <c r="R49" s="379"/>
      <c r="S49" s="376">
        <v>252</v>
      </c>
      <c r="T49" s="379">
        <f t="shared" si="6"/>
        <v>0.36956521739130443</v>
      </c>
      <c r="U49" s="376"/>
      <c r="V49" s="379"/>
      <c r="W49" s="463"/>
      <c r="X49" s="473"/>
      <c r="Y49" s="376"/>
      <c r="Z49" s="379"/>
      <c r="AA49" s="376"/>
      <c r="AB49" s="379"/>
    </row>
    <row r="50" spans="1:28" s="73" customFormat="1" ht="13.55" customHeight="1">
      <c r="A50" s="439"/>
      <c r="B50" s="10" t="s">
        <v>15</v>
      </c>
      <c r="C50" s="376">
        <v>1072557</v>
      </c>
      <c r="D50" s="379">
        <v>8.5999999999999993E-2</v>
      </c>
      <c r="E50" s="376">
        <v>50932</v>
      </c>
      <c r="F50" s="242">
        <f t="shared" si="7"/>
        <v>2.0865486761139283E-2</v>
      </c>
      <c r="G50" s="376">
        <v>10214</v>
      </c>
      <c r="H50" s="379">
        <f t="shared" si="2"/>
        <v>-1.4853395061728395E-2</v>
      </c>
      <c r="I50" s="376">
        <v>2416</v>
      </c>
      <c r="J50" s="379">
        <f t="shared" si="8"/>
        <v>0.10370031978072179</v>
      </c>
      <c r="K50" s="376">
        <v>228</v>
      </c>
      <c r="L50" s="379">
        <f t="shared" si="10"/>
        <v>0.41614906832298137</v>
      </c>
      <c r="M50" s="376">
        <v>28</v>
      </c>
      <c r="N50" s="379">
        <f t="shared" si="9"/>
        <v>0.8666666666666667</v>
      </c>
      <c r="O50" s="376"/>
      <c r="P50" s="379"/>
      <c r="Q50" s="376"/>
      <c r="R50" s="379"/>
      <c r="S50" s="376">
        <v>239</v>
      </c>
      <c r="T50" s="379">
        <f t="shared" si="6"/>
        <v>7.1748878923766801E-2</v>
      </c>
      <c r="U50" s="376"/>
      <c r="V50" s="379"/>
      <c r="W50" s="463"/>
      <c r="X50" s="473"/>
      <c r="Y50" s="376"/>
      <c r="Z50" s="379"/>
      <c r="AA50" s="376"/>
      <c r="AB50" s="379"/>
    </row>
    <row r="51" spans="1:28" s="73" customFormat="1" ht="13.55" customHeight="1">
      <c r="A51" s="444"/>
      <c r="B51" s="29" t="s">
        <v>231</v>
      </c>
      <c r="C51" s="376">
        <v>1081848</v>
      </c>
      <c r="D51" s="379">
        <v>6.5000000000000002E-2</v>
      </c>
      <c r="E51" s="380">
        <v>63100</v>
      </c>
      <c r="F51" s="259">
        <f t="shared" si="7"/>
        <v>4.5371328504338138E-3</v>
      </c>
      <c r="G51" s="380">
        <v>15318</v>
      </c>
      <c r="H51" s="381">
        <f t="shared" si="2"/>
        <v>2.7226394849785406E-2</v>
      </c>
      <c r="I51" s="380">
        <v>2992</v>
      </c>
      <c r="J51" s="381">
        <f t="shared" si="8"/>
        <v>0.1307634164777022</v>
      </c>
      <c r="K51" s="380">
        <v>216</v>
      </c>
      <c r="L51" s="381">
        <f t="shared" si="10"/>
        <v>0.78512396694214881</v>
      </c>
      <c r="M51" s="380">
        <v>13</v>
      </c>
      <c r="N51" s="381">
        <f t="shared" si="9"/>
        <v>0.44444444444444442</v>
      </c>
      <c r="O51" s="380"/>
      <c r="P51" s="381"/>
      <c r="Q51" s="380"/>
      <c r="R51" s="381"/>
      <c r="S51" s="380">
        <v>270</v>
      </c>
      <c r="T51" s="381">
        <f t="shared" si="6"/>
        <v>-7.3529411764705621E-3</v>
      </c>
      <c r="U51" s="380"/>
      <c r="V51" s="381"/>
      <c r="W51" s="466"/>
      <c r="X51" s="474"/>
      <c r="Y51" s="380"/>
      <c r="Z51" s="381"/>
      <c r="AA51" s="380"/>
      <c r="AB51" s="381"/>
    </row>
    <row r="52" spans="1:28" s="73" customFormat="1" ht="13.55" customHeight="1">
      <c r="A52" s="443" t="s">
        <v>232</v>
      </c>
      <c r="B52" s="2" t="s">
        <v>233</v>
      </c>
      <c r="C52" s="375">
        <v>1322909</v>
      </c>
      <c r="D52" s="378">
        <v>3.2000000000000001E-2</v>
      </c>
      <c r="E52" s="375">
        <v>84958</v>
      </c>
      <c r="F52" s="239">
        <v>0.02</v>
      </c>
      <c r="G52" s="375">
        <v>13909</v>
      </c>
      <c r="H52" s="378">
        <f t="shared" si="2"/>
        <v>-4.1287565481113869E-2</v>
      </c>
      <c r="I52" s="375">
        <v>4899</v>
      </c>
      <c r="J52" s="378">
        <v>0.02</v>
      </c>
      <c r="K52" s="375">
        <v>156</v>
      </c>
      <c r="L52" s="379">
        <f t="shared" si="10"/>
        <v>-0.23152709359605916</v>
      </c>
      <c r="M52" s="375">
        <v>15</v>
      </c>
      <c r="N52" s="378">
        <v>0.02</v>
      </c>
      <c r="O52" s="375"/>
      <c r="P52" s="378"/>
      <c r="Q52" s="375">
        <v>1401</v>
      </c>
      <c r="R52" s="379"/>
      <c r="S52" s="375">
        <v>273</v>
      </c>
      <c r="T52" s="379">
        <f t="shared" si="6"/>
        <v>-7.2727272727273196E-3</v>
      </c>
      <c r="U52" s="375"/>
      <c r="V52" s="379"/>
      <c r="W52" s="471">
        <v>8207</v>
      </c>
      <c r="X52" s="472">
        <f>(W52/W40-1)</f>
        <v>0.11644674193987203</v>
      </c>
      <c r="Y52" s="375"/>
      <c r="Z52" s="378"/>
      <c r="AA52" s="375"/>
      <c r="AB52" s="378"/>
    </row>
    <row r="53" spans="1:28" s="73" customFormat="1" ht="13.55" customHeight="1">
      <c r="A53" s="439"/>
      <c r="B53" s="10" t="s">
        <v>234</v>
      </c>
      <c r="C53" s="376">
        <v>1132463</v>
      </c>
      <c r="D53" s="379">
        <v>0.153</v>
      </c>
      <c r="E53" s="376">
        <v>58515</v>
      </c>
      <c r="F53" s="242">
        <v>9.4E-2</v>
      </c>
      <c r="G53" s="376">
        <v>11434</v>
      </c>
      <c r="H53" s="379">
        <f t="shared" si="2"/>
        <v>5.9194071329319128E-2</v>
      </c>
      <c r="I53" s="376">
        <v>3350</v>
      </c>
      <c r="J53" s="379">
        <v>9.4E-2</v>
      </c>
      <c r="K53" s="376">
        <v>163</v>
      </c>
      <c r="L53" s="379">
        <f t="shared" si="10"/>
        <v>0.16428571428571437</v>
      </c>
      <c r="M53" s="376">
        <v>33</v>
      </c>
      <c r="N53" s="379">
        <v>9.4E-2</v>
      </c>
      <c r="O53" s="376"/>
      <c r="P53" s="379"/>
      <c r="Q53" s="376">
        <v>876</v>
      </c>
      <c r="R53" s="379"/>
      <c r="S53" s="376">
        <v>219</v>
      </c>
      <c r="T53" s="379">
        <f t="shared" si="6"/>
        <v>-7.2033898305084776E-2</v>
      </c>
      <c r="U53" s="376"/>
      <c r="V53" s="379"/>
      <c r="W53" s="463"/>
      <c r="X53" s="473"/>
      <c r="Y53" s="376"/>
      <c r="Z53" s="379"/>
      <c r="AA53" s="376"/>
      <c r="AB53" s="379"/>
    </row>
    <row r="54" spans="1:28" s="73" customFormat="1" ht="13.55" customHeight="1">
      <c r="A54" s="439"/>
      <c r="B54" s="10" t="s">
        <v>7</v>
      </c>
      <c r="C54" s="376">
        <v>983589</v>
      </c>
      <c r="D54" s="379">
        <v>-6.0299999999999999E-2</v>
      </c>
      <c r="E54" s="376">
        <v>56082</v>
      </c>
      <c r="F54" s="242">
        <v>5.5E-2</v>
      </c>
      <c r="G54" s="376">
        <v>11574</v>
      </c>
      <c r="H54" s="379">
        <f t="shared" si="2"/>
        <v>-4.9597635079651828E-2</v>
      </c>
      <c r="I54" s="376">
        <v>3527</v>
      </c>
      <c r="J54" s="379">
        <v>5.5E-2</v>
      </c>
      <c r="K54" s="376">
        <v>246</v>
      </c>
      <c r="L54" s="379">
        <f t="shared" si="10"/>
        <v>0.6399999999999999</v>
      </c>
      <c r="M54" s="376">
        <v>39</v>
      </c>
      <c r="N54" s="379">
        <v>5.5E-2</v>
      </c>
      <c r="O54" s="376"/>
      <c r="P54" s="379"/>
      <c r="Q54" s="376">
        <v>888</v>
      </c>
      <c r="R54" s="379"/>
      <c r="S54" s="376">
        <v>321</v>
      </c>
      <c r="T54" s="379">
        <f t="shared" si="6"/>
        <v>0.60499999999999998</v>
      </c>
      <c r="U54" s="376"/>
      <c r="V54" s="379"/>
      <c r="W54" s="463"/>
      <c r="X54" s="473"/>
      <c r="Y54" s="376"/>
      <c r="Z54" s="379"/>
      <c r="AA54" s="376"/>
      <c r="AB54" s="379"/>
    </row>
    <row r="55" spans="1:28" s="73" customFormat="1" ht="13.55" customHeight="1">
      <c r="A55" s="439"/>
      <c r="B55" s="10" t="s">
        <v>8</v>
      </c>
      <c r="C55" s="376">
        <v>1026750</v>
      </c>
      <c r="D55" s="379">
        <v>3.7999999999999999E-2</v>
      </c>
      <c r="E55" s="376">
        <v>51959</v>
      </c>
      <c r="F55" s="242">
        <v>-0.04</v>
      </c>
      <c r="G55" s="376">
        <v>12590</v>
      </c>
      <c r="H55" s="379">
        <f t="shared" ref="H55:H84" si="11">(G55/G43-1)</f>
        <v>2.7877339705295601E-3</v>
      </c>
      <c r="I55" s="376">
        <v>3439</v>
      </c>
      <c r="J55" s="379">
        <v>-0.04</v>
      </c>
      <c r="K55" s="376">
        <v>141</v>
      </c>
      <c r="L55" s="379">
        <f t="shared" si="10"/>
        <v>8.4615384615384537E-2</v>
      </c>
      <c r="M55" s="376">
        <v>13</v>
      </c>
      <c r="N55" s="379">
        <v>-0.04</v>
      </c>
      <c r="O55" s="376"/>
      <c r="P55" s="379"/>
      <c r="Q55" s="376">
        <v>748</v>
      </c>
      <c r="R55" s="379"/>
      <c r="S55" s="376">
        <v>227</v>
      </c>
      <c r="T55" s="379">
        <f t="shared" si="6"/>
        <v>-0.2226027397260274</v>
      </c>
      <c r="U55" s="376"/>
      <c r="V55" s="379"/>
      <c r="W55" s="463"/>
      <c r="X55" s="473"/>
      <c r="Y55" s="376"/>
      <c r="Z55" s="379"/>
      <c r="AA55" s="376"/>
      <c r="AB55" s="379"/>
    </row>
    <row r="56" spans="1:28" s="73" customFormat="1" ht="13.55" customHeight="1">
      <c r="A56" s="439"/>
      <c r="B56" s="10" t="s">
        <v>9</v>
      </c>
      <c r="C56" s="376">
        <v>1099977</v>
      </c>
      <c r="D56" s="379">
        <v>-7.0000000000000001E-3</v>
      </c>
      <c r="E56" s="376">
        <v>67847</v>
      </c>
      <c r="F56" s="242">
        <f t="shared" ref="F56:F84" si="12">(E56/E44-1)</f>
        <v>7.3943191435656974E-3</v>
      </c>
      <c r="G56" s="376">
        <v>19076</v>
      </c>
      <c r="H56" s="379">
        <f t="shared" si="11"/>
        <v>6.8743346966216645E-2</v>
      </c>
      <c r="I56" s="376">
        <v>2762</v>
      </c>
      <c r="J56" s="379">
        <f t="shared" ref="J56:J84" si="13">(I56/I44-1)</f>
        <v>-0.22306610407876226</v>
      </c>
      <c r="K56" s="376">
        <v>216</v>
      </c>
      <c r="L56" s="379">
        <f t="shared" si="10"/>
        <v>-1.8181818181818188E-2</v>
      </c>
      <c r="M56" s="376">
        <v>26</v>
      </c>
      <c r="N56" s="379">
        <f t="shared" ref="N56:N84" si="14">(M56/M44-1)</f>
        <v>-0.21212121212121215</v>
      </c>
      <c r="O56" s="376"/>
      <c r="P56" s="379"/>
      <c r="Q56" s="376">
        <v>516</v>
      </c>
      <c r="R56" s="379"/>
      <c r="S56" s="376">
        <v>224</v>
      </c>
      <c r="T56" s="379">
        <f t="shared" si="6"/>
        <v>-0.11811023622047245</v>
      </c>
      <c r="U56" s="376"/>
      <c r="V56" s="379"/>
      <c r="W56" s="463"/>
      <c r="X56" s="473"/>
      <c r="Y56" s="376"/>
      <c r="Z56" s="379"/>
      <c r="AA56" s="376"/>
      <c r="AB56" s="379"/>
    </row>
    <row r="57" spans="1:28" s="73" customFormat="1" ht="13.55" customHeight="1">
      <c r="A57" s="439"/>
      <c r="B57" s="10" t="s">
        <v>10</v>
      </c>
      <c r="C57" s="376">
        <v>1004715</v>
      </c>
      <c r="D57" s="379">
        <v>-5.6000000000000001E-2</v>
      </c>
      <c r="E57" s="376">
        <v>72649</v>
      </c>
      <c r="F57" s="242">
        <f t="shared" si="12"/>
        <v>-3.4025635570683943E-2</v>
      </c>
      <c r="G57" s="376">
        <v>22282</v>
      </c>
      <c r="H57" s="379">
        <f t="shared" si="11"/>
        <v>-5.001339644547631E-3</v>
      </c>
      <c r="I57" s="376">
        <v>3975</v>
      </c>
      <c r="J57" s="379">
        <f t="shared" si="13"/>
        <v>0.4876497005988023</v>
      </c>
      <c r="K57" s="376">
        <v>248</v>
      </c>
      <c r="L57" s="379">
        <f t="shared" si="10"/>
        <v>0.45882352941176463</v>
      </c>
      <c r="M57" s="376">
        <v>9</v>
      </c>
      <c r="N57" s="379">
        <f t="shared" si="14"/>
        <v>-0.59090909090909083</v>
      </c>
      <c r="O57" s="376"/>
      <c r="P57" s="379"/>
      <c r="Q57" s="376">
        <v>452</v>
      </c>
      <c r="R57" s="379"/>
      <c r="S57" s="376">
        <v>204</v>
      </c>
      <c r="T57" s="379">
        <f t="shared" si="6"/>
        <v>-0.15702479338842978</v>
      </c>
      <c r="U57" s="376"/>
      <c r="V57" s="379"/>
      <c r="W57" s="463"/>
      <c r="X57" s="473"/>
      <c r="Y57" s="376"/>
      <c r="Z57" s="379"/>
      <c r="AA57" s="376"/>
      <c r="AB57" s="379"/>
    </row>
    <row r="58" spans="1:28" s="73" customFormat="1" ht="13.55" customHeight="1">
      <c r="A58" s="439"/>
      <c r="B58" s="10" t="s">
        <v>11</v>
      </c>
      <c r="C58" s="376">
        <v>1135843</v>
      </c>
      <c r="D58" s="379">
        <v>-0.125</v>
      </c>
      <c r="E58" s="376">
        <v>80830</v>
      </c>
      <c r="F58" s="242">
        <f t="shared" si="12"/>
        <v>-7.7756860060471222E-2</v>
      </c>
      <c r="G58" s="376">
        <v>30979</v>
      </c>
      <c r="H58" s="379">
        <f t="shared" si="11"/>
        <v>-5.3411556207412891E-2</v>
      </c>
      <c r="I58" s="376">
        <v>5171</v>
      </c>
      <c r="J58" s="379">
        <f t="shared" si="13"/>
        <v>0.27051597051597054</v>
      </c>
      <c r="K58" s="376">
        <v>200</v>
      </c>
      <c r="L58" s="379">
        <f t="shared" si="10"/>
        <v>-0.47368421052631582</v>
      </c>
      <c r="M58" s="376">
        <v>32</v>
      </c>
      <c r="N58" s="379">
        <f t="shared" si="14"/>
        <v>-5.8823529411764719E-2</v>
      </c>
      <c r="O58" s="376"/>
      <c r="P58" s="379"/>
      <c r="Q58" s="376">
        <v>519</v>
      </c>
      <c r="R58" s="379"/>
      <c r="S58" s="376">
        <v>245</v>
      </c>
      <c r="T58" s="379">
        <f t="shared" si="6"/>
        <v>-9.9264705882352922E-2</v>
      </c>
      <c r="U58" s="376"/>
      <c r="V58" s="379"/>
      <c r="W58" s="463"/>
      <c r="X58" s="473"/>
      <c r="Y58" s="376"/>
      <c r="Z58" s="379"/>
      <c r="AA58" s="376"/>
      <c r="AB58" s="379"/>
    </row>
    <row r="59" spans="1:28" s="73" customFormat="1" ht="13.55" customHeight="1">
      <c r="A59" s="439"/>
      <c r="B59" s="10" t="s">
        <v>12</v>
      </c>
      <c r="C59" s="376">
        <v>1163809</v>
      </c>
      <c r="D59" s="379">
        <v>-0.111</v>
      </c>
      <c r="E59" s="376">
        <v>92204</v>
      </c>
      <c r="F59" s="242">
        <f t="shared" si="12"/>
        <v>-1.719304603643268E-2</v>
      </c>
      <c r="G59" s="376">
        <v>25444</v>
      </c>
      <c r="H59" s="379">
        <f t="shared" si="11"/>
        <v>-6.6275229357798171E-2</v>
      </c>
      <c r="I59" s="376">
        <v>4011</v>
      </c>
      <c r="J59" s="379">
        <f t="shared" si="13"/>
        <v>0.6458760771440295</v>
      </c>
      <c r="K59" s="376">
        <v>208</v>
      </c>
      <c r="L59" s="379">
        <f t="shared" si="10"/>
        <v>0.47517730496453892</v>
      </c>
      <c r="M59" s="376">
        <v>13</v>
      </c>
      <c r="N59" s="379">
        <f t="shared" si="14"/>
        <v>-0.23529411764705888</v>
      </c>
      <c r="O59" s="376"/>
      <c r="P59" s="379"/>
      <c r="Q59" s="376">
        <v>539</v>
      </c>
      <c r="R59" s="379"/>
      <c r="S59" s="376">
        <v>243</v>
      </c>
      <c r="T59" s="379">
        <f t="shared" si="6"/>
        <v>0.1198156682027649</v>
      </c>
      <c r="U59" s="376"/>
      <c r="V59" s="379"/>
      <c r="W59" s="463"/>
      <c r="X59" s="473"/>
      <c r="Y59" s="376"/>
      <c r="Z59" s="379"/>
      <c r="AA59" s="376"/>
      <c r="AB59" s="379"/>
    </row>
    <row r="60" spans="1:28" s="73" customFormat="1" ht="13.55" customHeight="1">
      <c r="A60" s="439"/>
      <c r="B60" s="10" t="s">
        <v>13</v>
      </c>
      <c r="C60" s="376">
        <v>818747</v>
      </c>
      <c r="D60" s="379">
        <v>-0.19400000000000001</v>
      </c>
      <c r="E60" s="376">
        <v>55821</v>
      </c>
      <c r="F60" s="242">
        <f t="shared" si="12"/>
        <v>-0.17632910832066817</v>
      </c>
      <c r="G60" s="376">
        <v>19202</v>
      </c>
      <c r="H60" s="379">
        <f t="shared" si="11"/>
        <v>-9.7056334054359095E-2</v>
      </c>
      <c r="I60" s="376">
        <v>2905</v>
      </c>
      <c r="J60" s="379">
        <f t="shared" si="13"/>
        <v>-0.15132924335378328</v>
      </c>
      <c r="K60" s="376">
        <v>64</v>
      </c>
      <c r="L60" s="379">
        <f t="shared" si="10"/>
        <v>-0.51145038167938939</v>
      </c>
      <c r="M60" s="376">
        <v>10</v>
      </c>
      <c r="N60" s="379">
        <f t="shared" si="14"/>
        <v>-0.72222222222222221</v>
      </c>
      <c r="O60" s="376"/>
      <c r="P60" s="379"/>
      <c r="Q60" s="376">
        <v>422</v>
      </c>
      <c r="R60" s="379"/>
      <c r="S60" s="376">
        <v>154</v>
      </c>
      <c r="T60" s="379">
        <f t="shared" ref="T60:T91" si="15">(S60/S48-1)</f>
        <v>-0.29032258064516125</v>
      </c>
      <c r="U60" s="376"/>
      <c r="V60" s="379"/>
      <c r="W60" s="463"/>
      <c r="X60" s="473"/>
      <c r="Y60" s="376"/>
      <c r="Z60" s="379"/>
      <c r="AA60" s="376"/>
      <c r="AB60" s="379"/>
    </row>
    <row r="61" spans="1:28" s="73" customFormat="1" ht="13.55" customHeight="1">
      <c r="A61" s="439"/>
      <c r="B61" s="10" t="s">
        <v>14</v>
      </c>
      <c r="C61" s="376">
        <v>932716</v>
      </c>
      <c r="D61" s="379">
        <v>-0.13500000000000001</v>
      </c>
      <c r="E61" s="376">
        <v>47761</v>
      </c>
      <c r="F61" s="242">
        <f t="shared" si="12"/>
        <v>-0.1505077992992192</v>
      </c>
      <c r="G61" s="376">
        <v>12228</v>
      </c>
      <c r="H61" s="379">
        <f t="shared" si="11"/>
        <v>-0.213481700649643</v>
      </c>
      <c r="I61" s="376">
        <v>2909</v>
      </c>
      <c r="J61" s="379">
        <f t="shared" si="13"/>
        <v>0.24316239316239319</v>
      </c>
      <c r="K61" s="376">
        <v>122</v>
      </c>
      <c r="L61" s="379">
        <f t="shared" si="10"/>
        <v>-0.41626794258373201</v>
      </c>
      <c r="M61" s="376">
        <v>4</v>
      </c>
      <c r="N61" s="379">
        <f t="shared" si="14"/>
        <v>-0.80952380952380953</v>
      </c>
      <c r="O61" s="376"/>
      <c r="P61" s="379"/>
      <c r="Q61" s="376">
        <v>552</v>
      </c>
      <c r="R61" s="379"/>
      <c r="S61" s="376">
        <v>172</v>
      </c>
      <c r="T61" s="379">
        <f t="shared" si="15"/>
        <v>-0.31746031746031744</v>
      </c>
      <c r="U61" s="376"/>
      <c r="V61" s="379"/>
      <c r="W61" s="463"/>
      <c r="X61" s="473"/>
      <c r="Y61" s="376"/>
      <c r="Z61" s="379"/>
      <c r="AA61" s="376"/>
      <c r="AB61" s="379"/>
    </row>
    <row r="62" spans="1:28" s="73" customFormat="1" ht="13.55" customHeight="1">
      <c r="A62" s="439"/>
      <c r="B62" s="10" t="s">
        <v>15</v>
      </c>
      <c r="C62" s="376">
        <v>707012</v>
      </c>
      <c r="D62" s="379">
        <v>-0.34079999999999999</v>
      </c>
      <c r="E62" s="376">
        <v>39334</v>
      </c>
      <c r="F62" s="242">
        <f t="shared" si="12"/>
        <v>-0.2277153852195084</v>
      </c>
      <c r="G62" s="376">
        <v>7452</v>
      </c>
      <c r="H62" s="379">
        <f t="shared" si="11"/>
        <v>-0.27041315841002544</v>
      </c>
      <c r="I62" s="376">
        <v>3166</v>
      </c>
      <c r="J62" s="379">
        <f t="shared" si="13"/>
        <v>0.310430463576159</v>
      </c>
      <c r="K62" s="376">
        <v>158</v>
      </c>
      <c r="L62" s="379">
        <f t="shared" si="10"/>
        <v>-0.30701754385964908</v>
      </c>
      <c r="M62" s="376">
        <v>8</v>
      </c>
      <c r="N62" s="379">
        <f t="shared" si="14"/>
        <v>-0.7142857142857143</v>
      </c>
      <c r="O62" s="376"/>
      <c r="P62" s="379"/>
      <c r="Q62" s="376">
        <v>546</v>
      </c>
      <c r="R62" s="379"/>
      <c r="S62" s="376">
        <v>155</v>
      </c>
      <c r="T62" s="379">
        <f t="shared" si="15"/>
        <v>-0.35146443514644354</v>
      </c>
      <c r="U62" s="376"/>
      <c r="V62" s="379"/>
      <c r="W62" s="463"/>
      <c r="X62" s="473"/>
      <c r="Y62" s="376"/>
      <c r="Z62" s="379"/>
      <c r="AA62" s="376"/>
      <c r="AB62" s="379"/>
    </row>
    <row r="63" spans="1:28" s="73" customFormat="1" ht="13.55" customHeight="1">
      <c r="A63" s="444"/>
      <c r="B63" s="29" t="s">
        <v>16</v>
      </c>
      <c r="C63" s="380">
        <v>667564</v>
      </c>
      <c r="D63" s="381">
        <v>-0.38290000000000002</v>
      </c>
      <c r="E63" s="380">
        <v>51434</v>
      </c>
      <c r="F63" s="259">
        <f t="shared" si="12"/>
        <v>-0.18488114104595876</v>
      </c>
      <c r="G63" s="380">
        <v>10394</v>
      </c>
      <c r="H63" s="381">
        <f t="shared" si="11"/>
        <v>-0.32145188666927793</v>
      </c>
      <c r="I63" s="380">
        <v>2251</v>
      </c>
      <c r="J63" s="381">
        <f t="shared" si="13"/>
        <v>-0.24766042780748665</v>
      </c>
      <c r="K63" s="380">
        <v>127</v>
      </c>
      <c r="L63" s="381">
        <f t="shared" si="10"/>
        <v>-0.41203703703703709</v>
      </c>
      <c r="M63" s="380">
        <v>9</v>
      </c>
      <c r="N63" s="381">
        <f t="shared" si="14"/>
        <v>-0.30769230769230771</v>
      </c>
      <c r="O63" s="380"/>
      <c r="P63" s="381"/>
      <c r="Q63" s="380">
        <v>397</v>
      </c>
      <c r="R63" s="381"/>
      <c r="S63" s="380">
        <v>260</v>
      </c>
      <c r="T63" s="381">
        <f t="shared" si="15"/>
        <v>-3.703703703703709E-2</v>
      </c>
      <c r="U63" s="380"/>
      <c r="V63" s="381"/>
      <c r="W63" s="466"/>
      <c r="X63" s="474"/>
      <c r="Y63" s="380"/>
      <c r="Z63" s="381"/>
      <c r="AA63" s="380"/>
      <c r="AB63" s="381"/>
    </row>
    <row r="64" spans="1:28" s="73" customFormat="1" ht="13.55" customHeight="1">
      <c r="A64" s="439" t="s">
        <v>235</v>
      </c>
      <c r="B64" s="10" t="s">
        <v>233</v>
      </c>
      <c r="C64" s="376">
        <v>812901</v>
      </c>
      <c r="D64" s="379">
        <v>-0.38600000000000001</v>
      </c>
      <c r="E64" s="376">
        <v>70458</v>
      </c>
      <c r="F64" s="242">
        <f t="shared" si="12"/>
        <v>-0.1706725676216484</v>
      </c>
      <c r="G64" s="376">
        <v>10962</v>
      </c>
      <c r="H64" s="379">
        <f t="shared" si="11"/>
        <v>-0.21187720181177649</v>
      </c>
      <c r="I64" s="376">
        <v>1887</v>
      </c>
      <c r="J64" s="379">
        <f t="shared" si="13"/>
        <v>-0.61481935088793627</v>
      </c>
      <c r="K64" s="376">
        <v>215</v>
      </c>
      <c r="L64" s="379">
        <f t="shared" si="10"/>
        <v>0.37820512820512819</v>
      </c>
      <c r="M64" s="376">
        <v>44</v>
      </c>
      <c r="N64" s="379">
        <f t="shared" si="14"/>
        <v>1.9333333333333331</v>
      </c>
      <c r="O64" s="376">
        <v>1032</v>
      </c>
      <c r="P64" s="379"/>
      <c r="Q64" s="376">
        <v>910</v>
      </c>
      <c r="R64" s="379">
        <f t="shared" ref="R64:R95" si="16">(Q64/Q52-1)</f>
        <v>-0.3504639543183441</v>
      </c>
      <c r="S64" s="376">
        <v>260</v>
      </c>
      <c r="T64" s="379">
        <f t="shared" si="15"/>
        <v>-4.7619047619047672E-2</v>
      </c>
      <c r="U64" s="376"/>
      <c r="V64" s="379"/>
      <c r="W64" s="463">
        <v>6158</v>
      </c>
      <c r="X64" s="473">
        <f>(W64/W52-1)</f>
        <v>-0.24966492019008169</v>
      </c>
      <c r="Y64" s="376"/>
      <c r="Z64" s="379"/>
      <c r="AA64" s="376"/>
      <c r="AB64" s="379"/>
    </row>
    <row r="65" spans="1:28" s="73" customFormat="1" ht="13.55" customHeight="1">
      <c r="A65" s="439"/>
      <c r="B65" s="10" t="s">
        <v>234</v>
      </c>
      <c r="C65" s="376">
        <v>753642</v>
      </c>
      <c r="D65" s="379">
        <v>-0.33500000000000002</v>
      </c>
      <c r="E65" s="376">
        <v>43090</v>
      </c>
      <c r="F65" s="242">
        <f t="shared" si="12"/>
        <v>-0.26360762197727083</v>
      </c>
      <c r="G65" s="376">
        <v>7785</v>
      </c>
      <c r="H65" s="379">
        <f t="shared" si="11"/>
        <v>-0.31913591044253975</v>
      </c>
      <c r="I65" s="376">
        <v>1997</v>
      </c>
      <c r="J65" s="379">
        <f t="shared" si="13"/>
        <v>-0.4038805970149254</v>
      </c>
      <c r="K65" s="376">
        <v>104</v>
      </c>
      <c r="L65" s="379">
        <f t="shared" si="10"/>
        <v>-0.3619631901840491</v>
      </c>
      <c r="M65" s="376">
        <v>33</v>
      </c>
      <c r="N65" s="379">
        <f t="shared" si="14"/>
        <v>0</v>
      </c>
      <c r="O65" s="376">
        <v>718</v>
      </c>
      <c r="P65" s="379"/>
      <c r="Q65" s="376">
        <v>670</v>
      </c>
      <c r="R65" s="379">
        <f t="shared" si="16"/>
        <v>-0.23515981735159819</v>
      </c>
      <c r="S65" s="376">
        <v>189</v>
      </c>
      <c r="T65" s="379">
        <f t="shared" si="15"/>
        <v>-0.13698630136986301</v>
      </c>
      <c r="U65" s="376"/>
      <c r="V65" s="379"/>
      <c r="W65" s="463"/>
      <c r="X65" s="473"/>
      <c r="Y65" s="376"/>
      <c r="Z65" s="379"/>
      <c r="AA65" s="376"/>
      <c r="AB65" s="379"/>
    </row>
    <row r="66" spans="1:28" s="73" customFormat="1" ht="13.55" customHeight="1">
      <c r="A66" s="439"/>
      <c r="B66" s="10" t="s">
        <v>7</v>
      </c>
      <c r="C66" s="376">
        <v>702043</v>
      </c>
      <c r="D66" s="379">
        <v>-0.28599999999999998</v>
      </c>
      <c r="E66" s="376">
        <v>46689</v>
      </c>
      <c r="F66" s="242">
        <f t="shared" si="12"/>
        <v>-0.16748689419064944</v>
      </c>
      <c r="G66" s="376">
        <v>9649</v>
      </c>
      <c r="H66" s="379">
        <f t="shared" si="11"/>
        <v>-0.16632106445481254</v>
      </c>
      <c r="I66" s="376">
        <v>2193</v>
      </c>
      <c r="J66" s="379">
        <f t="shared" si="13"/>
        <v>-0.37822512049900769</v>
      </c>
      <c r="K66" s="376">
        <v>175</v>
      </c>
      <c r="L66" s="379">
        <f t="shared" si="10"/>
        <v>-0.28861788617886175</v>
      </c>
      <c r="M66" s="376">
        <v>23</v>
      </c>
      <c r="N66" s="379">
        <f t="shared" si="14"/>
        <v>-0.41025641025641024</v>
      </c>
      <c r="O66" s="376">
        <v>801</v>
      </c>
      <c r="P66" s="379"/>
      <c r="Q66" s="376">
        <v>594</v>
      </c>
      <c r="R66" s="379">
        <f t="shared" si="16"/>
        <v>-0.33108108108108103</v>
      </c>
      <c r="S66" s="376">
        <v>216</v>
      </c>
      <c r="T66" s="379">
        <f t="shared" si="15"/>
        <v>-0.32710280373831779</v>
      </c>
      <c r="U66" s="376"/>
      <c r="V66" s="379"/>
      <c r="W66" s="463"/>
      <c r="X66" s="473"/>
      <c r="Y66" s="376"/>
      <c r="Z66" s="379"/>
      <c r="AA66" s="376"/>
      <c r="AB66" s="379"/>
    </row>
    <row r="67" spans="1:28" s="73" customFormat="1" ht="13.55" customHeight="1">
      <c r="A67" s="439"/>
      <c r="B67" s="10" t="s">
        <v>8</v>
      </c>
      <c r="C67" s="376">
        <v>734681</v>
      </c>
      <c r="D67" s="379">
        <v>-0.28399999999999997</v>
      </c>
      <c r="E67" s="376">
        <v>47658</v>
      </c>
      <c r="F67" s="242">
        <f t="shared" si="12"/>
        <v>-8.277680478839089E-2</v>
      </c>
      <c r="G67" s="376">
        <v>9023</v>
      </c>
      <c r="H67" s="379">
        <f t="shared" si="11"/>
        <v>-0.28332009531374103</v>
      </c>
      <c r="I67" s="376">
        <v>1677</v>
      </c>
      <c r="J67" s="379">
        <f t="shared" si="13"/>
        <v>-0.51235824367548699</v>
      </c>
      <c r="K67" s="376">
        <v>176</v>
      </c>
      <c r="L67" s="379">
        <f t="shared" si="10"/>
        <v>0.24822695035460995</v>
      </c>
      <c r="M67" s="376">
        <v>11</v>
      </c>
      <c r="N67" s="379">
        <f t="shared" si="14"/>
        <v>-0.15384615384615385</v>
      </c>
      <c r="O67" s="376">
        <v>983</v>
      </c>
      <c r="P67" s="379"/>
      <c r="Q67" s="376">
        <v>508</v>
      </c>
      <c r="R67" s="379">
        <f t="shared" si="16"/>
        <v>-0.32085561497326198</v>
      </c>
      <c r="S67" s="376">
        <v>227</v>
      </c>
      <c r="T67" s="379">
        <f t="shared" si="15"/>
        <v>0</v>
      </c>
      <c r="U67" s="376"/>
      <c r="V67" s="379"/>
      <c r="W67" s="463"/>
      <c r="X67" s="473"/>
      <c r="Y67" s="376"/>
      <c r="Z67" s="379"/>
      <c r="AA67" s="376"/>
      <c r="AB67" s="379"/>
    </row>
    <row r="68" spans="1:28" s="73" customFormat="1" ht="13.55" customHeight="1">
      <c r="A68" s="439"/>
      <c r="B68" s="10" t="s">
        <v>9</v>
      </c>
      <c r="C68" s="376">
        <v>737396</v>
      </c>
      <c r="D68" s="379">
        <v>-0.33</v>
      </c>
      <c r="E68" s="376">
        <v>54656</v>
      </c>
      <c r="F68" s="242">
        <f t="shared" si="12"/>
        <v>-0.19442274529455983</v>
      </c>
      <c r="G68" s="376">
        <v>11749</v>
      </c>
      <c r="H68" s="379">
        <f t="shared" si="11"/>
        <v>-0.38409519815474946</v>
      </c>
      <c r="I68" s="376">
        <v>1572</v>
      </c>
      <c r="J68" s="379">
        <f t="shared" si="13"/>
        <v>-0.4308472121650978</v>
      </c>
      <c r="K68" s="376">
        <v>164</v>
      </c>
      <c r="L68" s="379">
        <f t="shared" si="10"/>
        <v>-0.2407407407407407</v>
      </c>
      <c r="M68" s="376">
        <v>31</v>
      </c>
      <c r="N68" s="379">
        <f t="shared" si="14"/>
        <v>0.19230769230769229</v>
      </c>
      <c r="O68" s="376">
        <v>683</v>
      </c>
      <c r="P68" s="379"/>
      <c r="Q68" s="376">
        <v>436</v>
      </c>
      <c r="R68" s="379">
        <f t="shared" si="16"/>
        <v>-0.15503875968992253</v>
      </c>
      <c r="S68" s="376">
        <v>200</v>
      </c>
      <c r="T68" s="379">
        <f t="shared" si="15"/>
        <v>-0.1071428571428571</v>
      </c>
      <c r="U68" s="376"/>
      <c r="V68" s="379"/>
      <c r="W68" s="463"/>
      <c r="X68" s="473"/>
      <c r="Y68" s="376"/>
      <c r="Z68" s="379"/>
      <c r="AA68" s="376"/>
      <c r="AB68" s="379"/>
    </row>
    <row r="69" spans="1:28" s="73" customFormat="1" ht="13.55" customHeight="1">
      <c r="A69" s="439"/>
      <c r="B69" s="10" t="s">
        <v>10</v>
      </c>
      <c r="C69" s="376">
        <v>731137</v>
      </c>
      <c r="D69" s="379">
        <v>-0.27200000000000002</v>
      </c>
      <c r="E69" s="376">
        <v>63507</v>
      </c>
      <c r="F69" s="242">
        <f t="shared" si="12"/>
        <v>-0.12583793307547253</v>
      </c>
      <c r="G69" s="376">
        <v>15442</v>
      </c>
      <c r="H69" s="379">
        <f t="shared" si="11"/>
        <v>-0.30697423929629297</v>
      </c>
      <c r="I69" s="376">
        <v>1804</v>
      </c>
      <c r="J69" s="379">
        <f t="shared" si="13"/>
        <v>-0.54616352201257867</v>
      </c>
      <c r="K69" s="376">
        <v>197</v>
      </c>
      <c r="L69" s="379">
        <f t="shared" si="10"/>
        <v>-0.20564516129032262</v>
      </c>
      <c r="M69" s="376">
        <v>20</v>
      </c>
      <c r="N69" s="379">
        <f t="shared" si="14"/>
        <v>1.2222222222222223</v>
      </c>
      <c r="O69" s="376">
        <v>699</v>
      </c>
      <c r="P69" s="379"/>
      <c r="Q69" s="376">
        <v>382</v>
      </c>
      <c r="R69" s="379">
        <f t="shared" si="16"/>
        <v>-0.15486725663716816</v>
      </c>
      <c r="S69" s="376">
        <v>185</v>
      </c>
      <c r="T69" s="379">
        <f t="shared" si="15"/>
        <v>-9.3137254901960786E-2</v>
      </c>
      <c r="U69" s="376"/>
      <c r="V69" s="379"/>
      <c r="W69" s="463"/>
      <c r="X69" s="473"/>
      <c r="Y69" s="376"/>
      <c r="Z69" s="379"/>
      <c r="AA69" s="376"/>
      <c r="AB69" s="379"/>
    </row>
    <row r="70" spans="1:28" s="73" customFormat="1" ht="13.55" customHeight="1">
      <c r="A70" s="439"/>
      <c r="B70" s="10" t="s">
        <v>11</v>
      </c>
      <c r="C70" s="376">
        <v>996695</v>
      </c>
      <c r="D70" s="379">
        <v>-0.123</v>
      </c>
      <c r="E70" s="376">
        <v>89451</v>
      </c>
      <c r="F70" s="242">
        <f t="shared" si="12"/>
        <v>0.10665594457503391</v>
      </c>
      <c r="G70" s="376">
        <v>22944</v>
      </c>
      <c r="H70" s="379">
        <f t="shared" si="11"/>
        <v>-0.2593692501371897</v>
      </c>
      <c r="I70" s="376">
        <v>2089</v>
      </c>
      <c r="J70" s="379">
        <f t="shared" si="13"/>
        <v>-0.59601624444014689</v>
      </c>
      <c r="K70" s="376">
        <v>189</v>
      </c>
      <c r="L70" s="379">
        <f t="shared" si="10"/>
        <v>-5.5000000000000049E-2</v>
      </c>
      <c r="M70" s="376">
        <v>27</v>
      </c>
      <c r="N70" s="379">
        <f t="shared" si="14"/>
        <v>-0.15625</v>
      </c>
      <c r="O70" s="376">
        <v>654</v>
      </c>
      <c r="P70" s="379"/>
      <c r="Q70" s="376">
        <v>438</v>
      </c>
      <c r="R70" s="379">
        <f t="shared" si="16"/>
        <v>-0.15606936416184969</v>
      </c>
      <c r="S70" s="376">
        <v>271</v>
      </c>
      <c r="T70" s="379">
        <f t="shared" si="15"/>
        <v>0.10612244897959178</v>
      </c>
      <c r="U70" s="376"/>
      <c r="V70" s="379"/>
      <c r="W70" s="463"/>
      <c r="X70" s="473"/>
      <c r="Y70" s="376"/>
      <c r="Z70" s="379"/>
      <c r="AA70" s="376"/>
      <c r="AB70" s="379"/>
    </row>
    <row r="71" spans="1:28" s="73" customFormat="1" ht="13.55" customHeight="1">
      <c r="A71" s="439"/>
      <c r="B71" s="10" t="s">
        <v>12</v>
      </c>
      <c r="C71" s="376">
        <v>1041527</v>
      </c>
      <c r="D71" s="379">
        <v>-0.105</v>
      </c>
      <c r="E71" s="376">
        <v>88749</v>
      </c>
      <c r="F71" s="242">
        <f t="shared" si="12"/>
        <v>-3.7471259381371746E-2</v>
      </c>
      <c r="G71" s="376">
        <v>16546</v>
      </c>
      <c r="H71" s="379">
        <f t="shared" si="11"/>
        <v>-0.34970916522559348</v>
      </c>
      <c r="I71" s="376">
        <v>2161</v>
      </c>
      <c r="J71" s="379">
        <f t="shared" si="13"/>
        <v>-0.46123161306407379</v>
      </c>
      <c r="K71" s="376">
        <v>208</v>
      </c>
      <c r="L71" s="379">
        <f t="shared" si="10"/>
        <v>0</v>
      </c>
      <c r="M71" s="376">
        <v>18</v>
      </c>
      <c r="N71" s="379">
        <f t="shared" si="14"/>
        <v>0.38461538461538458</v>
      </c>
      <c r="O71" s="376">
        <v>957</v>
      </c>
      <c r="P71" s="379"/>
      <c r="Q71" s="376">
        <v>426</v>
      </c>
      <c r="R71" s="379">
        <f t="shared" si="16"/>
        <v>-0.20964749536178107</v>
      </c>
      <c r="S71" s="376">
        <v>268</v>
      </c>
      <c r="T71" s="379">
        <f t="shared" si="15"/>
        <v>0.10288065843621408</v>
      </c>
      <c r="U71" s="376"/>
      <c r="V71" s="379"/>
      <c r="W71" s="463"/>
      <c r="X71" s="473"/>
      <c r="Y71" s="376"/>
      <c r="Z71" s="379"/>
      <c r="AA71" s="376"/>
      <c r="AB71" s="379"/>
    </row>
    <row r="72" spans="1:28" s="73" customFormat="1" ht="13.55" customHeight="1">
      <c r="A72" s="439"/>
      <c r="B72" s="10" t="s">
        <v>13</v>
      </c>
      <c r="C72" s="376">
        <v>658487</v>
      </c>
      <c r="D72" s="379">
        <v>-0.19600000000000001</v>
      </c>
      <c r="E72" s="376">
        <v>56147</v>
      </c>
      <c r="F72" s="242">
        <f t="shared" si="12"/>
        <v>5.8400960212106057E-3</v>
      </c>
      <c r="G72" s="376">
        <v>13465</v>
      </c>
      <c r="H72" s="379">
        <f t="shared" si="11"/>
        <v>-0.29877096135819181</v>
      </c>
      <c r="I72" s="376">
        <v>2105</v>
      </c>
      <c r="J72" s="379">
        <f t="shared" si="13"/>
        <v>-0.2753872633390706</v>
      </c>
      <c r="K72" s="376">
        <v>134</v>
      </c>
      <c r="L72" s="379">
        <f t="shared" si="10"/>
        <v>1.09375</v>
      </c>
      <c r="M72" s="376">
        <v>31</v>
      </c>
      <c r="N72" s="379">
        <f t="shared" si="14"/>
        <v>2.1</v>
      </c>
      <c r="O72" s="376">
        <v>737</v>
      </c>
      <c r="P72" s="379"/>
      <c r="Q72" s="376">
        <v>431</v>
      </c>
      <c r="R72" s="379">
        <f t="shared" si="16"/>
        <v>2.1327014218009532E-2</v>
      </c>
      <c r="S72" s="376">
        <v>174</v>
      </c>
      <c r="T72" s="379">
        <f t="shared" si="15"/>
        <v>0.12987012987012991</v>
      </c>
      <c r="U72" s="376"/>
      <c r="V72" s="379"/>
      <c r="W72" s="463"/>
      <c r="X72" s="473"/>
      <c r="Y72" s="376"/>
      <c r="Z72" s="379"/>
      <c r="AA72" s="376"/>
      <c r="AB72" s="379"/>
    </row>
    <row r="73" spans="1:28" s="73" customFormat="1" ht="13.55" customHeight="1">
      <c r="A73" s="439"/>
      <c r="B73" s="10" t="s">
        <v>14</v>
      </c>
      <c r="C73" s="376">
        <v>714880</v>
      </c>
      <c r="D73" s="379">
        <v>-0.23400000000000001</v>
      </c>
      <c r="E73" s="376">
        <v>53166</v>
      </c>
      <c r="F73" s="242">
        <f t="shared" si="12"/>
        <v>0.11316764724356698</v>
      </c>
      <c r="G73" s="376">
        <v>9992</v>
      </c>
      <c r="H73" s="379">
        <f t="shared" si="11"/>
        <v>-0.1828590121033693</v>
      </c>
      <c r="I73" s="376">
        <v>1971</v>
      </c>
      <c r="J73" s="379">
        <f t="shared" si="13"/>
        <v>-0.32244757648676525</v>
      </c>
      <c r="K73" s="376">
        <v>140</v>
      </c>
      <c r="L73" s="379">
        <f t="shared" si="10"/>
        <v>0.14754098360655732</v>
      </c>
      <c r="M73" s="376">
        <v>11</v>
      </c>
      <c r="N73" s="379">
        <f t="shared" si="14"/>
        <v>1.75</v>
      </c>
      <c r="O73" s="376">
        <v>626</v>
      </c>
      <c r="P73" s="379"/>
      <c r="Q73" s="376">
        <v>520</v>
      </c>
      <c r="R73" s="379">
        <f t="shared" si="16"/>
        <v>-5.7971014492753659E-2</v>
      </c>
      <c r="S73" s="376">
        <v>231</v>
      </c>
      <c r="T73" s="379">
        <f t="shared" si="15"/>
        <v>0.34302325581395343</v>
      </c>
      <c r="U73" s="376"/>
      <c r="V73" s="379"/>
      <c r="W73" s="463"/>
      <c r="X73" s="473"/>
      <c r="Y73" s="376"/>
      <c r="Z73" s="379"/>
      <c r="AA73" s="376"/>
      <c r="AB73" s="379"/>
    </row>
    <row r="74" spans="1:28" s="73" customFormat="1" ht="13.55" customHeight="1">
      <c r="A74" s="439"/>
      <c r="B74" s="10" t="s">
        <v>15</v>
      </c>
      <c r="C74" s="376">
        <v>721940</v>
      </c>
      <c r="D74" s="379">
        <v>2.1000000000000001E-2</v>
      </c>
      <c r="E74" s="376">
        <v>49710</v>
      </c>
      <c r="F74" s="242">
        <f t="shared" si="12"/>
        <v>0.26379213911628607</v>
      </c>
      <c r="G74" s="376">
        <v>6298</v>
      </c>
      <c r="H74" s="379">
        <f t="shared" si="11"/>
        <v>-0.15485775630703169</v>
      </c>
      <c r="I74" s="376">
        <v>2210</v>
      </c>
      <c r="J74" s="379">
        <f t="shared" si="13"/>
        <v>-0.30195830701200255</v>
      </c>
      <c r="K74" s="376">
        <v>166</v>
      </c>
      <c r="L74" s="379">
        <f t="shared" si="10"/>
        <v>5.0632911392405111E-2</v>
      </c>
      <c r="M74" s="376">
        <v>26</v>
      </c>
      <c r="N74" s="379">
        <f t="shared" si="14"/>
        <v>2.25</v>
      </c>
      <c r="O74" s="376">
        <v>560</v>
      </c>
      <c r="P74" s="379"/>
      <c r="Q74" s="376">
        <v>511</v>
      </c>
      <c r="R74" s="379">
        <f t="shared" si="16"/>
        <v>-6.4102564102564097E-2</v>
      </c>
      <c r="S74" s="376">
        <v>192</v>
      </c>
      <c r="T74" s="379">
        <f t="shared" si="15"/>
        <v>0.23870967741935489</v>
      </c>
      <c r="U74" s="376"/>
      <c r="V74" s="379"/>
      <c r="W74" s="463"/>
      <c r="X74" s="473"/>
      <c r="Y74" s="376"/>
      <c r="Z74" s="379"/>
      <c r="AA74" s="376"/>
      <c r="AB74" s="379"/>
    </row>
    <row r="75" spans="1:28" s="73" customFormat="1" ht="13.55" customHeight="1">
      <c r="A75" s="444"/>
      <c r="B75" s="29" t="s">
        <v>16</v>
      </c>
      <c r="C75" s="376">
        <v>888782</v>
      </c>
      <c r="D75" s="379">
        <v>0.33100000000000002</v>
      </c>
      <c r="E75" s="380">
        <v>80565</v>
      </c>
      <c r="F75" s="259">
        <f t="shared" si="12"/>
        <v>0.56637632694326712</v>
      </c>
      <c r="G75" s="376">
        <v>10286</v>
      </c>
      <c r="H75" s="381">
        <f t="shared" si="11"/>
        <v>-1.03906099672888E-2</v>
      </c>
      <c r="I75" s="380">
        <v>2474</v>
      </c>
      <c r="J75" s="381">
        <f t="shared" si="13"/>
        <v>9.9067081297201209E-2</v>
      </c>
      <c r="K75" s="380">
        <v>137</v>
      </c>
      <c r="L75" s="381">
        <f t="shared" si="10"/>
        <v>7.8740157480315043E-2</v>
      </c>
      <c r="M75" s="380">
        <v>16</v>
      </c>
      <c r="N75" s="381">
        <f t="shared" si="14"/>
        <v>0.77777777777777768</v>
      </c>
      <c r="O75" s="380">
        <v>911</v>
      </c>
      <c r="P75" s="381"/>
      <c r="Q75" s="380">
        <v>756</v>
      </c>
      <c r="R75" s="381">
        <f t="shared" si="16"/>
        <v>0.90428211586901752</v>
      </c>
      <c r="S75" s="380">
        <v>311</v>
      </c>
      <c r="T75" s="381">
        <f t="shared" si="15"/>
        <v>0.19615384615384612</v>
      </c>
      <c r="U75" s="380"/>
      <c r="V75" s="381"/>
      <c r="W75" s="466"/>
      <c r="X75" s="474"/>
      <c r="Y75" s="380"/>
      <c r="Z75" s="381"/>
      <c r="AA75" s="380"/>
      <c r="AB75" s="381"/>
    </row>
    <row r="76" spans="1:28" s="73" customFormat="1" ht="13.55" customHeight="1">
      <c r="A76" s="443" t="s">
        <v>236</v>
      </c>
      <c r="B76" s="39" t="s">
        <v>233</v>
      </c>
      <c r="C76" s="71">
        <v>1118261</v>
      </c>
      <c r="D76" s="378">
        <v>0.376</v>
      </c>
      <c r="E76" s="61">
        <v>98629</v>
      </c>
      <c r="F76" s="242">
        <f t="shared" si="12"/>
        <v>0.39982684719975015</v>
      </c>
      <c r="G76" s="375">
        <v>10271</v>
      </c>
      <c r="H76" s="379">
        <f t="shared" si="11"/>
        <v>-6.3035942346287177E-2</v>
      </c>
      <c r="I76" s="61">
        <v>2857</v>
      </c>
      <c r="J76" s="379">
        <f t="shared" si="13"/>
        <v>0.51404345521992578</v>
      </c>
      <c r="K76" s="61">
        <v>288</v>
      </c>
      <c r="L76" s="379">
        <f t="shared" si="10"/>
        <v>0.33953488372093021</v>
      </c>
      <c r="M76" s="61">
        <v>22</v>
      </c>
      <c r="N76" s="379">
        <f t="shared" si="14"/>
        <v>-0.5</v>
      </c>
      <c r="O76" s="375">
        <v>875</v>
      </c>
      <c r="P76" s="379">
        <f t="shared" ref="P76:P84" si="17">(O76/O64-1)</f>
        <v>-0.15213178294573648</v>
      </c>
      <c r="Q76" s="61">
        <v>1322</v>
      </c>
      <c r="R76" s="379">
        <f t="shared" si="16"/>
        <v>0.45274725274725269</v>
      </c>
      <c r="S76" s="61">
        <v>340</v>
      </c>
      <c r="T76" s="379">
        <f t="shared" si="15"/>
        <v>0.30769230769230771</v>
      </c>
      <c r="U76" s="61"/>
      <c r="V76" s="379"/>
      <c r="W76" s="471">
        <v>7811</v>
      </c>
      <c r="X76" s="472">
        <f>(W76/W64-1)</f>
        <v>0.26843130886651512</v>
      </c>
      <c r="Y76" s="61"/>
      <c r="Z76" s="379"/>
      <c r="AA76" s="61">
        <v>50</v>
      </c>
      <c r="AB76" s="379"/>
    </row>
    <row r="77" spans="1:28" s="73" customFormat="1" ht="13.55" customHeight="1">
      <c r="A77" s="439"/>
      <c r="B77" s="39" t="s">
        <v>234</v>
      </c>
      <c r="C77" s="61">
        <v>908103</v>
      </c>
      <c r="D77" s="379">
        <v>0.20499999999999999</v>
      </c>
      <c r="E77" s="61">
        <v>64648</v>
      </c>
      <c r="F77" s="242">
        <f t="shared" si="12"/>
        <v>0.50030169412856806</v>
      </c>
      <c r="G77" s="376">
        <v>8179</v>
      </c>
      <c r="H77" s="379">
        <f t="shared" si="11"/>
        <v>5.0610147719974297E-2</v>
      </c>
      <c r="I77" s="61">
        <v>2539</v>
      </c>
      <c r="J77" s="379">
        <f t="shared" si="13"/>
        <v>0.27140711066599899</v>
      </c>
      <c r="K77" s="61">
        <v>263</v>
      </c>
      <c r="L77" s="379">
        <f t="shared" si="10"/>
        <v>1.5288461538461537</v>
      </c>
      <c r="M77" s="61">
        <v>4</v>
      </c>
      <c r="N77" s="379">
        <f t="shared" si="14"/>
        <v>-0.87878787878787878</v>
      </c>
      <c r="O77" s="376">
        <v>502</v>
      </c>
      <c r="P77" s="379">
        <f t="shared" si="17"/>
        <v>-0.30083565459610029</v>
      </c>
      <c r="Q77" s="61">
        <v>760</v>
      </c>
      <c r="R77" s="379">
        <f t="shared" si="16"/>
        <v>0.13432835820895517</v>
      </c>
      <c r="S77" s="61">
        <v>249</v>
      </c>
      <c r="T77" s="379">
        <f t="shared" si="15"/>
        <v>0.31746031746031744</v>
      </c>
      <c r="U77" s="61"/>
      <c r="V77" s="379"/>
      <c r="W77" s="463"/>
      <c r="X77" s="473"/>
      <c r="Y77" s="61"/>
      <c r="Z77" s="379"/>
      <c r="AA77" s="61">
        <v>41</v>
      </c>
      <c r="AB77" s="379"/>
    </row>
    <row r="78" spans="1:28" s="73" customFormat="1" ht="13.55" customHeight="1">
      <c r="A78" s="439"/>
      <c r="B78" s="39" t="s">
        <v>237</v>
      </c>
      <c r="C78" s="61">
        <v>950185</v>
      </c>
      <c r="D78" s="379">
        <v>0.35299999999999998</v>
      </c>
      <c r="E78" s="61">
        <v>68094</v>
      </c>
      <c r="F78" s="242">
        <f t="shared" si="12"/>
        <v>0.45845916597057124</v>
      </c>
      <c r="G78" s="376">
        <v>9852</v>
      </c>
      <c r="H78" s="379">
        <f t="shared" si="11"/>
        <v>2.1038449580267349E-2</v>
      </c>
      <c r="I78" s="61">
        <v>2518</v>
      </c>
      <c r="J78" s="379">
        <f t="shared" si="13"/>
        <v>0.14819881440948479</v>
      </c>
      <c r="K78" s="61">
        <v>221</v>
      </c>
      <c r="L78" s="379">
        <f t="shared" si="10"/>
        <v>0.2628571428571429</v>
      </c>
      <c r="M78" s="61">
        <v>12</v>
      </c>
      <c r="N78" s="379">
        <f t="shared" si="14"/>
        <v>-0.47826086956521741</v>
      </c>
      <c r="O78" s="376">
        <v>586</v>
      </c>
      <c r="P78" s="379">
        <f t="shared" si="17"/>
        <v>-0.26841448189762795</v>
      </c>
      <c r="Q78" s="61">
        <v>603</v>
      </c>
      <c r="R78" s="379">
        <f t="shared" si="16"/>
        <v>1.5151515151515138E-2</v>
      </c>
      <c r="S78" s="61">
        <v>276</v>
      </c>
      <c r="T78" s="379">
        <f t="shared" si="15"/>
        <v>0.27777777777777768</v>
      </c>
      <c r="U78" s="61"/>
      <c r="V78" s="379"/>
      <c r="W78" s="463"/>
      <c r="X78" s="473"/>
      <c r="Y78" s="61"/>
      <c r="Z78" s="379"/>
      <c r="AA78" s="61">
        <v>40</v>
      </c>
      <c r="AB78" s="379"/>
    </row>
    <row r="79" spans="1:28" s="73" customFormat="1" ht="13.55" customHeight="1">
      <c r="A79" s="439"/>
      <c r="B79" s="39" t="s">
        <v>238</v>
      </c>
      <c r="C79" s="61">
        <v>935904</v>
      </c>
      <c r="D79" s="379">
        <v>0.27400000000000002</v>
      </c>
      <c r="E79" s="61">
        <v>70945</v>
      </c>
      <c r="F79" s="242">
        <f t="shared" si="12"/>
        <v>0.48862730286625533</v>
      </c>
      <c r="G79" s="376">
        <v>10544</v>
      </c>
      <c r="H79" s="379">
        <f t="shared" si="11"/>
        <v>0.16856921201374275</v>
      </c>
      <c r="I79" s="61">
        <v>2168</v>
      </c>
      <c r="J79" s="379">
        <f t="shared" si="13"/>
        <v>0.29278473464519972</v>
      </c>
      <c r="K79" s="61">
        <v>164</v>
      </c>
      <c r="L79" s="379">
        <f t="shared" si="10"/>
        <v>-6.8181818181818232E-2</v>
      </c>
      <c r="M79" s="61">
        <v>26</v>
      </c>
      <c r="N79" s="379">
        <f t="shared" si="14"/>
        <v>1.3636363636363638</v>
      </c>
      <c r="O79" s="356">
        <v>771</v>
      </c>
      <c r="P79" s="379">
        <f t="shared" si="17"/>
        <v>-0.21566632756866733</v>
      </c>
      <c r="Q79" s="61">
        <v>501</v>
      </c>
      <c r="R79" s="379">
        <f t="shared" si="16"/>
        <v>-1.3779527559055094E-2</v>
      </c>
      <c r="S79" s="61">
        <v>246</v>
      </c>
      <c r="T79" s="379">
        <f t="shared" si="15"/>
        <v>8.3700440528634346E-2</v>
      </c>
      <c r="U79" s="61"/>
      <c r="V79" s="379"/>
      <c r="W79" s="463"/>
      <c r="X79" s="473"/>
      <c r="Y79" s="61"/>
      <c r="Z79" s="379"/>
      <c r="AA79" s="61">
        <v>40</v>
      </c>
      <c r="AB79" s="379"/>
    </row>
    <row r="80" spans="1:28" s="73" customFormat="1" ht="13.55" customHeight="1">
      <c r="A80" s="439"/>
      <c r="B80" s="39" t="s">
        <v>239</v>
      </c>
      <c r="C80" s="61">
        <v>1023815</v>
      </c>
      <c r="D80" s="379">
        <v>0.38800000000000001</v>
      </c>
      <c r="E80" s="61">
        <v>94332</v>
      </c>
      <c r="F80" s="242">
        <f t="shared" si="12"/>
        <v>0.72592213114754101</v>
      </c>
      <c r="G80" s="376">
        <v>15528</v>
      </c>
      <c r="H80" s="379">
        <f t="shared" si="11"/>
        <v>0.3216443952676824</v>
      </c>
      <c r="I80" s="61">
        <v>2394</v>
      </c>
      <c r="J80" s="379">
        <f t="shared" si="13"/>
        <v>0.52290076335877855</v>
      </c>
      <c r="K80" s="61">
        <v>222</v>
      </c>
      <c r="L80" s="379">
        <f t="shared" ref="L80:L111" si="18">(K80/K68-1)</f>
        <v>0.35365853658536595</v>
      </c>
      <c r="M80" s="61">
        <v>23</v>
      </c>
      <c r="N80" s="379">
        <f t="shared" si="14"/>
        <v>-0.25806451612903225</v>
      </c>
      <c r="O80" s="376">
        <v>584</v>
      </c>
      <c r="P80" s="379">
        <f t="shared" si="17"/>
        <v>-0.14494875549048314</v>
      </c>
      <c r="Q80" s="61">
        <v>433</v>
      </c>
      <c r="R80" s="379">
        <f t="shared" si="16"/>
        <v>-6.8807339449541427E-3</v>
      </c>
      <c r="S80" s="61">
        <v>230</v>
      </c>
      <c r="T80" s="379">
        <f t="shared" si="15"/>
        <v>0.14999999999999991</v>
      </c>
      <c r="U80" s="61"/>
      <c r="V80" s="379"/>
      <c r="W80" s="463"/>
      <c r="X80" s="473"/>
      <c r="Y80" s="61"/>
      <c r="Z80" s="379"/>
      <c r="AA80" s="61">
        <v>64</v>
      </c>
      <c r="AB80" s="379"/>
    </row>
    <row r="81" spans="1:28" s="73" customFormat="1" ht="13.55" customHeight="1">
      <c r="A81" s="439"/>
      <c r="B81" s="39" t="s">
        <v>240</v>
      </c>
      <c r="C81" s="61">
        <v>997597</v>
      </c>
      <c r="D81" s="379">
        <v>0.36399999999999999</v>
      </c>
      <c r="E81" s="61">
        <v>101045</v>
      </c>
      <c r="F81" s="242">
        <f t="shared" si="12"/>
        <v>0.59108444738375288</v>
      </c>
      <c r="G81" s="376">
        <v>21838</v>
      </c>
      <c r="H81" s="379">
        <f t="shared" si="11"/>
        <v>0.4141950524543454</v>
      </c>
      <c r="I81" s="61">
        <v>2325</v>
      </c>
      <c r="J81" s="379">
        <f t="shared" si="13"/>
        <v>0.28880266075388028</v>
      </c>
      <c r="K81" s="61">
        <v>217</v>
      </c>
      <c r="L81" s="379">
        <f t="shared" si="18"/>
        <v>0.10152284263959399</v>
      </c>
      <c r="M81" s="61">
        <v>40</v>
      </c>
      <c r="N81" s="379">
        <f t="shared" si="14"/>
        <v>1</v>
      </c>
      <c r="O81" s="356">
        <v>652</v>
      </c>
      <c r="P81" s="379">
        <f t="shared" si="17"/>
        <v>-6.7238912732474954E-2</v>
      </c>
      <c r="Q81" s="61">
        <v>382</v>
      </c>
      <c r="R81" s="379">
        <f t="shared" si="16"/>
        <v>0</v>
      </c>
      <c r="S81" s="61">
        <v>299</v>
      </c>
      <c r="T81" s="379">
        <f t="shared" si="15"/>
        <v>0.61621621621621614</v>
      </c>
      <c r="U81" s="61"/>
      <c r="V81" s="379"/>
      <c r="W81" s="463"/>
      <c r="X81" s="473"/>
      <c r="Y81" s="61"/>
      <c r="Z81" s="379"/>
      <c r="AA81" s="61">
        <v>49</v>
      </c>
      <c r="AB81" s="379"/>
    </row>
    <row r="82" spans="1:28" s="73" customFormat="1" ht="13.55" customHeight="1">
      <c r="A82" s="439"/>
      <c r="B82" s="39" t="s">
        <v>241</v>
      </c>
      <c r="C82" s="61">
        <v>1223723</v>
      </c>
      <c r="D82" s="379">
        <v>0.22800000000000001</v>
      </c>
      <c r="E82" s="61">
        <v>128711</v>
      </c>
      <c r="F82" s="242">
        <f t="shared" si="12"/>
        <v>0.43889950922851617</v>
      </c>
      <c r="G82" s="376">
        <v>27087</v>
      </c>
      <c r="H82" s="379">
        <f t="shared" si="11"/>
        <v>0.18057008368200833</v>
      </c>
      <c r="I82" s="61">
        <v>2608</v>
      </c>
      <c r="J82" s="379">
        <f t="shared" si="13"/>
        <v>0.24844423168980367</v>
      </c>
      <c r="K82" s="61">
        <v>279</v>
      </c>
      <c r="L82" s="379">
        <f t="shared" si="18"/>
        <v>0.47619047619047628</v>
      </c>
      <c r="M82" s="61">
        <v>16</v>
      </c>
      <c r="N82" s="379">
        <f t="shared" si="14"/>
        <v>-0.40740740740740744</v>
      </c>
      <c r="O82" s="356">
        <v>879</v>
      </c>
      <c r="P82" s="379">
        <f t="shared" si="17"/>
        <v>0.34403669724770647</v>
      </c>
      <c r="Q82" s="61">
        <v>248</v>
      </c>
      <c r="R82" s="379">
        <f t="shared" si="16"/>
        <v>-0.43378995433789957</v>
      </c>
      <c r="S82" s="61">
        <v>273</v>
      </c>
      <c r="T82" s="379">
        <f t="shared" si="15"/>
        <v>7.3800738007379074E-3</v>
      </c>
      <c r="U82" s="61"/>
      <c r="V82" s="379"/>
      <c r="W82" s="463"/>
      <c r="X82" s="473"/>
      <c r="Y82" s="61"/>
      <c r="Z82" s="379"/>
      <c r="AA82" s="61">
        <v>54</v>
      </c>
      <c r="AB82" s="379"/>
    </row>
    <row r="83" spans="1:28" s="73" customFormat="1" ht="13.55" customHeight="1">
      <c r="A83" s="439"/>
      <c r="B83" s="39" t="s">
        <v>242</v>
      </c>
      <c r="C83" s="61">
        <v>1235742</v>
      </c>
      <c r="D83" s="379">
        <v>0.186</v>
      </c>
      <c r="E83" s="61">
        <v>119191</v>
      </c>
      <c r="F83" s="242">
        <f t="shared" si="12"/>
        <v>0.34301231563172552</v>
      </c>
      <c r="G83" s="376">
        <v>21047</v>
      </c>
      <c r="H83" s="379">
        <f t="shared" si="11"/>
        <v>0.27202949353318018</v>
      </c>
      <c r="I83" s="61">
        <v>3134</v>
      </c>
      <c r="J83" s="379">
        <f t="shared" si="13"/>
        <v>0.45025451180009246</v>
      </c>
      <c r="K83" s="61">
        <v>207</v>
      </c>
      <c r="L83" s="379">
        <f t="shared" si="18"/>
        <v>-4.8076923076922906E-3</v>
      </c>
      <c r="M83" s="61">
        <v>102</v>
      </c>
      <c r="N83" s="379">
        <f t="shared" si="14"/>
        <v>4.666666666666667</v>
      </c>
      <c r="O83" s="356">
        <v>914</v>
      </c>
      <c r="P83" s="379">
        <f t="shared" si="17"/>
        <v>-4.4932079414838011E-2</v>
      </c>
      <c r="Q83" s="61">
        <v>252</v>
      </c>
      <c r="R83" s="379">
        <f t="shared" si="16"/>
        <v>-0.40845070422535212</v>
      </c>
      <c r="S83" s="61">
        <v>312</v>
      </c>
      <c r="T83" s="379">
        <f t="shared" si="15"/>
        <v>0.16417910447761197</v>
      </c>
      <c r="U83" s="61"/>
      <c r="V83" s="379"/>
      <c r="W83" s="463"/>
      <c r="X83" s="473"/>
      <c r="Y83" s="61"/>
      <c r="Z83" s="379"/>
      <c r="AA83" s="61">
        <v>48</v>
      </c>
      <c r="AB83" s="379"/>
    </row>
    <row r="84" spans="1:28" s="73" customFormat="1" ht="13.55" customHeight="1">
      <c r="A84" s="439"/>
      <c r="B84" s="39" t="s">
        <v>243</v>
      </c>
      <c r="C84" s="61">
        <v>1013123</v>
      </c>
      <c r="D84" s="379">
        <v>0.53900000000000003</v>
      </c>
      <c r="E84" s="61">
        <v>97350</v>
      </c>
      <c r="F84" s="242">
        <f t="shared" si="12"/>
        <v>0.73384152314460249</v>
      </c>
      <c r="G84" s="376">
        <v>14849</v>
      </c>
      <c r="H84" s="379">
        <f t="shared" si="11"/>
        <v>0.10278499814333464</v>
      </c>
      <c r="I84" s="61">
        <v>2301</v>
      </c>
      <c r="J84" s="379">
        <f t="shared" si="13"/>
        <v>9.3111638954869402E-2</v>
      </c>
      <c r="K84" s="61">
        <v>141</v>
      </c>
      <c r="L84" s="379">
        <f t="shared" si="18"/>
        <v>5.2238805970149294E-2</v>
      </c>
      <c r="M84" s="61">
        <v>15</v>
      </c>
      <c r="N84" s="379">
        <f t="shared" si="14"/>
        <v>-0.5161290322580645</v>
      </c>
      <c r="O84" s="376">
        <v>621</v>
      </c>
      <c r="P84" s="379">
        <f t="shared" si="17"/>
        <v>-0.15739484396200809</v>
      </c>
      <c r="Q84" s="61">
        <v>182</v>
      </c>
      <c r="R84" s="379">
        <f t="shared" si="16"/>
        <v>-0.57772621809744784</v>
      </c>
      <c r="S84" s="61">
        <v>197</v>
      </c>
      <c r="T84" s="379">
        <f t="shared" si="15"/>
        <v>0.13218390804597702</v>
      </c>
      <c r="U84" s="61"/>
      <c r="V84" s="379"/>
      <c r="W84" s="463"/>
      <c r="X84" s="473"/>
      <c r="Y84" s="61"/>
      <c r="Z84" s="379"/>
      <c r="AA84" s="61">
        <v>46</v>
      </c>
      <c r="AB84" s="379"/>
    </row>
    <row r="85" spans="1:28" s="73" customFormat="1" ht="13.55" customHeight="1">
      <c r="A85" s="439"/>
      <c r="B85" s="39" t="s">
        <v>244</v>
      </c>
      <c r="C85" s="61">
        <v>1055581</v>
      </c>
      <c r="D85" s="379">
        <v>0.47699999999999998</v>
      </c>
      <c r="E85" s="61">
        <v>91134</v>
      </c>
      <c r="F85" s="242">
        <v>0.71399999999999997</v>
      </c>
      <c r="G85" s="376">
        <v>12104</v>
      </c>
      <c r="H85" s="379">
        <v>0.21099999999999999</v>
      </c>
      <c r="I85" s="61">
        <v>2459</v>
      </c>
      <c r="J85" s="379">
        <v>0.71399999999999997</v>
      </c>
      <c r="K85" s="61">
        <v>103</v>
      </c>
      <c r="L85" s="379">
        <f t="shared" si="18"/>
        <v>-0.26428571428571423</v>
      </c>
      <c r="M85" s="61">
        <v>37</v>
      </c>
      <c r="N85" s="379">
        <v>0.71399999999999997</v>
      </c>
      <c r="O85" s="356">
        <v>756</v>
      </c>
      <c r="P85" s="379">
        <v>0.71399999999999997</v>
      </c>
      <c r="Q85" s="61">
        <v>284</v>
      </c>
      <c r="R85" s="379">
        <f t="shared" si="16"/>
        <v>-0.4538461538461539</v>
      </c>
      <c r="S85" s="61">
        <v>218</v>
      </c>
      <c r="T85" s="379">
        <f t="shared" si="15"/>
        <v>-5.6277056277056259E-2</v>
      </c>
      <c r="U85" s="61"/>
      <c r="V85" s="379"/>
      <c r="W85" s="463"/>
      <c r="X85" s="473"/>
      <c r="Y85" s="61"/>
      <c r="Z85" s="379"/>
      <c r="AA85" s="61">
        <v>54</v>
      </c>
      <c r="AB85" s="379"/>
    </row>
    <row r="86" spans="1:28" s="73" customFormat="1" ht="13.55" customHeight="1">
      <c r="A86" s="439"/>
      <c r="B86" s="39" t="s">
        <v>245</v>
      </c>
      <c r="C86" s="61">
        <v>1004902</v>
      </c>
      <c r="D86" s="379">
        <v>0.39200000000000002</v>
      </c>
      <c r="E86" s="61">
        <v>80737</v>
      </c>
      <c r="F86" s="242">
        <v>0.624</v>
      </c>
      <c r="G86" s="376">
        <v>7146</v>
      </c>
      <c r="H86" s="379">
        <v>0.13500000000000001</v>
      </c>
      <c r="I86" s="61">
        <v>2868</v>
      </c>
      <c r="J86" s="379">
        <v>0.624</v>
      </c>
      <c r="K86" s="61">
        <v>152</v>
      </c>
      <c r="L86" s="379">
        <f t="shared" si="18"/>
        <v>-8.4337349397590411E-2</v>
      </c>
      <c r="M86" s="61">
        <v>56</v>
      </c>
      <c r="N86" s="379">
        <v>0.624</v>
      </c>
      <c r="O86" s="356">
        <v>793</v>
      </c>
      <c r="P86" s="379">
        <v>0.624</v>
      </c>
      <c r="Q86" s="61">
        <v>634</v>
      </c>
      <c r="R86" s="379">
        <f t="shared" si="16"/>
        <v>0.24070450097847362</v>
      </c>
      <c r="S86" s="61">
        <v>271</v>
      </c>
      <c r="T86" s="379">
        <f t="shared" si="15"/>
        <v>0.41145833333333326</v>
      </c>
      <c r="U86" s="61"/>
      <c r="V86" s="379"/>
      <c r="W86" s="463"/>
      <c r="X86" s="473"/>
      <c r="Y86" s="61"/>
      <c r="Z86" s="379"/>
      <c r="AA86" s="61">
        <v>30</v>
      </c>
      <c r="AB86" s="379"/>
    </row>
    <row r="87" spans="1:28" s="73" customFormat="1" ht="13.55" customHeight="1">
      <c r="A87" s="444"/>
      <c r="B87" s="29" t="s">
        <v>231</v>
      </c>
      <c r="C87" s="61">
        <v>1021428</v>
      </c>
      <c r="D87" s="379">
        <v>0.14899999999999999</v>
      </c>
      <c r="E87" s="376">
        <v>92702</v>
      </c>
      <c r="F87" s="259">
        <v>0.151</v>
      </c>
      <c r="G87" s="376">
        <v>11508</v>
      </c>
      <c r="H87" s="381">
        <v>0.114</v>
      </c>
      <c r="I87" s="376">
        <v>2688</v>
      </c>
      <c r="J87" s="381">
        <v>0.151</v>
      </c>
      <c r="K87" s="376">
        <v>211</v>
      </c>
      <c r="L87" s="379">
        <f t="shared" si="18"/>
        <v>0.54014598540145986</v>
      </c>
      <c r="M87" s="376">
        <v>22</v>
      </c>
      <c r="N87" s="381">
        <v>0.151</v>
      </c>
      <c r="O87" s="356">
        <v>877</v>
      </c>
      <c r="P87" s="381">
        <v>0.151</v>
      </c>
      <c r="Q87" s="376">
        <v>940</v>
      </c>
      <c r="R87" s="379">
        <f t="shared" si="16"/>
        <v>0.24338624338624348</v>
      </c>
      <c r="S87" s="376">
        <v>325</v>
      </c>
      <c r="T87" s="379">
        <f t="shared" si="15"/>
        <v>4.5016077170418001E-2</v>
      </c>
      <c r="U87" s="376"/>
      <c r="V87" s="379"/>
      <c r="W87" s="466"/>
      <c r="X87" s="474"/>
      <c r="Y87" s="376"/>
      <c r="Z87" s="381"/>
      <c r="AA87" s="376">
        <v>33</v>
      </c>
      <c r="AB87" s="381"/>
    </row>
    <row r="88" spans="1:28" s="73" customFormat="1" ht="13.55" customHeight="1">
      <c r="A88" s="443" t="s">
        <v>246</v>
      </c>
      <c r="B88" s="2" t="s">
        <v>233</v>
      </c>
      <c r="C88" s="375">
        <v>1268007</v>
      </c>
      <c r="D88" s="378">
        <v>0.13400000000000001</v>
      </c>
      <c r="E88" s="375">
        <v>125025</v>
      </c>
      <c r="F88" s="242">
        <f>(E88/E76-1)</f>
        <v>0.26762919628101267</v>
      </c>
      <c r="G88" s="375">
        <v>11023</v>
      </c>
      <c r="H88" s="379">
        <f>G88/G76-1</f>
        <v>7.3215850452730935E-2</v>
      </c>
      <c r="I88" s="375">
        <v>4117</v>
      </c>
      <c r="J88" s="379">
        <f>(I88/I76-1)</f>
        <v>0.4410220511025551</v>
      </c>
      <c r="K88" s="375">
        <v>158</v>
      </c>
      <c r="L88" s="378">
        <f t="shared" si="18"/>
        <v>-0.45138888888888884</v>
      </c>
      <c r="M88" s="375">
        <v>47</v>
      </c>
      <c r="N88" s="379">
        <f>(M88/M76-1)</f>
        <v>1.1363636363636362</v>
      </c>
      <c r="O88" s="375">
        <v>1077</v>
      </c>
      <c r="P88" s="379">
        <f>(O88/O76-1)</f>
        <v>0.23085714285714287</v>
      </c>
      <c r="Q88" s="375">
        <v>1402</v>
      </c>
      <c r="R88" s="378">
        <f t="shared" si="16"/>
        <v>6.051437216338873E-2</v>
      </c>
      <c r="S88" s="375">
        <v>341</v>
      </c>
      <c r="T88" s="378">
        <f t="shared" si="15"/>
        <v>2.9411764705882248E-3</v>
      </c>
      <c r="U88" s="375"/>
      <c r="V88" s="378"/>
      <c r="W88" s="471">
        <v>9680</v>
      </c>
      <c r="X88" s="472">
        <f>(W88/W76-1)</f>
        <v>0.23927794136474212</v>
      </c>
      <c r="Y88" s="375"/>
      <c r="Z88" s="379"/>
      <c r="AA88" s="375">
        <v>28</v>
      </c>
      <c r="AB88" s="379">
        <f>(AA88/AA76-1)</f>
        <v>-0.43999999999999995</v>
      </c>
    </row>
    <row r="89" spans="1:28" s="73" customFormat="1" ht="13.55" customHeight="1">
      <c r="A89" s="439"/>
      <c r="B89" s="10" t="s">
        <v>234</v>
      </c>
      <c r="C89" s="376">
        <v>1091628</v>
      </c>
      <c r="D89" s="379">
        <f t="shared" ref="D89:D124" si="19">(C89-C77)/C77</f>
        <v>0.20209711893915117</v>
      </c>
      <c r="E89" s="376">
        <v>83156</v>
      </c>
      <c r="F89" s="242">
        <f>(E89/E77-1)</f>
        <v>0.28628882564039104</v>
      </c>
      <c r="G89" s="376">
        <v>7838</v>
      </c>
      <c r="H89" s="379">
        <f>G89/G77-1</f>
        <v>-4.169213840322783E-2</v>
      </c>
      <c r="I89" s="376">
        <v>4239</v>
      </c>
      <c r="J89" s="379">
        <f>(I89/I77-1)</f>
        <v>0.66955494289090201</v>
      </c>
      <c r="K89" s="376">
        <v>155</v>
      </c>
      <c r="L89" s="379">
        <f t="shared" si="18"/>
        <v>-0.41064638783269958</v>
      </c>
      <c r="M89" s="376">
        <v>31</v>
      </c>
      <c r="N89" s="379">
        <f>(M89/M77-1)</f>
        <v>6.75</v>
      </c>
      <c r="O89" s="376">
        <v>634</v>
      </c>
      <c r="P89" s="379">
        <f>(O89/O77-1)</f>
        <v>0.26294820717131473</v>
      </c>
      <c r="Q89" s="376">
        <v>873</v>
      </c>
      <c r="R89" s="379">
        <f t="shared" si="16"/>
        <v>0.14868421052631575</v>
      </c>
      <c r="S89" s="376">
        <v>240</v>
      </c>
      <c r="T89" s="379">
        <f t="shared" si="15"/>
        <v>-3.6144578313253017E-2</v>
      </c>
      <c r="U89" s="376"/>
      <c r="V89" s="379"/>
      <c r="W89" s="463"/>
      <c r="X89" s="473"/>
      <c r="Y89" s="376"/>
      <c r="Z89" s="379"/>
      <c r="AA89" s="376">
        <v>23</v>
      </c>
      <c r="AB89" s="379">
        <f>(AA89/AA77-1)</f>
        <v>-0.43902439024390238</v>
      </c>
    </row>
    <row r="90" spans="1:28" s="73" customFormat="1" ht="13.55" customHeight="1">
      <c r="A90" s="439"/>
      <c r="B90" s="10" t="s">
        <v>7</v>
      </c>
      <c r="C90" s="376">
        <v>868694</v>
      </c>
      <c r="D90" s="379">
        <f t="shared" si="19"/>
        <v>-8.5763298726037565E-2</v>
      </c>
      <c r="E90" s="376">
        <v>74906</v>
      </c>
      <c r="F90" s="242">
        <v>2.9000000000000001E-2</v>
      </c>
      <c r="G90" s="376">
        <v>8096</v>
      </c>
      <c r="H90" s="379">
        <f>G90/G78-1</f>
        <v>-0.17823792123426718</v>
      </c>
      <c r="I90" s="376">
        <v>3613</v>
      </c>
      <c r="J90" s="379">
        <v>2.9000000000000001E-2</v>
      </c>
      <c r="K90" s="376">
        <v>223</v>
      </c>
      <c r="L90" s="379">
        <f t="shared" si="18"/>
        <v>9.0497737556560764E-3</v>
      </c>
      <c r="M90" s="376">
        <v>28</v>
      </c>
      <c r="N90" s="379">
        <v>2.9000000000000001E-2</v>
      </c>
      <c r="O90" s="376">
        <v>570</v>
      </c>
      <c r="P90" s="379">
        <v>2.9000000000000001E-2</v>
      </c>
      <c r="Q90" s="376">
        <v>1373</v>
      </c>
      <c r="R90" s="379">
        <f t="shared" si="16"/>
        <v>1.2769485903814264</v>
      </c>
      <c r="S90" s="376">
        <v>300</v>
      </c>
      <c r="T90" s="379">
        <f t="shared" si="15"/>
        <v>8.6956521739130377E-2</v>
      </c>
      <c r="U90" s="376"/>
      <c r="V90" s="379"/>
      <c r="W90" s="463"/>
      <c r="X90" s="473"/>
      <c r="Y90" s="376"/>
      <c r="Z90" s="379"/>
      <c r="AA90" s="376">
        <v>44</v>
      </c>
      <c r="AB90" s="379">
        <v>2.9000000000000001E-2</v>
      </c>
    </row>
    <row r="91" spans="1:28" s="73" customFormat="1" ht="13.55" customHeight="1">
      <c r="A91" s="439"/>
      <c r="B91" s="10" t="s">
        <v>8</v>
      </c>
      <c r="C91" s="376">
        <v>867487</v>
      </c>
      <c r="D91" s="379">
        <f t="shared" si="19"/>
        <v>-7.310258317092351E-2</v>
      </c>
      <c r="E91" s="376">
        <v>74273</v>
      </c>
      <c r="F91" s="242">
        <f t="shared" ref="F91:F117" si="20">(E91/E79-1)</f>
        <v>4.6909577841990346E-2</v>
      </c>
      <c r="G91" s="376">
        <v>9698</v>
      </c>
      <c r="H91" s="379">
        <f t="shared" ref="H91:H99" si="21">(G91/G79-1)</f>
        <v>-8.0235204855842235E-2</v>
      </c>
      <c r="I91" s="376">
        <v>3348</v>
      </c>
      <c r="J91" s="379">
        <f t="shared" ref="J91:J111" si="22">(I91/I79-1)</f>
        <v>0.54428044280442811</v>
      </c>
      <c r="K91" s="376">
        <v>153</v>
      </c>
      <c r="L91" s="379">
        <f t="shared" si="18"/>
        <v>-6.7073170731707266E-2</v>
      </c>
      <c r="M91" s="376">
        <v>30</v>
      </c>
      <c r="N91" s="379">
        <f t="shared" ref="N91:N111" si="23">(M91/M79-1)</f>
        <v>0.15384615384615374</v>
      </c>
      <c r="O91" s="356">
        <v>694</v>
      </c>
      <c r="P91" s="379">
        <f t="shared" ref="P91:P111" si="24">(O91/O79-1)</f>
        <v>-9.9870298313878059E-2</v>
      </c>
      <c r="Q91" s="376">
        <v>716</v>
      </c>
      <c r="R91" s="379">
        <f t="shared" si="16"/>
        <v>0.42914171656686628</v>
      </c>
      <c r="S91" s="376">
        <v>298</v>
      </c>
      <c r="T91" s="379">
        <f t="shared" si="15"/>
        <v>0.21138211382113825</v>
      </c>
      <c r="U91" s="376"/>
      <c r="V91" s="379"/>
      <c r="W91" s="463"/>
      <c r="X91" s="473"/>
      <c r="Y91" s="376"/>
      <c r="Z91" s="379"/>
      <c r="AA91" s="376">
        <v>37</v>
      </c>
      <c r="AB91" s="379">
        <f t="shared" ref="AB91:AB123" si="25">(AA91/AA79-1)</f>
        <v>-7.4999999999999956E-2</v>
      </c>
    </row>
    <row r="92" spans="1:28" s="73" customFormat="1" ht="13.55" customHeight="1">
      <c r="A92" s="439"/>
      <c r="B92" s="10" t="s">
        <v>9</v>
      </c>
      <c r="C92" s="376">
        <v>1014409</v>
      </c>
      <c r="D92" s="379">
        <f t="shared" si="19"/>
        <v>-9.1872066730805859E-3</v>
      </c>
      <c r="E92" s="376">
        <v>100492</v>
      </c>
      <c r="F92" s="242">
        <f t="shared" si="20"/>
        <v>6.5301276343128434E-2</v>
      </c>
      <c r="G92" s="376">
        <v>14521</v>
      </c>
      <c r="H92" s="379">
        <f t="shared" si="21"/>
        <v>-6.4850592478104097E-2</v>
      </c>
      <c r="I92" s="376">
        <v>4126</v>
      </c>
      <c r="J92" s="379">
        <f t="shared" si="22"/>
        <v>0.72347535505430249</v>
      </c>
      <c r="K92" s="376">
        <v>202</v>
      </c>
      <c r="L92" s="379">
        <f t="shared" si="18"/>
        <v>-9.0090090090090058E-2</v>
      </c>
      <c r="M92" s="376">
        <v>46</v>
      </c>
      <c r="N92" s="379">
        <f t="shared" si="23"/>
        <v>1</v>
      </c>
      <c r="O92" s="376">
        <v>554</v>
      </c>
      <c r="P92" s="379">
        <f t="shared" si="24"/>
        <v>-5.1369863013698613E-2</v>
      </c>
      <c r="Q92" s="376">
        <v>652</v>
      </c>
      <c r="R92" s="379">
        <f t="shared" si="16"/>
        <v>0.50577367205542734</v>
      </c>
      <c r="S92" s="376">
        <v>254</v>
      </c>
      <c r="T92" s="379">
        <f t="shared" ref="T92:T123" si="26">(S92/S80-1)</f>
        <v>0.10434782608695659</v>
      </c>
      <c r="U92" s="376"/>
      <c r="V92" s="379"/>
      <c r="W92" s="463"/>
      <c r="X92" s="473"/>
      <c r="Y92" s="376"/>
      <c r="Z92" s="379"/>
      <c r="AA92" s="376">
        <v>41</v>
      </c>
      <c r="AB92" s="379">
        <f t="shared" si="25"/>
        <v>-0.359375</v>
      </c>
    </row>
    <row r="93" spans="1:28" s="73" customFormat="1" ht="13.55" customHeight="1">
      <c r="A93" s="439"/>
      <c r="B93" s="10" t="s">
        <v>10</v>
      </c>
      <c r="C93" s="376">
        <v>1053658</v>
      </c>
      <c r="D93" s="379">
        <f t="shared" si="19"/>
        <v>5.619603908191384E-2</v>
      </c>
      <c r="E93" s="376">
        <v>109639</v>
      </c>
      <c r="F93" s="242">
        <f t="shared" si="20"/>
        <v>8.505121480528488E-2</v>
      </c>
      <c r="G93" s="376">
        <v>18957</v>
      </c>
      <c r="H93" s="379">
        <f t="shared" si="21"/>
        <v>-0.13192600054950088</v>
      </c>
      <c r="I93" s="376">
        <v>3443</v>
      </c>
      <c r="J93" s="379">
        <f t="shared" si="22"/>
        <v>0.48086021505376353</v>
      </c>
      <c r="K93" s="376">
        <v>252</v>
      </c>
      <c r="L93" s="379">
        <f t="shared" si="18"/>
        <v>0.16129032258064524</v>
      </c>
      <c r="M93" s="376">
        <v>28</v>
      </c>
      <c r="N93" s="379">
        <f t="shared" si="23"/>
        <v>-0.30000000000000004</v>
      </c>
      <c r="O93" s="356">
        <v>676</v>
      </c>
      <c r="P93" s="379">
        <f t="shared" si="24"/>
        <v>3.6809815950920255E-2</v>
      </c>
      <c r="Q93" s="376">
        <v>550</v>
      </c>
      <c r="R93" s="379">
        <f t="shared" si="16"/>
        <v>0.43979057591623039</v>
      </c>
      <c r="S93" s="376">
        <v>360</v>
      </c>
      <c r="T93" s="379">
        <f t="shared" si="26"/>
        <v>0.20401337792642149</v>
      </c>
      <c r="U93" s="376"/>
      <c r="V93" s="379"/>
      <c r="W93" s="463"/>
      <c r="X93" s="473"/>
      <c r="Y93" s="376"/>
      <c r="Z93" s="379"/>
      <c r="AA93" s="376">
        <v>35</v>
      </c>
      <c r="AB93" s="379">
        <f t="shared" si="25"/>
        <v>-0.2857142857142857</v>
      </c>
    </row>
    <row r="94" spans="1:28" s="73" customFormat="1" ht="13.55" customHeight="1">
      <c r="A94" s="439"/>
      <c r="B94" s="10" t="s">
        <v>11</v>
      </c>
      <c r="C94" s="376">
        <v>1241629</v>
      </c>
      <c r="D94" s="379">
        <f t="shared" si="19"/>
        <v>1.4632396383822155E-2</v>
      </c>
      <c r="E94" s="376">
        <v>137088</v>
      </c>
      <c r="F94" s="242">
        <f t="shared" si="20"/>
        <v>6.5083792372058413E-2</v>
      </c>
      <c r="G94" s="376">
        <v>25302</v>
      </c>
      <c r="H94" s="379">
        <f t="shared" si="21"/>
        <v>-6.5898770627976555E-2</v>
      </c>
      <c r="I94" s="376">
        <v>3886</v>
      </c>
      <c r="J94" s="379">
        <f t="shared" si="22"/>
        <v>0.49003067484662566</v>
      </c>
      <c r="K94" s="376">
        <v>262</v>
      </c>
      <c r="L94" s="379">
        <f t="shared" si="18"/>
        <v>-6.0931899641577081E-2</v>
      </c>
      <c r="M94" s="376">
        <v>45</v>
      </c>
      <c r="N94" s="379">
        <f t="shared" si="23"/>
        <v>1.8125</v>
      </c>
      <c r="O94" s="356">
        <v>724</v>
      </c>
      <c r="P94" s="379">
        <f t="shared" si="24"/>
        <v>-0.17633674630261664</v>
      </c>
      <c r="Q94" s="376">
        <v>443</v>
      </c>
      <c r="R94" s="379">
        <f t="shared" si="16"/>
        <v>0.78629032258064524</v>
      </c>
      <c r="S94" s="376">
        <v>299</v>
      </c>
      <c r="T94" s="379">
        <f t="shared" si="26"/>
        <v>9.5238095238095344E-2</v>
      </c>
      <c r="U94" s="376"/>
      <c r="V94" s="379"/>
      <c r="W94" s="463"/>
      <c r="X94" s="473"/>
      <c r="Y94" s="376"/>
      <c r="Z94" s="379"/>
      <c r="AA94" s="376">
        <v>43</v>
      </c>
      <c r="AB94" s="379">
        <f t="shared" si="25"/>
        <v>-0.20370370370370372</v>
      </c>
    </row>
    <row r="95" spans="1:28" s="73" customFormat="1" ht="13.55" customHeight="1">
      <c r="A95" s="439"/>
      <c r="B95" s="10" t="s">
        <v>12</v>
      </c>
      <c r="C95" s="376">
        <v>1247222</v>
      </c>
      <c r="D95" s="379">
        <f t="shared" si="19"/>
        <v>9.2899650574310814E-3</v>
      </c>
      <c r="E95" s="376">
        <v>129505</v>
      </c>
      <c r="F95" s="242">
        <f t="shared" si="20"/>
        <v>8.6533379198093785E-2</v>
      </c>
      <c r="G95" s="376">
        <v>17267</v>
      </c>
      <c r="H95" s="379">
        <f t="shared" si="21"/>
        <v>-0.17959804247636246</v>
      </c>
      <c r="I95" s="376">
        <v>3818</v>
      </c>
      <c r="J95" s="379">
        <f t="shared" si="22"/>
        <v>0.21825143586470963</v>
      </c>
      <c r="K95" s="376">
        <v>231</v>
      </c>
      <c r="L95" s="379">
        <f t="shared" si="18"/>
        <v>0.11594202898550732</v>
      </c>
      <c r="M95" s="376">
        <v>70</v>
      </c>
      <c r="N95" s="379">
        <f t="shared" si="23"/>
        <v>-0.31372549019607843</v>
      </c>
      <c r="O95" s="356">
        <v>854</v>
      </c>
      <c r="P95" s="379">
        <f t="shared" si="24"/>
        <v>-6.5645514223194756E-2</v>
      </c>
      <c r="Q95" s="376">
        <v>578</v>
      </c>
      <c r="R95" s="379">
        <f t="shared" si="16"/>
        <v>1.2936507936507935</v>
      </c>
      <c r="S95" s="376">
        <v>283</v>
      </c>
      <c r="T95" s="379">
        <f t="shared" si="26"/>
        <v>-9.2948717948717952E-2</v>
      </c>
      <c r="U95" s="376"/>
      <c r="V95" s="379"/>
      <c r="W95" s="463"/>
      <c r="X95" s="473"/>
      <c r="Y95" s="376"/>
      <c r="Z95" s="379"/>
      <c r="AA95" s="376">
        <v>51</v>
      </c>
      <c r="AB95" s="379">
        <f t="shared" si="25"/>
        <v>6.25E-2</v>
      </c>
    </row>
    <row r="96" spans="1:28" s="73" customFormat="1" ht="13.55" customHeight="1">
      <c r="A96" s="439"/>
      <c r="B96" s="10" t="s">
        <v>13</v>
      </c>
      <c r="C96" s="376">
        <v>1013507</v>
      </c>
      <c r="D96" s="379">
        <f t="shared" si="19"/>
        <v>3.7902604126053798E-4</v>
      </c>
      <c r="E96" s="376">
        <v>95192</v>
      </c>
      <c r="F96" s="242">
        <f t="shared" si="20"/>
        <v>-2.216743708269131E-2</v>
      </c>
      <c r="G96" s="376">
        <v>14739</v>
      </c>
      <c r="H96" s="379">
        <f t="shared" si="21"/>
        <v>-7.4079062563136011E-3</v>
      </c>
      <c r="I96" s="376">
        <v>3411</v>
      </c>
      <c r="J96" s="379">
        <f t="shared" si="22"/>
        <v>0.48239895697522805</v>
      </c>
      <c r="K96" s="376">
        <v>263</v>
      </c>
      <c r="L96" s="379">
        <f t="shared" si="18"/>
        <v>0.86524822695035453</v>
      </c>
      <c r="M96" s="376">
        <v>49</v>
      </c>
      <c r="N96" s="379">
        <f t="shared" si="23"/>
        <v>2.2666666666666666</v>
      </c>
      <c r="O96" s="376">
        <v>774</v>
      </c>
      <c r="P96" s="379">
        <f t="shared" si="24"/>
        <v>0.24637681159420288</v>
      </c>
      <c r="Q96" s="376">
        <v>652</v>
      </c>
      <c r="R96" s="379">
        <f t="shared" ref="R96:R123" si="27">(Q96/Q84-1)</f>
        <v>2.5824175824175826</v>
      </c>
      <c r="S96" s="376">
        <v>181</v>
      </c>
      <c r="T96" s="379">
        <f t="shared" si="26"/>
        <v>-8.1218274111675148E-2</v>
      </c>
      <c r="U96" s="376"/>
      <c r="V96" s="379"/>
      <c r="W96" s="463"/>
      <c r="X96" s="473"/>
      <c r="Y96" s="376"/>
      <c r="Z96" s="379"/>
      <c r="AA96" s="376">
        <v>27</v>
      </c>
      <c r="AB96" s="379">
        <f t="shared" si="25"/>
        <v>-0.41304347826086951</v>
      </c>
    </row>
    <row r="97" spans="1:28" s="73" customFormat="1" ht="13.55" customHeight="1">
      <c r="A97" s="439"/>
      <c r="B97" s="10" t="s">
        <v>14</v>
      </c>
      <c r="C97" s="376">
        <v>1032589</v>
      </c>
      <c r="D97" s="379">
        <f t="shared" si="19"/>
        <v>-2.178136969119376E-2</v>
      </c>
      <c r="E97" s="376">
        <v>93323</v>
      </c>
      <c r="F97" s="242">
        <f t="shared" si="20"/>
        <v>2.4019575570039642E-2</v>
      </c>
      <c r="G97" s="376">
        <v>10775</v>
      </c>
      <c r="H97" s="379">
        <f t="shared" si="21"/>
        <v>-0.10979841374752153</v>
      </c>
      <c r="I97" s="376">
        <v>3034</v>
      </c>
      <c r="J97" s="379">
        <f t="shared" si="22"/>
        <v>0.23383489223261478</v>
      </c>
      <c r="K97" s="376">
        <v>202</v>
      </c>
      <c r="L97" s="379">
        <f t="shared" si="18"/>
        <v>0.96116504854368934</v>
      </c>
      <c r="M97" s="376">
        <v>30</v>
      </c>
      <c r="N97" s="379">
        <f t="shared" si="23"/>
        <v>-0.18918918918918914</v>
      </c>
      <c r="O97" s="356">
        <v>1287</v>
      </c>
      <c r="P97" s="379">
        <f t="shared" si="24"/>
        <v>0.70238095238095233</v>
      </c>
      <c r="Q97" s="376">
        <v>641</v>
      </c>
      <c r="R97" s="379">
        <f t="shared" si="27"/>
        <v>1.257042253521127</v>
      </c>
      <c r="S97" s="376">
        <v>185</v>
      </c>
      <c r="T97" s="379">
        <f t="shared" si="26"/>
        <v>-0.15137614678899081</v>
      </c>
      <c r="U97" s="376"/>
      <c r="V97" s="379"/>
      <c r="W97" s="463"/>
      <c r="X97" s="473"/>
      <c r="Y97" s="376"/>
      <c r="Z97" s="379"/>
      <c r="AA97" s="376">
        <v>39</v>
      </c>
      <c r="AB97" s="379">
        <f t="shared" si="25"/>
        <v>-0.27777777777777779</v>
      </c>
    </row>
    <row r="98" spans="1:28" s="73" customFormat="1" ht="13.55" customHeight="1">
      <c r="A98" s="439"/>
      <c r="B98" s="10" t="s">
        <v>15</v>
      </c>
      <c r="C98" s="376">
        <v>974255</v>
      </c>
      <c r="D98" s="379">
        <f t="shared" si="19"/>
        <v>-3.0497501248878001E-2</v>
      </c>
      <c r="E98" s="376">
        <v>86739</v>
      </c>
      <c r="F98" s="242">
        <f t="shared" si="20"/>
        <v>7.4340141446920249E-2</v>
      </c>
      <c r="G98" s="376">
        <v>7156</v>
      </c>
      <c r="H98" s="379">
        <f t="shared" si="21"/>
        <v>1.3993842709207893E-3</v>
      </c>
      <c r="I98" s="376">
        <v>3984</v>
      </c>
      <c r="J98" s="379">
        <f t="shared" si="22"/>
        <v>0.38912133891213396</v>
      </c>
      <c r="K98" s="376">
        <v>164</v>
      </c>
      <c r="L98" s="379">
        <f t="shared" si="18"/>
        <v>7.8947368421052655E-2</v>
      </c>
      <c r="M98" s="376">
        <v>34</v>
      </c>
      <c r="N98" s="379">
        <f t="shared" si="23"/>
        <v>-0.3928571428571429</v>
      </c>
      <c r="O98" s="356">
        <v>626</v>
      </c>
      <c r="P98" s="379">
        <f t="shared" si="24"/>
        <v>-0.21059268600252212</v>
      </c>
      <c r="Q98" s="376">
        <v>933</v>
      </c>
      <c r="R98" s="379">
        <f t="shared" si="27"/>
        <v>0.47160883280757093</v>
      </c>
      <c r="S98" s="376">
        <v>284</v>
      </c>
      <c r="T98" s="379">
        <f t="shared" si="26"/>
        <v>4.7970479704797064E-2</v>
      </c>
      <c r="U98" s="376"/>
      <c r="V98" s="379"/>
      <c r="W98" s="463"/>
      <c r="X98" s="473"/>
      <c r="Y98" s="376"/>
      <c r="Z98" s="379"/>
      <c r="AA98" s="376">
        <v>39</v>
      </c>
      <c r="AB98" s="379">
        <f t="shared" si="25"/>
        <v>0.30000000000000004</v>
      </c>
    </row>
    <row r="99" spans="1:28" s="73" customFormat="1" ht="13.55" customHeight="1">
      <c r="A99" s="444"/>
      <c r="B99" s="29" t="s">
        <v>16</v>
      </c>
      <c r="C99" s="376">
        <v>1020648</v>
      </c>
      <c r="D99" s="381">
        <f t="shared" si="19"/>
        <v>-7.6363679084575709E-4</v>
      </c>
      <c r="E99" s="380">
        <v>101859</v>
      </c>
      <c r="F99" s="259">
        <f t="shared" si="20"/>
        <v>9.877888287199843E-2</v>
      </c>
      <c r="G99" s="376">
        <v>10311</v>
      </c>
      <c r="H99" s="381">
        <f t="shared" si="21"/>
        <v>-0.10401459854014594</v>
      </c>
      <c r="I99" s="380">
        <v>3611</v>
      </c>
      <c r="J99" s="381">
        <f t="shared" si="22"/>
        <v>0.34337797619047628</v>
      </c>
      <c r="K99" s="380">
        <v>162</v>
      </c>
      <c r="L99" s="381">
        <f t="shared" si="18"/>
        <v>-0.23222748815165872</v>
      </c>
      <c r="M99" s="380">
        <v>39</v>
      </c>
      <c r="N99" s="381">
        <f t="shared" si="23"/>
        <v>0.77272727272727271</v>
      </c>
      <c r="O99" s="356">
        <v>818</v>
      </c>
      <c r="P99" s="381">
        <f t="shared" si="24"/>
        <v>-6.7274800456100348E-2</v>
      </c>
      <c r="Q99" s="380">
        <v>995</v>
      </c>
      <c r="R99" s="381">
        <f t="shared" si="27"/>
        <v>5.8510638297872397E-2</v>
      </c>
      <c r="S99" s="380">
        <v>286</v>
      </c>
      <c r="T99" s="381">
        <f t="shared" si="26"/>
        <v>-0.12</v>
      </c>
      <c r="U99" s="380"/>
      <c r="V99" s="381"/>
      <c r="W99" s="466"/>
      <c r="X99" s="474"/>
      <c r="Y99" s="380"/>
      <c r="Z99" s="381"/>
      <c r="AA99" s="380">
        <v>32</v>
      </c>
      <c r="AB99" s="381">
        <f t="shared" si="25"/>
        <v>-3.0303030303030276E-2</v>
      </c>
    </row>
    <row r="100" spans="1:28" s="73" customFormat="1" ht="13.55" customHeight="1">
      <c r="A100" s="443" t="s">
        <v>247</v>
      </c>
      <c r="B100" s="2" t="s">
        <v>233</v>
      </c>
      <c r="C100" s="375">
        <v>1200782</v>
      </c>
      <c r="D100" s="379">
        <f t="shared" si="19"/>
        <v>-5.3016268837632601E-2</v>
      </c>
      <c r="E100" s="375">
        <v>123371</v>
      </c>
      <c r="F100" s="242">
        <f t="shared" si="20"/>
        <v>-1.3229354129174142E-2</v>
      </c>
      <c r="G100" s="375">
        <v>9177</v>
      </c>
      <c r="H100" s="379">
        <f>G100/G88-1</f>
        <v>-0.16746802140977957</v>
      </c>
      <c r="I100" s="375">
        <v>4199</v>
      </c>
      <c r="J100" s="379">
        <f t="shared" si="22"/>
        <v>1.9917415593879051E-2</v>
      </c>
      <c r="K100" s="375">
        <v>226</v>
      </c>
      <c r="L100" s="379">
        <f t="shared" si="18"/>
        <v>0.43037974683544311</v>
      </c>
      <c r="M100" s="375">
        <v>52</v>
      </c>
      <c r="N100" s="379">
        <f t="shared" si="23"/>
        <v>0.1063829787234043</v>
      </c>
      <c r="O100" s="375">
        <v>936</v>
      </c>
      <c r="P100" s="379">
        <f t="shared" si="24"/>
        <v>-0.13091922005571033</v>
      </c>
      <c r="Q100" s="375">
        <v>1414</v>
      </c>
      <c r="R100" s="379">
        <f t="shared" si="27"/>
        <v>8.5592011412267688E-3</v>
      </c>
      <c r="S100" s="375">
        <v>309</v>
      </c>
      <c r="T100" s="379">
        <f t="shared" si="26"/>
        <v>-9.3841642228739031E-2</v>
      </c>
      <c r="U100" s="375">
        <v>346</v>
      </c>
      <c r="V100" s="379"/>
      <c r="W100" s="471">
        <v>10588</v>
      </c>
      <c r="X100" s="472">
        <f>(W100/W88-1)</f>
        <v>9.3801652892562037E-2</v>
      </c>
      <c r="Y100" s="375">
        <v>4121</v>
      </c>
      <c r="Z100" s="358" t="str">
        <f t="shared" ref="Z100:Z131" si="28">IFERROR(IF((Y100/Y88-1)=-100%,"",(Y100/Y88-1)),"")</f>
        <v/>
      </c>
      <c r="AA100" s="375">
        <v>29</v>
      </c>
      <c r="AB100" s="379">
        <f t="shared" si="25"/>
        <v>3.5714285714285809E-2</v>
      </c>
    </row>
    <row r="101" spans="1:28" s="73" customFormat="1" ht="13.55" customHeight="1">
      <c r="A101" s="439"/>
      <c r="B101" s="10" t="s">
        <v>234</v>
      </c>
      <c r="C101" s="376">
        <v>1150334</v>
      </c>
      <c r="D101" s="379">
        <f t="shared" si="19"/>
        <v>5.3778393372101121E-2</v>
      </c>
      <c r="E101" s="376">
        <v>91386</v>
      </c>
      <c r="F101" s="242">
        <f t="shared" si="20"/>
        <v>9.8970609456924263E-2</v>
      </c>
      <c r="G101" s="376">
        <v>8273</v>
      </c>
      <c r="H101" s="379">
        <f t="shared" ref="H101:H111" si="29">(G101/G89-1)</f>
        <v>5.5498851747894928E-2</v>
      </c>
      <c r="I101" s="376">
        <v>3973</v>
      </c>
      <c r="J101" s="379">
        <f t="shared" si="22"/>
        <v>-6.275064873790992E-2</v>
      </c>
      <c r="K101" s="376">
        <v>154</v>
      </c>
      <c r="L101" s="379">
        <f t="shared" si="18"/>
        <v>-6.4516129032258229E-3</v>
      </c>
      <c r="M101" s="376">
        <v>45</v>
      </c>
      <c r="N101" s="379">
        <f t="shared" si="23"/>
        <v>0.45161290322580649</v>
      </c>
      <c r="O101" s="376">
        <v>532</v>
      </c>
      <c r="P101" s="379">
        <f t="shared" si="24"/>
        <v>-0.16088328075709779</v>
      </c>
      <c r="Q101" s="376">
        <v>1199</v>
      </c>
      <c r="R101" s="379">
        <f t="shared" si="27"/>
        <v>0.3734249713631157</v>
      </c>
      <c r="S101" s="376">
        <v>235</v>
      </c>
      <c r="T101" s="379">
        <f t="shared" si="26"/>
        <v>-2.083333333333337E-2</v>
      </c>
      <c r="U101" s="376">
        <v>454</v>
      </c>
      <c r="V101" s="379"/>
      <c r="W101" s="463"/>
      <c r="X101" s="473"/>
      <c r="Y101" s="376">
        <v>3518</v>
      </c>
      <c r="Z101" s="379" t="str">
        <f t="shared" si="28"/>
        <v/>
      </c>
      <c r="AA101" s="376">
        <v>45</v>
      </c>
      <c r="AB101" s="379">
        <f t="shared" si="25"/>
        <v>0.95652173913043481</v>
      </c>
    </row>
    <row r="102" spans="1:28" s="73" customFormat="1" ht="13.55" customHeight="1">
      <c r="A102" s="439"/>
      <c r="B102" s="10" t="s">
        <v>7</v>
      </c>
      <c r="C102" s="376">
        <v>1018952</v>
      </c>
      <c r="D102" s="379">
        <f t="shared" si="19"/>
        <v>0.17296999864163906</v>
      </c>
      <c r="E102" s="376">
        <v>84561</v>
      </c>
      <c r="F102" s="242">
        <f t="shared" si="20"/>
        <v>0.1288948815849198</v>
      </c>
      <c r="G102" s="376">
        <v>7505</v>
      </c>
      <c r="H102" s="379">
        <f t="shared" si="29"/>
        <v>-7.2999011857707519E-2</v>
      </c>
      <c r="I102" s="376">
        <v>4698</v>
      </c>
      <c r="J102" s="379">
        <f t="shared" si="22"/>
        <v>0.30030445613063939</v>
      </c>
      <c r="K102" s="376">
        <v>252</v>
      </c>
      <c r="L102" s="379">
        <f t="shared" si="18"/>
        <v>0.13004484304932729</v>
      </c>
      <c r="M102" s="376">
        <v>24</v>
      </c>
      <c r="N102" s="379">
        <f t="shared" si="23"/>
        <v>-0.1428571428571429</v>
      </c>
      <c r="O102" s="376">
        <v>614</v>
      </c>
      <c r="P102" s="379">
        <f t="shared" si="24"/>
        <v>7.7192982456140369E-2</v>
      </c>
      <c r="Q102" s="376">
        <v>1163</v>
      </c>
      <c r="R102" s="379">
        <f t="shared" si="27"/>
        <v>-0.15294974508375825</v>
      </c>
      <c r="S102" s="376">
        <v>394</v>
      </c>
      <c r="T102" s="379">
        <f t="shared" si="26"/>
        <v>0.31333333333333324</v>
      </c>
      <c r="U102" s="376">
        <v>461</v>
      </c>
      <c r="V102" s="379"/>
      <c r="W102" s="463"/>
      <c r="X102" s="473"/>
      <c r="Y102" s="376">
        <v>4310</v>
      </c>
      <c r="Z102" s="379" t="str">
        <f t="shared" si="28"/>
        <v/>
      </c>
      <c r="AA102" s="376">
        <v>40</v>
      </c>
      <c r="AB102" s="379">
        <f t="shared" si="25"/>
        <v>-9.0909090909090939E-2</v>
      </c>
    </row>
    <row r="103" spans="1:28" s="73" customFormat="1" ht="13.55" customHeight="1">
      <c r="A103" s="439"/>
      <c r="B103" s="45" t="s">
        <v>8</v>
      </c>
      <c r="C103" s="356">
        <v>1018645</v>
      </c>
      <c r="D103" s="358">
        <f t="shared" si="19"/>
        <v>0.17424814435259547</v>
      </c>
      <c r="E103" s="356">
        <v>88266</v>
      </c>
      <c r="F103" s="242">
        <f t="shared" si="20"/>
        <v>0.18839955300041744</v>
      </c>
      <c r="G103" s="356">
        <v>7797</v>
      </c>
      <c r="H103" s="358">
        <f t="shared" si="29"/>
        <v>-0.1960197978964735</v>
      </c>
      <c r="I103" s="356">
        <v>4148</v>
      </c>
      <c r="J103" s="379">
        <f t="shared" si="22"/>
        <v>0.23894862604540035</v>
      </c>
      <c r="K103" s="356">
        <v>165</v>
      </c>
      <c r="L103" s="379">
        <f t="shared" si="18"/>
        <v>7.8431372549019551E-2</v>
      </c>
      <c r="M103" s="356">
        <v>15</v>
      </c>
      <c r="N103" s="379">
        <f t="shared" si="23"/>
        <v>-0.5</v>
      </c>
      <c r="O103" s="356">
        <v>782</v>
      </c>
      <c r="P103" s="379">
        <f t="shared" si="24"/>
        <v>0.12680115273775217</v>
      </c>
      <c r="Q103" s="356">
        <v>947</v>
      </c>
      <c r="R103" s="379">
        <f t="shared" si="27"/>
        <v>0.32262569832402233</v>
      </c>
      <c r="S103" s="356">
        <v>313</v>
      </c>
      <c r="T103" s="379">
        <f t="shared" si="26"/>
        <v>5.0335570469798752E-2</v>
      </c>
      <c r="U103" s="356">
        <v>372</v>
      </c>
      <c r="V103" s="379"/>
      <c r="W103" s="463"/>
      <c r="X103" s="473"/>
      <c r="Y103" s="356">
        <v>3321</v>
      </c>
      <c r="Z103" s="379" t="str">
        <f t="shared" si="28"/>
        <v/>
      </c>
      <c r="AA103" s="356">
        <v>32</v>
      </c>
      <c r="AB103" s="379">
        <f t="shared" si="25"/>
        <v>-0.13513513513513509</v>
      </c>
    </row>
    <row r="104" spans="1:28" s="73" customFormat="1" ht="13.55" customHeight="1">
      <c r="A104" s="439"/>
      <c r="B104" s="10" t="s">
        <v>9</v>
      </c>
      <c r="C104" s="376">
        <v>1096950</v>
      </c>
      <c r="D104" s="379">
        <f t="shared" si="19"/>
        <v>8.1368560413008953E-2</v>
      </c>
      <c r="E104" s="376">
        <v>104367</v>
      </c>
      <c r="F104" s="242">
        <f t="shared" si="20"/>
        <v>3.8560283405644213E-2</v>
      </c>
      <c r="G104" s="376">
        <v>13057</v>
      </c>
      <c r="H104" s="358">
        <f t="shared" si="29"/>
        <v>-0.10081950278906415</v>
      </c>
      <c r="I104" s="376">
        <v>4158</v>
      </c>
      <c r="J104" s="379">
        <f t="shared" si="22"/>
        <v>7.7556955889481749E-3</v>
      </c>
      <c r="K104" s="376">
        <v>225</v>
      </c>
      <c r="L104" s="379">
        <f t="shared" si="18"/>
        <v>0.11386138613861396</v>
      </c>
      <c r="M104" s="376">
        <v>25</v>
      </c>
      <c r="N104" s="379">
        <f t="shared" si="23"/>
        <v>-0.45652173913043481</v>
      </c>
      <c r="O104" s="376">
        <v>617</v>
      </c>
      <c r="P104" s="379">
        <f t="shared" si="24"/>
        <v>0.11371841155234663</v>
      </c>
      <c r="Q104" s="376">
        <v>679</v>
      </c>
      <c r="R104" s="379">
        <f t="shared" si="27"/>
        <v>4.141104294478537E-2</v>
      </c>
      <c r="S104" s="376">
        <v>251</v>
      </c>
      <c r="T104" s="379">
        <f t="shared" si="26"/>
        <v>-1.1811023622047223E-2</v>
      </c>
      <c r="U104" s="376">
        <v>359</v>
      </c>
      <c r="V104" s="379"/>
      <c r="W104" s="463"/>
      <c r="X104" s="473"/>
      <c r="Y104" s="376">
        <v>3444</v>
      </c>
      <c r="Z104" s="379" t="str">
        <f t="shared" si="28"/>
        <v/>
      </c>
      <c r="AA104" s="376">
        <v>47</v>
      </c>
      <c r="AB104" s="379">
        <f t="shared" si="25"/>
        <v>0.14634146341463405</v>
      </c>
    </row>
    <row r="105" spans="1:28" s="73" customFormat="1" ht="13.55" customHeight="1">
      <c r="A105" s="439"/>
      <c r="B105" s="45" t="s">
        <v>10</v>
      </c>
      <c r="C105" s="356">
        <v>1109273</v>
      </c>
      <c r="D105" s="358">
        <f t="shared" si="19"/>
        <v>5.278278150974984E-2</v>
      </c>
      <c r="E105" s="356">
        <v>116625</v>
      </c>
      <c r="F105" s="242">
        <f t="shared" si="20"/>
        <v>6.371820246445159E-2</v>
      </c>
      <c r="G105" s="356">
        <v>17797</v>
      </c>
      <c r="H105" s="358">
        <f t="shared" si="29"/>
        <v>-6.1191116737880469E-2</v>
      </c>
      <c r="I105" s="356">
        <v>4899</v>
      </c>
      <c r="J105" s="379">
        <f t="shared" si="22"/>
        <v>0.42288701713621846</v>
      </c>
      <c r="K105" s="356">
        <v>245</v>
      </c>
      <c r="L105" s="379">
        <f t="shared" si="18"/>
        <v>-2.777777777777779E-2</v>
      </c>
      <c r="M105" s="356">
        <v>18</v>
      </c>
      <c r="N105" s="379">
        <f t="shared" si="23"/>
        <v>-0.3571428571428571</v>
      </c>
      <c r="O105" s="356">
        <v>718</v>
      </c>
      <c r="P105" s="379">
        <f t="shared" si="24"/>
        <v>6.2130177514792884E-2</v>
      </c>
      <c r="Q105" s="356">
        <v>907</v>
      </c>
      <c r="R105" s="379">
        <f t="shared" si="27"/>
        <v>0.64909090909090916</v>
      </c>
      <c r="S105" s="356">
        <v>238</v>
      </c>
      <c r="T105" s="379">
        <f t="shared" si="26"/>
        <v>-0.33888888888888891</v>
      </c>
      <c r="U105" s="356">
        <v>378</v>
      </c>
      <c r="V105" s="379"/>
      <c r="W105" s="463"/>
      <c r="X105" s="473"/>
      <c r="Y105" s="356">
        <v>3933</v>
      </c>
      <c r="Z105" s="379" t="str">
        <f t="shared" si="28"/>
        <v/>
      </c>
      <c r="AA105" s="356">
        <v>38</v>
      </c>
      <c r="AB105" s="379">
        <f t="shared" si="25"/>
        <v>8.5714285714285632E-2</v>
      </c>
    </row>
    <row r="106" spans="1:28" s="73" customFormat="1" ht="13.55" customHeight="1">
      <c r="A106" s="439"/>
      <c r="B106" s="10" t="s">
        <v>11</v>
      </c>
      <c r="C106" s="376">
        <v>1305418</v>
      </c>
      <c r="D106" s="358">
        <f t="shared" si="19"/>
        <v>5.137524977267767E-2</v>
      </c>
      <c r="E106" s="356">
        <v>130245</v>
      </c>
      <c r="F106" s="242">
        <f t="shared" si="20"/>
        <v>-4.9916841736694639E-2</v>
      </c>
      <c r="G106" s="376">
        <v>24004</v>
      </c>
      <c r="H106" s="358">
        <f t="shared" si="29"/>
        <v>-5.1300292466998632E-2</v>
      </c>
      <c r="I106" s="356">
        <v>4330</v>
      </c>
      <c r="J106" s="379">
        <f t="shared" si="22"/>
        <v>0.11425630468347925</v>
      </c>
      <c r="K106" s="356">
        <v>235</v>
      </c>
      <c r="L106" s="379">
        <f t="shared" si="18"/>
        <v>-0.10305343511450382</v>
      </c>
      <c r="M106" s="356">
        <v>42</v>
      </c>
      <c r="N106" s="379">
        <f t="shared" si="23"/>
        <v>-6.6666666666666652E-2</v>
      </c>
      <c r="O106" s="356">
        <v>894</v>
      </c>
      <c r="P106" s="379">
        <f t="shared" si="24"/>
        <v>0.23480662983425415</v>
      </c>
      <c r="Q106" s="356">
        <v>552</v>
      </c>
      <c r="R106" s="379">
        <f t="shared" si="27"/>
        <v>0.24604966139954842</v>
      </c>
      <c r="S106" s="356">
        <v>292</v>
      </c>
      <c r="T106" s="379">
        <f t="shared" si="26"/>
        <v>-2.3411371237458178E-2</v>
      </c>
      <c r="U106" s="356">
        <v>377</v>
      </c>
      <c r="V106" s="379"/>
      <c r="W106" s="463"/>
      <c r="X106" s="473"/>
      <c r="Y106" s="356">
        <v>3705</v>
      </c>
      <c r="Z106" s="379" t="str">
        <f t="shared" si="28"/>
        <v/>
      </c>
      <c r="AA106" s="356">
        <v>24</v>
      </c>
      <c r="AB106" s="379">
        <f t="shared" si="25"/>
        <v>-0.44186046511627908</v>
      </c>
    </row>
    <row r="107" spans="1:28" s="73" customFormat="1" ht="13.55" customHeight="1">
      <c r="A107" s="439"/>
      <c r="B107" s="45" t="s">
        <v>12</v>
      </c>
      <c r="C107" s="356">
        <v>1334651</v>
      </c>
      <c r="D107" s="358">
        <f t="shared" si="19"/>
        <v>7.0098987990911008E-2</v>
      </c>
      <c r="E107" s="356">
        <v>131807</v>
      </c>
      <c r="F107" s="242">
        <f t="shared" si="20"/>
        <v>1.7775375468128685E-2</v>
      </c>
      <c r="G107" s="356">
        <v>16770</v>
      </c>
      <c r="H107" s="358">
        <f t="shared" si="29"/>
        <v>-2.8783228123009263E-2</v>
      </c>
      <c r="I107" s="356">
        <v>4174</v>
      </c>
      <c r="J107" s="379">
        <f t="shared" si="22"/>
        <v>9.324253535882665E-2</v>
      </c>
      <c r="K107" s="356">
        <v>129</v>
      </c>
      <c r="L107" s="379">
        <f t="shared" si="18"/>
        <v>-0.44155844155844159</v>
      </c>
      <c r="M107" s="356">
        <v>17</v>
      </c>
      <c r="N107" s="379">
        <f t="shared" si="23"/>
        <v>-0.75714285714285712</v>
      </c>
      <c r="O107" s="356">
        <v>701</v>
      </c>
      <c r="P107" s="379">
        <f t="shared" si="24"/>
        <v>-0.17915690866510536</v>
      </c>
      <c r="Q107" s="356">
        <v>535</v>
      </c>
      <c r="R107" s="379">
        <f t="shared" si="27"/>
        <v>-7.4394463667820099E-2</v>
      </c>
      <c r="S107" s="356">
        <v>275</v>
      </c>
      <c r="T107" s="379">
        <f t="shared" si="26"/>
        <v>-2.8268551236749095E-2</v>
      </c>
      <c r="U107" s="356">
        <v>348</v>
      </c>
      <c r="V107" s="379"/>
      <c r="W107" s="463"/>
      <c r="X107" s="473"/>
      <c r="Y107" s="356">
        <v>3720</v>
      </c>
      <c r="Z107" s="379" t="str">
        <f t="shared" si="28"/>
        <v/>
      </c>
      <c r="AA107" s="356">
        <v>31</v>
      </c>
      <c r="AB107" s="379">
        <f t="shared" si="25"/>
        <v>-0.39215686274509809</v>
      </c>
    </row>
    <row r="108" spans="1:28" s="73" customFormat="1" ht="13.55" customHeight="1">
      <c r="A108" s="439"/>
      <c r="B108" s="45" t="s">
        <v>13</v>
      </c>
      <c r="C108" s="356">
        <v>1059709</v>
      </c>
      <c r="D108" s="358">
        <f t="shared" si="19"/>
        <v>4.5586266301071425E-2</v>
      </c>
      <c r="E108" s="376">
        <v>103249</v>
      </c>
      <c r="F108" s="242">
        <f t="shared" si="20"/>
        <v>8.4639465501302524E-2</v>
      </c>
      <c r="G108" s="356">
        <v>14101</v>
      </c>
      <c r="H108" s="358">
        <f t="shared" si="29"/>
        <v>-4.328651875975309E-2</v>
      </c>
      <c r="I108" s="376">
        <v>3690</v>
      </c>
      <c r="J108" s="379">
        <f t="shared" si="22"/>
        <v>8.1794195250659563E-2</v>
      </c>
      <c r="K108" s="376">
        <v>195</v>
      </c>
      <c r="L108" s="379">
        <f t="shared" si="18"/>
        <v>-0.2585551330798479</v>
      </c>
      <c r="M108" s="376">
        <v>22</v>
      </c>
      <c r="N108" s="379">
        <f t="shared" si="23"/>
        <v>-0.55102040816326525</v>
      </c>
      <c r="O108" s="376">
        <v>603</v>
      </c>
      <c r="P108" s="379">
        <f t="shared" si="24"/>
        <v>-0.22093023255813948</v>
      </c>
      <c r="Q108" s="376">
        <v>681</v>
      </c>
      <c r="R108" s="379">
        <f t="shared" si="27"/>
        <v>4.4478527607362039E-2</v>
      </c>
      <c r="S108" s="376">
        <v>209</v>
      </c>
      <c r="T108" s="379">
        <f t="shared" si="26"/>
        <v>0.15469613259668513</v>
      </c>
      <c r="U108" s="376">
        <v>357</v>
      </c>
      <c r="V108" s="379"/>
      <c r="W108" s="463"/>
      <c r="X108" s="473"/>
      <c r="Y108" s="376">
        <v>3063</v>
      </c>
      <c r="Z108" s="379" t="str">
        <f t="shared" si="28"/>
        <v/>
      </c>
      <c r="AA108" s="376">
        <v>34</v>
      </c>
      <c r="AB108" s="379">
        <f t="shared" si="25"/>
        <v>0.2592592592592593</v>
      </c>
    </row>
    <row r="109" spans="1:28" s="73" customFormat="1" ht="13.55" customHeight="1">
      <c r="A109" s="439"/>
      <c r="B109" s="10" t="s">
        <v>14</v>
      </c>
      <c r="C109" s="376">
        <v>1154742</v>
      </c>
      <c r="D109" s="358">
        <f t="shared" si="19"/>
        <v>0.11829779321685588</v>
      </c>
      <c r="E109" s="376">
        <v>104436</v>
      </c>
      <c r="F109" s="242">
        <f t="shared" si="20"/>
        <v>0.1190810411152663</v>
      </c>
      <c r="G109" s="376">
        <v>13617</v>
      </c>
      <c r="H109" s="358">
        <f t="shared" si="29"/>
        <v>0.26375870069605578</v>
      </c>
      <c r="I109" s="376">
        <v>4139</v>
      </c>
      <c r="J109" s="379">
        <f t="shared" si="22"/>
        <v>0.36420566908371788</v>
      </c>
      <c r="K109" s="376">
        <v>148</v>
      </c>
      <c r="L109" s="379">
        <f t="shared" si="18"/>
        <v>-0.26732673267326734</v>
      </c>
      <c r="M109" s="376">
        <v>38</v>
      </c>
      <c r="N109" s="379">
        <f t="shared" si="23"/>
        <v>0.26666666666666661</v>
      </c>
      <c r="O109" s="356">
        <v>563</v>
      </c>
      <c r="P109" s="379">
        <f t="shared" si="24"/>
        <v>-0.56254856254856256</v>
      </c>
      <c r="Q109" s="376">
        <v>719</v>
      </c>
      <c r="R109" s="379">
        <f t="shared" si="27"/>
        <v>0.12168486739469575</v>
      </c>
      <c r="S109" s="376">
        <v>242</v>
      </c>
      <c r="T109" s="379">
        <f t="shared" si="26"/>
        <v>0.30810810810810807</v>
      </c>
      <c r="U109" s="376">
        <v>326</v>
      </c>
      <c r="V109" s="379"/>
      <c r="W109" s="463"/>
      <c r="X109" s="473"/>
      <c r="Y109" s="376">
        <v>3779</v>
      </c>
      <c r="Z109" s="379" t="str">
        <f t="shared" si="28"/>
        <v/>
      </c>
      <c r="AA109" s="376">
        <v>35</v>
      </c>
      <c r="AB109" s="379">
        <f t="shared" si="25"/>
        <v>-0.10256410256410253</v>
      </c>
    </row>
    <row r="110" spans="1:28" s="73" customFormat="1" ht="13.55" customHeight="1">
      <c r="A110" s="439"/>
      <c r="B110" s="10" t="s">
        <v>15</v>
      </c>
      <c r="C110" s="376">
        <v>1117550</v>
      </c>
      <c r="D110" s="358">
        <f t="shared" si="19"/>
        <v>0.14708161620930865</v>
      </c>
      <c r="E110" s="376">
        <v>99150</v>
      </c>
      <c r="F110" s="242">
        <f t="shared" si="20"/>
        <v>0.14308442569086566</v>
      </c>
      <c r="G110" s="376">
        <v>7292</v>
      </c>
      <c r="H110" s="358">
        <f t="shared" si="29"/>
        <v>1.9005030743432183E-2</v>
      </c>
      <c r="I110" s="376">
        <v>4029</v>
      </c>
      <c r="J110" s="379">
        <f t="shared" si="22"/>
        <v>1.1295180722891596E-2</v>
      </c>
      <c r="K110" s="376">
        <v>171</v>
      </c>
      <c r="L110" s="379">
        <f t="shared" si="18"/>
        <v>4.2682926829268331E-2</v>
      </c>
      <c r="M110" s="376">
        <v>20</v>
      </c>
      <c r="N110" s="379">
        <f t="shared" si="23"/>
        <v>-0.41176470588235292</v>
      </c>
      <c r="O110" s="356">
        <v>541</v>
      </c>
      <c r="P110" s="379">
        <f t="shared" si="24"/>
        <v>-0.13578274760383391</v>
      </c>
      <c r="Q110" s="376">
        <v>1163</v>
      </c>
      <c r="R110" s="379">
        <f t="shared" si="27"/>
        <v>0.24651661307609851</v>
      </c>
      <c r="S110" s="376">
        <v>302</v>
      </c>
      <c r="T110" s="379">
        <f t="shared" si="26"/>
        <v>6.3380281690140761E-2</v>
      </c>
      <c r="U110" s="376">
        <v>376</v>
      </c>
      <c r="V110" s="379"/>
      <c r="W110" s="463"/>
      <c r="X110" s="473"/>
      <c r="Y110" s="376">
        <v>4815</v>
      </c>
      <c r="Z110" s="379" t="str">
        <f t="shared" si="28"/>
        <v/>
      </c>
      <c r="AA110" s="376">
        <v>37</v>
      </c>
      <c r="AB110" s="379">
        <f t="shared" si="25"/>
        <v>-5.1282051282051322E-2</v>
      </c>
    </row>
    <row r="111" spans="1:28" s="73" customFormat="1" ht="13.55" customHeight="1">
      <c r="A111" s="444"/>
      <c r="B111" s="29" t="s">
        <v>16</v>
      </c>
      <c r="C111" s="376">
        <v>1169970</v>
      </c>
      <c r="D111" s="358">
        <f t="shared" si="19"/>
        <v>0.1463011733722106</v>
      </c>
      <c r="E111" s="376">
        <v>117606</v>
      </c>
      <c r="F111" s="359">
        <f t="shared" si="20"/>
        <v>0.1545960592583866</v>
      </c>
      <c r="G111" s="376">
        <v>11221</v>
      </c>
      <c r="H111" s="358">
        <f t="shared" si="29"/>
        <v>8.8255261371350979E-2</v>
      </c>
      <c r="I111" s="380">
        <v>3552</v>
      </c>
      <c r="J111" s="381">
        <f t="shared" si="22"/>
        <v>-1.633896427582382E-2</v>
      </c>
      <c r="K111" s="380">
        <v>168</v>
      </c>
      <c r="L111" s="381">
        <f t="shared" si="18"/>
        <v>3.7037037037036979E-2</v>
      </c>
      <c r="M111" s="380">
        <v>32</v>
      </c>
      <c r="N111" s="381">
        <f t="shared" si="23"/>
        <v>-0.17948717948717952</v>
      </c>
      <c r="O111" s="356">
        <v>756</v>
      </c>
      <c r="P111" s="381">
        <f t="shared" si="24"/>
        <v>-7.5794621026894826E-2</v>
      </c>
      <c r="Q111" s="380">
        <v>1071</v>
      </c>
      <c r="R111" s="381">
        <f t="shared" si="27"/>
        <v>7.6381909547738713E-2</v>
      </c>
      <c r="S111" s="380">
        <v>377</v>
      </c>
      <c r="T111" s="381">
        <f t="shared" si="26"/>
        <v>0.31818181818181812</v>
      </c>
      <c r="U111" s="380">
        <v>357</v>
      </c>
      <c r="V111" s="381"/>
      <c r="W111" s="466"/>
      <c r="X111" s="474"/>
      <c r="Y111" s="380">
        <v>5886</v>
      </c>
      <c r="Z111" s="381" t="str">
        <f t="shared" si="28"/>
        <v/>
      </c>
      <c r="AA111" s="380">
        <v>27</v>
      </c>
      <c r="AB111" s="381">
        <f t="shared" si="25"/>
        <v>-0.15625</v>
      </c>
    </row>
    <row r="112" spans="1:28" s="73" customFormat="1" ht="13.55" customHeight="1">
      <c r="A112" s="443" t="s">
        <v>248</v>
      </c>
      <c r="B112" s="2" t="s">
        <v>233</v>
      </c>
      <c r="C112" s="375">
        <v>1425900</v>
      </c>
      <c r="D112" s="378">
        <f t="shared" si="19"/>
        <v>0.18747616136817508</v>
      </c>
      <c r="E112" s="375">
        <v>135766</v>
      </c>
      <c r="F112" s="242">
        <f t="shared" si="20"/>
        <v>0.10046931612777721</v>
      </c>
      <c r="G112" s="375">
        <v>10429</v>
      </c>
      <c r="H112" s="378">
        <f t="shared" ref="H112:H143" si="30">G112/G100-1</f>
        <v>0.13642802658820963</v>
      </c>
      <c r="I112" s="471">
        <v>44339</v>
      </c>
      <c r="J112" s="472">
        <f>I112/SUM(I100:I111)-1</f>
        <v>-0.11302486547040347</v>
      </c>
      <c r="K112" s="375">
        <v>210</v>
      </c>
      <c r="L112" s="379">
        <f t="shared" ref="L112:L143" si="31">(K112/K100-1)</f>
        <v>-7.0796460176991149E-2</v>
      </c>
      <c r="M112" s="375">
        <v>13</v>
      </c>
      <c r="N112" s="378">
        <f t="shared" ref="N112:N143" si="32">M112/M100-1</f>
        <v>-0.75</v>
      </c>
      <c r="O112" s="375">
        <v>1027</v>
      </c>
      <c r="P112" s="378">
        <f t="shared" ref="P112:P122" si="33">O112/O100-1</f>
        <v>9.7222222222222321E-2</v>
      </c>
      <c r="Q112" s="375">
        <v>1870</v>
      </c>
      <c r="R112" s="379">
        <f t="shared" si="27"/>
        <v>0.32248939179632252</v>
      </c>
      <c r="S112" s="260">
        <v>385</v>
      </c>
      <c r="T112" s="379">
        <f t="shared" si="26"/>
        <v>0.24595469255663427</v>
      </c>
      <c r="U112" s="375">
        <v>399</v>
      </c>
      <c r="V112" s="379">
        <f t="shared" ref="V112:V135" si="34">(U112/U100-1)</f>
        <v>0.15317919075144504</v>
      </c>
      <c r="W112" s="471">
        <v>11175</v>
      </c>
      <c r="X112" s="472">
        <f>(W112/W100-1)</f>
        <v>5.5440120891575351E-2</v>
      </c>
      <c r="Y112" s="375">
        <v>5049</v>
      </c>
      <c r="Z112" s="379">
        <f t="shared" si="28"/>
        <v>0.22518806115020618</v>
      </c>
      <c r="AA112" s="375">
        <v>22</v>
      </c>
      <c r="AB112" s="379">
        <f t="shared" si="25"/>
        <v>-0.24137931034482762</v>
      </c>
    </row>
    <row r="113" spans="1:28" s="73" customFormat="1" ht="13.55" customHeight="1">
      <c r="A113" s="439"/>
      <c r="B113" s="10" t="s">
        <v>234</v>
      </c>
      <c r="C113" s="376">
        <v>1184807</v>
      </c>
      <c r="D113" s="379">
        <f t="shared" si="19"/>
        <v>2.9967818042412029E-2</v>
      </c>
      <c r="E113" s="376">
        <v>91720</v>
      </c>
      <c r="F113" s="242">
        <f t="shared" si="20"/>
        <v>3.6548267787188671E-3</v>
      </c>
      <c r="G113" s="376">
        <v>8325</v>
      </c>
      <c r="H113" s="379">
        <f t="shared" si="30"/>
        <v>6.2855070711953509E-3</v>
      </c>
      <c r="I113" s="463">
        <v>44339</v>
      </c>
      <c r="J113" s="473"/>
      <c r="K113" s="376">
        <v>176</v>
      </c>
      <c r="L113" s="379">
        <f t="shared" si="31"/>
        <v>0.14285714285714279</v>
      </c>
      <c r="M113" s="376">
        <v>33</v>
      </c>
      <c r="N113" s="379">
        <f t="shared" si="32"/>
        <v>-0.26666666666666672</v>
      </c>
      <c r="O113" s="376">
        <v>614</v>
      </c>
      <c r="P113" s="379">
        <f t="shared" si="33"/>
        <v>0.15413533834586457</v>
      </c>
      <c r="Q113" s="376">
        <v>1089</v>
      </c>
      <c r="R113" s="379">
        <f t="shared" si="27"/>
        <v>-9.1743119266055051E-2</v>
      </c>
      <c r="S113" s="260">
        <v>247</v>
      </c>
      <c r="T113" s="379">
        <f t="shared" si="26"/>
        <v>5.1063829787234116E-2</v>
      </c>
      <c r="U113" s="376">
        <v>425</v>
      </c>
      <c r="V113" s="379">
        <f t="shared" si="34"/>
        <v>-6.3876651982378907E-2</v>
      </c>
      <c r="W113" s="463"/>
      <c r="X113" s="473"/>
      <c r="Y113" s="376">
        <v>3699</v>
      </c>
      <c r="Z113" s="379">
        <f t="shared" si="28"/>
        <v>5.144968732234223E-2</v>
      </c>
      <c r="AA113" s="376">
        <v>18</v>
      </c>
      <c r="AB113" s="379">
        <f t="shared" si="25"/>
        <v>-0.6</v>
      </c>
    </row>
    <row r="114" spans="1:28" s="73" customFormat="1" ht="13.55" customHeight="1">
      <c r="A114" s="439"/>
      <c r="B114" s="10" t="s">
        <v>7</v>
      </c>
      <c r="C114" s="376">
        <v>1113946</v>
      </c>
      <c r="D114" s="379">
        <f t="shared" si="19"/>
        <v>9.322715888481499E-2</v>
      </c>
      <c r="E114" s="376">
        <v>92551</v>
      </c>
      <c r="F114" s="242">
        <f t="shared" si="20"/>
        <v>9.448800274358149E-2</v>
      </c>
      <c r="G114" s="376">
        <v>8175</v>
      </c>
      <c r="H114" s="379">
        <f t="shared" si="30"/>
        <v>8.9273817455030047E-2</v>
      </c>
      <c r="I114" s="463">
        <v>44339</v>
      </c>
      <c r="J114" s="473"/>
      <c r="K114" s="376">
        <v>252</v>
      </c>
      <c r="L114" s="379">
        <f t="shared" si="31"/>
        <v>0</v>
      </c>
      <c r="M114" s="376">
        <v>30</v>
      </c>
      <c r="N114" s="379">
        <f t="shared" si="32"/>
        <v>0.25</v>
      </c>
      <c r="O114" s="243">
        <v>852</v>
      </c>
      <c r="P114" s="379">
        <f t="shared" si="33"/>
        <v>0.3876221498371335</v>
      </c>
      <c r="Q114" s="376">
        <v>1113</v>
      </c>
      <c r="R114" s="379">
        <f t="shared" si="27"/>
        <v>-4.2992261392949316E-2</v>
      </c>
      <c r="S114" s="260">
        <v>352</v>
      </c>
      <c r="T114" s="379">
        <f t="shared" si="26"/>
        <v>-0.10659898477157359</v>
      </c>
      <c r="U114" s="376">
        <v>370</v>
      </c>
      <c r="V114" s="379">
        <f t="shared" si="34"/>
        <v>-0.1973969631236443</v>
      </c>
      <c r="W114" s="463"/>
      <c r="X114" s="473"/>
      <c r="Y114" s="376">
        <v>5157</v>
      </c>
      <c r="Z114" s="379">
        <f t="shared" si="28"/>
        <v>0.19651972157772613</v>
      </c>
      <c r="AA114" s="376">
        <v>23</v>
      </c>
      <c r="AB114" s="379">
        <f t="shared" si="25"/>
        <v>-0.42500000000000004</v>
      </c>
    </row>
    <row r="115" spans="1:28" s="73" customFormat="1" ht="13.55" customHeight="1">
      <c r="A115" s="439"/>
      <c r="B115" s="45" t="s">
        <v>8</v>
      </c>
      <c r="C115" s="376">
        <f>Asia!C115</f>
        <v>1097420</v>
      </c>
      <c r="D115" s="379">
        <f t="shared" si="19"/>
        <v>7.733312390479509E-2</v>
      </c>
      <c r="E115" s="356">
        <v>94652</v>
      </c>
      <c r="F115" s="242">
        <f t="shared" si="20"/>
        <v>7.2349489044479132E-2</v>
      </c>
      <c r="G115" s="356">
        <v>8842</v>
      </c>
      <c r="H115" s="379">
        <f t="shared" si="30"/>
        <v>0.13402590740028208</v>
      </c>
      <c r="I115" s="463">
        <v>44339</v>
      </c>
      <c r="J115" s="473"/>
      <c r="K115" s="356">
        <v>156</v>
      </c>
      <c r="L115" s="379">
        <f t="shared" si="31"/>
        <v>-5.4545454545454564E-2</v>
      </c>
      <c r="M115" s="356">
        <v>36</v>
      </c>
      <c r="N115" s="379">
        <f t="shared" si="32"/>
        <v>1.4</v>
      </c>
      <c r="O115" s="356">
        <v>633</v>
      </c>
      <c r="P115" s="379">
        <f t="shared" si="33"/>
        <v>-0.19053708439897699</v>
      </c>
      <c r="Q115" s="356">
        <v>888</v>
      </c>
      <c r="R115" s="379">
        <f t="shared" si="27"/>
        <v>-6.23020063357973E-2</v>
      </c>
      <c r="S115" s="260">
        <v>220</v>
      </c>
      <c r="T115" s="379">
        <f t="shared" si="26"/>
        <v>-0.29712460063897761</v>
      </c>
      <c r="U115" s="356">
        <v>315</v>
      </c>
      <c r="V115" s="379">
        <f t="shared" si="34"/>
        <v>-0.15322580645161288</v>
      </c>
      <c r="W115" s="463"/>
      <c r="X115" s="473"/>
      <c r="Y115" s="356">
        <v>4383</v>
      </c>
      <c r="Z115" s="379">
        <f t="shared" si="28"/>
        <v>0.31978319783197828</v>
      </c>
      <c r="AA115" s="356">
        <v>26</v>
      </c>
      <c r="AB115" s="379">
        <f t="shared" si="25"/>
        <v>-0.1875</v>
      </c>
    </row>
    <row r="116" spans="1:28" s="73" customFormat="1" ht="13.55" customHeight="1">
      <c r="A116" s="439"/>
      <c r="B116" s="10" t="s">
        <v>9</v>
      </c>
      <c r="C116" s="376">
        <v>1185405</v>
      </c>
      <c r="D116" s="379">
        <f t="shared" si="19"/>
        <v>8.0637221386571853E-2</v>
      </c>
      <c r="E116" s="376">
        <v>120355</v>
      </c>
      <c r="F116" s="242">
        <f t="shared" si="20"/>
        <v>0.15319018463690637</v>
      </c>
      <c r="G116" s="376">
        <v>13985</v>
      </c>
      <c r="H116" s="379">
        <f t="shared" si="30"/>
        <v>7.1072987669449361E-2</v>
      </c>
      <c r="I116" s="463">
        <v>44339</v>
      </c>
      <c r="J116" s="473"/>
      <c r="K116" s="376">
        <v>126</v>
      </c>
      <c r="L116" s="379">
        <f t="shared" si="31"/>
        <v>-0.43999999999999995</v>
      </c>
      <c r="M116" s="376">
        <v>56</v>
      </c>
      <c r="N116" s="379">
        <f t="shared" si="32"/>
        <v>1.2400000000000002</v>
      </c>
      <c r="O116" s="376">
        <v>712</v>
      </c>
      <c r="P116" s="379">
        <f t="shared" si="33"/>
        <v>0.15397082658022687</v>
      </c>
      <c r="Q116" s="376">
        <v>701</v>
      </c>
      <c r="R116" s="379">
        <f t="shared" si="27"/>
        <v>3.2400589101620136E-2</v>
      </c>
      <c r="S116" s="260">
        <v>273</v>
      </c>
      <c r="T116" s="379">
        <f t="shared" si="26"/>
        <v>8.7649402390438169E-2</v>
      </c>
      <c r="U116" s="376">
        <v>272</v>
      </c>
      <c r="V116" s="379">
        <f t="shared" si="34"/>
        <v>-0.24233983286908078</v>
      </c>
      <c r="W116" s="463"/>
      <c r="X116" s="473"/>
      <c r="Y116" s="376">
        <v>4695</v>
      </c>
      <c r="Z116" s="379">
        <f t="shared" si="28"/>
        <v>0.36324041811846697</v>
      </c>
      <c r="AA116" s="376">
        <v>32</v>
      </c>
      <c r="AB116" s="379">
        <f t="shared" si="25"/>
        <v>-0.31914893617021278</v>
      </c>
    </row>
    <row r="117" spans="1:28" s="73" customFormat="1" ht="13.55" customHeight="1">
      <c r="A117" s="439"/>
      <c r="B117" s="45" t="s">
        <v>10</v>
      </c>
      <c r="C117" s="356">
        <v>1221491</v>
      </c>
      <c r="D117" s="379">
        <f t="shared" si="19"/>
        <v>0.10116355486881949</v>
      </c>
      <c r="E117" s="356">
        <v>131007</v>
      </c>
      <c r="F117" s="242">
        <f t="shared" si="20"/>
        <v>0.12331832797427644</v>
      </c>
      <c r="G117" s="356">
        <v>18518</v>
      </c>
      <c r="H117" s="379">
        <f t="shared" si="30"/>
        <v>4.0512445917851414E-2</v>
      </c>
      <c r="I117" s="463">
        <v>44339</v>
      </c>
      <c r="J117" s="473"/>
      <c r="K117" s="356">
        <v>286</v>
      </c>
      <c r="L117" s="379">
        <f t="shared" si="31"/>
        <v>0.16734693877551021</v>
      </c>
      <c r="M117" s="356">
        <v>59</v>
      </c>
      <c r="N117" s="379">
        <f t="shared" si="32"/>
        <v>2.2777777777777777</v>
      </c>
      <c r="O117" s="356">
        <v>726</v>
      </c>
      <c r="P117" s="379">
        <f t="shared" si="33"/>
        <v>1.1142061281337101E-2</v>
      </c>
      <c r="Q117" s="356">
        <v>554</v>
      </c>
      <c r="R117" s="379">
        <f t="shared" si="27"/>
        <v>-0.38919514884233741</v>
      </c>
      <c r="S117" s="260">
        <v>241</v>
      </c>
      <c r="T117" s="379">
        <f t="shared" si="26"/>
        <v>1.2605042016806678E-2</v>
      </c>
      <c r="U117" s="356">
        <v>287</v>
      </c>
      <c r="V117" s="379">
        <f t="shared" si="34"/>
        <v>-0.2407407407407407</v>
      </c>
      <c r="W117" s="463"/>
      <c r="X117" s="473"/>
      <c r="Y117" s="356">
        <v>4699</v>
      </c>
      <c r="Z117" s="379">
        <f t="shared" si="28"/>
        <v>0.19476226798881258</v>
      </c>
      <c r="AA117" s="356">
        <v>21</v>
      </c>
      <c r="AB117" s="379">
        <f t="shared" si="25"/>
        <v>-0.44736842105263153</v>
      </c>
    </row>
    <row r="118" spans="1:28" s="73" customFormat="1" ht="13.55" customHeight="1">
      <c r="A118" s="439"/>
      <c r="B118" s="10" t="s">
        <v>11</v>
      </c>
      <c r="C118" s="376">
        <v>1417422</v>
      </c>
      <c r="D118" s="379">
        <f t="shared" si="19"/>
        <v>8.5799337836616321E-2</v>
      </c>
      <c r="E118" s="376">
        <v>151207</v>
      </c>
      <c r="F118" s="379">
        <f t="shared" ref="F118:F123" si="35">E118/E106-1</f>
        <v>0.16094283849667934</v>
      </c>
      <c r="G118" s="376">
        <v>24728</v>
      </c>
      <c r="H118" s="379">
        <f t="shared" si="30"/>
        <v>3.0161639726712153E-2</v>
      </c>
      <c r="I118" s="463">
        <v>44339</v>
      </c>
      <c r="J118" s="473"/>
      <c r="K118" s="376">
        <v>226</v>
      </c>
      <c r="L118" s="379">
        <f t="shared" si="31"/>
        <v>-3.8297872340425587E-2</v>
      </c>
      <c r="M118" s="376">
        <v>24</v>
      </c>
      <c r="N118" s="379">
        <f t="shared" si="32"/>
        <v>-0.4285714285714286</v>
      </c>
      <c r="O118" s="376">
        <v>657</v>
      </c>
      <c r="P118" s="379">
        <f t="shared" si="33"/>
        <v>-0.2651006711409396</v>
      </c>
      <c r="Q118" s="376">
        <v>657</v>
      </c>
      <c r="R118" s="379">
        <f t="shared" si="27"/>
        <v>0.19021739130434789</v>
      </c>
      <c r="S118" s="260">
        <v>326</v>
      </c>
      <c r="T118" s="379">
        <f t="shared" si="26"/>
        <v>0.11643835616438358</v>
      </c>
      <c r="U118" s="376">
        <v>311</v>
      </c>
      <c r="V118" s="379">
        <f t="shared" si="34"/>
        <v>-0.17506631299734743</v>
      </c>
      <c r="W118" s="463"/>
      <c r="X118" s="473"/>
      <c r="Y118" s="356">
        <v>4697</v>
      </c>
      <c r="Z118" s="379">
        <f t="shared" si="28"/>
        <v>0.26774628879892037</v>
      </c>
      <c r="AA118" s="376">
        <v>23</v>
      </c>
      <c r="AB118" s="379">
        <f t="shared" si="25"/>
        <v>-4.166666666666663E-2</v>
      </c>
    </row>
    <row r="119" spans="1:28" s="73" customFormat="1" ht="13.55" customHeight="1">
      <c r="A119" s="439"/>
      <c r="B119" s="45" t="s">
        <v>12</v>
      </c>
      <c r="C119" s="356">
        <v>1407186</v>
      </c>
      <c r="D119" s="379">
        <f t="shared" si="19"/>
        <v>5.4347541042564687E-2</v>
      </c>
      <c r="E119" s="356">
        <v>143227</v>
      </c>
      <c r="F119" s="379">
        <f t="shared" si="35"/>
        <v>8.6641832376125771E-2</v>
      </c>
      <c r="G119" s="356">
        <v>18046</v>
      </c>
      <c r="H119" s="379">
        <f t="shared" si="30"/>
        <v>7.6088252832438918E-2</v>
      </c>
      <c r="I119" s="463">
        <v>44339</v>
      </c>
      <c r="J119" s="473"/>
      <c r="K119" s="356">
        <v>438</v>
      </c>
      <c r="L119" s="379">
        <f t="shared" si="31"/>
        <v>2.3953488372093021</v>
      </c>
      <c r="M119" s="356">
        <v>22</v>
      </c>
      <c r="N119" s="379">
        <f t="shared" si="32"/>
        <v>0.29411764705882359</v>
      </c>
      <c r="O119" s="356">
        <v>541</v>
      </c>
      <c r="P119" s="379">
        <f t="shared" si="33"/>
        <v>-0.22824536376604854</v>
      </c>
      <c r="Q119" s="356">
        <v>588</v>
      </c>
      <c r="R119" s="379">
        <f t="shared" si="27"/>
        <v>9.9065420560747741E-2</v>
      </c>
      <c r="S119" s="260">
        <v>320</v>
      </c>
      <c r="T119" s="379">
        <f t="shared" si="26"/>
        <v>0.16363636363636358</v>
      </c>
      <c r="U119" s="356">
        <v>256</v>
      </c>
      <c r="V119" s="379">
        <f t="shared" si="34"/>
        <v>-0.26436781609195403</v>
      </c>
      <c r="W119" s="463"/>
      <c r="X119" s="473"/>
      <c r="Y119" s="356">
        <v>4470</v>
      </c>
      <c r="Z119" s="379">
        <f t="shared" si="28"/>
        <v>0.20161290322580649</v>
      </c>
      <c r="AA119" s="356">
        <v>22</v>
      </c>
      <c r="AB119" s="379">
        <f t="shared" si="25"/>
        <v>-0.29032258064516125</v>
      </c>
    </row>
    <row r="120" spans="1:28" s="73" customFormat="1" ht="13.55" customHeight="1">
      <c r="A120" s="439"/>
      <c r="B120" s="45" t="s">
        <v>13</v>
      </c>
      <c r="C120" s="356">
        <v>1195238</v>
      </c>
      <c r="D120" s="379">
        <f t="shared" si="19"/>
        <v>0.12789265732385022</v>
      </c>
      <c r="E120" s="356">
        <v>123909</v>
      </c>
      <c r="F120" s="379">
        <f t="shared" si="35"/>
        <v>0.20009879030305378</v>
      </c>
      <c r="G120" s="356">
        <v>16638</v>
      </c>
      <c r="H120" s="379">
        <f t="shared" si="30"/>
        <v>0.17991631799163188</v>
      </c>
      <c r="I120" s="463">
        <v>44339</v>
      </c>
      <c r="J120" s="473"/>
      <c r="K120" s="356">
        <v>105</v>
      </c>
      <c r="L120" s="379">
        <f t="shared" si="31"/>
        <v>-0.46153846153846156</v>
      </c>
      <c r="M120" s="356">
        <v>41</v>
      </c>
      <c r="N120" s="379">
        <f t="shared" si="32"/>
        <v>0.86363636363636354</v>
      </c>
      <c r="O120" s="356">
        <v>479</v>
      </c>
      <c r="P120" s="379">
        <f t="shared" si="33"/>
        <v>-0.20563847429519067</v>
      </c>
      <c r="Q120" s="356">
        <v>516</v>
      </c>
      <c r="R120" s="379">
        <f t="shared" si="27"/>
        <v>-0.24229074889867841</v>
      </c>
      <c r="S120" s="260">
        <v>249</v>
      </c>
      <c r="T120" s="379">
        <f t="shared" si="26"/>
        <v>0.19138755980861255</v>
      </c>
      <c r="U120" s="356">
        <v>302</v>
      </c>
      <c r="V120" s="379">
        <f t="shared" si="34"/>
        <v>-0.15406162464985995</v>
      </c>
      <c r="W120" s="463"/>
      <c r="X120" s="473"/>
      <c r="Y120" s="376">
        <v>3994</v>
      </c>
      <c r="Z120" s="379">
        <f t="shared" si="28"/>
        <v>0.30395037544890635</v>
      </c>
      <c r="AA120" s="356">
        <v>20</v>
      </c>
      <c r="AB120" s="379">
        <f t="shared" si="25"/>
        <v>-0.41176470588235292</v>
      </c>
    </row>
    <row r="121" spans="1:28" s="73" customFormat="1" ht="13.55" customHeight="1">
      <c r="A121" s="439"/>
      <c r="B121" s="10" t="s">
        <v>14</v>
      </c>
      <c r="C121" s="376">
        <v>1239143</v>
      </c>
      <c r="D121" s="379">
        <f t="shared" si="19"/>
        <v>7.3090785647356729E-2</v>
      </c>
      <c r="E121" s="376">
        <v>117240</v>
      </c>
      <c r="F121" s="379">
        <f t="shared" si="35"/>
        <v>0.12260140181546597</v>
      </c>
      <c r="G121" s="376">
        <v>13068</v>
      </c>
      <c r="H121" s="379">
        <f t="shared" si="30"/>
        <v>-4.0317250495703894E-2</v>
      </c>
      <c r="I121" s="463">
        <v>44339</v>
      </c>
      <c r="J121" s="473"/>
      <c r="K121" s="376">
        <v>140</v>
      </c>
      <c r="L121" s="379">
        <f t="shared" si="31"/>
        <v>-5.4054054054054057E-2</v>
      </c>
      <c r="M121" s="376">
        <v>10</v>
      </c>
      <c r="N121" s="379">
        <f t="shared" si="32"/>
        <v>-0.73684210526315796</v>
      </c>
      <c r="O121" s="356">
        <v>443</v>
      </c>
      <c r="P121" s="379">
        <f t="shared" si="33"/>
        <v>-0.21314387211367669</v>
      </c>
      <c r="Q121" s="376">
        <v>772</v>
      </c>
      <c r="R121" s="379">
        <f t="shared" si="27"/>
        <v>7.3713490959666172E-2</v>
      </c>
      <c r="S121" s="260">
        <v>223</v>
      </c>
      <c r="T121" s="379">
        <f t="shared" si="26"/>
        <v>-7.8512396694214837E-2</v>
      </c>
      <c r="U121" s="376">
        <v>257</v>
      </c>
      <c r="V121" s="379">
        <f t="shared" si="34"/>
        <v>-0.21165644171779141</v>
      </c>
      <c r="W121" s="463"/>
      <c r="X121" s="473"/>
      <c r="Y121" s="376">
        <v>5135</v>
      </c>
      <c r="Z121" s="379">
        <f t="shared" si="28"/>
        <v>0.3588250860015878</v>
      </c>
      <c r="AA121" s="376">
        <v>23</v>
      </c>
      <c r="AB121" s="379">
        <f t="shared" si="25"/>
        <v>-0.34285714285714286</v>
      </c>
    </row>
    <row r="122" spans="1:28" s="73" customFormat="1" ht="13.55" customHeight="1">
      <c r="A122" s="439"/>
      <c r="B122" s="10" t="s">
        <v>15</v>
      </c>
      <c r="C122" s="376">
        <v>1154064</v>
      </c>
      <c r="D122" s="379">
        <f t="shared" si="19"/>
        <v>3.2673258467182678E-2</v>
      </c>
      <c r="E122" s="376">
        <v>108660</v>
      </c>
      <c r="F122" s="379">
        <f t="shared" si="35"/>
        <v>9.5915279878971305E-2</v>
      </c>
      <c r="G122" s="376">
        <v>7478</v>
      </c>
      <c r="H122" s="379">
        <f t="shared" si="30"/>
        <v>2.5507405375754244E-2</v>
      </c>
      <c r="I122" s="463">
        <v>44339</v>
      </c>
      <c r="J122" s="473"/>
      <c r="K122" s="376">
        <v>241</v>
      </c>
      <c r="L122" s="379">
        <f t="shared" si="31"/>
        <v>0.40935672514619892</v>
      </c>
      <c r="M122" s="376">
        <v>23</v>
      </c>
      <c r="N122" s="379">
        <f t="shared" si="32"/>
        <v>0.14999999999999991</v>
      </c>
      <c r="O122" s="356">
        <v>494</v>
      </c>
      <c r="P122" s="379">
        <f t="shared" si="33"/>
        <v>-8.687615526802217E-2</v>
      </c>
      <c r="Q122" s="376">
        <v>965</v>
      </c>
      <c r="R122" s="379">
        <f t="shared" si="27"/>
        <v>-0.17024935511607908</v>
      </c>
      <c r="S122" s="260">
        <v>328</v>
      </c>
      <c r="T122" s="379">
        <f t="shared" si="26"/>
        <v>8.6092715231788075E-2</v>
      </c>
      <c r="U122" s="376">
        <v>295</v>
      </c>
      <c r="V122" s="379">
        <f t="shared" si="34"/>
        <v>-0.21542553191489366</v>
      </c>
      <c r="W122" s="463"/>
      <c r="X122" s="473"/>
      <c r="Y122" s="376">
        <v>6192</v>
      </c>
      <c r="Z122" s="379">
        <f t="shared" si="28"/>
        <v>0.28598130841121505</v>
      </c>
      <c r="AA122" s="376">
        <v>24</v>
      </c>
      <c r="AB122" s="379">
        <f t="shared" si="25"/>
        <v>-0.35135135135135132</v>
      </c>
    </row>
    <row r="123" spans="1:28" s="73" customFormat="1" ht="13.55" customHeight="1">
      <c r="A123" s="444"/>
      <c r="B123" s="29" t="s">
        <v>16</v>
      </c>
      <c r="C123" s="376">
        <v>1204463</v>
      </c>
      <c r="D123" s="379">
        <f t="shared" si="19"/>
        <v>2.9481952528697317E-2</v>
      </c>
      <c r="E123" s="380">
        <v>127630</v>
      </c>
      <c r="F123" s="381">
        <f t="shared" si="35"/>
        <v>8.5233746577555669E-2</v>
      </c>
      <c r="G123" s="376">
        <v>10291</v>
      </c>
      <c r="H123" s="379">
        <f t="shared" si="30"/>
        <v>-8.288031369753146E-2</v>
      </c>
      <c r="I123" s="466">
        <v>44339</v>
      </c>
      <c r="J123" s="474"/>
      <c r="K123" s="376">
        <v>210</v>
      </c>
      <c r="L123" s="381">
        <f t="shared" si="31"/>
        <v>0.25</v>
      </c>
      <c r="M123" s="376">
        <v>22</v>
      </c>
      <c r="N123" s="379">
        <f t="shared" si="32"/>
        <v>-0.3125</v>
      </c>
      <c r="O123" s="356">
        <v>1004</v>
      </c>
      <c r="P123" s="381">
        <f>(O123/O111-1)</f>
        <v>0.32804232804232814</v>
      </c>
      <c r="Q123" s="376">
        <v>1053</v>
      </c>
      <c r="R123" s="381">
        <f t="shared" si="27"/>
        <v>-1.6806722689075682E-2</v>
      </c>
      <c r="S123" s="260">
        <v>318</v>
      </c>
      <c r="T123" s="379">
        <f t="shared" si="26"/>
        <v>-0.156498673740053</v>
      </c>
      <c r="U123" s="376">
        <v>291</v>
      </c>
      <c r="V123" s="379">
        <f t="shared" si="34"/>
        <v>-0.18487394957983194</v>
      </c>
      <c r="W123" s="466"/>
      <c r="X123" s="474"/>
      <c r="Y123" s="380">
        <v>7079</v>
      </c>
      <c r="Z123" s="381">
        <f t="shared" si="28"/>
        <v>0.20268433571185862</v>
      </c>
      <c r="AA123" s="376">
        <v>32</v>
      </c>
      <c r="AB123" s="381">
        <f t="shared" si="25"/>
        <v>0.18518518518518512</v>
      </c>
    </row>
    <row r="124" spans="1:28" s="73" customFormat="1" ht="13.55" customHeight="1">
      <c r="A124" s="443" t="s">
        <v>250</v>
      </c>
      <c r="B124" s="2" t="s">
        <v>233</v>
      </c>
      <c r="C124" s="375">
        <v>1468903</v>
      </c>
      <c r="D124" s="378">
        <f t="shared" si="19"/>
        <v>3.0158496388246019E-2</v>
      </c>
      <c r="E124" s="215">
        <v>145109</v>
      </c>
      <c r="F124" s="379">
        <f t="shared" ref="F124:F129" si="36">(E124/E112-1)</f>
        <v>6.8816935020550085E-2</v>
      </c>
      <c r="G124" s="375">
        <v>10459</v>
      </c>
      <c r="H124" s="378">
        <f t="shared" si="30"/>
        <v>2.8765941125707961E-3</v>
      </c>
      <c r="I124" s="471">
        <v>45522</v>
      </c>
      <c r="J124" s="472">
        <f>I124/I112-1</f>
        <v>2.6680800198470855E-2</v>
      </c>
      <c r="K124" s="375">
        <v>188</v>
      </c>
      <c r="L124" s="378">
        <f t="shared" si="31"/>
        <v>-0.10476190476190472</v>
      </c>
      <c r="M124" s="375">
        <v>37</v>
      </c>
      <c r="N124" s="378">
        <f t="shared" si="32"/>
        <v>1.8461538461538463</v>
      </c>
      <c r="O124" s="375">
        <v>1046</v>
      </c>
      <c r="P124" s="378">
        <f t="shared" ref="P124:P142" si="37">O124/O112-1</f>
        <v>1.8500486854917231E-2</v>
      </c>
      <c r="Q124" s="375">
        <v>1979</v>
      </c>
      <c r="R124" s="378">
        <f t="shared" ref="R124:R143" si="38">Q124/Q112-1</f>
        <v>5.8288770053475991E-2</v>
      </c>
      <c r="S124" s="375">
        <v>430</v>
      </c>
      <c r="T124" s="378">
        <f t="shared" ref="T124:T155" si="39">S124/S112-1</f>
        <v>0.11688311688311681</v>
      </c>
      <c r="U124" s="375">
        <v>346</v>
      </c>
      <c r="V124" s="378">
        <f t="shared" si="34"/>
        <v>-0.1328320802005013</v>
      </c>
      <c r="W124" s="471">
        <v>17265</v>
      </c>
      <c r="X124" s="472">
        <f>(W124/W112-1)</f>
        <v>0.5449664429530201</v>
      </c>
      <c r="Y124" s="375">
        <v>6241</v>
      </c>
      <c r="Z124" s="379">
        <f t="shared" si="28"/>
        <v>0.23608635373341258</v>
      </c>
      <c r="AA124" s="471">
        <v>3834</v>
      </c>
      <c r="AB124" s="472">
        <f>AA124/SUM(AA112:AA123)-1</f>
        <v>12.405594405594405</v>
      </c>
    </row>
    <row r="125" spans="1:28" s="73" customFormat="1" ht="13.55" customHeight="1">
      <c r="A125" s="439"/>
      <c r="B125" s="10" t="s">
        <v>234</v>
      </c>
      <c r="C125" s="61">
        <v>1312683</v>
      </c>
      <c r="D125" s="379">
        <f t="shared" ref="D125:D135" si="40">C125/C113-1</f>
        <v>0.10792981472931884</v>
      </c>
      <c r="E125" s="215">
        <v>83750</v>
      </c>
      <c r="F125" s="379">
        <f t="shared" si="36"/>
        <v>-8.6894897514173564E-2</v>
      </c>
      <c r="G125" s="376">
        <v>8922</v>
      </c>
      <c r="H125" s="358">
        <f t="shared" si="30"/>
        <v>7.1711711711711645E-2</v>
      </c>
      <c r="I125" s="463"/>
      <c r="J125" s="473"/>
      <c r="K125" s="61">
        <v>272</v>
      </c>
      <c r="L125" s="379">
        <f t="shared" si="31"/>
        <v>0.54545454545454541</v>
      </c>
      <c r="M125" s="61">
        <v>71</v>
      </c>
      <c r="N125" s="379">
        <f t="shared" si="32"/>
        <v>1.1515151515151514</v>
      </c>
      <c r="O125" s="356">
        <v>616</v>
      </c>
      <c r="P125" s="379">
        <f t="shared" si="37"/>
        <v>3.2573289902280145E-3</v>
      </c>
      <c r="Q125" s="61">
        <v>1285</v>
      </c>
      <c r="R125" s="379">
        <f t="shared" si="38"/>
        <v>0.17998163452708904</v>
      </c>
      <c r="S125" s="61">
        <v>278</v>
      </c>
      <c r="T125" s="379">
        <f t="shared" si="39"/>
        <v>0.12550607287449389</v>
      </c>
      <c r="U125" s="61">
        <v>357</v>
      </c>
      <c r="V125" s="379">
        <f t="shared" si="34"/>
        <v>-0.16000000000000003</v>
      </c>
      <c r="W125" s="463"/>
      <c r="X125" s="489"/>
      <c r="Y125" s="376">
        <v>5323</v>
      </c>
      <c r="Z125" s="379">
        <f t="shared" si="28"/>
        <v>0.43903757772370922</v>
      </c>
      <c r="AA125" s="463"/>
      <c r="AB125" s="489"/>
    </row>
    <row r="126" spans="1:28" s="73" customFormat="1" ht="13.55" customHeight="1">
      <c r="A126" s="439"/>
      <c r="B126" s="10" t="s">
        <v>7</v>
      </c>
      <c r="C126" s="61">
        <v>1150959</v>
      </c>
      <c r="D126" s="379">
        <f t="shared" si="40"/>
        <v>3.3226924824004023E-2</v>
      </c>
      <c r="E126" s="215">
        <v>97189</v>
      </c>
      <c r="F126" s="379">
        <f t="shared" si="36"/>
        <v>5.0112910719495307E-2</v>
      </c>
      <c r="G126" s="376">
        <v>8764</v>
      </c>
      <c r="H126" s="358">
        <f t="shared" si="30"/>
        <v>7.2048929663608652E-2</v>
      </c>
      <c r="I126" s="463"/>
      <c r="J126" s="473"/>
      <c r="K126" s="61">
        <v>182</v>
      </c>
      <c r="L126" s="379">
        <f t="shared" si="31"/>
        <v>-0.27777777777777779</v>
      </c>
      <c r="M126" s="61">
        <v>28</v>
      </c>
      <c r="N126" s="379">
        <f t="shared" si="32"/>
        <v>-6.6666666666666652E-2</v>
      </c>
      <c r="O126" s="356">
        <v>681</v>
      </c>
      <c r="P126" s="379">
        <f t="shared" si="37"/>
        <v>-0.20070422535211263</v>
      </c>
      <c r="Q126" s="61">
        <v>1302</v>
      </c>
      <c r="R126" s="379">
        <f t="shared" si="38"/>
        <v>0.16981132075471694</v>
      </c>
      <c r="S126" s="61">
        <v>372</v>
      </c>
      <c r="T126" s="379">
        <f t="shared" si="39"/>
        <v>5.6818181818181879E-2</v>
      </c>
      <c r="U126" s="61">
        <v>386</v>
      </c>
      <c r="V126" s="379">
        <f t="shared" si="34"/>
        <v>4.3243243243243246E-2</v>
      </c>
      <c r="W126" s="463"/>
      <c r="X126" s="489"/>
      <c r="Y126" s="376">
        <v>6171</v>
      </c>
      <c r="Z126" s="379">
        <f t="shared" si="28"/>
        <v>0.19662594531704469</v>
      </c>
      <c r="AA126" s="463"/>
      <c r="AB126" s="489"/>
    </row>
    <row r="127" spans="1:28" s="73" customFormat="1" ht="13.55" customHeight="1">
      <c r="A127" s="439"/>
      <c r="B127" s="45" t="s">
        <v>8</v>
      </c>
      <c r="C127" s="61">
        <v>1179885</v>
      </c>
      <c r="D127" s="379">
        <f t="shared" si="40"/>
        <v>7.514442966229895E-2</v>
      </c>
      <c r="E127" s="215">
        <v>108043</v>
      </c>
      <c r="F127" s="379">
        <f t="shared" si="36"/>
        <v>0.14147614419135368</v>
      </c>
      <c r="G127" s="376">
        <v>10969</v>
      </c>
      <c r="H127" s="358">
        <f t="shared" si="30"/>
        <v>0.24055643519565706</v>
      </c>
      <c r="I127" s="463"/>
      <c r="J127" s="473"/>
      <c r="K127" s="61">
        <v>54</v>
      </c>
      <c r="L127" s="379">
        <f t="shared" si="31"/>
        <v>-0.65384615384615385</v>
      </c>
      <c r="M127" s="61">
        <v>22</v>
      </c>
      <c r="N127" s="379">
        <f t="shared" si="32"/>
        <v>-0.38888888888888884</v>
      </c>
      <c r="O127" s="356">
        <v>938</v>
      </c>
      <c r="P127" s="379">
        <f t="shared" si="37"/>
        <v>0.4818325434439179</v>
      </c>
      <c r="Q127" s="61">
        <v>1013</v>
      </c>
      <c r="R127" s="379">
        <f t="shared" si="38"/>
        <v>0.14076576576576572</v>
      </c>
      <c r="S127" s="61">
        <v>295</v>
      </c>
      <c r="T127" s="379">
        <f t="shared" si="39"/>
        <v>0.34090909090909083</v>
      </c>
      <c r="U127" s="61">
        <v>255</v>
      </c>
      <c r="V127" s="379">
        <f t="shared" si="34"/>
        <v>-0.19047619047619047</v>
      </c>
      <c r="W127" s="463"/>
      <c r="X127" s="489"/>
      <c r="Y127" s="356">
        <v>5933</v>
      </c>
      <c r="Z127" s="379">
        <f t="shared" si="28"/>
        <v>0.35363906000456313</v>
      </c>
      <c r="AA127" s="463"/>
      <c r="AB127" s="489"/>
    </row>
    <row r="128" spans="1:28" s="73" customFormat="1" ht="13.55" customHeight="1">
      <c r="A128" s="439"/>
      <c r="B128" s="10" t="s">
        <v>9</v>
      </c>
      <c r="C128" s="61">
        <v>1223003</v>
      </c>
      <c r="D128" s="379">
        <f t="shared" si="40"/>
        <v>3.1717429907921701E-2</v>
      </c>
      <c r="E128" s="215">
        <v>119619</v>
      </c>
      <c r="F128" s="379">
        <f t="shared" si="36"/>
        <v>-6.1152424078767531E-3</v>
      </c>
      <c r="G128" s="376">
        <v>17133</v>
      </c>
      <c r="H128" s="358">
        <f t="shared" si="30"/>
        <v>0.22509831962817306</v>
      </c>
      <c r="I128" s="463"/>
      <c r="J128" s="473"/>
      <c r="K128" s="61">
        <v>158</v>
      </c>
      <c r="L128" s="379">
        <f t="shared" si="31"/>
        <v>0.25396825396825395</v>
      </c>
      <c r="M128" s="61">
        <v>37</v>
      </c>
      <c r="N128" s="379">
        <f t="shared" si="32"/>
        <v>-0.3392857142857143</v>
      </c>
      <c r="O128" s="356">
        <v>672</v>
      </c>
      <c r="P128" s="379">
        <f t="shared" si="37"/>
        <v>-5.6179775280898903E-2</v>
      </c>
      <c r="Q128" s="61">
        <v>660</v>
      </c>
      <c r="R128" s="379">
        <f t="shared" si="38"/>
        <v>-5.8487874465049883E-2</v>
      </c>
      <c r="S128" s="61">
        <v>256</v>
      </c>
      <c r="T128" s="379">
        <f t="shared" si="39"/>
        <v>-6.2271062271062272E-2</v>
      </c>
      <c r="U128" s="61">
        <v>326</v>
      </c>
      <c r="V128" s="379">
        <f t="shared" si="34"/>
        <v>0.19852941176470584</v>
      </c>
      <c r="W128" s="463"/>
      <c r="X128" s="489"/>
      <c r="Y128" s="376">
        <v>5650</v>
      </c>
      <c r="Z128" s="379">
        <f t="shared" si="28"/>
        <v>0.20340788072417459</v>
      </c>
      <c r="AA128" s="463"/>
      <c r="AB128" s="489"/>
    </row>
    <row r="129" spans="1:28" s="73" customFormat="1" ht="13.55" customHeight="1">
      <c r="A129" s="439"/>
      <c r="B129" s="45" t="s">
        <v>10</v>
      </c>
      <c r="C129" s="61">
        <v>1270439</v>
      </c>
      <c r="D129" s="379">
        <f t="shared" si="40"/>
        <v>4.0072337823201298E-2</v>
      </c>
      <c r="E129" s="215">
        <v>133790</v>
      </c>
      <c r="F129" s="379">
        <f t="shared" si="36"/>
        <v>2.1243139679559153E-2</v>
      </c>
      <c r="G129" s="376">
        <v>20635</v>
      </c>
      <c r="H129" s="358">
        <f t="shared" si="30"/>
        <v>0.11432120099362786</v>
      </c>
      <c r="I129" s="463"/>
      <c r="J129" s="473"/>
      <c r="K129" s="61">
        <v>150</v>
      </c>
      <c r="L129" s="379">
        <f t="shared" si="31"/>
        <v>-0.47552447552447552</v>
      </c>
      <c r="M129" s="61">
        <v>54</v>
      </c>
      <c r="N129" s="379">
        <f t="shared" si="32"/>
        <v>-8.4745762711864403E-2</v>
      </c>
      <c r="O129" s="356">
        <v>699</v>
      </c>
      <c r="P129" s="379">
        <f t="shared" si="37"/>
        <v>-3.7190082644628086E-2</v>
      </c>
      <c r="Q129" s="61">
        <v>673</v>
      </c>
      <c r="R129" s="379">
        <f t="shared" si="38"/>
        <v>0.21480144404332124</v>
      </c>
      <c r="S129" s="61">
        <v>363</v>
      </c>
      <c r="T129" s="379">
        <f t="shared" si="39"/>
        <v>0.50622406639004147</v>
      </c>
      <c r="U129" s="61">
        <v>239</v>
      </c>
      <c r="V129" s="379">
        <f t="shared" si="34"/>
        <v>-0.16724738675958184</v>
      </c>
      <c r="W129" s="463"/>
      <c r="X129" s="489"/>
      <c r="Y129" s="356">
        <v>5946</v>
      </c>
      <c r="Z129" s="379">
        <f t="shared" si="28"/>
        <v>0.26537561183230474</v>
      </c>
      <c r="AA129" s="463"/>
      <c r="AB129" s="489"/>
    </row>
    <row r="130" spans="1:28" s="73" customFormat="1" ht="13.55" customHeight="1">
      <c r="A130" s="439"/>
      <c r="B130" s="10" t="s">
        <v>11</v>
      </c>
      <c r="C130" s="61">
        <v>1454795</v>
      </c>
      <c r="D130" s="379">
        <f t="shared" si="40"/>
        <v>2.6366882974865558E-2</v>
      </c>
      <c r="E130" s="215">
        <v>148996</v>
      </c>
      <c r="F130" s="379">
        <f t="shared" ref="F130:F135" si="41">E130/E118-1</f>
        <v>-1.4622338912881006E-2</v>
      </c>
      <c r="G130" s="376">
        <v>28997</v>
      </c>
      <c r="H130" s="358">
        <f t="shared" si="30"/>
        <v>0.17263830475574249</v>
      </c>
      <c r="I130" s="463"/>
      <c r="J130" s="473"/>
      <c r="K130" s="61">
        <v>136</v>
      </c>
      <c r="L130" s="379">
        <f t="shared" si="31"/>
        <v>-0.39823008849557517</v>
      </c>
      <c r="M130" s="61">
        <v>32</v>
      </c>
      <c r="N130" s="379">
        <f t="shared" si="32"/>
        <v>0.33333333333333326</v>
      </c>
      <c r="O130" s="356">
        <v>820</v>
      </c>
      <c r="P130" s="379">
        <f t="shared" si="37"/>
        <v>0.24809741248097406</v>
      </c>
      <c r="Q130" s="61">
        <v>803</v>
      </c>
      <c r="R130" s="379">
        <f t="shared" si="38"/>
        <v>0.22222222222222232</v>
      </c>
      <c r="S130" s="61">
        <v>316</v>
      </c>
      <c r="T130" s="379">
        <f t="shared" si="39"/>
        <v>-3.0674846625766916E-2</v>
      </c>
      <c r="U130" s="61">
        <v>325</v>
      </c>
      <c r="V130" s="379">
        <f t="shared" si="34"/>
        <v>4.5016077170418001E-2</v>
      </c>
      <c r="W130" s="463"/>
      <c r="X130" s="489"/>
      <c r="Y130" s="356">
        <v>5227</v>
      </c>
      <c r="Z130" s="379">
        <f t="shared" si="28"/>
        <v>0.11283798169044079</v>
      </c>
      <c r="AA130" s="463"/>
      <c r="AB130" s="489"/>
    </row>
    <row r="131" spans="1:28" s="73" customFormat="1" ht="13.55" customHeight="1">
      <c r="A131" s="439"/>
      <c r="B131" s="45" t="s">
        <v>12</v>
      </c>
      <c r="C131" s="61">
        <v>1547193</v>
      </c>
      <c r="D131" s="379">
        <f t="shared" si="40"/>
        <v>9.9494309920650226E-2</v>
      </c>
      <c r="E131" s="215">
        <v>150522</v>
      </c>
      <c r="F131" s="379">
        <f t="shared" si="41"/>
        <v>5.0933134115774159E-2</v>
      </c>
      <c r="G131" s="376">
        <v>20603</v>
      </c>
      <c r="H131" s="358">
        <f t="shared" si="30"/>
        <v>0.14169345007203815</v>
      </c>
      <c r="I131" s="463"/>
      <c r="J131" s="473"/>
      <c r="K131" s="61">
        <v>201</v>
      </c>
      <c r="L131" s="379">
        <f t="shared" si="31"/>
        <v>-0.54109589041095885</v>
      </c>
      <c r="M131" s="61">
        <v>28</v>
      </c>
      <c r="N131" s="379">
        <f t="shared" si="32"/>
        <v>0.27272727272727271</v>
      </c>
      <c r="O131" s="356">
        <v>1054</v>
      </c>
      <c r="P131" s="379">
        <f t="shared" si="37"/>
        <v>0.94824399260628467</v>
      </c>
      <c r="Q131" s="61">
        <v>704</v>
      </c>
      <c r="R131" s="379">
        <f t="shared" si="38"/>
        <v>0.19727891156462585</v>
      </c>
      <c r="S131" s="61">
        <v>397</v>
      </c>
      <c r="T131" s="379">
        <f t="shared" si="39"/>
        <v>0.24062500000000009</v>
      </c>
      <c r="U131" s="61">
        <v>324</v>
      </c>
      <c r="V131" s="379">
        <f t="shared" si="34"/>
        <v>0.265625</v>
      </c>
      <c r="W131" s="463"/>
      <c r="X131" s="489"/>
      <c r="Y131" s="356">
        <v>5600</v>
      </c>
      <c r="Z131" s="379">
        <f t="shared" si="28"/>
        <v>0.25279642058165552</v>
      </c>
      <c r="AA131" s="463"/>
      <c r="AB131" s="489"/>
    </row>
    <row r="132" spans="1:28" s="73" customFormat="1" ht="13.55" customHeight="1">
      <c r="A132" s="439"/>
      <c r="B132" s="45" t="s">
        <v>13</v>
      </c>
      <c r="C132" s="61">
        <v>1321293</v>
      </c>
      <c r="D132" s="379">
        <f t="shared" si="40"/>
        <v>0.10546435103301599</v>
      </c>
      <c r="E132" s="215">
        <v>120384</v>
      </c>
      <c r="F132" s="379">
        <f t="shared" si="41"/>
        <v>-2.8448296733893375E-2</v>
      </c>
      <c r="G132" s="376">
        <v>19661</v>
      </c>
      <c r="H132" s="358">
        <f t="shared" si="30"/>
        <v>0.18169251111912499</v>
      </c>
      <c r="I132" s="463"/>
      <c r="J132" s="473"/>
      <c r="K132" s="61">
        <v>102</v>
      </c>
      <c r="L132" s="379">
        <f t="shared" si="31"/>
        <v>-2.8571428571428581E-2</v>
      </c>
      <c r="M132" s="61">
        <v>15</v>
      </c>
      <c r="N132" s="379">
        <f t="shared" si="32"/>
        <v>-0.63414634146341464</v>
      </c>
      <c r="O132" s="356">
        <v>708</v>
      </c>
      <c r="P132" s="379">
        <f t="shared" si="37"/>
        <v>0.47807933194154484</v>
      </c>
      <c r="Q132" s="61">
        <v>680</v>
      </c>
      <c r="R132" s="379">
        <f t="shared" si="38"/>
        <v>0.31782945736434098</v>
      </c>
      <c r="S132" s="61">
        <v>275</v>
      </c>
      <c r="T132" s="379">
        <f t="shared" si="39"/>
        <v>0.10441767068273089</v>
      </c>
      <c r="U132" s="61">
        <v>245</v>
      </c>
      <c r="V132" s="379">
        <f t="shared" si="34"/>
        <v>-0.1887417218543046</v>
      </c>
      <c r="W132" s="463"/>
      <c r="X132" s="489"/>
      <c r="Y132" s="376">
        <v>5259</v>
      </c>
      <c r="Z132" s="379">
        <f t="shared" ref="Z132:Z163" si="42">IFERROR(IF((Y132/Y120-1)=-100%,"",(Y132/Y120-1)),"")</f>
        <v>0.31672508763144713</v>
      </c>
      <c r="AA132" s="463"/>
      <c r="AB132" s="489"/>
    </row>
    <row r="133" spans="1:28" s="73" customFormat="1" ht="13.55" customHeight="1">
      <c r="A133" s="439"/>
      <c r="B133" s="10" t="s">
        <v>14</v>
      </c>
      <c r="C133" s="61">
        <v>1432100</v>
      </c>
      <c r="D133" s="379">
        <f t="shared" si="40"/>
        <v>0.15571810517430196</v>
      </c>
      <c r="E133" s="215">
        <v>126819</v>
      </c>
      <c r="F133" s="379">
        <f t="shared" si="41"/>
        <v>8.1704196519958971E-2</v>
      </c>
      <c r="G133" s="376">
        <v>17946</v>
      </c>
      <c r="H133" s="358">
        <f t="shared" si="30"/>
        <v>0.3732782369146006</v>
      </c>
      <c r="I133" s="463"/>
      <c r="J133" s="473"/>
      <c r="K133" s="61">
        <v>145</v>
      </c>
      <c r="L133" s="379">
        <f t="shared" si="31"/>
        <v>3.5714285714285809E-2</v>
      </c>
      <c r="M133" s="61">
        <v>26</v>
      </c>
      <c r="N133" s="379">
        <f t="shared" si="32"/>
        <v>1.6</v>
      </c>
      <c r="O133" s="356">
        <v>695</v>
      </c>
      <c r="P133" s="379">
        <f t="shared" si="37"/>
        <v>0.56884875846501126</v>
      </c>
      <c r="Q133" s="61">
        <v>1019</v>
      </c>
      <c r="R133" s="379">
        <f t="shared" si="38"/>
        <v>0.31994818652849744</v>
      </c>
      <c r="S133" s="61">
        <v>298</v>
      </c>
      <c r="T133" s="379">
        <f t="shared" si="39"/>
        <v>0.33632286995515703</v>
      </c>
      <c r="U133" s="61">
        <v>331</v>
      </c>
      <c r="V133" s="379">
        <f t="shared" si="34"/>
        <v>0.28793774319066157</v>
      </c>
      <c r="W133" s="463"/>
      <c r="X133" s="489"/>
      <c r="Y133" s="376">
        <v>7071</v>
      </c>
      <c r="Z133" s="379">
        <f t="shared" si="42"/>
        <v>0.37702044790652378</v>
      </c>
      <c r="AA133" s="463"/>
      <c r="AB133" s="489"/>
    </row>
    <row r="134" spans="1:28" s="73" customFormat="1" ht="13.55" customHeight="1">
      <c r="A134" s="439"/>
      <c r="B134" s="10" t="s">
        <v>15</v>
      </c>
      <c r="C134" s="61">
        <v>1288754</v>
      </c>
      <c r="D134" s="379">
        <f t="shared" si="40"/>
        <v>0.11670929861775425</v>
      </c>
      <c r="E134" s="215">
        <v>105671</v>
      </c>
      <c r="F134" s="379">
        <f t="shared" si="41"/>
        <v>-2.7507822565801532E-2</v>
      </c>
      <c r="G134" s="376">
        <v>8368</v>
      </c>
      <c r="H134" s="358">
        <f t="shared" si="30"/>
        <v>0.11901577962021936</v>
      </c>
      <c r="I134" s="463"/>
      <c r="J134" s="473"/>
      <c r="K134" s="61">
        <v>162</v>
      </c>
      <c r="L134" s="379">
        <f t="shared" si="31"/>
        <v>-0.32780082987551862</v>
      </c>
      <c r="M134" s="61">
        <v>38</v>
      </c>
      <c r="N134" s="379">
        <f t="shared" si="32"/>
        <v>0.65217391304347827</v>
      </c>
      <c r="O134" s="356">
        <v>750</v>
      </c>
      <c r="P134" s="379">
        <f t="shared" si="37"/>
        <v>0.51821862348178138</v>
      </c>
      <c r="Q134" s="61">
        <v>1240</v>
      </c>
      <c r="R134" s="379">
        <f t="shared" si="38"/>
        <v>0.28497409326424861</v>
      </c>
      <c r="S134" s="61">
        <v>299</v>
      </c>
      <c r="T134" s="379">
        <f t="shared" si="39"/>
        <v>-8.8414634146341431E-2</v>
      </c>
      <c r="U134" s="61">
        <v>361</v>
      </c>
      <c r="V134" s="379">
        <f t="shared" si="34"/>
        <v>0.22372881355932206</v>
      </c>
      <c r="W134" s="463"/>
      <c r="X134" s="489"/>
      <c r="Y134" s="376">
        <v>7064</v>
      </c>
      <c r="Z134" s="379">
        <f t="shared" si="42"/>
        <v>0.14082687338501287</v>
      </c>
      <c r="AA134" s="463"/>
      <c r="AB134" s="489"/>
    </row>
    <row r="135" spans="1:28" s="73" customFormat="1" ht="13.55" customHeight="1">
      <c r="A135" s="444"/>
      <c r="B135" s="29" t="s">
        <v>16</v>
      </c>
      <c r="C135" s="125">
        <v>1430677</v>
      </c>
      <c r="D135" s="381">
        <f t="shared" si="40"/>
        <v>0.18781315822901989</v>
      </c>
      <c r="E135" s="33">
        <v>133473</v>
      </c>
      <c r="F135" s="381">
        <f t="shared" si="41"/>
        <v>4.5780772545639836E-2</v>
      </c>
      <c r="G135" s="357">
        <v>11313</v>
      </c>
      <c r="H135" s="359">
        <f t="shared" si="30"/>
        <v>9.931007676610637E-2</v>
      </c>
      <c r="I135" s="466"/>
      <c r="J135" s="474"/>
      <c r="K135" s="125">
        <v>110</v>
      </c>
      <c r="L135" s="381">
        <f t="shared" si="31"/>
        <v>-0.47619047619047616</v>
      </c>
      <c r="M135" s="125">
        <v>37</v>
      </c>
      <c r="N135" s="381">
        <f t="shared" si="32"/>
        <v>0.68181818181818188</v>
      </c>
      <c r="O135" s="357">
        <v>1171</v>
      </c>
      <c r="P135" s="381">
        <f t="shared" si="37"/>
        <v>0.16633466135458175</v>
      </c>
      <c r="Q135" s="125">
        <v>1273</v>
      </c>
      <c r="R135" s="381">
        <f t="shared" si="38"/>
        <v>0.20892687559354228</v>
      </c>
      <c r="S135" s="125">
        <v>373</v>
      </c>
      <c r="T135" s="381">
        <f t="shared" si="39"/>
        <v>0.17295597484276737</v>
      </c>
      <c r="U135" s="125">
        <v>385</v>
      </c>
      <c r="V135" s="381">
        <f t="shared" si="34"/>
        <v>0.32302405498281783</v>
      </c>
      <c r="W135" s="466"/>
      <c r="X135" s="490"/>
      <c r="Y135" s="380">
        <v>9605</v>
      </c>
      <c r="Z135" s="381">
        <f t="shared" si="42"/>
        <v>0.3568300607430428</v>
      </c>
      <c r="AA135" s="466"/>
      <c r="AB135" s="490"/>
    </row>
    <row r="136" spans="1:28" s="73" customFormat="1" ht="13.55" customHeight="1">
      <c r="A136" s="439" t="s">
        <v>253</v>
      </c>
      <c r="B136" s="10" t="s">
        <v>233</v>
      </c>
      <c r="C136" s="376">
        <v>1834538</v>
      </c>
      <c r="D136" s="379">
        <f t="shared" ref="D136:D146" si="43">(C136-C124)/C124</f>
        <v>0.24891704898145078</v>
      </c>
      <c r="E136" s="376">
        <v>160175</v>
      </c>
      <c r="F136" s="242">
        <f t="shared" ref="F136:F141" si="44">(E136/E124-1)</f>
        <v>0.10382540021638897</v>
      </c>
      <c r="G136" s="376">
        <v>11115</v>
      </c>
      <c r="H136" s="358">
        <f t="shared" si="30"/>
        <v>6.2721101443732774E-2</v>
      </c>
      <c r="I136" s="463">
        <v>50725</v>
      </c>
      <c r="J136" s="473">
        <f>I136/I124-1</f>
        <v>0.11429638416589771</v>
      </c>
      <c r="K136" s="376">
        <v>89</v>
      </c>
      <c r="L136" s="242">
        <f t="shared" si="31"/>
        <v>-0.52659574468085113</v>
      </c>
      <c r="M136" s="376">
        <v>77</v>
      </c>
      <c r="N136" s="379">
        <f t="shared" si="32"/>
        <v>1.0810810810810811</v>
      </c>
      <c r="O136" s="376">
        <v>1298</v>
      </c>
      <c r="P136" s="379">
        <f t="shared" si="37"/>
        <v>0.24091778202676872</v>
      </c>
      <c r="Q136" s="376">
        <v>3015</v>
      </c>
      <c r="R136" s="379">
        <f t="shared" si="38"/>
        <v>0.52349671551288535</v>
      </c>
      <c r="S136" s="376">
        <v>461</v>
      </c>
      <c r="T136" s="379">
        <f t="shared" si="39"/>
        <v>7.2093023255813904E-2</v>
      </c>
      <c r="U136" s="356">
        <v>439</v>
      </c>
      <c r="V136" s="358">
        <f>U136/U124-1</f>
        <v>0.26878612716762995</v>
      </c>
      <c r="W136" s="471">
        <v>23094</v>
      </c>
      <c r="X136" s="405">
        <f>(W136/W124-1)</f>
        <v>0.33761946133796705</v>
      </c>
      <c r="Y136" s="375">
        <v>7594</v>
      </c>
      <c r="Z136" s="379">
        <f t="shared" si="42"/>
        <v>0.21679218074026596</v>
      </c>
      <c r="AA136" s="491">
        <v>5042</v>
      </c>
      <c r="AB136" s="473">
        <f>SUM(AA136:AA147)/AA124-1</f>
        <v>0.31507563901930102</v>
      </c>
    </row>
    <row r="137" spans="1:28" s="73" customFormat="1" ht="13.55" customHeight="1">
      <c r="A137" s="439"/>
      <c r="B137" s="10" t="s">
        <v>234</v>
      </c>
      <c r="C137" s="61">
        <v>1445609</v>
      </c>
      <c r="D137" s="379">
        <f t="shared" si="43"/>
        <v>0.10126283344874581</v>
      </c>
      <c r="E137" s="61">
        <v>118912</v>
      </c>
      <c r="F137" s="242">
        <f t="shared" si="44"/>
        <v>0.41984477611940307</v>
      </c>
      <c r="G137" s="376">
        <v>9397</v>
      </c>
      <c r="H137" s="358">
        <f t="shared" si="30"/>
        <v>5.3239184039453047E-2</v>
      </c>
      <c r="I137" s="463"/>
      <c r="J137" s="473"/>
      <c r="K137" s="243">
        <v>87</v>
      </c>
      <c r="L137" s="379">
        <f t="shared" si="31"/>
        <v>-0.68014705882352944</v>
      </c>
      <c r="M137" s="61">
        <v>45</v>
      </c>
      <c r="N137" s="379">
        <f t="shared" si="32"/>
        <v>-0.36619718309859151</v>
      </c>
      <c r="O137" s="243">
        <v>682</v>
      </c>
      <c r="P137" s="379">
        <f t="shared" si="37"/>
        <v>0.10714285714285721</v>
      </c>
      <c r="Q137" s="61">
        <v>1627</v>
      </c>
      <c r="R137" s="379">
        <f t="shared" si="38"/>
        <v>0.26614785992217893</v>
      </c>
      <c r="S137" s="61">
        <v>432</v>
      </c>
      <c r="T137" s="379">
        <f t="shared" si="39"/>
        <v>0.55395683453237421</v>
      </c>
      <c r="U137" s="356">
        <v>441</v>
      </c>
      <c r="V137" s="358">
        <f>U137/U125-1</f>
        <v>0.23529411764705888</v>
      </c>
      <c r="W137" s="463"/>
      <c r="X137" s="406"/>
      <c r="Y137" s="376">
        <v>6317</v>
      </c>
      <c r="Z137" s="379">
        <f t="shared" si="42"/>
        <v>0.18673680255495029</v>
      </c>
      <c r="AA137" s="492"/>
      <c r="AB137" s="473"/>
    </row>
    <row r="138" spans="1:28" s="73" customFormat="1" ht="13.55" customHeight="1">
      <c r="A138" s="439"/>
      <c r="B138" s="10" t="s">
        <v>7</v>
      </c>
      <c r="C138" s="61">
        <v>1416683</v>
      </c>
      <c r="D138" s="379">
        <f t="shared" si="43"/>
        <v>0.23087182080334748</v>
      </c>
      <c r="E138" s="61">
        <v>113589</v>
      </c>
      <c r="F138" s="242">
        <f t="shared" si="44"/>
        <v>0.16874337630801839</v>
      </c>
      <c r="G138" s="376">
        <v>9197</v>
      </c>
      <c r="H138" s="358">
        <f t="shared" si="30"/>
        <v>4.9406663623916103E-2</v>
      </c>
      <c r="I138" s="463"/>
      <c r="J138" s="473"/>
      <c r="K138" s="243">
        <v>191</v>
      </c>
      <c r="L138" s="379">
        <f t="shared" si="31"/>
        <v>4.9450549450549497E-2</v>
      </c>
      <c r="M138" s="61">
        <v>30</v>
      </c>
      <c r="N138" s="379">
        <f t="shared" si="32"/>
        <v>7.1428571428571397E-2</v>
      </c>
      <c r="O138" s="243">
        <v>694</v>
      </c>
      <c r="P138" s="379">
        <f t="shared" si="37"/>
        <v>1.9089574155653377E-2</v>
      </c>
      <c r="Q138" s="61">
        <v>1814</v>
      </c>
      <c r="R138" s="379">
        <f t="shared" si="38"/>
        <v>0.39324116743471582</v>
      </c>
      <c r="S138" s="61">
        <v>350</v>
      </c>
      <c r="T138" s="379">
        <f t="shared" si="39"/>
        <v>-5.9139784946236507E-2</v>
      </c>
      <c r="U138" s="138">
        <v>520</v>
      </c>
      <c r="V138" s="358">
        <f>(U138/U126-1)</f>
        <v>0.34715025906735741</v>
      </c>
      <c r="W138" s="463"/>
      <c r="X138" s="406"/>
      <c r="Y138" s="376">
        <v>8675</v>
      </c>
      <c r="Z138" s="379">
        <f t="shared" si="42"/>
        <v>0.40576891913790303</v>
      </c>
      <c r="AA138" s="492"/>
      <c r="AB138" s="473"/>
    </row>
    <row r="139" spans="1:28" s="73" customFormat="1" ht="13.55" customHeight="1">
      <c r="A139" s="439"/>
      <c r="B139" s="45" t="s">
        <v>8</v>
      </c>
      <c r="C139" s="61">
        <v>1495460</v>
      </c>
      <c r="D139" s="379">
        <f t="shared" si="43"/>
        <v>0.26746250693923562</v>
      </c>
      <c r="E139" s="61">
        <v>132226</v>
      </c>
      <c r="F139" s="242">
        <f t="shared" si="44"/>
        <v>0.22382755014207301</v>
      </c>
      <c r="G139" s="376">
        <v>11823</v>
      </c>
      <c r="H139" s="358">
        <f t="shared" si="30"/>
        <v>7.7855775366943103E-2</v>
      </c>
      <c r="I139" s="463"/>
      <c r="J139" s="473"/>
      <c r="K139" s="243">
        <v>115</v>
      </c>
      <c r="L139" s="379">
        <f t="shared" si="31"/>
        <v>1.1296296296296298</v>
      </c>
      <c r="M139" s="61">
        <v>31</v>
      </c>
      <c r="N139" s="379">
        <f t="shared" si="32"/>
        <v>0.40909090909090917</v>
      </c>
      <c r="O139" s="243">
        <v>998</v>
      </c>
      <c r="P139" s="379">
        <f t="shared" si="37"/>
        <v>6.3965884861407307E-2</v>
      </c>
      <c r="Q139" s="61">
        <v>1469</v>
      </c>
      <c r="R139" s="379">
        <f t="shared" si="38"/>
        <v>0.45014807502467913</v>
      </c>
      <c r="S139" s="61">
        <v>327</v>
      </c>
      <c r="T139" s="379">
        <f t="shared" si="39"/>
        <v>0.10847457627118651</v>
      </c>
      <c r="U139" s="138">
        <v>329</v>
      </c>
      <c r="V139" s="358">
        <f>(U139/U127-1)</f>
        <v>0.29019607843137263</v>
      </c>
      <c r="W139" s="463"/>
      <c r="X139" s="406"/>
      <c r="Y139" s="356">
        <v>6945</v>
      </c>
      <c r="Z139" s="379">
        <f t="shared" si="42"/>
        <v>0.17057138041463005</v>
      </c>
      <c r="AA139" s="492"/>
      <c r="AB139" s="473"/>
    </row>
    <row r="140" spans="1:28" s="73" customFormat="1" ht="13.55" customHeight="1">
      <c r="A140" s="439"/>
      <c r="B140" s="10" t="s">
        <v>9</v>
      </c>
      <c r="C140" s="61">
        <v>1579265</v>
      </c>
      <c r="D140" s="379">
        <f t="shared" si="43"/>
        <v>0.29130100253229141</v>
      </c>
      <c r="E140" s="61">
        <v>154737</v>
      </c>
      <c r="F140" s="242">
        <f t="shared" si="44"/>
        <v>0.29358212324129118</v>
      </c>
      <c r="G140" s="376">
        <v>19841</v>
      </c>
      <c r="H140" s="358">
        <f t="shared" si="30"/>
        <v>0.15805754975777742</v>
      </c>
      <c r="I140" s="463"/>
      <c r="J140" s="473"/>
      <c r="K140" s="243">
        <v>95</v>
      </c>
      <c r="L140" s="379">
        <f t="shared" si="31"/>
        <v>-0.39873417721518989</v>
      </c>
      <c r="M140" s="61">
        <v>26</v>
      </c>
      <c r="N140" s="379">
        <f t="shared" si="32"/>
        <v>-0.29729729729729726</v>
      </c>
      <c r="O140" s="243">
        <v>677</v>
      </c>
      <c r="P140" s="379">
        <f t="shared" si="37"/>
        <v>7.4404761904762751E-3</v>
      </c>
      <c r="Q140" s="61">
        <v>726</v>
      </c>
      <c r="R140" s="379">
        <f t="shared" si="38"/>
        <v>0.10000000000000009</v>
      </c>
      <c r="S140" s="61">
        <v>230</v>
      </c>
      <c r="T140" s="379">
        <f t="shared" si="39"/>
        <v>-0.1015625</v>
      </c>
      <c r="U140" s="138">
        <v>349</v>
      </c>
      <c r="V140" s="358">
        <f t="shared" ref="V140:V148" si="45">U140/U128-1</f>
        <v>7.055214723926384E-2</v>
      </c>
      <c r="W140" s="463"/>
      <c r="X140" s="406"/>
      <c r="Y140" s="376">
        <v>7901</v>
      </c>
      <c r="Z140" s="379">
        <f t="shared" si="42"/>
        <v>0.39840707964601774</v>
      </c>
      <c r="AA140" s="492"/>
      <c r="AB140" s="473"/>
    </row>
    <row r="141" spans="1:28" s="73" customFormat="1" ht="13.55" customHeight="1">
      <c r="A141" s="439"/>
      <c r="B141" s="45" t="s">
        <v>10</v>
      </c>
      <c r="C141" s="61">
        <v>1373551</v>
      </c>
      <c r="D141" s="379">
        <f t="shared" si="43"/>
        <v>8.116249579869636E-2</v>
      </c>
      <c r="E141" s="61">
        <v>147947</v>
      </c>
      <c r="F141" s="242">
        <f t="shared" si="44"/>
        <v>0.10581508333956191</v>
      </c>
      <c r="G141" s="376">
        <v>24961</v>
      </c>
      <c r="H141" s="358">
        <f t="shared" si="30"/>
        <v>0.20964380906227276</v>
      </c>
      <c r="I141" s="463"/>
      <c r="J141" s="473"/>
      <c r="K141" s="243">
        <v>140</v>
      </c>
      <c r="L141" s="379">
        <f t="shared" si="31"/>
        <v>-6.6666666666666652E-2</v>
      </c>
      <c r="M141" s="61">
        <v>23</v>
      </c>
      <c r="N141" s="379">
        <f t="shared" si="32"/>
        <v>-0.57407407407407407</v>
      </c>
      <c r="O141" s="243">
        <v>2902</v>
      </c>
      <c r="P141" s="379">
        <f t="shared" si="37"/>
        <v>3.1516452074391985</v>
      </c>
      <c r="Q141" s="61">
        <v>733</v>
      </c>
      <c r="R141" s="379">
        <f t="shared" si="38"/>
        <v>8.9153046062407038E-2</v>
      </c>
      <c r="S141" s="61">
        <v>356</v>
      </c>
      <c r="T141" s="379">
        <f t="shared" si="39"/>
        <v>-1.9283746556473802E-2</v>
      </c>
      <c r="U141" s="138">
        <v>380</v>
      </c>
      <c r="V141" s="358">
        <f t="shared" si="45"/>
        <v>0.58995815899581583</v>
      </c>
      <c r="W141" s="463"/>
      <c r="X141" s="406"/>
      <c r="Y141" s="356">
        <v>7535</v>
      </c>
      <c r="Z141" s="379">
        <f t="shared" si="42"/>
        <v>0.26723847965018499</v>
      </c>
      <c r="AA141" s="492"/>
      <c r="AB141" s="473"/>
    </row>
    <row r="142" spans="1:28" s="73" customFormat="1" ht="13.55" customHeight="1">
      <c r="A142" s="439"/>
      <c r="B142" s="10" t="s">
        <v>11</v>
      </c>
      <c r="C142" s="61">
        <v>1675332</v>
      </c>
      <c r="D142" s="379">
        <f t="shared" si="43"/>
        <v>0.1515931797950914</v>
      </c>
      <c r="E142" s="61">
        <v>176272</v>
      </c>
      <c r="F142" s="379">
        <f t="shared" ref="F142:F147" si="46">E142/E130-1</f>
        <v>0.18306531718972319</v>
      </c>
      <c r="G142" s="376">
        <v>32107</v>
      </c>
      <c r="H142" s="358">
        <f t="shared" si="30"/>
        <v>0.10725247439390273</v>
      </c>
      <c r="I142" s="463"/>
      <c r="J142" s="473"/>
      <c r="K142" s="243">
        <v>254</v>
      </c>
      <c r="L142" s="379">
        <f t="shared" si="31"/>
        <v>0.86764705882352944</v>
      </c>
      <c r="M142" s="61">
        <v>34</v>
      </c>
      <c r="N142" s="379">
        <f t="shared" si="32"/>
        <v>6.25E-2</v>
      </c>
      <c r="O142" s="243">
        <v>889</v>
      </c>
      <c r="P142" s="379">
        <f t="shared" si="37"/>
        <v>8.4146341463414709E-2</v>
      </c>
      <c r="Q142" s="61">
        <v>966</v>
      </c>
      <c r="R142" s="379">
        <f t="shared" si="38"/>
        <v>0.20298879202988784</v>
      </c>
      <c r="S142" s="61">
        <v>308</v>
      </c>
      <c r="T142" s="379">
        <f t="shared" si="39"/>
        <v>-2.5316455696202556E-2</v>
      </c>
      <c r="U142" s="138">
        <v>490</v>
      </c>
      <c r="V142" s="358">
        <f t="shared" si="45"/>
        <v>0.50769230769230766</v>
      </c>
      <c r="W142" s="463"/>
      <c r="X142" s="406"/>
      <c r="Y142" s="356">
        <v>7300</v>
      </c>
      <c r="Z142" s="379">
        <f t="shared" si="42"/>
        <v>0.3965946049359097</v>
      </c>
      <c r="AA142" s="492"/>
      <c r="AB142" s="473"/>
    </row>
    <row r="143" spans="1:28" s="73" customFormat="1" ht="13.55" customHeight="1">
      <c r="A143" s="439"/>
      <c r="B143" s="45" t="s">
        <v>12</v>
      </c>
      <c r="C143" s="61">
        <v>1835249</v>
      </c>
      <c r="D143" s="379">
        <f t="shared" si="43"/>
        <v>0.18617974615965815</v>
      </c>
      <c r="E143" s="61">
        <v>161642</v>
      </c>
      <c r="F143" s="379">
        <f t="shared" si="46"/>
        <v>7.3876244004198677E-2</v>
      </c>
      <c r="G143" s="376">
        <v>22622</v>
      </c>
      <c r="H143" s="358">
        <f t="shared" si="30"/>
        <v>9.7995437557637288E-2</v>
      </c>
      <c r="I143" s="463"/>
      <c r="J143" s="473"/>
      <c r="K143" s="243">
        <v>171</v>
      </c>
      <c r="L143" s="379">
        <f t="shared" si="31"/>
        <v>-0.14925373134328357</v>
      </c>
      <c r="M143" s="61">
        <v>38</v>
      </c>
      <c r="N143" s="379">
        <f t="shared" si="32"/>
        <v>0.35714285714285721</v>
      </c>
      <c r="O143" s="243"/>
      <c r="P143" s="379"/>
      <c r="Q143" s="61">
        <v>864</v>
      </c>
      <c r="R143" s="379">
        <f t="shared" si="38"/>
        <v>0.22727272727272729</v>
      </c>
      <c r="S143" s="61">
        <v>289</v>
      </c>
      <c r="T143" s="379">
        <f t="shared" si="39"/>
        <v>-0.27204030226700249</v>
      </c>
      <c r="U143" s="138">
        <v>415</v>
      </c>
      <c r="V143" s="358">
        <f t="shared" si="45"/>
        <v>0.28086419753086411</v>
      </c>
      <c r="W143" s="463"/>
      <c r="X143" s="406"/>
      <c r="Y143" s="356">
        <v>7572</v>
      </c>
      <c r="Z143" s="379">
        <f t="shared" si="42"/>
        <v>0.35214285714285709</v>
      </c>
      <c r="AA143" s="492"/>
      <c r="AB143" s="473"/>
    </row>
    <row r="144" spans="1:28" s="73" customFormat="1" ht="13.55" customHeight="1">
      <c r="A144" s="439"/>
      <c r="B144" s="45" t="s">
        <v>13</v>
      </c>
      <c r="C144" s="61">
        <v>1511657</v>
      </c>
      <c r="D144" s="379">
        <f t="shared" si="43"/>
        <v>0.14407402445937426</v>
      </c>
      <c r="E144" s="61">
        <v>146037</v>
      </c>
      <c r="F144" s="379">
        <f t="shared" si="46"/>
        <v>0.21309310207336529</v>
      </c>
      <c r="G144" s="376">
        <v>20968</v>
      </c>
      <c r="H144" s="358">
        <f t="shared" ref="H144:H175" si="47">G144/G132-1</f>
        <v>6.6476781445501176E-2</v>
      </c>
      <c r="I144" s="463"/>
      <c r="J144" s="473"/>
      <c r="K144" s="243">
        <v>124</v>
      </c>
      <c r="L144" s="379">
        <f t="shared" ref="L144:L170" si="48">(K144/K132-1)</f>
        <v>0.21568627450980382</v>
      </c>
      <c r="M144" s="61">
        <v>37</v>
      </c>
      <c r="N144" s="379">
        <f t="shared" ref="N144:N167" si="49">M144/M132-1</f>
        <v>1.4666666666666668</v>
      </c>
      <c r="O144" s="243"/>
      <c r="P144" s="379"/>
      <c r="Q144" s="463">
        <v>1738</v>
      </c>
      <c r="R144" s="473">
        <f>Q144/SUM(Q132:Q133)-1</f>
        <v>2.2954679223072372E-2</v>
      </c>
      <c r="S144" s="61">
        <v>250</v>
      </c>
      <c r="T144" s="379">
        <f t="shared" si="39"/>
        <v>-9.0909090909090939E-2</v>
      </c>
      <c r="U144" s="138">
        <v>376</v>
      </c>
      <c r="V144" s="358">
        <f t="shared" si="45"/>
        <v>0.53469387755102038</v>
      </c>
      <c r="W144" s="463"/>
      <c r="X144" s="406"/>
      <c r="Y144" s="376">
        <v>6339</v>
      </c>
      <c r="Z144" s="379">
        <f t="shared" si="42"/>
        <v>0.20536223616657168</v>
      </c>
      <c r="AA144" s="492"/>
      <c r="AB144" s="473"/>
    </row>
    <row r="145" spans="1:40" s="73" customFormat="1" ht="13.55" customHeight="1">
      <c r="A145" s="439"/>
      <c r="B145" s="10" t="s">
        <v>14</v>
      </c>
      <c r="C145" s="61">
        <v>1735308</v>
      </c>
      <c r="D145" s="379">
        <f t="shared" si="43"/>
        <v>0.21172264506668528</v>
      </c>
      <c r="E145" s="61">
        <v>153690</v>
      </c>
      <c r="F145" s="379">
        <f t="shared" si="46"/>
        <v>0.21188465450760541</v>
      </c>
      <c r="G145" s="376">
        <v>20265</v>
      </c>
      <c r="H145" s="358">
        <f t="shared" si="47"/>
        <v>0.12922099632230033</v>
      </c>
      <c r="I145" s="463"/>
      <c r="J145" s="473"/>
      <c r="K145" s="243">
        <v>210</v>
      </c>
      <c r="L145" s="379">
        <f t="shared" si="48"/>
        <v>0.44827586206896552</v>
      </c>
      <c r="M145" s="61">
        <v>26</v>
      </c>
      <c r="N145" s="379">
        <f t="shared" si="49"/>
        <v>0</v>
      </c>
      <c r="O145" s="243"/>
      <c r="P145" s="379"/>
      <c r="Q145" s="463"/>
      <c r="R145" s="473"/>
      <c r="S145" s="61">
        <v>300</v>
      </c>
      <c r="T145" s="379">
        <f t="shared" si="39"/>
        <v>6.7114093959732557E-3</v>
      </c>
      <c r="U145" s="138">
        <v>415</v>
      </c>
      <c r="V145" s="358">
        <f t="shared" si="45"/>
        <v>0.25377643504531733</v>
      </c>
      <c r="W145" s="463"/>
      <c r="X145" s="406"/>
      <c r="Y145" s="376">
        <v>8146</v>
      </c>
      <c r="Z145" s="379">
        <f t="shared" si="42"/>
        <v>0.1520294159241975</v>
      </c>
      <c r="AA145" s="492"/>
      <c r="AB145" s="473"/>
    </row>
    <row r="146" spans="1:40" s="73" customFormat="1" ht="13.55" customHeight="1">
      <c r="A146" s="439"/>
      <c r="B146" s="10" t="s">
        <v>15</v>
      </c>
      <c r="C146" s="61">
        <v>1626063</v>
      </c>
      <c r="D146" s="379">
        <f t="shared" si="43"/>
        <v>0.26173265029633275</v>
      </c>
      <c r="E146" s="61">
        <v>145991</v>
      </c>
      <c r="F146" s="379">
        <f t="shared" si="46"/>
        <v>0.38156163942803611</v>
      </c>
      <c r="G146" s="376">
        <v>9718</v>
      </c>
      <c r="H146" s="379">
        <f t="shared" si="47"/>
        <v>0.16132887189292533</v>
      </c>
      <c r="I146" s="463"/>
      <c r="J146" s="473"/>
      <c r="K146" s="243">
        <v>170</v>
      </c>
      <c r="L146" s="379">
        <f t="shared" si="48"/>
        <v>4.9382716049382713E-2</v>
      </c>
      <c r="M146" s="61">
        <v>23</v>
      </c>
      <c r="N146" s="379">
        <f t="shared" si="49"/>
        <v>-0.39473684210526316</v>
      </c>
      <c r="O146" s="243"/>
      <c r="P146" s="379"/>
      <c r="Q146" s="61">
        <v>1555</v>
      </c>
      <c r="R146" s="379">
        <f>Q146/Q134-1</f>
        <v>0.25403225806451624</v>
      </c>
      <c r="S146" s="61">
        <v>378</v>
      </c>
      <c r="T146" s="379">
        <f t="shared" si="39"/>
        <v>0.26421404682274252</v>
      </c>
      <c r="U146" s="138">
        <v>526</v>
      </c>
      <c r="V146" s="358">
        <f t="shared" si="45"/>
        <v>0.45706371191135742</v>
      </c>
      <c r="W146" s="463"/>
      <c r="X146" s="406"/>
      <c r="Y146" s="376">
        <v>10553</v>
      </c>
      <c r="Z146" s="379">
        <f t="shared" si="42"/>
        <v>0.49391279728199322</v>
      </c>
      <c r="AA146" s="492"/>
      <c r="AB146" s="473"/>
    </row>
    <row r="147" spans="1:40" s="73" customFormat="1" ht="13.55" customHeight="1">
      <c r="A147" s="439"/>
      <c r="B147" s="95" t="s">
        <v>16</v>
      </c>
      <c r="C147" s="244">
        <v>1781715</v>
      </c>
      <c r="D147" s="379">
        <f t="shared" ref="D147:D167" si="50">C147/C135-1</f>
        <v>0.24536495659048119</v>
      </c>
      <c r="E147" s="61">
        <v>164238</v>
      </c>
      <c r="F147" s="379">
        <f t="shared" si="46"/>
        <v>0.23049605538198747</v>
      </c>
      <c r="G147" s="376">
        <v>12727</v>
      </c>
      <c r="H147" s="379">
        <f t="shared" si="47"/>
        <v>0.12498895076460714</v>
      </c>
      <c r="I147" s="466"/>
      <c r="J147" s="474"/>
      <c r="K147" s="243">
        <v>165</v>
      </c>
      <c r="L147" s="379">
        <f t="shared" si="48"/>
        <v>0.5</v>
      </c>
      <c r="M147" s="61">
        <v>36</v>
      </c>
      <c r="N147" s="379">
        <f t="shared" si="49"/>
        <v>-2.7027027027026973E-2</v>
      </c>
      <c r="O147" s="243"/>
      <c r="P147" s="379"/>
      <c r="Q147" s="61">
        <v>1872</v>
      </c>
      <c r="R147" s="379">
        <f>Q147/Q135-1</f>
        <v>0.47054202670856249</v>
      </c>
      <c r="S147" s="61">
        <v>486</v>
      </c>
      <c r="T147" s="379">
        <f t="shared" si="39"/>
        <v>0.30294906166219837</v>
      </c>
      <c r="U147" s="138">
        <v>420</v>
      </c>
      <c r="V147" s="358">
        <f t="shared" si="45"/>
        <v>9.0909090909090828E-2</v>
      </c>
      <c r="W147" s="466"/>
      <c r="X147" s="407"/>
      <c r="Y147" s="380">
        <v>10577</v>
      </c>
      <c r="Z147" s="381">
        <f t="shared" si="42"/>
        <v>0.10119729307652259</v>
      </c>
      <c r="AA147" s="493"/>
      <c r="AB147" s="474"/>
      <c r="AC147" s="72"/>
      <c r="AD147" s="72"/>
      <c r="AE147" s="72"/>
      <c r="AF147" s="72"/>
      <c r="AG147" s="72"/>
      <c r="AH147" s="72"/>
      <c r="AI147" s="72"/>
    </row>
    <row r="148" spans="1:40" s="99" customFormat="1" ht="13.55" customHeight="1">
      <c r="A148" s="443" t="s">
        <v>254</v>
      </c>
      <c r="B148" s="101" t="s">
        <v>233</v>
      </c>
      <c r="C148" s="245">
        <v>2112337</v>
      </c>
      <c r="D148" s="371">
        <f t="shared" si="50"/>
        <v>0.15142722581925261</v>
      </c>
      <c r="E148" s="71">
        <v>181347</v>
      </c>
      <c r="F148" s="378">
        <f t="shared" ref="F148:F195" si="51">E148/E136-1</f>
        <v>0.1321804276572498</v>
      </c>
      <c r="G148" s="375">
        <v>12658</v>
      </c>
      <c r="H148" s="378">
        <f t="shared" si="47"/>
        <v>0.13882141250562308</v>
      </c>
      <c r="I148" s="463">
        <v>50312</v>
      </c>
      <c r="J148" s="473">
        <f>I148/I136-1</f>
        <v>-8.1419418432725488E-3</v>
      </c>
      <c r="K148" s="261">
        <v>201</v>
      </c>
      <c r="L148" s="378">
        <f t="shared" si="48"/>
        <v>1.2584269662921348</v>
      </c>
      <c r="M148" s="246">
        <v>42</v>
      </c>
      <c r="N148" s="378">
        <f t="shared" si="49"/>
        <v>-0.45454545454545459</v>
      </c>
      <c r="O148" s="261"/>
      <c r="P148" s="378"/>
      <c r="Q148" s="471">
        <v>16323</v>
      </c>
      <c r="R148" s="472">
        <f>(Q148/SUM(Q136:Q147)-1)</f>
        <v>-3.4190121497038595E-3</v>
      </c>
      <c r="S148" s="71">
        <v>502</v>
      </c>
      <c r="T148" s="378">
        <f t="shared" si="39"/>
        <v>8.8937093275488044E-2</v>
      </c>
      <c r="U148" s="246">
        <v>492</v>
      </c>
      <c r="V148" s="371">
        <f t="shared" si="45"/>
        <v>0.12072892938496582</v>
      </c>
      <c r="W148" s="471">
        <v>21347</v>
      </c>
      <c r="X148" s="405">
        <f>(W148/W136-1)</f>
        <v>-7.5647354291157876E-2</v>
      </c>
      <c r="Y148" s="375">
        <v>9365</v>
      </c>
      <c r="Z148" s="379">
        <f t="shared" si="42"/>
        <v>0.23321042928627866</v>
      </c>
      <c r="AA148" s="491">
        <v>5053</v>
      </c>
      <c r="AB148" s="473">
        <f>SUM(AA148:AA159)/AA136-1</f>
        <v>2.181673938913109E-3</v>
      </c>
      <c r="AC148" s="72"/>
      <c r="AD148" s="72"/>
      <c r="AE148" s="72"/>
      <c r="AF148" s="72"/>
      <c r="AG148" s="72"/>
      <c r="AH148" s="72"/>
      <c r="AI148" s="72"/>
      <c r="AJ148" s="73"/>
      <c r="AK148" s="73"/>
      <c r="AL148" s="73"/>
      <c r="AM148" s="73"/>
    </row>
    <row r="149" spans="1:40" s="73" customFormat="1" ht="13.55" customHeight="1">
      <c r="A149" s="439"/>
      <c r="B149" s="95" t="s">
        <v>234</v>
      </c>
      <c r="C149" s="249">
        <v>1876928</v>
      </c>
      <c r="D149" s="379">
        <f t="shared" si="50"/>
        <v>0.29836491056710357</v>
      </c>
      <c r="E149" s="61">
        <v>150529</v>
      </c>
      <c r="F149" s="379">
        <f t="shared" si="51"/>
        <v>0.26588569698600639</v>
      </c>
      <c r="G149" s="376">
        <v>11806</v>
      </c>
      <c r="H149" s="379">
        <f t="shared" si="47"/>
        <v>0.25635841225923173</v>
      </c>
      <c r="I149" s="463"/>
      <c r="J149" s="473"/>
      <c r="K149" s="243">
        <v>183</v>
      </c>
      <c r="L149" s="379">
        <f t="shared" si="48"/>
        <v>1.103448275862069</v>
      </c>
      <c r="M149" s="61">
        <v>34</v>
      </c>
      <c r="N149" s="379">
        <f t="shared" si="49"/>
        <v>-0.24444444444444446</v>
      </c>
      <c r="O149" s="243"/>
      <c r="P149" s="379"/>
      <c r="Q149" s="463"/>
      <c r="R149" s="473"/>
      <c r="S149" s="61">
        <v>415</v>
      </c>
      <c r="T149" s="379">
        <f t="shared" si="39"/>
        <v>-3.935185185185186E-2</v>
      </c>
      <c r="U149" s="138"/>
      <c r="V149" s="358"/>
      <c r="W149" s="463"/>
      <c r="X149" s="406"/>
      <c r="Y149" s="376">
        <v>7307</v>
      </c>
      <c r="Z149" s="379">
        <f t="shared" si="42"/>
        <v>0.15671996200728189</v>
      </c>
      <c r="AA149" s="492"/>
      <c r="AB149" s="473"/>
      <c r="AC149" s="72"/>
      <c r="AD149" s="72"/>
      <c r="AE149" s="72"/>
      <c r="AF149" s="72"/>
      <c r="AG149" s="72"/>
      <c r="AH149" s="72"/>
      <c r="AI149" s="72"/>
    </row>
    <row r="150" spans="1:40" s="73" customFormat="1" ht="13.55" customHeight="1">
      <c r="A150" s="439"/>
      <c r="B150" s="62" t="s">
        <v>237</v>
      </c>
      <c r="C150" s="251">
        <v>1569162</v>
      </c>
      <c r="D150" s="358">
        <f t="shared" si="50"/>
        <v>0.1076309943720648</v>
      </c>
      <c r="E150" s="61">
        <v>126499</v>
      </c>
      <c r="F150" s="379">
        <f t="shared" si="51"/>
        <v>0.11365537155886574</v>
      </c>
      <c r="G150" s="376">
        <v>10341</v>
      </c>
      <c r="H150" s="379">
        <f t="shared" si="47"/>
        <v>0.12438838751766879</v>
      </c>
      <c r="I150" s="463"/>
      <c r="J150" s="473"/>
      <c r="K150" s="243">
        <v>190</v>
      </c>
      <c r="L150" s="379">
        <f t="shared" si="48"/>
        <v>-5.2356020942407877E-3</v>
      </c>
      <c r="M150" s="61">
        <v>26</v>
      </c>
      <c r="N150" s="379">
        <f t="shared" si="49"/>
        <v>-0.1333333333333333</v>
      </c>
      <c r="O150" s="243"/>
      <c r="P150" s="379"/>
      <c r="Q150" s="463"/>
      <c r="R150" s="473"/>
      <c r="S150" s="61">
        <v>451</v>
      </c>
      <c r="T150" s="379">
        <f t="shared" si="39"/>
        <v>0.28857142857142848</v>
      </c>
      <c r="U150" s="138"/>
      <c r="V150" s="358"/>
      <c r="W150" s="463"/>
      <c r="X150" s="406"/>
      <c r="Y150" s="376">
        <v>8465</v>
      </c>
      <c r="Z150" s="379">
        <f t="shared" si="42"/>
        <v>-2.420749279538903E-2</v>
      </c>
      <c r="AA150" s="492"/>
      <c r="AB150" s="473"/>
      <c r="AC150" s="72"/>
      <c r="AD150" s="72"/>
      <c r="AE150" s="72"/>
      <c r="AF150" s="72"/>
      <c r="AG150" s="72"/>
      <c r="AH150" s="72"/>
      <c r="AI150" s="72"/>
    </row>
    <row r="151" spans="1:40" s="73" customFormat="1" ht="13.55" customHeight="1">
      <c r="A151" s="439"/>
      <c r="B151" s="62" t="s">
        <v>238</v>
      </c>
      <c r="C151" s="251">
        <v>1636597</v>
      </c>
      <c r="D151" s="358">
        <f t="shared" si="50"/>
        <v>9.4376980995813931E-2</v>
      </c>
      <c r="E151" s="138">
        <v>136312</v>
      </c>
      <c r="F151" s="358">
        <f t="shared" si="51"/>
        <v>3.0901638104457563E-2</v>
      </c>
      <c r="G151" s="356">
        <v>14582</v>
      </c>
      <c r="H151" s="358">
        <f t="shared" si="47"/>
        <v>0.23335870760382305</v>
      </c>
      <c r="I151" s="463"/>
      <c r="J151" s="473"/>
      <c r="K151" s="250">
        <v>146</v>
      </c>
      <c r="L151" s="358">
        <f t="shared" si="48"/>
        <v>0.26956521739130435</v>
      </c>
      <c r="M151" s="138">
        <v>21</v>
      </c>
      <c r="N151" s="358">
        <f t="shared" si="49"/>
        <v>-0.32258064516129037</v>
      </c>
      <c r="O151" s="250"/>
      <c r="P151" s="358"/>
      <c r="Q151" s="463"/>
      <c r="R151" s="473"/>
      <c r="S151" s="138">
        <v>292</v>
      </c>
      <c r="T151" s="358">
        <f t="shared" si="39"/>
        <v>-0.10703363914373087</v>
      </c>
      <c r="U151" s="138"/>
      <c r="V151" s="358"/>
      <c r="W151" s="463"/>
      <c r="X151" s="406"/>
      <c r="Y151" s="356">
        <v>7217</v>
      </c>
      <c r="Z151" s="379">
        <f t="shared" si="42"/>
        <v>3.916486681065523E-2</v>
      </c>
      <c r="AA151" s="492"/>
      <c r="AB151" s="473"/>
      <c r="AC151" s="72"/>
      <c r="AD151" s="72"/>
      <c r="AE151" s="72"/>
      <c r="AF151" s="72"/>
      <c r="AG151" s="72"/>
      <c r="AH151" s="72"/>
      <c r="AI151" s="72"/>
    </row>
    <row r="152" spans="1:40" s="73" customFormat="1" ht="13.55" customHeight="1">
      <c r="A152" s="439"/>
      <c r="B152" s="95" t="s">
        <v>239</v>
      </c>
      <c r="C152" s="251">
        <v>1656728</v>
      </c>
      <c r="D152" s="358">
        <f t="shared" si="50"/>
        <v>4.9050032768408025E-2</v>
      </c>
      <c r="E152" s="138">
        <v>154922</v>
      </c>
      <c r="F152" s="358">
        <f t="shared" si="51"/>
        <v>1.1955770113158959E-3</v>
      </c>
      <c r="G152" s="356">
        <v>21143</v>
      </c>
      <c r="H152" s="358">
        <f t="shared" si="47"/>
        <v>6.5621692455017477E-2</v>
      </c>
      <c r="I152" s="463"/>
      <c r="J152" s="473"/>
      <c r="K152" s="250">
        <v>206</v>
      </c>
      <c r="L152" s="358">
        <f t="shared" si="48"/>
        <v>1.168421052631579</v>
      </c>
      <c r="M152" s="138">
        <v>18</v>
      </c>
      <c r="N152" s="358">
        <f t="shared" si="49"/>
        <v>-0.30769230769230771</v>
      </c>
      <c r="O152" s="250"/>
      <c r="P152" s="358"/>
      <c r="Q152" s="463"/>
      <c r="R152" s="473"/>
      <c r="S152" s="138">
        <v>283</v>
      </c>
      <c r="T152" s="358">
        <f t="shared" si="39"/>
        <v>0.23043478260869565</v>
      </c>
      <c r="U152" s="138"/>
      <c r="V152" s="358"/>
      <c r="W152" s="463"/>
      <c r="X152" s="406"/>
      <c r="Y152" s="376">
        <v>6931</v>
      </c>
      <c r="Z152" s="379">
        <f t="shared" si="42"/>
        <v>-0.12276926971269464</v>
      </c>
      <c r="AA152" s="492"/>
      <c r="AB152" s="473"/>
      <c r="AC152" s="72"/>
      <c r="AD152" s="72"/>
      <c r="AE152" s="72"/>
      <c r="AF152" s="72"/>
      <c r="AG152" s="72"/>
      <c r="AH152" s="72"/>
      <c r="AI152" s="72"/>
    </row>
    <row r="153" spans="1:40" s="73" customFormat="1" ht="13.55" customHeight="1">
      <c r="A153" s="439"/>
      <c r="B153" s="95" t="s">
        <v>10</v>
      </c>
      <c r="C153" s="251">
        <v>1778317</v>
      </c>
      <c r="D153" s="358">
        <f t="shared" si="50"/>
        <v>0.29468581800020521</v>
      </c>
      <c r="E153" s="138">
        <v>172488</v>
      </c>
      <c r="F153" s="358">
        <f t="shared" si="51"/>
        <v>0.16587696945527797</v>
      </c>
      <c r="G153" s="356">
        <v>29325</v>
      </c>
      <c r="H153" s="358">
        <f t="shared" si="47"/>
        <v>0.17483273907295382</v>
      </c>
      <c r="I153" s="463"/>
      <c r="J153" s="473"/>
      <c r="K153" s="250">
        <v>191</v>
      </c>
      <c r="L153" s="358">
        <f t="shared" si="48"/>
        <v>0.36428571428571432</v>
      </c>
      <c r="M153" s="138">
        <v>46</v>
      </c>
      <c r="N153" s="358">
        <f t="shared" si="49"/>
        <v>1</v>
      </c>
      <c r="O153" s="250"/>
      <c r="P153" s="358"/>
      <c r="Q153" s="463"/>
      <c r="R153" s="473"/>
      <c r="S153" s="138">
        <v>321</v>
      </c>
      <c r="T153" s="358">
        <f t="shared" si="39"/>
        <v>-9.8314606741572996E-2</v>
      </c>
      <c r="U153" s="138"/>
      <c r="V153" s="358"/>
      <c r="W153" s="463"/>
      <c r="X153" s="406"/>
      <c r="Y153" s="356">
        <v>6245</v>
      </c>
      <c r="Z153" s="379">
        <f t="shared" si="42"/>
        <v>-0.17120106171201066</v>
      </c>
      <c r="AA153" s="492"/>
      <c r="AB153" s="473"/>
      <c r="AC153" s="72"/>
      <c r="AD153" s="72"/>
      <c r="AE153" s="72"/>
      <c r="AF153" s="72"/>
      <c r="AG153" s="72"/>
      <c r="AH153" s="72"/>
      <c r="AI153" s="72"/>
      <c r="AJ153" s="78"/>
      <c r="AK153" s="78"/>
      <c r="AL153" s="78"/>
      <c r="AM153" s="78"/>
    </row>
    <row r="154" spans="1:40" s="73" customFormat="1" ht="13.55" customHeight="1">
      <c r="A154" s="439"/>
      <c r="B154" s="95" t="s">
        <v>11</v>
      </c>
      <c r="C154" s="251">
        <v>2086068</v>
      </c>
      <c r="D154" s="358">
        <f t="shared" si="50"/>
        <v>0.24516692810738405</v>
      </c>
      <c r="E154" s="138">
        <v>195374</v>
      </c>
      <c r="F154" s="358">
        <f t="shared" si="51"/>
        <v>0.10836661523100655</v>
      </c>
      <c r="G154" s="356">
        <v>41841</v>
      </c>
      <c r="H154" s="358">
        <f t="shared" si="47"/>
        <v>0.3031737627308686</v>
      </c>
      <c r="I154" s="463"/>
      <c r="J154" s="473"/>
      <c r="K154" s="250">
        <v>256</v>
      </c>
      <c r="L154" s="358">
        <f t="shared" si="48"/>
        <v>7.8740157480314821E-3</v>
      </c>
      <c r="M154" s="138">
        <v>41</v>
      </c>
      <c r="N154" s="358">
        <f t="shared" si="49"/>
        <v>0.20588235294117641</v>
      </c>
      <c r="O154" s="250"/>
      <c r="P154" s="358"/>
      <c r="Q154" s="463"/>
      <c r="R154" s="473"/>
      <c r="S154" s="138">
        <v>368</v>
      </c>
      <c r="T154" s="358">
        <f t="shared" si="39"/>
        <v>0.19480519480519476</v>
      </c>
      <c r="U154" s="138"/>
      <c r="V154" s="358"/>
      <c r="W154" s="463"/>
      <c r="X154" s="406"/>
      <c r="Y154" s="356">
        <v>6646</v>
      </c>
      <c r="Z154" s="379">
        <f t="shared" si="42"/>
        <v>-8.9589041095890387E-2</v>
      </c>
      <c r="AA154" s="492"/>
      <c r="AB154" s="473"/>
      <c r="AC154" s="72"/>
      <c r="AD154" s="72"/>
      <c r="AE154" s="72"/>
      <c r="AF154" s="72"/>
      <c r="AG154" s="72"/>
      <c r="AH154" s="72"/>
      <c r="AI154" s="72"/>
      <c r="AJ154" s="72"/>
      <c r="AK154" s="72"/>
      <c r="AL154" s="72"/>
      <c r="AM154" s="72"/>
    </row>
    <row r="155" spans="1:40" s="106" customFormat="1" ht="13.55" customHeight="1">
      <c r="A155" s="439"/>
      <c r="B155" s="95" t="s">
        <v>242</v>
      </c>
      <c r="C155" s="251">
        <v>2064241</v>
      </c>
      <c r="D155" s="358">
        <f t="shared" si="50"/>
        <v>0.1247743494207052</v>
      </c>
      <c r="E155" s="138">
        <v>171043</v>
      </c>
      <c r="F155" s="358">
        <f t="shared" si="51"/>
        <v>5.815938926764086E-2</v>
      </c>
      <c r="G155" s="356">
        <v>31165</v>
      </c>
      <c r="H155" s="358">
        <f t="shared" si="47"/>
        <v>0.37764123419679962</v>
      </c>
      <c r="I155" s="463"/>
      <c r="J155" s="473"/>
      <c r="K155" s="138">
        <v>248</v>
      </c>
      <c r="L155" s="358">
        <f t="shared" si="48"/>
        <v>0.45029239766081863</v>
      </c>
      <c r="M155" s="138">
        <v>16</v>
      </c>
      <c r="N155" s="358">
        <f t="shared" si="49"/>
        <v>-0.57894736842105265</v>
      </c>
      <c r="O155" s="250"/>
      <c r="P155" s="358"/>
      <c r="Q155" s="463"/>
      <c r="R155" s="473"/>
      <c r="S155" s="138">
        <v>286</v>
      </c>
      <c r="T155" s="358">
        <f t="shared" si="39"/>
        <v>-1.038062283737029E-2</v>
      </c>
      <c r="U155" s="250"/>
      <c r="V155" s="358"/>
      <c r="W155" s="463"/>
      <c r="X155" s="406"/>
      <c r="Y155" s="356">
        <v>7295</v>
      </c>
      <c r="Z155" s="379">
        <f t="shared" si="42"/>
        <v>-3.6582144743792955E-2</v>
      </c>
      <c r="AA155" s="492"/>
      <c r="AB155" s="473"/>
      <c r="AC155" s="72"/>
      <c r="AD155" s="72"/>
      <c r="AE155" s="72"/>
      <c r="AF155" s="72"/>
      <c r="AG155" s="72"/>
      <c r="AH155" s="72"/>
      <c r="AI155" s="72"/>
      <c r="AJ155" s="73"/>
      <c r="AK155" s="73"/>
      <c r="AL155" s="73"/>
      <c r="AM155" s="73"/>
      <c r="AN155" s="91"/>
    </row>
    <row r="156" spans="1:40" s="106" customFormat="1" ht="13.55" customHeight="1">
      <c r="A156" s="439"/>
      <c r="B156" s="95" t="s">
        <v>13</v>
      </c>
      <c r="C156" s="251">
        <v>1904524</v>
      </c>
      <c r="D156" s="358">
        <f t="shared" si="50"/>
        <v>0.25989162885495842</v>
      </c>
      <c r="E156" s="138">
        <v>179262</v>
      </c>
      <c r="F156" s="358">
        <f t="shared" si="51"/>
        <v>0.22751083629491164</v>
      </c>
      <c r="G156" s="356">
        <v>33283</v>
      </c>
      <c r="H156" s="358">
        <f t="shared" si="47"/>
        <v>0.58732354063334613</v>
      </c>
      <c r="I156" s="463"/>
      <c r="J156" s="473"/>
      <c r="K156" s="138">
        <v>220</v>
      </c>
      <c r="L156" s="358">
        <f t="shared" si="48"/>
        <v>0.77419354838709675</v>
      </c>
      <c r="M156" s="138">
        <v>19</v>
      </c>
      <c r="N156" s="358">
        <f t="shared" si="49"/>
        <v>-0.48648648648648651</v>
      </c>
      <c r="O156" s="250"/>
      <c r="P156" s="358"/>
      <c r="Q156" s="463"/>
      <c r="R156" s="473"/>
      <c r="S156" s="138">
        <v>279</v>
      </c>
      <c r="T156" s="358">
        <f t="shared" ref="T156:T187" si="52">S156/S144-1</f>
        <v>0.1160000000000001</v>
      </c>
      <c r="U156" s="250"/>
      <c r="V156" s="358"/>
      <c r="W156" s="463"/>
      <c r="X156" s="406"/>
      <c r="Y156" s="376">
        <v>6065</v>
      </c>
      <c r="Z156" s="379">
        <f t="shared" si="42"/>
        <v>-4.3224483356996357E-2</v>
      </c>
      <c r="AA156" s="492"/>
      <c r="AB156" s="473"/>
      <c r="AC156" s="72"/>
      <c r="AD156" s="72"/>
      <c r="AE156" s="72"/>
      <c r="AF156" s="72"/>
      <c r="AG156" s="72"/>
      <c r="AH156" s="72"/>
      <c r="AI156" s="72"/>
      <c r="AJ156" s="72"/>
      <c r="AK156" s="72"/>
      <c r="AL156" s="72"/>
      <c r="AM156" s="72"/>
      <c r="AN156" s="91"/>
    </row>
    <row r="157" spans="1:40" s="106" customFormat="1" ht="13.55" customHeight="1">
      <c r="A157" s="439"/>
      <c r="B157" s="95" t="s">
        <v>14</v>
      </c>
      <c r="C157" s="251">
        <v>1865552</v>
      </c>
      <c r="D157" s="358">
        <f t="shared" si="50"/>
        <v>7.5055263964667995E-2</v>
      </c>
      <c r="E157" s="138">
        <v>168447</v>
      </c>
      <c r="F157" s="358">
        <f t="shared" si="51"/>
        <v>9.6017958227601063E-2</v>
      </c>
      <c r="G157" s="356">
        <v>23195</v>
      </c>
      <c r="H157" s="358">
        <f t="shared" si="47"/>
        <v>0.1445842585738959</v>
      </c>
      <c r="I157" s="463"/>
      <c r="J157" s="473"/>
      <c r="K157" s="138">
        <v>215</v>
      </c>
      <c r="L157" s="358">
        <f t="shared" si="48"/>
        <v>2.3809523809523725E-2</v>
      </c>
      <c r="M157" s="138">
        <v>49</v>
      </c>
      <c r="N157" s="358">
        <f t="shared" si="49"/>
        <v>0.88461538461538458</v>
      </c>
      <c r="O157" s="250"/>
      <c r="P157" s="358"/>
      <c r="Q157" s="463"/>
      <c r="R157" s="473"/>
      <c r="S157" s="138">
        <v>343</v>
      </c>
      <c r="T157" s="358">
        <f t="shared" si="52"/>
        <v>0.14333333333333331</v>
      </c>
      <c r="U157" s="250"/>
      <c r="V157" s="358"/>
      <c r="W157" s="463"/>
      <c r="X157" s="406"/>
      <c r="Y157" s="376">
        <v>7363</v>
      </c>
      <c r="Z157" s="379">
        <f t="shared" si="42"/>
        <v>-9.6120795482445343E-2</v>
      </c>
      <c r="AA157" s="492"/>
      <c r="AB157" s="473"/>
      <c r="AC157" s="72"/>
      <c r="AD157" s="72"/>
      <c r="AE157" s="72"/>
      <c r="AF157" s="72"/>
      <c r="AG157" s="72"/>
      <c r="AH157" s="72"/>
      <c r="AI157" s="72"/>
      <c r="AJ157" s="72"/>
      <c r="AK157" s="72"/>
      <c r="AL157" s="72"/>
      <c r="AM157" s="72"/>
      <c r="AN157" s="91"/>
    </row>
    <row r="158" spans="1:40" s="106" customFormat="1" ht="13.55" customHeight="1">
      <c r="A158" s="439"/>
      <c r="B158" s="95" t="s">
        <v>15</v>
      </c>
      <c r="C158" s="251">
        <v>1825701</v>
      </c>
      <c r="D158" s="358">
        <f t="shared" si="50"/>
        <v>0.12277384086594423</v>
      </c>
      <c r="E158" s="138">
        <v>159663</v>
      </c>
      <c r="F158" s="358">
        <f t="shared" si="51"/>
        <v>9.3649608537512696E-2</v>
      </c>
      <c r="G158" s="356">
        <v>11170</v>
      </c>
      <c r="H158" s="358">
        <f t="shared" si="47"/>
        <v>0.14941345955958019</v>
      </c>
      <c r="I158" s="463"/>
      <c r="J158" s="473"/>
      <c r="K158" s="138">
        <v>197</v>
      </c>
      <c r="L158" s="358">
        <f t="shared" si="48"/>
        <v>0.15882352941176481</v>
      </c>
      <c r="M158" s="138">
        <v>33</v>
      </c>
      <c r="N158" s="358">
        <f t="shared" si="49"/>
        <v>0.43478260869565211</v>
      </c>
      <c r="O158" s="250"/>
      <c r="P158" s="358"/>
      <c r="Q158" s="463"/>
      <c r="R158" s="473"/>
      <c r="S158" s="138">
        <v>373</v>
      </c>
      <c r="T158" s="358">
        <f t="shared" si="52"/>
        <v>-1.3227513227513255E-2</v>
      </c>
      <c r="U158" s="250"/>
      <c r="V158" s="358"/>
      <c r="W158" s="463"/>
      <c r="X158" s="406"/>
      <c r="Y158" s="376">
        <v>9048</v>
      </c>
      <c r="Z158" s="379">
        <f t="shared" si="42"/>
        <v>-0.1426134748412774</v>
      </c>
      <c r="AA158" s="492"/>
      <c r="AB158" s="473"/>
      <c r="AC158" s="72"/>
      <c r="AD158" s="72"/>
      <c r="AE158" s="72"/>
      <c r="AF158" s="72"/>
      <c r="AG158" s="72"/>
      <c r="AH158" s="72"/>
      <c r="AI158" s="72"/>
      <c r="AJ158" s="72"/>
      <c r="AK158" s="72"/>
      <c r="AL158" s="72"/>
      <c r="AM158" s="72"/>
      <c r="AN158" s="91"/>
    </row>
    <row r="159" spans="1:40" s="106" customFormat="1" ht="13.55" customHeight="1">
      <c r="A159" s="439"/>
      <c r="B159" s="95" t="s">
        <v>16</v>
      </c>
      <c r="C159" s="251">
        <v>2007035</v>
      </c>
      <c r="D159" s="358">
        <f t="shared" si="50"/>
        <v>0.12646242524758455</v>
      </c>
      <c r="E159" s="138">
        <v>186630</v>
      </c>
      <c r="F159" s="358">
        <f t="shared" si="51"/>
        <v>0.13633872794359414</v>
      </c>
      <c r="G159" s="356">
        <v>14250</v>
      </c>
      <c r="H159" s="358">
        <f t="shared" si="47"/>
        <v>0.11966685000392863</v>
      </c>
      <c r="I159" s="466"/>
      <c r="J159" s="474"/>
      <c r="K159" s="138">
        <v>170</v>
      </c>
      <c r="L159" s="358">
        <f t="shared" si="48"/>
        <v>3.0303030303030276E-2</v>
      </c>
      <c r="M159" s="138">
        <v>25</v>
      </c>
      <c r="N159" s="358">
        <f t="shared" si="49"/>
        <v>-0.30555555555555558</v>
      </c>
      <c r="O159" s="250"/>
      <c r="P159" s="358"/>
      <c r="Q159" s="466"/>
      <c r="R159" s="474"/>
      <c r="S159" s="138">
        <v>429</v>
      </c>
      <c r="T159" s="358">
        <f t="shared" si="52"/>
        <v>-0.11728395061728392</v>
      </c>
      <c r="U159" s="250"/>
      <c r="V159" s="358"/>
      <c r="W159" s="466"/>
      <c r="X159" s="407"/>
      <c r="Y159" s="380">
        <v>10246</v>
      </c>
      <c r="Z159" s="381">
        <f t="shared" si="42"/>
        <v>-3.1294317859506426E-2</v>
      </c>
      <c r="AA159" s="493"/>
      <c r="AB159" s="474"/>
      <c r="AC159" s="72"/>
      <c r="AD159" s="72"/>
      <c r="AE159" s="72"/>
      <c r="AF159" s="72"/>
      <c r="AG159" s="72"/>
      <c r="AH159" s="72"/>
      <c r="AI159" s="72"/>
      <c r="AJ159" s="72"/>
      <c r="AK159" s="72"/>
      <c r="AL159" s="72"/>
      <c r="AM159" s="72"/>
      <c r="AN159" s="91"/>
    </row>
    <row r="160" spans="1:40" s="106" customFormat="1" ht="13.55" customHeight="1">
      <c r="A160" s="399" t="s">
        <v>255</v>
      </c>
      <c r="B160" s="101" t="s">
        <v>233</v>
      </c>
      <c r="C160" s="245">
        <v>2343048</v>
      </c>
      <c r="D160" s="371">
        <f t="shared" si="50"/>
        <v>0.10922073513837982</v>
      </c>
      <c r="E160" s="246">
        <v>206737</v>
      </c>
      <c r="F160" s="371">
        <f t="shared" si="51"/>
        <v>0.14000783029220232</v>
      </c>
      <c r="G160" s="362">
        <v>15946</v>
      </c>
      <c r="H160" s="371">
        <f t="shared" si="47"/>
        <v>0.25975667562016125</v>
      </c>
      <c r="I160" s="463">
        <v>42997</v>
      </c>
      <c r="J160" s="473">
        <f>I160/I148-1</f>
        <v>-0.14539274924471302</v>
      </c>
      <c r="K160" s="246">
        <v>270</v>
      </c>
      <c r="L160" s="371">
        <f t="shared" si="48"/>
        <v>0.34328358208955234</v>
      </c>
      <c r="M160" s="246">
        <v>60</v>
      </c>
      <c r="N160" s="371">
        <f t="shared" si="49"/>
        <v>0.4285714285714286</v>
      </c>
      <c r="O160" s="248"/>
      <c r="P160" s="371"/>
      <c r="Q160" s="402">
        <v>20410</v>
      </c>
      <c r="R160" s="405">
        <f>(Q160/Q148-1)</f>
        <v>0.25038289530110891</v>
      </c>
      <c r="S160" s="246">
        <v>506</v>
      </c>
      <c r="T160" s="371">
        <f t="shared" si="52"/>
        <v>7.9681274900398336E-3</v>
      </c>
      <c r="U160" s="248"/>
      <c r="V160" s="371"/>
      <c r="W160" s="402">
        <v>29323</v>
      </c>
      <c r="X160" s="405">
        <f>(W160/W148-1)</f>
        <v>0.37363563966833757</v>
      </c>
      <c r="Y160" s="375">
        <v>9007</v>
      </c>
      <c r="Z160" s="379">
        <f t="shared" si="42"/>
        <v>-3.822744260544586E-2</v>
      </c>
      <c r="AA160" s="491">
        <v>5606</v>
      </c>
      <c r="AB160" s="473">
        <f>SUM(AA160:AA171)/AA148-1</f>
        <v>0.10943993667128438</v>
      </c>
      <c r="AC160" s="72"/>
      <c r="AD160" s="72"/>
      <c r="AE160" s="72"/>
      <c r="AF160" s="72"/>
      <c r="AG160" s="72"/>
      <c r="AH160" s="72"/>
      <c r="AI160" s="72"/>
      <c r="AJ160" s="72"/>
      <c r="AK160" s="72"/>
      <c r="AL160" s="72"/>
      <c r="AM160" s="72"/>
      <c r="AN160" s="91"/>
    </row>
    <row r="161" spans="1:40" s="106" customFormat="1" ht="13.55" customHeight="1">
      <c r="A161" s="400"/>
      <c r="B161" s="62" t="s">
        <v>234</v>
      </c>
      <c r="C161" s="251">
        <v>2231269</v>
      </c>
      <c r="D161" s="358">
        <f t="shared" si="50"/>
        <v>0.18878774252395414</v>
      </c>
      <c r="E161" s="138">
        <v>171611</v>
      </c>
      <c r="F161" s="358">
        <f t="shared" si="51"/>
        <v>0.14005274731114925</v>
      </c>
      <c r="G161" s="356">
        <v>12419</v>
      </c>
      <c r="H161" s="358">
        <f t="shared" si="47"/>
        <v>5.1922751143486323E-2</v>
      </c>
      <c r="I161" s="463"/>
      <c r="J161" s="473"/>
      <c r="K161" s="138">
        <v>185</v>
      </c>
      <c r="L161" s="358">
        <f t="shared" si="48"/>
        <v>1.0928961748633892E-2</v>
      </c>
      <c r="M161" s="138">
        <v>74</v>
      </c>
      <c r="N161" s="358">
        <f t="shared" si="49"/>
        <v>1.1764705882352939</v>
      </c>
      <c r="O161" s="250"/>
      <c r="P161" s="358"/>
      <c r="Q161" s="403"/>
      <c r="R161" s="406"/>
      <c r="S161" s="138">
        <v>564</v>
      </c>
      <c r="T161" s="358">
        <f t="shared" si="52"/>
        <v>0.35903614457831323</v>
      </c>
      <c r="U161" s="250"/>
      <c r="V161" s="358"/>
      <c r="W161" s="403"/>
      <c r="X161" s="406"/>
      <c r="Y161" s="376">
        <v>7518</v>
      </c>
      <c r="Z161" s="379">
        <f t="shared" si="42"/>
        <v>2.8876419871356251E-2</v>
      </c>
      <c r="AA161" s="492"/>
      <c r="AB161" s="473"/>
      <c r="AC161" s="72"/>
      <c r="AD161" s="72"/>
      <c r="AE161" s="72"/>
      <c r="AF161" s="72"/>
      <c r="AG161" s="72"/>
      <c r="AH161" s="72"/>
      <c r="AI161" s="72"/>
      <c r="AJ161" s="72"/>
      <c r="AK161" s="72"/>
      <c r="AL161" s="72"/>
      <c r="AM161" s="72"/>
      <c r="AN161" s="91"/>
    </row>
    <row r="162" spans="1:40" s="106" customFormat="1" ht="13.55" customHeight="1">
      <c r="A162" s="400"/>
      <c r="B162" s="62" t="s">
        <v>237</v>
      </c>
      <c r="C162" s="251">
        <v>1940542</v>
      </c>
      <c r="D162" s="358">
        <f t="shared" si="50"/>
        <v>0.23667409738446388</v>
      </c>
      <c r="E162" s="138">
        <v>158169</v>
      </c>
      <c r="F162" s="358">
        <f t="shared" si="51"/>
        <v>0.2503577103376311</v>
      </c>
      <c r="G162" s="356">
        <v>12672</v>
      </c>
      <c r="H162" s="358">
        <f t="shared" si="47"/>
        <v>0.22541340295909484</v>
      </c>
      <c r="I162" s="463"/>
      <c r="J162" s="473"/>
      <c r="K162" s="138">
        <v>140</v>
      </c>
      <c r="L162" s="358">
        <f t="shared" si="48"/>
        <v>-0.26315789473684215</v>
      </c>
      <c r="M162" s="138">
        <v>27</v>
      </c>
      <c r="N162" s="358">
        <f t="shared" si="49"/>
        <v>3.8461538461538547E-2</v>
      </c>
      <c r="O162" s="250"/>
      <c r="P162" s="358"/>
      <c r="Q162" s="403"/>
      <c r="R162" s="406"/>
      <c r="S162" s="138">
        <v>498</v>
      </c>
      <c r="T162" s="358">
        <f t="shared" si="52"/>
        <v>0.10421286031042132</v>
      </c>
      <c r="U162" s="250"/>
      <c r="V162" s="358"/>
      <c r="W162" s="403"/>
      <c r="X162" s="406"/>
      <c r="Y162" s="376">
        <v>8169</v>
      </c>
      <c r="Z162" s="379">
        <f t="shared" si="42"/>
        <v>-3.4967513290017682E-2</v>
      </c>
      <c r="AA162" s="492"/>
      <c r="AB162" s="473"/>
      <c r="AC162" s="72"/>
      <c r="AD162" s="72"/>
      <c r="AE162" s="72"/>
      <c r="AF162" s="72"/>
      <c r="AG162" s="72"/>
      <c r="AH162" s="72"/>
      <c r="AI162" s="72"/>
      <c r="AJ162" s="72"/>
      <c r="AK162" s="72"/>
      <c r="AL162" s="72"/>
      <c r="AM162" s="72"/>
      <c r="AN162" s="91"/>
    </row>
    <row r="163" spans="1:40" s="106" customFormat="1" ht="13.55" customHeight="1">
      <c r="A163" s="400"/>
      <c r="B163" s="62" t="s">
        <v>8</v>
      </c>
      <c r="C163" s="251">
        <v>2003943</v>
      </c>
      <c r="D163" s="358">
        <f t="shared" si="50"/>
        <v>0.22445721212980341</v>
      </c>
      <c r="E163" s="138">
        <v>181498</v>
      </c>
      <c r="F163" s="358">
        <f t="shared" si="51"/>
        <v>0.33148952403310061</v>
      </c>
      <c r="G163" s="356">
        <v>19846</v>
      </c>
      <c r="H163" s="358">
        <f t="shared" si="47"/>
        <v>0.36099300507474963</v>
      </c>
      <c r="I163" s="463"/>
      <c r="J163" s="473"/>
      <c r="K163" s="138">
        <v>236</v>
      </c>
      <c r="L163" s="358">
        <f t="shared" si="48"/>
        <v>0.61643835616438358</v>
      </c>
      <c r="M163" s="138">
        <v>26</v>
      </c>
      <c r="N163" s="358">
        <f t="shared" si="49"/>
        <v>0.23809523809523814</v>
      </c>
      <c r="O163" s="250"/>
      <c r="P163" s="358"/>
      <c r="Q163" s="403"/>
      <c r="R163" s="406"/>
      <c r="S163" s="138">
        <v>419</v>
      </c>
      <c r="T163" s="358">
        <f t="shared" si="52"/>
        <v>0.43493150684931514</v>
      </c>
      <c r="U163" s="250"/>
      <c r="V163" s="358"/>
      <c r="W163" s="403"/>
      <c r="X163" s="406"/>
      <c r="Y163" s="356">
        <v>7810</v>
      </c>
      <c r="Z163" s="379">
        <f t="shared" si="42"/>
        <v>8.2167105445476007E-2</v>
      </c>
      <c r="AA163" s="492"/>
      <c r="AB163" s="473"/>
      <c r="AC163" s="72"/>
      <c r="AD163" s="72"/>
      <c r="AE163" s="72"/>
      <c r="AF163" s="72"/>
      <c r="AG163" s="72"/>
      <c r="AH163" s="72"/>
      <c r="AI163" s="72"/>
      <c r="AJ163" s="72"/>
      <c r="AK163" s="72"/>
      <c r="AL163" s="72"/>
      <c r="AM163" s="72"/>
      <c r="AN163" s="91"/>
    </row>
    <row r="164" spans="1:40" s="106" customFormat="1" ht="13.55" customHeight="1">
      <c r="A164" s="400"/>
      <c r="B164" s="62" t="s">
        <v>9</v>
      </c>
      <c r="C164" s="251">
        <v>2003834</v>
      </c>
      <c r="D164" s="358">
        <f t="shared" si="50"/>
        <v>0.2095129677291625</v>
      </c>
      <c r="E164" s="138">
        <v>182857</v>
      </c>
      <c r="F164" s="358">
        <f t="shared" si="51"/>
        <v>0.18031654639108718</v>
      </c>
      <c r="G164" s="356">
        <v>26633</v>
      </c>
      <c r="H164" s="358">
        <f t="shared" si="47"/>
        <v>0.25966040769994803</v>
      </c>
      <c r="I164" s="463"/>
      <c r="J164" s="473"/>
      <c r="K164" s="138">
        <v>260</v>
      </c>
      <c r="L164" s="358">
        <f t="shared" si="48"/>
        <v>0.26213592233009719</v>
      </c>
      <c r="M164" s="138">
        <v>52</v>
      </c>
      <c r="N164" s="358">
        <f t="shared" si="49"/>
        <v>1.8888888888888888</v>
      </c>
      <c r="O164" s="250"/>
      <c r="P164" s="358"/>
      <c r="Q164" s="403"/>
      <c r="R164" s="406"/>
      <c r="S164" s="138">
        <v>442</v>
      </c>
      <c r="T164" s="358">
        <f t="shared" si="52"/>
        <v>0.56183745583038869</v>
      </c>
      <c r="U164" s="250"/>
      <c r="V164" s="358"/>
      <c r="W164" s="403"/>
      <c r="X164" s="406"/>
      <c r="Y164" s="376">
        <v>7848</v>
      </c>
      <c r="Z164" s="379">
        <f t="shared" ref="Z164:Z195" si="53">IFERROR(IF((Y164/Y152-1)=-100%,"",(Y164/Y152-1)),"")</f>
        <v>0.13230414081662101</v>
      </c>
      <c r="AA164" s="492"/>
      <c r="AB164" s="473"/>
      <c r="AC164" s="72"/>
      <c r="AD164" s="72"/>
      <c r="AE164" s="72"/>
      <c r="AF164" s="72"/>
      <c r="AG164" s="72"/>
      <c r="AH164" s="72"/>
      <c r="AI164" s="72"/>
      <c r="AJ164" s="72"/>
      <c r="AK164" s="72"/>
      <c r="AL164" s="72"/>
      <c r="AM164" s="72"/>
      <c r="AN164" s="91"/>
    </row>
    <row r="165" spans="1:40" s="106" customFormat="1" ht="13.55" customHeight="1">
      <c r="A165" s="400"/>
      <c r="B165" s="62" t="s">
        <v>240</v>
      </c>
      <c r="C165" s="251">
        <v>2098126</v>
      </c>
      <c r="D165" s="358">
        <f t="shared" si="50"/>
        <v>0.17983801538195943</v>
      </c>
      <c r="E165" s="138">
        <v>198157</v>
      </c>
      <c r="F165" s="358">
        <f t="shared" si="51"/>
        <v>0.1488161495292426</v>
      </c>
      <c r="G165" s="356">
        <v>33701</v>
      </c>
      <c r="H165" s="358">
        <f t="shared" si="47"/>
        <v>0.1492242114236999</v>
      </c>
      <c r="I165" s="463"/>
      <c r="J165" s="473"/>
      <c r="K165" s="138">
        <v>367</v>
      </c>
      <c r="L165" s="358">
        <f t="shared" si="48"/>
        <v>0.92146596858638752</v>
      </c>
      <c r="M165" s="138">
        <v>33</v>
      </c>
      <c r="N165" s="358">
        <f t="shared" si="49"/>
        <v>-0.28260869565217395</v>
      </c>
      <c r="O165" s="250"/>
      <c r="P165" s="358"/>
      <c r="Q165" s="403"/>
      <c r="R165" s="406"/>
      <c r="S165" s="138">
        <v>331</v>
      </c>
      <c r="T165" s="358">
        <f t="shared" si="52"/>
        <v>3.1152647975077885E-2</v>
      </c>
      <c r="U165" s="250"/>
      <c r="V165" s="358"/>
      <c r="W165" s="403"/>
      <c r="X165" s="406"/>
      <c r="Y165" s="356">
        <v>7117</v>
      </c>
      <c r="Z165" s="379">
        <f t="shared" si="53"/>
        <v>0.13963170536429148</v>
      </c>
      <c r="AA165" s="492"/>
      <c r="AB165" s="473"/>
      <c r="AC165" s="72"/>
      <c r="AD165" s="72"/>
      <c r="AE165" s="72"/>
      <c r="AF165" s="72"/>
      <c r="AG165" s="72"/>
      <c r="AH165" s="72"/>
      <c r="AI165" s="72"/>
      <c r="AJ165" s="72"/>
      <c r="AK165" s="72"/>
      <c r="AL165" s="72"/>
      <c r="AM165" s="72"/>
      <c r="AN165" s="91"/>
    </row>
    <row r="166" spans="1:40" s="106" customFormat="1" ht="13.55" customHeight="1">
      <c r="A166" s="400"/>
      <c r="B166" s="62" t="s">
        <v>241</v>
      </c>
      <c r="C166" s="251">
        <v>2389447</v>
      </c>
      <c r="D166" s="358">
        <f t="shared" si="50"/>
        <v>0.14543102142403797</v>
      </c>
      <c r="E166" s="138">
        <v>219753</v>
      </c>
      <c r="F166" s="358">
        <f t="shared" si="51"/>
        <v>0.12478118889923939</v>
      </c>
      <c r="G166" s="356">
        <v>41148</v>
      </c>
      <c r="H166" s="358">
        <f t="shared" si="47"/>
        <v>-1.6562701656270162E-2</v>
      </c>
      <c r="I166" s="463"/>
      <c r="J166" s="473"/>
      <c r="K166" s="138">
        <v>423</v>
      </c>
      <c r="L166" s="358">
        <f t="shared" si="48"/>
        <v>0.65234375</v>
      </c>
      <c r="M166" s="138">
        <v>24</v>
      </c>
      <c r="N166" s="358">
        <f t="shared" si="49"/>
        <v>-0.41463414634146345</v>
      </c>
      <c r="O166" s="250"/>
      <c r="P166" s="358"/>
      <c r="Q166" s="403"/>
      <c r="R166" s="406"/>
      <c r="S166" s="138">
        <v>449</v>
      </c>
      <c r="T166" s="358">
        <f t="shared" si="52"/>
        <v>0.22010869565217384</v>
      </c>
      <c r="U166" s="250"/>
      <c r="V166" s="358"/>
      <c r="W166" s="403"/>
      <c r="X166" s="406"/>
      <c r="Y166" s="356">
        <v>9545</v>
      </c>
      <c r="Z166" s="379">
        <f t="shared" si="53"/>
        <v>0.43620222690340049</v>
      </c>
      <c r="AA166" s="492"/>
      <c r="AB166" s="473"/>
      <c r="AC166" s="72"/>
      <c r="AD166" s="72"/>
      <c r="AE166" s="72"/>
      <c r="AF166" s="72"/>
      <c r="AG166" s="72"/>
      <c r="AH166" s="72"/>
      <c r="AI166" s="72"/>
      <c r="AJ166" s="72"/>
      <c r="AK166" s="72"/>
      <c r="AL166" s="72"/>
      <c r="AM166" s="72"/>
      <c r="AN166" s="91"/>
    </row>
    <row r="167" spans="1:40" s="106" customFormat="1" ht="13.55" customHeight="1">
      <c r="A167" s="400"/>
      <c r="B167" s="62" t="s">
        <v>242</v>
      </c>
      <c r="C167" s="251">
        <v>2385301</v>
      </c>
      <c r="D167" s="358">
        <f t="shared" si="50"/>
        <v>0.15553416485768867</v>
      </c>
      <c r="E167" s="138">
        <v>202835</v>
      </c>
      <c r="F167" s="358">
        <f t="shared" si="51"/>
        <v>0.18587138906590739</v>
      </c>
      <c r="G167" s="356">
        <v>30231</v>
      </c>
      <c r="H167" s="358">
        <f t="shared" si="47"/>
        <v>-2.9969517086475217E-2</v>
      </c>
      <c r="I167" s="463"/>
      <c r="J167" s="473"/>
      <c r="K167" s="138">
        <v>155</v>
      </c>
      <c r="L167" s="358">
        <f t="shared" si="48"/>
        <v>-0.375</v>
      </c>
      <c r="M167" s="138">
        <v>10</v>
      </c>
      <c r="N167" s="358">
        <f t="shared" si="49"/>
        <v>-0.375</v>
      </c>
      <c r="O167" s="250"/>
      <c r="P167" s="358"/>
      <c r="Q167" s="403"/>
      <c r="R167" s="406"/>
      <c r="S167" s="138">
        <v>337</v>
      </c>
      <c r="T167" s="358">
        <f t="shared" si="52"/>
        <v>0.17832167832167833</v>
      </c>
      <c r="U167" s="250"/>
      <c r="V167" s="358"/>
      <c r="W167" s="403"/>
      <c r="X167" s="406"/>
      <c r="Y167" s="356">
        <v>8715</v>
      </c>
      <c r="Z167" s="379">
        <f t="shared" si="53"/>
        <v>0.19465387251542143</v>
      </c>
      <c r="AA167" s="492"/>
      <c r="AB167" s="473"/>
      <c r="AC167" s="72"/>
      <c r="AD167" s="72"/>
      <c r="AE167" s="72"/>
      <c r="AF167" s="72"/>
      <c r="AG167" s="72"/>
      <c r="AH167" s="72"/>
      <c r="AI167" s="72"/>
      <c r="AJ167" s="72"/>
      <c r="AK167" s="72"/>
      <c r="AL167" s="72"/>
      <c r="AM167" s="72"/>
      <c r="AN167" s="91"/>
    </row>
    <row r="168" spans="1:40" s="106" customFormat="1" ht="13.55" customHeight="1">
      <c r="A168" s="400"/>
      <c r="B168" s="62" t="s">
        <v>243</v>
      </c>
      <c r="C168" s="251">
        <v>2236500</v>
      </c>
      <c r="D168" s="358">
        <f>C168/C155-1</f>
        <v>8.3449074018004721E-2</v>
      </c>
      <c r="E168" s="138">
        <v>219849</v>
      </c>
      <c r="F168" s="358">
        <f t="shared" si="51"/>
        <v>0.22641162097934875</v>
      </c>
      <c r="G168" s="356">
        <v>41309</v>
      </c>
      <c r="H168" s="358">
        <f t="shared" si="47"/>
        <v>0.24114412763272552</v>
      </c>
      <c r="I168" s="463"/>
      <c r="J168" s="473"/>
      <c r="K168" s="138">
        <v>190</v>
      </c>
      <c r="L168" s="358">
        <f t="shared" si="48"/>
        <v>-0.13636363636363635</v>
      </c>
      <c r="M168" s="138">
        <v>18</v>
      </c>
      <c r="N168" s="358">
        <f>M168/M155-1</f>
        <v>0.125</v>
      </c>
      <c r="O168" s="250"/>
      <c r="P168" s="358"/>
      <c r="Q168" s="403"/>
      <c r="R168" s="406"/>
      <c r="S168" s="138">
        <v>382</v>
      </c>
      <c r="T168" s="358">
        <f t="shared" si="52"/>
        <v>0.36917562724014341</v>
      </c>
      <c r="U168" s="250"/>
      <c r="V168" s="358"/>
      <c r="W168" s="403"/>
      <c r="X168" s="406"/>
      <c r="Y168" s="376">
        <v>8409</v>
      </c>
      <c r="Z168" s="379">
        <f t="shared" si="53"/>
        <v>0.38647980214344591</v>
      </c>
      <c r="AA168" s="492"/>
      <c r="AB168" s="473"/>
      <c r="AC168" s="72"/>
      <c r="AD168" s="72"/>
      <c r="AE168" s="72"/>
      <c r="AF168" s="72"/>
      <c r="AG168" s="72"/>
      <c r="AH168" s="72"/>
      <c r="AI168" s="72"/>
      <c r="AJ168" s="72"/>
      <c r="AK168" s="72"/>
      <c r="AL168" s="72"/>
      <c r="AM168" s="72"/>
      <c r="AN168" s="91"/>
    </row>
    <row r="169" spans="1:40" s="106" customFormat="1" ht="13.55" customHeight="1">
      <c r="A169" s="400"/>
      <c r="B169" s="62" t="s">
        <v>244</v>
      </c>
      <c r="C169" s="251">
        <v>2231748</v>
      </c>
      <c r="D169" s="358">
        <f t="shared" ref="D169:D195" si="54">C169/C157-1</f>
        <v>0.19629364391879722</v>
      </c>
      <c r="E169" s="138">
        <v>203809</v>
      </c>
      <c r="F169" s="358">
        <f t="shared" si="51"/>
        <v>0.2099295327313635</v>
      </c>
      <c r="G169" s="356">
        <v>34917</v>
      </c>
      <c r="H169" s="358">
        <f t="shared" si="47"/>
        <v>0.50536753610691965</v>
      </c>
      <c r="I169" s="463"/>
      <c r="J169" s="473"/>
      <c r="K169" s="138">
        <v>188</v>
      </c>
      <c r="L169" s="358">
        <f t="shared" si="48"/>
        <v>-0.12558139534883717</v>
      </c>
      <c r="M169" s="138">
        <v>14</v>
      </c>
      <c r="N169" s="358">
        <f t="shared" ref="N169:N194" si="55">M169/M157-1</f>
        <v>-0.7142857142857143</v>
      </c>
      <c r="O169" s="250"/>
      <c r="P169" s="358"/>
      <c r="Q169" s="403"/>
      <c r="R169" s="406"/>
      <c r="S169" s="138">
        <v>328</v>
      </c>
      <c r="T169" s="358">
        <f t="shared" si="52"/>
        <v>-4.3731778425656009E-2</v>
      </c>
      <c r="U169" s="250"/>
      <c r="V169" s="358"/>
      <c r="W169" s="403"/>
      <c r="X169" s="406"/>
      <c r="Y169" s="376">
        <v>9686</v>
      </c>
      <c r="Z169" s="379">
        <f t="shared" si="53"/>
        <v>0.31549640092353659</v>
      </c>
      <c r="AA169" s="492"/>
      <c r="AB169" s="473"/>
      <c r="AC169" s="72"/>
      <c r="AD169" s="72"/>
      <c r="AE169" s="72"/>
      <c r="AF169" s="72"/>
      <c r="AG169" s="72"/>
      <c r="AH169" s="72"/>
      <c r="AI169" s="72"/>
      <c r="AJ169" s="72"/>
      <c r="AK169" s="72"/>
      <c r="AL169" s="72"/>
      <c r="AM169" s="72"/>
      <c r="AN169" s="91"/>
    </row>
    <row r="170" spans="1:40" s="106" customFormat="1" ht="13.55" customHeight="1">
      <c r="A170" s="400"/>
      <c r="B170" s="62" t="s">
        <v>245</v>
      </c>
      <c r="C170" s="251">
        <v>2227747</v>
      </c>
      <c r="D170" s="358">
        <f t="shared" si="54"/>
        <v>0.22021459154593215</v>
      </c>
      <c r="E170" s="138">
        <v>178959</v>
      </c>
      <c r="F170" s="358">
        <f t="shared" si="51"/>
        <v>0.12085454989571787</v>
      </c>
      <c r="G170" s="356">
        <v>16479</v>
      </c>
      <c r="H170" s="358">
        <f t="shared" si="47"/>
        <v>0.47529095792300802</v>
      </c>
      <c r="I170" s="463"/>
      <c r="J170" s="473"/>
      <c r="K170" s="138">
        <v>275</v>
      </c>
      <c r="L170" s="358">
        <f t="shared" si="48"/>
        <v>0.39593908629441632</v>
      </c>
      <c r="M170" s="138">
        <v>21</v>
      </c>
      <c r="N170" s="358">
        <f t="shared" si="55"/>
        <v>-0.36363636363636365</v>
      </c>
      <c r="O170" s="250"/>
      <c r="P170" s="358"/>
      <c r="Q170" s="403"/>
      <c r="R170" s="406"/>
      <c r="S170" s="138">
        <v>465</v>
      </c>
      <c r="T170" s="358">
        <f t="shared" si="52"/>
        <v>0.24664879356568359</v>
      </c>
      <c r="U170" s="250"/>
      <c r="V170" s="358"/>
      <c r="W170" s="403"/>
      <c r="X170" s="406"/>
      <c r="Y170" s="376">
        <v>10511</v>
      </c>
      <c r="Z170" s="379">
        <f t="shared" si="53"/>
        <v>0.16169319186560571</v>
      </c>
      <c r="AA170" s="492"/>
      <c r="AB170" s="473"/>
      <c r="AC170" s="72"/>
      <c r="AD170" s="72"/>
      <c r="AE170" s="72"/>
      <c r="AF170" s="72"/>
      <c r="AG170" s="72"/>
      <c r="AH170" s="72"/>
      <c r="AI170" s="72"/>
      <c r="AJ170" s="72"/>
      <c r="AK170" s="72"/>
      <c r="AL170" s="72"/>
      <c r="AM170" s="72"/>
      <c r="AN170" s="91"/>
    </row>
    <row r="171" spans="1:40" s="106" customFormat="1" ht="13.55" customHeight="1">
      <c r="A171" s="401"/>
      <c r="B171" s="156" t="s">
        <v>231</v>
      </c>
      <c r="C171" s="254">
        <v>2342310</v>
      </c>
      <c r="D171" s="359">
        <f t="shared" si="54"/>
        <v>0.16704990196982106</v>
      </c>
      <c r="E171" s="241">
        <v>210605</v>
      </c>
      <c r="F171" s="359">
        <f t="shared" si="51"/>
        <v>0.12846273375127248</v>
      </c>
      <c r="G171" s="357">
        <v>16175</v>
      </c>
      <c r="H171" s="359">
        <f t="shared" si="47"/>
        <v>0.13508771929824559</v>
      </c>
      <c r="I171" s="466"/>
      <c r="J171" s="474"/>
      <c r="K171" s="241"/>
      <c r="L171" s="359"/>
      <c r="M171" s="241">
        <v>31</v>
      </c>
      <c r="N171" s="359">
        <f t="shared" si="55"/>
        <v>0.24</v>
      </c>
      <c r="O171" s="253"/>
      <c r="P171" s="359"/>
      <c r="Q171" s="404"/>
      <c r="R171" s="407"/>
      <c r="S171" s="241">
        <v>470</v>
      </c>
      <c r="T171" s="359">
        <f t="shared" si="52"/>
        <v>9.5571095571095555E-2</v>
      </c>
      <c r="U171" s="253"/>
      <c r="V171" s="359"/>
      <c r="W171" s="404"/>
      <c r="X171" s="407"/>
      <c r="Y171" s="380">
        <v>12383</v>
      </c>
      <c r="Z171" s="381">
        <f t="shared" si="53"/>
        <v>0.20856919773570182</v>
      </c>
      <c r="AA171" s="493"/>
      <c r="AB171" s="474"/>
      <c r="AC171" s="72"/>
      <c r="AD171" s="72"/>
      <c r="AE171" s="72"/>
      <c r="AF171" s="72"/>
      <c r="AG171" s="72"/>
      <c r="AH171" s="72"/>
      <c r="AI171" s="72"/>
      <c r="AJ171" s="72"/>
      <c r="AK171" s="72"/>
      <c r="AL171" s="72"/>
      <c r="AM171" s="72"/>
      <c r="AN171" s="91"/>
    </row>
    <row r="172" spans="1:40" s="106" customFormat="1" ht="13.55" customHeight="1">
      <c r="A172" s="399" t="s">
        <v>289</v>
      </c>
      <c r="B172" s="101" t="s">
        <v>233</v>
      </c>
      <c r="C172" s="245">
        <v>2866780</v>
      </c>
      <c r="D172" s="371">
        <f t="shared" si="54"/>
        <v>0.22352593715536351</v>
      </c>
      <c r="E172" s="246">
        <v>224005</v>
      </c>
      <c r="F172" s="371">
        <f t="shared" si="51"/>
        <v>8.3526412785326354E-2</v>
      </c>
      <c r="G172" s="362">
        <v>15156</v>
      </c>
      <c r="H172" s="371">
        <f t="shared" si="47"/>
        <v>-4.9542204941678158E-2</v>
      </c>
      <c r="I172" s="402">
        <v>33845</v>
      </c>
      <c r="J172" s="473">
        <f>I172/I160-1</f>
        <v>-0.21285205944600782</v>
      </c>
      <c r="K172" s="246">
        <v>295</v>
      </c>
      <c r="L172" s="371">
        <f t="shared" ref="L172:L182" si="56">(K172/K160-1)</f>
        <v>9.259259259259256E-2</v>
      </c>
      <c r="M172" s="246">
        <v>29</v>
      </c>
      <c r="N172" s="371">
        <f t="shared" si="55"/>
        <v>-0.51666666666666661</v>
      </c>
      <c r="O172" s="248"/>
      <c r="P172" s="371"/>
      <c r="Q172" s="402">
        <v>22994</v>
      </c>
      <c r="R172" s="405">
        <f>(Q172/Q160-1)</f>
        <v>0.12660460558549724</v>
      </c>
      <c r="S172" s="246">
        <v>577</v>
      </c>
      <c r="T172" s="371">
        <f t="shared" si="52"/>
        <v>0.14031620553359692</v>
      </c>
      <c r="U172" s="248"/>
      <c r="V172" s="371"/>
      <c r="W172" s="402">
        <v>32133</v>
      </c>
      <c r="X172" s="405">
        <f>(W172/W160-1)</f>
        <v>9.582921256351673E-2</v>
      </c>
      <c r="Y172" s="375">
        <v>12413</v>
      </c>
      <c r="Z172" s="379">
        <f t="shared" si="53"/>
        <v>0.37815032752303757</v>
      </c>
      <c r="AA172" s="491">
        <v>5370</v>
      </c>
      <c r="AB172" s="473">
        <f>SUM(AA172:AA183)/AA160-1</f>
        <v>-4.2097752408134181E-2</v>
      </c>
      <c r="AC172" s="72"/>
      <c r="AD172" s="72"/>
      <c r="AE172" s="72"/>
      <c r="AF172" s="72"/>
      <c r="AG172" s="72"/>
      <c r="AH172" s="72"/>
      <c r="AI172" s="72"/>
      <c r="AJ172" s="72"/>
      <c r="AK172" s="72"/>
      <c r="AL172" s="72"/>
      <c r="AM172" s="72"/>
      <c r="AN172" s="91"/>
    </row>
    <row r="173" spans="1:40" s="106" customFormat="1" ht="13.55" customHeight="1">
      <c r="A173" s="400"/>
      <c r="B173" s="62" t="s">
        <v>234</v>
      </c>
      <c r="C173" s="251">
        <v>2311009</v>
      </c>
      <c r="D173" s="358">
        <f t="shared" si="54"/>
        <v>3.5737510806630679E-2</v>
      </c>
      <c r="E173" s="138">
        <v>168171</v>
      </c>
      <c r="F173" s="358">
        <f t="shared" si="51"/>
        <v>-2.0045335089242555E-2</v>
      </c>
      <c r="G173" s="356">
        <v>10934</v>
      </c>
      <c r="H173" s="358">
        <f t="shared" si="47"/>
        <v>-0.11957484499557125</v>
      </c>
      <c r="I173" s="403"/>
      <c r="J173" s="473"/>
      <c r="K173" s="138">
        <v>271</v>
      </c>
      <c r="L173" s="358">
        <f t="shared" si="56"/>
        <v>0.46486486486486478</v>
      </c>
      <c r="M173" s="138">
        <v>34</v>
      </c>
      <c r="N173" s="358">
        <f t="shared" si="55"/>
        <v>-0.54054054054054057</v>
      </c>
      <c r="O173" s="250"/>
      <c r="P173" s="358"/>
      <c r="Q173" s="403"/>
      <c r="R173" s="406"/>
      <c r="S173" s="138">
        <v>549</v>
      </c>
      <c r="T173" s="358">
        <f t="shared" si="52"/>
        <v>-2.6595744680851019E-2</v>
      </c>
      <c r="U173" s="250"/>
      <c r="V173" s="358"/>
      <c r="W173" s="403"/>
      <c r="X173" s="406"/>
      <c r="Y173" s="376">
        <v>9237</v>
      </c>
      <c r="Z173" s="379">
        <f t="shared" si="53"/>
        <v>0.22865123703112533</v>
      </c>
      <c r="AA173" s="492"/>
      <c r="AB173" s="473"/>
      <c r="AC173" s="72"/>
      <c r="AD173" s="72"/>
      <c r="AE173" s="72"/>
      <c r="AF173" s="72"/>
      <c r="AG173" s="72"/>
      <c r="AH173" s="72"/>
      <c r="AI173" s="72"/>
      <c r="AJ173" s="72"/>
      <c r="AK173" s="72"/>
      <c r="AL173" s="72"/>
      <c r="AM173" s="72"/>
      <c r="AN173" s="91"/>
    </row>
    <row r="174" spans="1:40" s="106" customFormat="1" ht="13.55" customHeight="1">
      <c r="A174" s="400"/>
      <c r="B174" s="62" t="s">
        <v>237</v>
      </c>
      <c r="C174" s="251">
        <v>2252565</v>
      </c>
      <c r="D174" s="358">
        <f t="shared" si="54"/>
        <v>0.16079167572770903</v>
      </c>
      <c r="E174" s="138">
        <v>156455</v>
      </c>
      <c r="F174" s="358">
        <f t="shared" si="51"/>
        <v>-1.0836510314916281E-2</v>
      </c>
      <c r="G174" s="356">
        <v>13359</v>
      </c>
      <c r="H174" s="358">
        <f t="shared" si="47"/>
        <v>5.4214015151515138E-2</v>
      </c>
      <c r="I174" s="403"/>
      <c r="J174" s="473"/>
      <c r="K174" s="138">
        <v>321</v>
      </c>
      <c r="L174" s="358">
        <f t="shared" si="56"/>
        <v>1.2928571428571427</v>
      </c>
      <c r="M174" s="138">
        <v>30</v>
      </c>
      <c r="N174" s="358">
        <f t="shared" si="55"/>
        <v>0.11111111111111116</v>
      </c>
      <c r="O174" s="250"/>
      <c r="P174" s="358"/>
      <c r="Q174" s="403"/>
      <c r="R174" s="406"/>
      <c r="S174" s="138">
        <v>497</v>
      </c>
      <c r="T174" s="358">
        <f t="shared" si="52"/>
        <v>-2.0080321285140812E-3</v>
      </c>
      <c r="U174" s="250"/>
      <c r="V174" s="358"/>
      <c r="W174" s="403"/>
      <c r="X174" s="406"/>
      <c r="Y174" s="376">
        <v>10514</v>
      </c>
      <c r="Z174" s="379">
        <f t="shared" si="53"/>
        <v>0.28706083976006846</v>
      </c>
      <c r="AA174" s="492"/>
      <c r="AB174" s="473"/>
      <c r="AC174" s="72"/>
      <c r="AD174" s="72"/>
      <c r="AE174" s="72"/>
      <c r="AF174" s="72"/>
      <c r="AG174" s="72"/>
      <c r="AH174" s="72"/>
      <c r="AI174" s="72"/>
      <c r="AJ174" s="72"/>
      <c r="AK174" s="72"/>
      <c r="AL174" s="72"/>
      <c r="AM174" s="72"/>
      <c r="AN174" s="91"/>
    </row>
    <row r="175" spans="1:40" s="106" customFormat="1" ht="13.55" customHeight="1">
      <c r="A175" s="400"/>
      <c r="B175" s="62" t="s">
        <v>8</v>
      </c>
      <c r="C175" s="251">
        <v>2230200</v>
      </c>
      <c r="D175" s="358">
        <f t="shared" si="54"/>
        <v>0.11290590600630845</v>
      </c>
      <c r="E175" s="138">
        <v>170804</v>
      </c>
      <c r="F175" s="358">
        <f t="shared" si="51"/>
        <v>-5.8920759457404492E-2</v>
      </c>
      <c r="G175" s="356">
        <v>15786</v>
      </c>
      <c r="H175" s="358">
        <f t="shared" si="47"/>
        <v>-0.20457522926534311</v>
      </c>
      <c r="I175" s="403"/>
      <c r="J175" s="473"/>
      <c r="K175" s="138">
        <v>207</v>
      </c>
      <c r="L175" s="358">
        <f t="shared" si="56"/>
        <v>-0.1228813559322034</v>
      </c>
      <c r="M175" s="138">
        <v>15</v>
      </c>
      <c r="N175" s="358">
        <f t="shared" si="55"/>
        <v>-0.42307692307692313</v>
      </c>
      <c r="O175" s="250"/>
      <c r="P175" s="358"/>
      <c r="Q175" s="403"/>
      <c r="R175" s="406"/>
      <c r="S175" s="138">
        <v>301</v>
      </c>
      <c r="T175" s="358">
        <f t="shared" si="52"/>
        <v>-0.2816229116945107</v>
      </c>
      <c r="U175" s="250"/>
      <c r="V175" s="358"/>
      <c r="W175" s="403"/>
      <c r="X175" s="406"/>
      <c r="Y175" s="356">
        <v>10045</v>
      </c>
      <c r="Z175" s="379">
        <f t="shared" si="53"/>
        <v>0.28617157490396927</v>
      </c>
      <c r="AA175" s="492"/>
      <c r="AB175" s="473"/>
      <c r="AC175" s="96"/>
      <c r="AD175" s="96"/>
      <c r="AE175" s="96"/>
      <c r="AF175" s="96"/>
      <c r="AG175" s="96"/>
      <c r="AH175" s="96"/>
      <c r="AI175" s="96"/>
      <c r="AJ175" s="96"/>
      <c r="AK175" s="96"/>
      <c r="AL175" s="96"/>
      <c r="AM175" s="96"/>
    </row>
    <row r="176" spans="1:40" s="106" customFormat="1" ht="13.55" customHeight="1">
      <c r="A176" s="400"/>
      <c r="B176" s="62" t="s">
        <v>9</v>
      </c>
      <c r="C176" s="251">
        <v>2331565</v>
      </c>
      <c r="D176" s="358">
        <f t="shared" si="54"/>
        <v>0.1635519708718387</v>
      </c>
      <c r="E176" s="138">
        <v>189192</v>
      </c>
      <c r="F176" s="358">
        <f t="shared" si="51"/>
        <v>3.464455831606128E-2</v>
      </c>
      <c r="G176" s="356">
        <v>25296</v>
      </c>
      <c r="H176" s="358">
        <f t="shared" ref="H176:H195" si="57">G176/G164-1</f>
        <v>-5.0200878609244159E-2</v>
      </c>
      <c r="I176" s="403"/>
      <c r="J176" s="473"/>
      <c r="K176" s="138">
        <v>123</v>
      </c>
      <c r="L176" s="358">
        <f t="shared" si="56"/>
        <v>-0.52692307692307694</v>
      </c>
      <c r="M176" s="138">
        <v>18</v>
      </c>
      <c r="N176" s="358">
        <f t="shared" si="55"/>
        <v>-0.65384615384615385</v>
      </c>
      <c r="O176" s="250"/>
      <c r="P176" s="358"/>
      <c r="Q176" s="403"/>
      <c r="R176" s="406"/>
      <c r="S176" s="138">
        <v>393</v>
      </c>
      <c r="T176" s="358">
        <f t="shared" si="52"/>
        <v>-0.11085972850678738</v>
      </c>
      <c r="U176" s="250"/>
      <c r="V176" s="358"/>
      <c r="W176" s="403"/>
      <c r="X176" s="406"/>
      <c r="Y176" s="376">
        <v>9152</v>
      </c>
      <c r="Z176" s="379">
        <f t="shared" si="53"/>
        <v>0.16615698267074408</v>
      </c>
      <c r="AA176" s="492"/>
      <c r="AB176" s="473"/>
      <c r="AC176" s="96"/>
      <c r="AD176" s="96"/>
      <c r="AE176" s="96"/>
      <c r="AF176" s="96"/>
      <c r="AG176" s="96"/>
      <c r="AH176" s="96"/>
      <c r="AI176" s="96"/>
      <c r="AJ176" s="96"/>
      <c r="AK176" s="96"/>
      <c r="AL176" s="96"/>
      <c r="AM176" s="96"/>
    </row>
    <row r="177" spans="1:40" s="106" customFormat="1" ht="13.55" customHeight="1">
      <c r="A177" s="400"/>
      <c r="B177" s="62" t="s">
        <v>240</v>
      </c>
      <c r="C177" s="251">
        <v>2323986</v>
      </c>
      <c r="D177" s="358">
        <f t="shared" si="54"/>
        <v>0.10764844437369359</v>
      </c>
      <c r="E177" s="138">
        <v>202116</v>
      </c>
      <c r="F177" s="358">
        <f t="shared" si="51"/>
        <v>1.9979107475385671E-2</v>
      </c>
      <c r="G177" s="356">
        <v>32411</v>
      </c>
      <c r="H177" s="358">
        <f t="shared" si="57"/>
        <v>-3.8277795911100587E-2</v>
      </c>
      <c r="I177" s="403"/>
      <c r="J177" s="473"/>
      <c r="K177" s="138">
        <v>236</v>
      </c>
      <c r="L177" s="358">
        <f t="shared" si="56"/>
        <v>-0.35694822888283384</v>
      </c>
      <c r="M177" s="138">
        <v>47</v>
      </c>
      <c r="N177" s="358">
        <f t="shared" si="55"/>
        <v>0.42424242424242431</v>
      </c>
      <c r="O177" s="250"/>
      <c r="P177" s="358"/>
      <c r="Q177" s="403"/>
      <c r="R177" s="406"/>
      <c r="S177" s="138">
        <v>295</v>
      </c>
      <c r="T177" s="358">
        <f t="shared" si="52"/>
        <v>-0.10876132930513593</v>
      </c>
      <c r="U177" s="250"/>
      <c r="V177" s="358"/>
      <c r="W177" s="403"/>
      <c r="X177" s="406"/>
      <c r="Y177" s="356">
        <v>9439</v>
      </c>
      <c r="Z177" s="379">
        <f t="shared" si="53"/>
        <v>0.3262610650555009</v>
      </c>
      <c r="AA177" s="492"/>
      <c r="AB177" s="473"/>
      <c r="AC177" s="72"/>
      <c r="AD177" s="72"/>
      <c r="AE177" s="72"/>
      <c r="AF177" s="72"/>
      <c r="AG177" s="72"/>
      <c r="AH177" s="72"/>
      <c r="AI177" s="72"/>
      <c r="AJ177" s="72"/>
      <c r="AK177" s="72"/>
      <c r="AL177" s="72"/>
      <c r="AM177" s="72"/>
      <c r="AN177" s="91"/>
    </row>
    <row r="178" spans="1:40" s="106" customFormat="1" ht="13.55" customHeight="1">
      <c r="A178" s="400"/>
      <c r="B178" s="62" t="s">
        <v>241</v>
      </c>
      <c r="C178" s="251">
        <v>2495297</v>
      </c>
      <c r="D178" s="358">
        <f t="shared" si="54"/>
        <v>4.4298952853944806E-2</v>
      </c>
      <c r="E178" s="138">
        <v>218681</v>
      </c>
      <c r="F178" s="358">
        <f t="shared" si="51"/>
        <v>-4.878204165585931E-3</v>
      </c>
      <c r="G178" s="356">
        <v>42845</v>
      </c>
      <c r="H178" s="358">
        <f t="shared" si="57"/>
        <v>4.1241372606201976E-2</v>
      </c>
      <c r="I178" s="403"/>
      <c r="J178" s="473"/>
      <c r="K178" s="138">
        <v>285</v>
      </c>
      <c r="L178" s="358">
        <f t="shared" si="56"/>
        <v>-0.32624113475177308</v>
      </c>
      <c r="M178" s="138">
        <v>34</v>
      </c>
      <c r="N178" s="358">
        <f t="shared" si="55"/>
        <v>0.41666666666666674</v>
      </c>
      <c r="O178" s="250"/>
      <c r="P178" s="358"/>
      <c r="Q178" s="403"/>
      <c r="R178" s="406"/>
      <c r="S178" s="138">
        <v>385</v>
      </c>
      <c r="T178" s="358">
        <f t="shared" si="52"/>
        <v>-0.14253897550111361</v>
      </c>
      <c r="U178" s="250"/>
      <c r="V178" s="358"/>
      <c r="W178" s="403"/>
      <c r="X178" s="406"/>
      <c r="Y178" s="356">
        <v>9843</v>
      </c>
      <c r="Z178" s="379">
        <f t="shared" si="53"/>
        <v>3.1220534311157566E-2</v>
      </c>
      <c r="AA178" s="492"/>
      <c r="AB178" s="473"/>
      <c r="AC178" s="72"/>
      <c r="AD178" s="72"/>
      <c r="AE178" s="72"/>
      <c r="AF178" s="72"/>
      <c r="AG178" s="72"/>
      <c r="AH178" s="72"/>
      <c r="AI178" s="72"/>
      <c r="AJ178" s="72"/>
      <c r="AK178" s="72"/>
      <c r="AL178" s="72"/>
      <c r="AM178" s="72"/>
      <c r="AN178" s="91"/>
    </row>
    <row r="179" spans="1:40" s="106" customFormat="1" ht="13.55" customHeight="1">
      <c r="A179" s="400"/>
      <c r="B179" s="62" t="s">
        <v>242</v>
      </c>
      <c r="C179" s="251">
        <v>2519860</v>
      </c>
      <c r="D179" s="358">
        <f t="shared" si="54"/>
        <v>5.6411748454388011E-2</v>
      </c>
      <c r="E179" s="138">
        <v>201782</v>
      </c>
      <c r="F179" s="358">
        <f t="shared" si="51"/>
        <v>-5.1914117386052672E-3</v>
      </c>
      <c r="G179" s="356">
        <v>23646</v>
      </c>
      <c r="H179" s="358">
        <f t="shared" si="57"/>
        <v>-0.2178227647117198</v>
      </c>
      <c r="I179" s="403"/>
      <c r="J179" s="473"/>
      <c r="K179" s="138">
        <v>220</v>
      </c>
      <c r="L179" s="358">
        <f t="shared" si="56"/>
        <v>0.41935483870967749</v>
      </c>
      <c r="M179" s="138">
        <v>37</v>
      </c>
      <c r="N179" s="358">
        <f t="shared" si="55"/>
        <v>2.7</v>
      </c>
      <c r="O179" s="250"/>
      <c r="P179" s="358"/>
      <c r="Q179" s="403"/>
      <c r="R179" s="406"/>
      <c r="S179" s="138">
        <v>454</v>
      </c>
      <c r="T179" s="358">
        <f t="shared" si="52"/>
        <v>0.34718100890207726</v>
      </c>
      <c r="U179" s="250"/>
      <c r="V179" s="358"/>
      <c r="W179" s="403"/>
      <c r="X179" s="406"/>
      <c r="Y179" s="356">
        <v>9140</v>
      </c>
      <c r="Z179" s="379">
        <f t="shared" si="53"/>
        <v>4.8766494549627115E-2</v>
      </c>
      <c r="AA179" s="492"/>
      <c r="AB179" s="473"/>
      <c r="AC179" s="72"/>
      <c r="AD179" s="72"/>
      <c r="AE179" s="72"/>
      <c r="AF179" s="72"/>
      <c r="AG179" s="72"/>
      <c r="AH179" s="72"/>
      <c r="AI179" s="72"/>
      <c r="AJ179" s="72"/>
      <c r="AK179" s="72"/>
      <c r="AL179" s="72"/>
      <c r="AM179" s="72"/>
      <c r="AN179" s="91"/>
    </row>
    <row r="180" spans="1:40" s="106" customFormat="1" ht="13.55" customHeight="1">
      <c r="A180" s="400"/>
      <c r="B180" s="62" t="s">
        <v>243</v>
      </c>
      <c r="C180" s="251">
        <v>2225756</v>
      </c>
      <c r="D180" s="358">
        <f t="shared" si="54"/>
        <v>-4.8039347194276383E-3</v>
      </c>
      <c r="E180" s="138">
        <v>192400</v>
      </c>
      <c r="F180" s="358">
        <f t="shared" si="51"/>
        <v>-0.12485387697919936</v>
      </c>
      <c r="G180" s="356">
        <v>25294</v>
      </c>
      <c r="H180" s="358">
        <f t="shared" si="57"/>
        <v>-0.38768791304558325</v>
      </c>
      <c r="I180" s="403"/>
      <c r="J180" s="473"/>
      <c r="K180" s="138">
        <v>196</v>
      </c>
      <c r="L180" s="358">
        <f t="shared" si="56"/>
        <v>3.1578947368421151E-2</v>
      </c>
      <c r="M180" s="138">
        <v>16</v>
      </c>
      <c r="N180" s="358">
        <f t="shared" si="55"/>
        <v>-0.11111111111111116</v>
      </c>
      <c r="O180" s="250"/>
      <c r="P180" s="358"/>
      <c r="Q180" s="403"/>
      <c r="R180" s="406"/>
      <c r="S180" s="138">
        <v>296</v>
      </c>
      <c r="T180" s="358">
        <f t="shared" si="52"/>
        <v>-0.22513089005235598</v>
      </c>
      <c r="U180" s="250"/>
      <c r="V180" s="358"/>
      <c r="W180" s="403"/>
      <c r="X180" s="406"/>
      <c r="Y180" s="376">
        <v>8262</v>
      </c>
      <c r="Z180" s="379">
        <f t="shared" si="53"/>
        <v>-1.7481270067784549E-2</v>
      </c>
      <c r="AA180" s="492"/>
      <c r="AB180" s="473"/>
      <c r="AC180" s="72"/>
      <c r="AD180" s="72"/>
      <c r="AE180" s="72"/>
      <c r="AF180" s="72"/>
      <c r="AG180" s="72"/>
      <c r="AH180" s="72"/>
      <c r="AI180" s="72"/>
      <c r="AJ180" s="72"/>
      <c r="AK180" s="72"/>
      <c r="AL180" s="72"/>
      <c r="AM180" s="72"/>
      <c r="AN180" s="91"/>
    </row>
    <row r="181" spans="1:40" s="106" customFormat="1" ht="13.55" customHeight="1">
      <c r="A181" s="400"/>
      <c r="B181" s="62" t="s">
        <v>244</v>
      </c>
      <c r="C181" s="251">
        <v>2347876</v>
      </c>
      <c r="D181" s="358">
        <f t="shared" si="54"/>
        <v>5.2034548703527417E-2</v>
      </c>
      <c r="E181" s="138">
        <v>178648</v>
      </c>
      <c r="F181" s="358">
        <f t="shared" si="51"/>
        <v>-0.12345382196075738</v>
      </c>
      <c r="G181" s="356">
        <v>24067</v>
      </c>
      <c r="H181" s="358">
        <f t="shared" si="57"/>
        <v>-0.310736890339949</v>
      </c>
      <c r="I181" s="403"/>
      <c r="J181" s="473"/>
      <c r="K181" s="138">
        <v>237</v>
      </c>
      <c r="L181" s="358">
        <f t="shared" si="56"/>
        <v>0.2606382978723405</v>
      </c>
      <c r="M181" s="138">
        <v>23</v>
      </c>
      <c r="N181" s="358">
        <f t="shared" si="55"/>
        <v>0.64285714285714279</v>
      </c>
      <c r="O181" s="250"/>
      <c r="P181" s="358"/>
      <c r="Q181" s="403"/>
      <c r="R181" s="406"/>
      <c r="S181" s="138">
        <v>309</v>
      </c>
      <c r="T181" s="358">
        <f t="shared" si="52"/>
        <v>-5.7926829268292734E-2</v>
      </c>
      <c r="U181" s="250"/>
      <c r="V181" s="358"/>
      <c r="W181" s="403"/>
      <c r="X181" s="406"/>
      <c r="Y181" s="376">
        <v>10317</v>
      </c>
      <c r="Z181" s="379">
        <f t="shared" si="53"/>
        <v>6.5145570927111374E-2</v>
      </c>
      <c r="AA181" s="492"/>
      <c r="AB181" s="473"/>
      <c r="AC181" s="72"/>
      <c r="AD181" s="72"/>
      <c r="AE181" s="72"/>
      <c r="AF181" s="72"/>
      <c r="AG181" s="72"/>
      <c r="AH181" s="72"/>
      <c r="AI181" s="72"/>
      <c r="AJ181" s="72"/>
      <c r="AK181" s="72"/>
      <c r="AL181" s="72"/>
      <c r="AM181" s="72"/>
      <c r="AN181" s="91"/>
    </row>
    <row r="182" spans="1:40" s="106" customFormat="1" ht="13.55" customHeight="1">
      <c r="A182" s="400"/>
      <c r="B182" s="62" t="s">
        <v>245</v>
      </c>
      <c r="C182" s="251">
        <v>2295810</v>
      </c>
      <c r="D182" s="358">
        <f t="shared" si="54"/>
        <v>3.0552392170206E-2</v>
      </c>
      <c r="E182" s="138">
        <v>139298</v>
      </c>
      <c r="F182" s="358">
        <f t="shared" si="51"/>
        <v>-0.22162059466134698</v>
      </c>
      <c r="G182" s="356">
        <v>11315</v>
      </c>
      <c r="H182" s="358">
        <f t="shared" si="57"/>
        <v>-0.31336852964378903</v>
      </c>
      <c r="I182" s="403"/>
      <c r="J182" s="473"/>
      <c r="K182" s="138">
        <v>277</v>
      </c>
      <c r="L182" s="358">
        <f t="shared" si="56"/>
        <v>7.2727272727273196E-3</v>
      </c>
      <c r="M182" s="138">
        <v>7</v>
      </c>
      <c r="N182" s="358">
        <f t="shared" si="55"/>
        <v>-0.66666666666666674</v>
      </c>
      <c r="O182" s="250"/>
      <c r="P182" s="358"/>
      <c r="Q182" s="403"/>
      <c r="R182" s="406"/>
      <c r="S182" s="138">
        <v>318</v>
      </c>
      <c r="T182" s="358">
        <f t="shared" si="52"/>
        <v>-0.31612903225806455</v>
      </c>
      <c r="U182" s="250"/>
      <c r="V182" s="358"/>
      <c r="W182" s="403"/>
      <c r="X182" s="406"/>
      <c r="Y182" s="376">
        <v>11507</v>
      </c>
      <c r="Z182" s="379">
        <f t="shared" si="53"/>
        <v>9.4757872704785528E-2</v>
      </c>
      <c r="AA182" s="492"/>
      <c r="AB182" s="473"/>
      <c r="AC182" s="72"/>
      <c r="AD182" s="72"/>
      <c r="AE182" s="72"/>
      <c r="AF182" s="72"/>
      <c r="AG182" s="72"/>
      <c r="AH182" s="72"/>
      <c r="AI182" s="72"/>
      <c r="AJ182" s="72"/>
      <c r="AK182" s="72"/>
      <c r="AL182" s="72"/>
      <c r="AM182" s="72"/>
      <c r="AN182" s="91"/>
    </row>
    <row r="183" spans="1:40" s="106" customFormat="1" ht="13.55" customHeight="1">
      <c r="A183" s="401"/>
      <c r="B183" s="156" t="s">
        <v>231</v>
      </c>
      <c r="C183" s="254">
        <v>2495279</v>
      </c>
      <c r="D183" s="359">
        <f t="shared" si="54"/>
        <v>6.5306897891397764E-2</v>
      </c>
      <c r="E183" s="241">
        <v>169045</v>
      </c>
      <c r="F183" s="359">
        <f t="shared" si="51"/>
        <v>-0.19733624557821516</v>
      </c>
      <c r="G183" s="357">
        <v>13127</v>
      </c>
      <c r="H183" s="359">
        <f t="shared" si="57"/>
        <v>-0.18843894899536318</v>
      </c>
      <c r="I183" s="404"/>
      <c r="J183" s="474"/>
      <c r="K183" s="241">
        <v>197</v>
      </c>
      <c r="L183" s="359" t="s">
        <v>249</v>
      </c>
      <c r="M183" s="241">
        <v>18</v>
      </c>
      <c r="N183" s="359">
        <f t="shared" si="55"/>
        <v>-0.41935483870967738</v>
      </c>
      <c r="O183" s="253"/>
      <c r="P183" s="359"/>
      <c r="Q183" s="404"/>
      <c r="R183" s="407"/>
      <c r="S183" s="241">
        <v>505</v>
      </c>
      <c r="T183" s="359">
        <f t="shared" si="52"/>
        <v>7.4468085106383031E-2</v>
      </c>
      <c r="U183" s="253"/>
      <c r="V183" s="359"/>
      <c r="W183" s="404"/>
      <c r="X183" s="407"/>
      <c r="Y183" s="380">
        <v>12438</v>
      </c>
      <c r="Z183" s="381">
        <f t="shared" si="53"/>
        <v>4.4415731244447088E-3</v>
      </c>
      <c r="AA183" s="493"/>
      <c r="AB183" s="474"/>
      <c r="AC183" s="72"/>
      <c r="AD183" s="72"/>
      <c r="AE183" s="72"/>
      <c r="AF183" s="72"/>
      <c r="AG183" s="72"/>
      <c r="AH183" s="72"/>
      <c r="AI183" s="72"/>
      <c r="AJ183" s="72"/>
      <c r="AK183" s="72"/>
      <c r="AL183" s="72"/>
      <c r="AM183" s="72"/>
      <c r="AN183" s="91"/>
    </row>
    <row r="184" spans="1:40" s="106" customFormat="1" ht="13.55" customHeight="1">
      <c r="A184" s="400" t="s">
        <v>290</v>
      </c>
      <c r="B184" s="62" t="s">
        <v>233</v>
      </c>
      <c r="C184" s="251">
        <v>2912331</v>
      </c>
      <c r="D184" s="358">
        <f t="shared" si="54"/>
        <v>1.588925554105991E-2</v>
      </c>
      <c r="E184" s="138">
        <v>211479</v>
      </c>
      <c r="F184" s="358">
        <f t="shared" si="51"/>
        <v>-5.5918394678690198E-2</v>
      </c>
      <c r="G184" s="356">
        <v>14639</v>
      </c>
      <c r="H184" s="358">
        <f t="shared" si="57"/>
        <v>-3.4111902876748479E-2</v>
      </c>
      <c r="I184" s="402">
        <v>39321</v>
      </c>
      <c r="J184" s="473">
        <f>I184/I172-1</f>
        <v>0.16179642487812074</v>
      </c>
      <c r="K184" s="138">
        <v>305</v>
      </c>
      <c r="L184" s="358">
        <f t="shared" ref="L184:L195" si="58">(K184/K172-1)</f>
        <v>3.3898305084745672E-2</v>
      </c>
      <c r="M184" s="138">
        <v>33</v>
      </c>
      <c r="N184" s="358">
        <f t="shared" si="55"/>
        <v>0.13793103448275867</v>
      </c>
      <c r="O184" s="250"/>
      <c r="P184" s="358"/>
      <c r="Q184" s="138"/>
      <c r="R184" s="358"/>
      <c r="S184" s="138">
        <v>787</v>
      </c>
      <c r="T184" s="358">
        <f t="shared" si="52"/>
        <v>0.36395147313691512</v>
      </c>
      <c r="U184" s="250"/>
      <c r="V184" s="358"/>
      <c r="W184" s="138"/>
      <c r="X184" s="358"/>
      <c r="Y184" s="375">
        <v>11778</v>
      </c>
      <c r="Z184" s="379">
        <f t="shared" si="53"/>
        <v>-5.1156046080721773E-2</v>
      </c>
      <c r="AA184" s="250"/>
      <c r="AB184" s="358"/>
      <c r="AC184" s="72"/>
      <c r="AD184" s="72"/>
      <c r="AE184" s="72"/>
      <c r="AF184" s="72"/>
      <c r="AG184" s="72"/>
      <c r="AH184" s="72"/>
      <c r="AI184" s="72"/>
      <c r="AJ184" s="72"/>
      <c r="AK184" s="72"/>
      <c r="AL184" s="72"/>
      <c r="AM184" s="72"/>
      <c r="AN184" s="91"/>
    </row>
    <row r="185" spans="1:40" s="106" customFormat="1" ht="13.55" customHeight="1">
      <c r="A185" s="400"/>
      <c r="B185" s="62" t="s">
        <v>234</v>
      </c>
      <c r="C185" s="251">
        <v>2617946</v>
      </c>
      <c r="D185" s="358">
        <f t="shared" si="54"/>
        <v>0.13281514697692653</v>
      </c>
      <c r="E185" s="138">
        <v>165478</v>
      </c>
      <c r="F185" s="358">
        <f t="shared" si="51"/>
        <v>-1.601346248758706E-2</v>
      </c>
      <c r="G185" s="356">
        <v>12993</v>
      </c>
      <c r="H185" s="358">
        <f t="shared" si="57"/>
        <v>0.18831168831168821</v>
      </c>
      <c r="I185" s="403"/>
      <c r="J185" s="473"/>
      <c r="K185" s="138">
        <v>189</v>
      </c>
      <c r="L185" s="358">
        <f t="shared" si="58"/>
        <v>-0.30258302583025831</v>
      </c>
      <c r="M185" s="138">
        <v>39</v>
      </c>
      <c r="N185" s="358">
        <f t="shared" si="55"/>
        <v>0.14705882352941169</v>
      </c>
      <c r="O185" s="250"/>
      <c r="P185" s="358"/>
      <c r="Q185" s="138"/>
      <c r="R185" s="358"/>
      <c r="S185" s="138">
        <v>505</v>
      </c>
      <c r="T185" s="358">
        <f t="shared" si="52"/>
        <v>-8.0145719489981837E-2</v>
      </c>
      <c r="U185" s="250"/>
      <c r="V185" s="358"/>
      <c r="W185" s="138"/>
      <c r="X185" s="358"/>
      <c r="Y185" s="376">
        <v>10647</v>
      </c>
      <c r="Z185" s="379">
        <f t="shared" si="53"/>
        <v>0.15264696329977268</v>
      </c>
      <c r="AA185" s="250"/>
      <c r="AB185" s="358"/>
      <c r="AC185" s="72"/>
      <c r="AD185" s="72"/>
      <c r="AE185" s="72"/>
      <c r="AF185" s="72"/>
      <c r="AG185" s="72"/>
      <c r="AH185" s="72"/>
      <c r="AI185" s="72"/>
      <c r="AJ185" s="72"/>
      <c r="AK185" s="72"/>
      <c r="AL185" s="72"/>
      <c r="AM185" s="72"/>
      <c r="AN185" s="91"/>
    </row>
    <row r="186" spans="1:40" s="106" customFormat="1" ht="13.55" customHeight="1">
      <c r="A186" s="400"/>
      <c r="B186" s="62" t="s">
        <v>237</v>
      </c>
      <c r="C186" s="251">
        <v>2334153</v>
      </c>
      <c r="D186" s="358">
        <f t="shared" si="54"/>
        <v>3.6220042484900627E-2</v>
      </c>
      <c r="E186" s="138">
        <v>144854</v>
      </c>
      <c r="F186" s="358">
        <f t="shared" si="51"/>
        <v>-7.414911635933652E-2</v>
      </c>
      <c r="G186" s="356">
        <v>11156</v>
      </c>
      <c r="H186" s="358">
        <f t="shared" si="57"/>
        <v>-0.16490755296055093</v>
      </c>
      <c r="I186" s="403"/>
      <c r="J186" s="473"/>
      <c r="K186" s="138">
        <v>366</v>
      </c>
      <c r="L186" s="358">
        <f t="shared" si="58"/>
        <v>0.14018691588785037</v>
      </c>
      <c r="M186" s="138">
        <v>18</v>
      </c>
      <c r="N186" s="358">
        <f t="shared" si="55"/>
        <v>-0.4</v>
      </c>
      <c r="O186" s="250"/>
      <c r="P186" s="358"/>
      <c r="Q186" s="138"/>
      <c r="R186" s="358"/>
      <c r="S186" s="138">
        <v>403</v>
      </c>
      <c r="T186" s="358">
        <f t="shared" si="52"/>
        <v>-0.18913480885311873</v>
      </c>
      <c r="U186" s="250"/>
      <c r="V186" s="358"/>
      <c r="W186" s="138"/>
      <c r="X186" s="358"/>
      <c r="Y186" s="376">
        <v>11040</v>
      </c>
      <c r="Z186" s="379">
        <f t="shared" si="53"/>
        <v>5.0028533384059326E-2</v>
      </c>
      <c r="AA186" s="250"/>
      <c r="AB186" s="358"/>
      <c r="AC186" s="72"/>
      <c r="AD186" s="72"/>
      <c r="AE186" s="72"/>
      <c r="AF186" s="72"/>
      <c r="AG186" s="72"/>
      <c r="AH186" s="72"/>
      <c r="AI186" s="72"/>
      <c r="AJ186" s="72"/>
      <c r="AK186" s="72"/>
      <c r="AL186" s="72"/>
      <c r="AM186" s="72"/>
      <c r="AN186" s="91"/>
    </row>
    <row r="187" spans="1:40" s="106" customFormat="1" ht="13.55" customHeight="1">
      <c r="A187" s="400"/>
      <c r="B187" s="62" t="s">
        <v>8</v>
      </c>
      <c r="C187" s="251">
        <v>2246417</v>
      </c>
      <c r="D187" s="358">
        <f t="shared" si="54"/>
        <v>7.2715451529010711E-3</v>
      </c>
      <c r="E187" s="138">
        <v>159186</v>
      </c>
      <c r="F187" s="358">
        <f t="shared" si="51"/>
        <v>-6.80194843212103E-2</v>
      </c>
      <c r="G187" s="356">
        <v>17621</v>
      </c>
      <c r="H187" s="358">
        <f t="shared" si="57"/>
        <v>0.11624223995945782</v>
      </c>
      <c r="I187" s="403"/>
      <c r="J187" s="473"/>
      <c r="K187" s="138">
        <v>294</v>
      </c>
      <c r="L187" s="358">
        <f t="shared" si="58"/>
        <v>0.42028985507246386</v>
      </c>
      <c r="M187" s="138">
        <v>23</v>
      </c>
      <c r="N187" s="358">
        <f t="shared" si="55"/>
        <v>0.53333333333333344</v>
      </c>
      <c r="O187" s="250"/>
      <c r="P187" s="358"/>
      <c r="Q187" s="138"/>
      <c r="R187" s="358"/>
      <c r="S187" s="138">
        <v>369</v>
      </c>
      <c r="T187" s="358">
        <f t="shared" si="52"/>
        <v>0.2259136212624584</v>
      </c>
      <c r="U187" s="250"/>
      <c r="V187" s="358"/>
      <c r="W187" s="138"/>
      <c r="X187" s="358"/>
      <c r="Y187" s="356">
        <v>9997</v>
      </c>
      <c r="Z187" s="379">
        <f t="shared" si="53"/>
        <v>-4.7784967645594367E-3</v>
      </c>
      <c r="AA187" s="250"/>
      <c r="AB187" s="358"/>
      <c r="AC187" s="72"/>
      <c r="AD187" s="72"/>
      <c r="AE187" s="72"/>
      <c r="AF187" s="72"/>
      <c r="AG187" s="72"/>
      <c r="AH187" s="72"/>
      <c r="AI187" s="72"/>
      <c r="AJ187" s="72"/>
      <c r="AK187" s="72"/>
      <c r="AL187" s="72"/>
      <c r="AM187" s="72"/>
      <c r="AN187" s="91"/>
    </row>
    <row r="188" spans="1:40" s="106" customFormat="1" ht="13.55" customHeight="1">
      <c r="A188" s="400"/>
      <c r="B188" s="62" t="s">
        <v>9</v>
      </c>
      <c r="C188" s="251">
        <v>2401204</v>
      </c>
      <c r="D188" s="358">
        <f t="shared" si="54"/>
        <v>2.9867921331809377E-2</v>
      </c>
      <c r="E188" s="138">
        <v>187309</v>
      </c>
      <c r="F188" s="358">
        <f t="shared" si="51"/>
        <v>-9.9528521290540573E-3</v>
      </c>
      <c r="G188" s="356">
        <v>27673</v>
      </c>
      <c r="H188" s="358">
        <f t="shared" si="57"/>
        <v>9.3967425679949423E-2</v>
      </c>
      <c r="I188" s="403"/>
      <c r="J188" s="473"/>
      <c r="K188" s="138">
        <v>262</v>
      </c>
      <c r="L188" s="358">
        <f t="shared" si="58"/>
        <v>1.1300813008130079</v>
      </c>
      <c r="M188" s="138">
        <v>33</v>
      </c>
      <c r="N188" s="358">
        <f t="shared" si="55"/>
        <v>0.83333333333333326</v>
      </c>
      <c r="O188" s="250"/>
      <c r="P188" s="358"/>
      <c r="Q188" s="138"/>
      <c r="R188" s="358"/>
      <c r="S188" s="138">
        <v>320</v>
      </c>
      <c r="T188" s="358">
        <f t="shared" ref="T188:T194" si="59">S188/S176-1</f>
        <v>-0.18575063613231557</v>
      </c>
      <c r="U188" s="250"/>
      <c r="V188" s="358"/>
      <c r="W188" s="138"/>
      <c r="X188" s="358"/>
      <c r="Y188" s="376">
        <v>9812</v>
      </c>
      <c r="Z188" s="379">
        <f t="shared" si="53"/>
        <v>7.2115384615384581E-2</v>
      </c>
      <c r="AA188" s="250"/>
      <c r="AB188" s="358"/>
      <c r="AC188" s="72"/>
      <c r="AD188" s="72"/>
      <c r="AE188" s="72"/>
      <c r="AF188" s="72"/>
      <c r="AG188" s="72"/>
      <c r="AH188" s="72"/>
      <c r="AI188" s="72"/>
      <c r="AJ188" s="72"/>
      <c r="AK188" s="72"/>
      <c r="AL188" s="72"/>
      <c r="AM188" s="72"/>
      <c r="AN188" s="91"/>
    </row>
    <row r="189" spans="1:40" s="106" customFormat="1" ht="13.55" customHeight="1">
      <c r="A189" s="400"/>
      <c r="B189" s="62" t="s">
        <v>240</v>
      </c>
      <c r="C189" s="251">
        <v>2495798</v>
      </c>
      <c r="D189" s="358">
        <f t="shared" si="54"/>
        <v>7.3929877374476538E-2</v>
      </c>
      <c r="E189" s="138">
        <v>198870</v>
      </c>
      <c r="F189" s="358">
        <f t="shared" si="51"/>
        <v>-1.6060084308021083E-2</v>
      </c>
      <c r="G189" s="356">
        <v>30830</v>
      </c>
      <c r="H189" s="358">
        <f t="shared" si="57"/>
        <v>-4.8779735275060965E-2</v>
      </c>
      <c r="I189" s="403"/>
      <c r="J189" s="473"/>
      <c r="K189" s="138">
        <v>230</v>
      </c>
      <c r="L189" s="358">
        <f t="shared" si="58"/>
        <v>-2.5423728813559365E-2</v>
      </c>
      <c r="M189" s="138">
        <v>15</v>
      </c>
      <c r="N189" s="358">
        <f t="shared" si="55"/>
        <v>-0.68085106382978722</v>
      </c>
      <c r="O189" s="250"/>
      <c r="P189" s="358"/>
      <c r="Q189" s="138"/>
      <c r="R189" s="358"/>
      <c r="S189" s="138">
        <v>271</v>
      </c>
      <c r="T189" s="358">
        <f t="shared" si="59"/>
        <v>-8.135593220338988E-2</v>
      </c>
      <c r="U189" s="250"/>
      <c r="V189" s="358"/>
      <c r="W189" s="138"/>
      <c r="X189" s="358"/>
      <c r="Y189" s="356">
        <v>8515</v>
      </c>
      <c r="Z189" s="379">
        <f t="shared" si="53"/>
        <v>-9.7891725818412989E-2</v>
      </c>
      <c r="AA189" s="250"/>
      <c r="AB189" s="358"/>
      <c r="AC189" s="72"/>
      <c r="AD189" s="72"/>
      <c r="AE189" s="72"/>
      <c r="AF189" s="72"/>
      <c r="AG189" s="72"/>
      <c r="AH189" s="72"/>
      <c r="AI189" s="72"/>
      <c r="AJ189" s="72"/>
      <c r="AK189" s="72"/>
      <c r="AL189" s="72"/>
      <c r="AM189" s="72"/>
      <c r="AN189" s="91"/>
    </row>
    <row r="190" spans="1:40" s="106" customFormat="1" ht="13.55" customHeight="1">
      <c r="A190" s="400"/>
      <c r="B190" s="62" t="s">
        <v>241</v>
      </c>
      <c r="C190" s="251">
        <v>2642585</v>
      </c>
      <c r="D190" s="358">
        <f t="shared" si="54"/>
        <v>5.9026240162994625E-2</v>
      </c>
      <c r="E190" s="138">
        <v>222906</v>
      </c>
      <c r="F190" s="358">
        <f t="shared" si="51"/>
        <v>1.9320379914121499E-2</v>
      </c>
      <c r="G190" s="356">
        <v>41235</v>
      </c>
      <c r="H190" s="358">
        <f t="shared" si="57"/>
        <v>-3.757731357217875E-2</v>
      </c>
      <c r="I190" s="403"/>
      <c r="J190" s="473"/>
      <c r="K190" s="138">
        <v>251</v>
      </c>
      <c r="L190" s="358">
        <f t="shared" si="58"/>
        <v>-0.11929824561403513</v>
      </c>
      <c r="M190" s="138">
        <v>30</v>
      </c>
      <c r="N190" s="358">
        <f t="shared" si="55"/>
        <v>-0.11764705882352944</v>
      </c>
      <c r="O190" s="250"/>
      <c r="P190" s="358"/>
      <c r="Q190" s="138"/>
      <c r="R190" s="358"/>
      <c r="S190" s="138">
        <v>474</v>
      </c>
      <c r="T190" s="358">
        <f t="shared" si="59"/>
        <v>0.23116883116883113</v>
      </c>
      <c r="U190" s="250"/>
      <c r="V190" s="358"/>
      <c r="W190" s="138"/>
      <c r="X190" s="358"/>
      <c r="Y190" s="356">
        <v>9679</v>
      </c>
      <c r="Z190" s="379">
        <f t="shared" si="53"/>
        <v>-1.6661586914558546E-2</v>
      </c>
      <c r="AA190" s="250"/>
      <c r="AB190" s="358"/>
      <c r="AC190" s="72"/>
      <c r="AD190" s="72"/>
      <c r="AE190" s="72"/>
      <c r="AF190" s="72"/>
      <c r="AG190" s="72"/>
      <c r="AH190" s="72"/>
      <c r="AI190" s="72"/>
      <c r="AJ190" s="72"/>
      <c r="AK190" s="72"/>
      <c r="AL190" s="72"/>
      <c r="AM190" s="72"/>
      <c r="AN190" s="91"/>
    </row>
    <row r="191" spans="1:40" s="106" customFormat="1" ht="13.55" customHeight="1">
      <c r="A191" s="400"/>
      <c r="B191" s="62" t="s">
        <v>259</v>
      </c>
      <c r="C191" s="251">
        <v>2427634</v>
      </c>
      <c r="D191" s="358">
        <f t="shared" si="54"/>
        <v>-3.659965236163909E-2</v>
      </c>
      <c r="E191" s="138">
        <v>209738</v>
      </c>
      <c r="F191" s="358">
        <f t="shared" si="51"/>
        <v>3.9428690368813912E-2</v>
      </c>
      <c r="G191" s="356">
        <v>30508</v>
      </c>
      <c r="H191" s="358">
        <f t="shared" si="57"/>
        <v>0.29019707350080348</v>
      </c>
      <c r="I191" s="403"/>
      <c r="J191" s="473"/>
      <c r="K191" s="138">
        <v>187</v>
      </c>
      <c r="L191" s="358">
        <f t="shared" si="58"/>
        <v>-0.15000000000000002</v>
      </c>
      <c r="M191" s="138">
        <v>100</v>
      </c>
      <c r="N191" s="358">
        <f t="shared" si="55"/>
        <v>1.7027027027027026</v>
      </c>
      <c r="O191" s="250"/>
      <c r="P191" s="358"/>
      <c r="Q191" s="138"/>
      <c r="R191" s="358"/>
      <c r="S191" s="138">
        <v>320</v>
      </c>
      <c r="T191" s="358">
        <f t="shared" si="59"/>
        <v>-0.29515418502202639</v>
      </c>
      <c r="U191" s="250"/>
      <c r="V191" s="358"/>
      <c r="W191" s="138"/>
      <c r="X191" s="358"/>
      <c r="Y191" s="356">
        <v>7984</v>
      </c>
      <c r="Z191" s="379">
        <f t="shared" si="53"/>
        <v>-0.12647702407002193</v>
      </c>
      <c r="AA191" s="250"/>
      <c r="AB191" s="358"/>
      <c r="AC191" s="72"/>
      <c r="AD191" s="72"/>
      <c r="AE191" s="72"/>
      <c r="AF191" s="72"/>
      <c r="AG191" s="72"/>
      <c r="AH191" s="72"/>
      <c r="AI191" s="72"/>
      <c r="AJ191" s="72"/>
      <c r="AK191" s="72"/>
      <c r="AL191" s="72"/>
      <c r="AM191" s="72"/>
      <c r="AN191" s="91"/>
    </row>
    <row r="192" spans="1:40" s="106" customFormat="1" ht="13.55" customHeight="1">
      <c r="A192" s="400"/>
      <c r="B192" s="62" t="s">
        <v>229</v>
      </c>
      <c r="C192" s="251">
        <v>2049830</v>
      </c>
      <c r="D192" s="358">
        <f t="shared" si="54"/>
        <v>-7.9041008987508099E-2</v>
      </c>
      <c r="E192" s="138">
        <v>195890</v>
      </c>
      <c r="F192" s="358">
        <f t="shared" si="51"/>
        <v>1.8139293139293189E-2</v>
      </c>
      <c r="G192" s="356">
        <v>32709</v>
      </c>
      <c r="H192" s="358">
        <f t="shared" si="57"/>
        <v>0.29315252629081989</v>
      </c>
      <c r="I192" s="403"/>
      <c r="J192" s="473"/>
      <c r="K192" s="138">
        <v>195</v>
      </c>
      <c r="L192" s="358">
        <f t="shared" si="58"/>
        <v>-5.1020408163264808E-3</v>
      </c>
      <c r="M192" s="138">
        <v>18</v>
      </c>
      <c r="N192" s="358">
        <f t="shared" si="55"/>
        <v>0.125</v>
      </c>
      <c r="O192" s="250"/>
      <c r="P192" s="358"/>
      <c r="Q192" s="138"/>
      <c r="R192" s="358"/>
      <c r="S192" s="138">
        <v>304</v>
      </c>
      <c r="T192" s="358">
        <f t="shared" si="59"/>
        <v>2.7027027027026973E-2</v>
      </c>
      <c r="U192" s="250"/>
      <c r="V192" s="358"/>
      <c r="W192" s="138"/>
      <c r="X192" s="358"/>
      <c r="Y192" s="376">
        <v>7667</v>
      </c>
      <c r="Z192" s="379">
        <f t="shared" si="53"/>
        <v>-7.2016460905349744E-2</v>
      </c>
      <c r="AA192" s="250"/>
      <c r="AB192" s="358"/>
      <c r="AC192" s="72"/>
      <c r="AD192" s="72"/>
      <c r="AE192" s="72"/>
      <c r="AF192" s="72"/>
      <c r="AG192" s="72"/>
      <c r="AH192" s="72"/>
      <c r="AI192" s="72"/>
      <c r="AJ192" s="72"/>
      <c r="AK192" s="72"/>
      <c r="AL192" s="72"/>
      <c r="AM192" s="72"/>
      <c r="AN192" s="91"/>
    </row>
    <row r="193" spans="1:40" s="106" customFormat="1" ht="13.55" customHeight="1">
      <c r="A193" s="400"/>
      <c r="B193" s="62" t="s">
        <v>21</v>
      </c>
      <c r="C193" s="251">
        <v>2153847</v>
      </c>
      <c r="D193" s="358">
        <f t="shared" si="54"/>
        <v>-8.2640224611521207E-2</v>
      </c>
      <c r="E193" s="138">
        <v>202448</v>
      </c>
      <c r="F193" s="358">
        <f t="shared" si="51"/>
        <v>0.13322287403161526</v>
      </c>
      <c r="G193" s="356">
        <v>18998</v>
      </c>
      <c r="H193" s="358">
        <f t="shared" si="57"/>
        <v>-0.21062035151867697</v>
      </c>
      <c r="I193" s="403"/>
      <c r="J193" s="473"/>
      <c r="K193" s="138">
        <v>228</v>
      </c>
      <c r="L193" s="358">
        <f t="shared" si="58"/>
        <v>-3.7974683544303778E-2</v>
      </c>
      <c r="M193" s="138">
        <v>43</v>
      </c>
      <c r="N193" s="358">
        <f t="shared" si="55"/>
        <v>0.86956521739130443</v>
      </c>
      <c r="O193" s="250"/>
      <c r="P193" s="358"/>
      <c r="Q193" s="138"/>
      <c r="R193" s="358"/>
      <c r="S193" s="138">
        <v>321</v>
      </c>
      <c r="T193" s="358">
        <f t="shared" si="59"/>
        <v>3.8834951456310662E-2</v>
      </c>
      <c r="U193" s="250"/>
      <c r="V193" s="358"/>
      <c r="W193" s="138"/>
      <c r="X193" s="358"/>
      <c r="Y193" s="376">
        <v>10031</v>
      </c>
      <c r="Z193" s="379">
        <f t="shared" si="53"/>
        <v>-2.7721236793641579E-2</v>
      </c>
      <c r="AA193" s="250"/>
      <c r="AB193" s="358"/>
      <c r="AC193" s="72"/>
      <c r="AD193" s="72"/>
      <c r="AE193" s="72"/>
      <c r="AF193" s="72"/>
      <c r="AG193" s="72"/>
      <c r="AH193" s="72"/>
      <c r="AI193" s="72"/>
      <c r="AJ193" s="72"/>
      <c r="AK193" s="72"/>
      <c r="AL193" s="72"/>
      <c r="AM193" s="72"/>
      <c r="AN193" s="91"/>
    </row>
    <row r="194" spans="1:40" s="106" customFormat="1" ht="13.55" customHeight="1">
      <c r="A194" s="400"/>
      <c r="B194" s="62" t="s">
        <v>34</v>
      </c>
      <c r="C194" s="251">
        <v>2090192</v>
      </c>
      <c r="D194" s="358">
        <f t="shared" si="54"/>
        <v>-8.956228956228951E-2</v>
      </c>
      <c r="E194" s="138">
        <v>177888</v>
      </c>
      <c r="F194" s="358">
        <f t="shared" si="51"/>
        <v>0.27703197461557227</v>
      </c>
      <c r="G194" s="356">
        <v>11991</v>
      </c>
      <c r="H194" s="358">
        <f t="shared" si="57"/>
        <v>5.9743703049049968E-2</v>
      </c>
      <c r="I194" s="403"/>
      <c r="J194" s="473"/>
      <c r="K194" s="138">
        <v>531</v>
      </c>
      <c r="L194" s="358">
        <f t="shared" si="58"/>
        <v>0.91696750902527069</v>
      </c>
      <c r="M194" s="138">
        <v>18</v>
      </c>
      <c r="N194" s="358">
        <f t="shared" si="55"/>
        <v>1.5714285714285716</v>
      </c>
      <c r="O194" s="250"/>
      <c r="P194" s="358"/>
      <c r="Q194" s="138"/>
      <c r="R194" s="358"/>
      <c r="S194" s="138">
        <v>397</v>
      </c>
      <c r="T194" s="358">
        <f t="shared" si="59"/>
        <v>0.2484276729559749</v>
      </c>
      <c r="U194" s="250"/>
      <c r="V194" s="358"/>
      <c r="W194" s="138"/>
      <c r="X194" s="358"/>
      <c r="Y194" s="376">
        <v>10782</v>
      </c>
      <c r="Z194" s="379">
        <f t="shared" si="53"/>
        <v>-6.3005127313809028E-2</v>
      </c>
      <c r="AA194" s="250"/>
      <c r="AB194" s="358"/>
      <c r="AC194" s="72"/>
      <c r="AD194" s="72"/>
      <c r="AE194" s="72"/>
      <c r="AF194" s="72"/>
      <c r="AG194" s="72"/>
      <c r="AH194" s="72"/>
      <c r="AI194" s="72"/>
      <c r="AJ194" s="72"/>
      <c r="AK194" s="72"/>
      <c r="AL194" s="72"/>
      <c r="AM194" s="72"/>
      <c r="AN194" s="91"/>
    </row>
    <row r="195" spans="1:40" s="106" customFormat="1" ht="13.55" customHeight="1">
      <c r="A195" s="401"/>
      <c r="B195" s="156" t="s">
        <v>32</v>
      </c>
      <c r="C195" s="254">
        <v>2342310</v>
      </c>
      <c r="D195" s="359">
        <f t="shared" si="54"/>
        <v>-6.1303365274985255E-2</v>
      </c>
      <c r="E195" s="241">
        <v>222233</v>
      </c>
      <c r="F195" s="359">
        <f t="shared" si="51"/>
        <v>0.31463811411162701</v>
      </c>
      <c r="G195" s="357">
        <v>16414</v>
      </c>
      <c r="H195" s="359">
        <f t="shared" si="57"/>
        <v>0.25039993905690561</v>
      </c>
      <c r="I195" s="404"/>
      <c r="J195" s="474"/>
      <c r="K195" s="241">
        <v>506</v>
      </c>
      <c r="L195" s="359">
        <f t="shared" si="58"/>
        <v>1.5685279187817258</v>
      </c>
      <c r="M195" s="241">
        <v>37</v>
      </c>
      <c r="N195" s="359">
        <f>(M195/M183-1)</f>
        <v>1.0555555555555554</v>
      </c>
      <c r="O195" s="253"/>
      <c r="P195" s="359"/>
      <c r="Q195" s="241"/>
      <c r="R195" s="359"/>
      <c r="S195" s="241">
        <v>462</v>
      </c>
      <c r="T195" s="359">
        <f>(S195/S183-1)</f>
        <v>-8.5148514851485113E-2</v>
      </c>
      <c r="U195" s="253"/>
      <c r="V195" s="359"/>
      <c r="W195" s="241"/>
      <c r="X195" s="359"/>
      <c r="Y195" s="380">
        <v>12492</v>
      </c>
      <c r="Z195" s="381">
        <f t="shared" si="53"/>
        <v>4.341534008682979E-3</v>
      </c>
      <c r="AA195" s="253"/>
      <c r="AB195" s="359"/>
      <c r="AC195" s="72"/>
      <c r="AD195" s="72"/>
      <c r="AE195" s="72"/>
      <c r="AF195" s="72"/>
      <c r="AG195" s="72"/>
      <c r="AH195" s="72"/>
      <c r="AI195" s="72"/>
      <c r="AJ195" s="72"/>
      <c r="AK195" s="72"/>
      <c r="AL195" s="72"/>
      <c r="AM195" s="72"/>
      <c r="AN195" s="91"/>
    </row>
    <row r="196" spans="1:40" s="106" customFormat="1" ht="13.55" customHeight="1">
      <c r="A196" s="399" t="s">
        <v>365</v>
      </c>
      <c r="B196" s="101" t="s">
        <v>25</v>
      </c>
      <c r="C196" s="245">
        <f>Asia!C196</f>
        <v>2513030</v>
      </c>
      <c r="D196" s="371">
        <f t="shared" ref="D196:D202" si="60">IFERROR(IF((C196/C184-1)=-100%,"",(C196/C184-1)),"")</f>
        <v>-0.13710701153131288</v>
      </c>
      <c r="E196" s="246">
        <v>233958</v>
      </c>
      <c r="F196" s="371">
        <f t="shared" ref="F196:F207" si="61">IFERROR(IF((E196/E184-1)=-100%,"",(E196/E184-1)),"")</f>
        <v>0.10629424198147341</v>
      </c>
      <c r="G196" s="362">
        <v>15115</v>
      </c>
      <c r="H196" s="371">
        <f t="shared" ref="H196:H204" si="62">IFERROR(IF((G196/G184-1)=-100%,"",(G196/G184-1)),"")</f>
        <v>3.251588223239299E-2</v>
      </c>
      <c r="I196" s="246"/>
      <c r="J196" s="371" t="str">
        <f>IFERROR(IF((I196/I184-1)=-100%,"",(I196/I184-1)),"")</f>
        <v/>
      </c>
      <c r="K196" s="246">
        <v>738</v>
      </c>
      <c r="L196" s="371">
        <f>IFERROR(IF((K196/K184-1)=-100%,"",(K196/K184-1)),"")</f>
        <v>1.4196721311475411</v>
      </c>
      <c r="M196" s="246">
        <v>26</v>
      </c>
      <c r="N196" s="371">
        <f>IFERROR(IF((M196/M184-1)=-100%,"",(M196/M184-1)),"")</f>
        <v>-0.21212121212121215</v>
      </c>
      <c r="O196" s="248"/>
      <c r="P196" s="371" t="str">
        <f>IFERROR(IF((O196/O184-1)=-100%,"",(O196/O184-1)),"")</f>
        <v/>
      </c>
      <c r="Q196" s="246"/>
      <c r="R196" s="371" t="str">
        <f>IFERROR(IF((Q196/Q184-1)=-100%,"",(Q196/Q184-1)),"")</f>
        <v/>
      </c>
      <c r="S196" s="246">
        <v>538</v>
      </c>
      <c r="T196" s="371">
        <f>IFERROR(IF((S196/S184-1)=-100%,"",(S196/S184-1)),"")</f>
        <v>-0.3163913595933926</v>
      </c>
      <c r="U196" s="248"/>
      <c r="V196" s="371" t="str">
        <f>IFERROR(IF((U196/U184-1)=-100%,"",(U196/U184-1)),"")</f>
        <v/>
      </c>
      <c r="W196" s="246"/>
      <c r="X196" s="371" t="str">
        <f>IFERROR(IF((W196/W184-1)=-100%,"",(W196/W184-1)),"")</f>
        <v/>
      </c>
      <c r="Y196" s="246">
        <v>12038</v>
      </c>
      <c r="Z196" s="371">
        <f t="shared" ref="Z196:Z207" si="63">IFERROR(IF((Y196/Y184-1)=-100%,"",(Y196/Y184-1)),"")</f>
        <v>2.207505518763786E-2</v>
      </c>
      <c r="AA196" s="250"/>
      <c r="AB196" s="358" t="str">
        <f>IFERROR(IF((AA196/AA184-1)=-100%,"",(AA196/AA184-1)),"")</f>
        <v/>
      </c>
      <c r="AC196" s="72"/>
      <c r="AD196" s="72"/>
      <c r="AE196" s="72"/>
      <c r="AF196" s="72"/>
      <c r="AG196" s="72"/>
      <c r="AH196" s="72"/>
      <c r="AI196" s="72"/>
      <c r="AJ196" s="72"/>
      <c r="AK196" s="72"/>
      <c r="AL196" s="72"/>
      <c r="AM196" s="72"/>
      <c r="AN196" s="91"/>
    </row>
    <row r="197" spans="1:40" s="106" customFormat="1" ht="13.55" customHeight="1">
      <c r="A197" s="400"/>
      <c r="B197" s="62" t="s">
        <v>26</v>
      </c>
      <c r="C197" s="251">
        <f>Asia!C197</f>
        <v>1046779</v>
      </c>
      <c r="D197" s="358">
        <f t="shared" si="60"/>
        <v>-0.6001525623523174</v>
      </c>
      <c r="E197" s="138">
        <v>135959</v>
      </c>
      <c r="F197" s="358">
        <f t="shared" si="61"/>
        <v>-0.17838625074027969</v>
      </c>
      <c r="G197" s="356">
        <v>10843</v>
      </c>
      <c r="H197" s="358">
        <f t="shared" si="62"/>
        <v>-0.16547371661663968</v>
      </c>
      <c r="I197" s="138"/>
      <c r="J197" s="358"/>
      <c r="K197" s="138">
        <v>373</v>
      </c>
      <c r="L197" s="358">
        <f>IFERROR(IF((K197/K185-1)=-100%,"",(K197/K185-1)),"")</f>
        <v>0.97354497354497349</v>
      </c>
      <c r="M197" s="138">
        <v>21</v>
      </c>
      <c r="N197" s="358">
        <f>IFERROR(IF((M197/M185-1)=-100%,"",(M197/M185-1)),"")</f>
        <v>-0.46153846153846156</v>
      </c>
      <c r="O197" s="250"/>
      <c r="P197" s="358"/>
      <c r="Q197" s="138"/>
      <c r="R197" s="358"/>
      <c r="S197" s="138">
        <v>733</v>
      </c>
      <c r="T197" s="358">
        <f>IFERROR(IF((S197/S185-1)=-100%,"",(S197/S185-1)),"")</f>
        <v>0.45148514851485144</v>
      </c>
      <c r="U197" s="250"/>
      <c r="V197" s="358"/>
      <c r="W197" s="138"/>
      <c r="X197" s="358"/>
      <c r="Y197" s="138">
        <v>11259</v>
      </c>
      <c r="Z197" s="358">
        <f t="shared" si="63"/>
        <v>5.7480980557903738E-2</v>
      </c>
      <c r="AA197" s="250"/>
      <c r="AB197" s="358"/>
      <c r="AC197" s="72"/>
      <c r="AD197" s="72"/>
      <c r="AE197" s="72"/>
      <c r="AF197" s="72"/>
      <c r="AG197" s="72"/>
      <c r="AH197" s="72"/>
      <c r="AI197" s="72"/>
      <c r="AJ197" s="72"/>
      <c r="AK197" s="72"/>
      <c r="AL197" s="72"/>
      <c r="AM197" s="72"/>
      <c r="AN197" s="91"/>
    </row>
    <row r="198" spans="1:40" s="106" customFormat="1" ht="13.55" customHeight="1">
      <c r="A198" s="400"/>
      <c r="B198" s="62" t="s">
        <v>223</v>
      </c>
      <c r="C198" s="251">
        <f>Asia!C198</f>
        <v>143366</v>
      </c>
      <c r="D198" s="358">
        <f t="shared" si="60"/>
        <v>-0.93857900488956814</v>
      </c>
      <c r="E198" s="138">
        <v>20838</v>
      </c>
      <c r="F198" s="358">
        <f t="shared" si="61"/>
        <v>-0.85614480787551606</v>
      </c>
      <c r="G198" s="356">
        <v>3333</v>
      </c>
      <c r="H198" s="358">
        <f t="shared" si="62"/>
        <v>-0.70123700250986021</v>
      </c>
      <c r="I198" s="138"/>
      <c r="J198" s="358"/>
      <c r="K198" s="138">
        <v>292</v>
      </c>
      <c r="L198" s="358">
        <f>IFERROR(IF((K198/K186-1)=-100%,"",(K198/K186-1)),"")</f>
        <v>-0.20218579234972678</v>
      </c>
      <c r="M198" s="138">
        <v>1</v>
      </c>
      <c r="N198" s="358">
        <f>IFERROR(IF((M198/M186-1)=-100%,"",(M198/M186-1)),"")</f>
        <v>-0.94444444444444442</v>
      </c>
      <c r="O198" s="250"/>
      <c r="P198" s="358"/>
      <c r="Q198" s="138"/>
      <c r="R198" s="358"/>
      <c r="S198" s="138">
        <v>157</v>
      </c>
      <c r="T198" s="358">
        <f>IFERROR(IF((S198/S186-1)=-100%,"",(S198/S186-1)),"")</f>
        <v>-0.61042183622828783</v>
      </c>
      <c r="U198" s="250"/>
      <c r="V198" s="358"/>
      <c r="W198" s="138"/>
      <c r="X198" s="358"/>
      <c r="Y198" s="138">
        <v>3806</v>
      </c>
      <c r="Z198" s="358">
        <f t="shared" si="63"/>
        <v>-0.65525362318840585</v>
      </c>
      <c r="AA198" s="250"/>
      <c r="AB198" s="358"/>
      <c r="AC198" s="72"/>
      <c r="AD198" s="72"/>
      <c r="AE198" s="72"/>
      <c r="AF198" s="72"/>
      <c r="AG198" s="72"/>
      <c r="AH198" s="72"/>
      <c r="AI198" s="72"/>
      <c r="AJ198" s="72"/>
      <c r="AK198" s="72"/>
      <c r="AL198" s="72"/>
      <c r="AM198" s="72"/>
      <c r="AN198" s="91"/>
    </row>
    <row r="199" spans="1:40" s="106" customFormat="1" ht="13.55" customHeight="1">
      <c r="A199" s="400"/>
      <c r="B199" s="62" t="s">
        <v>8</v>
      </c>
      <c r="C199" s="251">
        <f>Asia!C199</f>
        <v>31425</v>
      </c>
      <c r="D199" s="358">
        <f t="shared" si="60"/>
        <v>-0.98601105671832079</v>
      </c>
      <c r="E199" s="138">
        <v>1904</v>
      </c>
      <c r="F199" s="358">
        <f t="shared" si="61"/>
        <v>-0.98803914917140956</v>
      </c>
      <c r="G199" s="356">
        <v>122</v>
      </c>
      <c r="H199" s="358">
        <f t="shared" si="62"/>
        <v>-0.99307644288065378</v>
      </c>
      <c r="I199" s="138"/>
      <c r="J199" s="358"/>
      <c r="K199" s="138">
        <v>0.01</v>
      </c>
      <c r="L199" s="358">
        <f>(K199/K187-1)</f>
        <v>-0.9999659863945578</v>
      </c>
      <c r="M199" s="138">
        <v>0.01</v>
      </c>
      <c r="N199" s="358">
        <f>(M199/M187-1)</f>
        <v>-0.99956521739130433</v>
      </c>
      <c r="O199" s="250"/>
      <c r="P199" s="358"/>
      <c r="Q199" s="138"/>
      <c r="R199" s="358"/>
      <c r="S199" s="138">
        <v>0.01</v>
      </c>
      <c r="T199" s="358">
        <f t="shared" ref="T199:T207" si="64">(S199/S187-1)</f>
        <v>-0.99997289972899728</v>
      </c>
      <c r="U199" s="250"/>
      <c r="V199" s="358"/>
      <c r="W199" s="138"/>
      <c r="X199" s="358"/>
      <c r="Y199" s="138">
        <v>282</v>
      </c>
      <c r="Z199" s="358">
        <f>(Y199/Y187-1)</f>
        <v>-0.97179153746123836</v>
      </c>
      <c r="AA199" s="250"/>
      <c r="AB199" s="358"/>
      <c r="AC199" s="72"/>
      <c r="AD199" s="72"/>
      <c r="AE199" s="72"/>
      <c r="AF199" s="72"/>
      <c r="AG199" s="72"/>
      <c r="AH199" s="72"/>
      <c r="AI199" s="72"/>
      <c r="AJ199" s="72"/>
      <c r="AK199" s="72"/>
      <c r="AL199" s="72"/>
      <c r="AM199" s="72"/>
      <c r="AN199" s="91"/>
    </row>
    <row r="200" spans="1:40" s="106" customFormat="1" ht="13.55" customHeight="1">
      <c r="A200" s="400"/>
      <c r="B200" s="62" t="s">
        <v>9</v>
      </c>
      <c r="C200" s="251">
        <f>Asia!C200</f>
        <v>37802</v>
      </c>
      <c r="D200" s="358">
        <f t="shared" si="60"/>
        <v>-0.98425706437270633</v>
      </c>
      <c r="E200" s="138">
        <v>2518</v>
      </c>
      <c r="F200" s="358">
        <f t="shared" si="61"/>
        <v>-0.98655697270286002</v>
      </c>
      <c r="G200" s="356">
        <v>94</v>
      </c>
      <c r="H200" s="358">
        <f t="shared" si="62"/>
        <v>-0.99660318722220209</v>
      </c>
      <c r="I200" s="138"/>
      <c r="J200" s="358"/>
      <c r="K200" s="138">
        <v>0.01</v>
      </c>
      <c r="L200" s="358">
        <f t="shared" ref="L200:N208" si="65">(K200/K188-1)</f>
        <v>-0.9999618320610687</v>
      </c>
      <c r="M200" s="138">
        <v>0.01</v>
      </c>
      <c r="N200" s="358">
        <f t="shared" si="65"/>
        <v>-0.99969696969696975</v>
      </c>
      <c r="O200" s="250"/>
      <c r="P200" s="358"/>
      <c r="Q200" s="138"/>
      <c r="R200" s="358"/>
      <c r="S200" s="138">
        <v>0.01</v>
      </c>
      <c r="T200" s="358">
        <f t="shared" si="64"/>
        <v>-0.99996874999999996</v>
      </c>
      <c r="U200" s="250"/>
      <c r="V200" s="358"/>
      <c r="W200" s="138"/>
      <c r="X200" s="358"/>
      <c r="Y200" s="138">
        <v>281</v>
      </c>
      <c r="Z200" s="358">
        <f>(Y200/Y188-1)</f>
        <v>-0.97136159804321243</v>
      </c>
      <c r="AA200" s="250"/>
      <c r="AB200" s="358"/>
      <c r="AC200" s="72"/>
      <c r="AD200" s="72"/>
      <c r="AE200" s="72"/>
      <c r="AF200" s="72"/>
      <c r="AG200" s="72"/>
      <c r="AH200" s="72"/>
      <c r="AI200" s="72"/>
      <c r="AJ200" s="72"/>
      <c r="AK200" s="72"/>
      <c r="AL200" s="72"/>
      <c r="AM200" s="72"/>
      <c r="AN200" s="91"/>
    </row>
    <row r="201" spans="1:40" s="106" customFormat="1" ht="13.55" customHeight="1">
      <c r="A201" s="400"/>
      <c r="B201" s="62" t="s">
        <v>226</v>
      </c>
      <c r="C201" s="166">
        <f>Asia!C201</f>
        <v>48353</v>
      </c>
      <c r="D201" s="358">
        <f t="shared" si="60"/>
        <v>-0.98062623657844106</v>
      </c>
      <c r="E201" s="138">
        <v>4443</v>
      </c>
      <c r="F201" s="358">
        <f t="shared" si="61"/>
        <v>-0.97765877206215113</v>
      </c>
      <c r="G201" s="356">
        <v>379</v>
      </c>
      <c r="H201" s="358">
        <f t="shared" si="62"/>
        <v>-0.98770677911125526</v>
      </c>
      <c r="I201" s="138"/>
      <c r="J201" s="358"/>
      <c r="K201" s="138">
        <v>0.01</v>
      </c>
      <c r="L201" s="358">
        <f t="shared" si="65"/>
        <v>-0.99995652173913041</v>
      </c>
      <c r="M201" s="138">
        <v>0.01</v>
      </c>
      <c r="N201" s="358">
        <f t="shared" si="65"/>
        <v>-0.9993333333333333</v>
      </c>
      <c r="O201" s="250"/>
      <c r="P201" s="358"/>
      <c r="Q201" s="138"/>
      <c r="R201" s="358"/>
      <c r="S201" s="138">
        <v>1</v>
      </c>
      <c r="T201" s="358">
        <f t="shared" si="64"/>
        <v>-0.99630996309963105</v>
      </c>
      <c r="U201" s="250"/>
      <c r="V201" s="358"/>
      <c r="W201" s="138"/>
      <c r="X201" s="358"/>
      <c r="Y201" s="138">
        <v>703</v>
      </c>
      <c r="Z201" s="358">
        <f>(Y201/Y189-1)</f>
        <v>-0.91743981209630066</v>
      </c>
      <c r="AA201" s="250"/>
      <c r="AB201" s="358"/>
      <c r="AC201" s="72"/>
      <c r="AD201" s="72"/>
      <c r="AE201" s="72"/>
      <c r="AF201" s="72"/>
      <c r="AG201" s="72"/>
      <c r="AH201" s="72"/>
      <c r="AI201" s="72"/>
      <c r="AJ201" s="72"/>
      <c r="AK201" s="72"/>
      <c r="AL201" s="72"/>
      <c r="AM201" s="72"/>
      <c r="AN201" s="91"/>
    </row>
    <row r="202" spans="1:40" s="106" customFormat="1" ht="13.55" customHeight="1">
      <c r="A202" s="400"/>
      <c r="B202" s="62" t="s">
        <v>227</v>
      </c>
      <c r="C202" s="251">
        <f>Asia!C202</f>
        <v>65936</v>
      </c>
      <c r="D202" s="358">
        <f t="shared" si="60"/>
        <v>-0.97504867393101835</v>
      </c>
      <c r="E202" s="138">
        <v>5632</v>
      </c>
      <c r="F202" s="358">
        <f t="shared" si="61"/>
        <v>-0.97473374426888459</v>
      </c>
      <c r="G202" s="356">
        <v>534</v>
      </c>
      <c r="H202" s="358">
        <f t="shared" si="62"/>
        <v>-0.98704983630411058</v>
      </c>
      <c r="I202" s="138"/>
      <c r="J202" s="358"/>
      <c r="K202" s="138">
        <v>24</v>
      </c>
      <c r="L202" s="358">
        <f t="shared" si="65"/>
        <v>-0.90438247011952189</v>
      </c>
      <c r="M202" s="138">
        <v>1</v>
      </c>
      <c r="N202" s="358">
        <f t="shared" si="65"/>
        <v>-0.96666666666666667</v>
      </c>
      <c r="O202" s="250"/>
      <c r="P202" s="358"/>
      <c r="Q202" s="138"/>
      <c r="R202" s="358"/>
      <c r="S202" s="138">
        <v>0</v>
      </c>
      <c r="T202" s="358">
        <f t="shared" si="64"/>
        <v>-1</v>
      </c>
      <c r="U202" s="250"/>
      <c r="V202" s="358"/>
      <c r="W202" s="138"/>
      <c r="X202" s="358"/>
      <c r="Y202" s="138">
        <v>588</v>
      </c>
      <c r="Z202" s="358">
        <f>(Y202/Y190-1)</f>
        <v>-0.93924992251265627</v>
      </c>
      <c r="AA202" s="250"/>
      <c r="AB202" s="358"/>
      <c r="AC202" s="72"/>
      <c r="AD202" s="72"/>
      <c r="AE202" s="72"/>
      <c r="AF202" s="72"/>
      <c r="AG202" s="72"/>
      <c r="AH202" s="72"/>
      <c r="AI202" s="72"/>
      <c r="AJ202" s="72"/>
      <c r="AK202" s="72"/>
      <c r="AL202" s="72"/>
      <c r="AM202" s="72"/>
      <c r="AN202" s="91"/>
    </row>
    <row r="203" spans="1:40" s="106" customFormat="1" ht="13.55" customHeight="1">
      <c r="A203" s="400"/>
      <c r="B203" s="62" t="s">
        <v>228</v>
      </c>
      <c r="C203" s="251">
        <f>Asia!C203</f>
        <v>88888</v>
      </c>
      <c r="D203" s="358">
        <f t="shared" ref="D203:D214" si="66">IFERROR(IF((C203/C191-1)=-100%,"",(C203/C191-1)),"")</f>
        <v>-0.96338492540473564</v>
      </c>
      <c r="E203" s="138">
        <v>11577</v>
      </c>
      <c r="F203" s="358">
        <f t="shared" si="61"/>
        <v>-0.94480256319789446</v>
      </c>
      <c r="G203" s="356">
        <v>1234</v>
      </c>
      <c r="H203" s="358">
        <f t="shared" si="62"/>
        <v>-0.95955159302478044</v>
      </c>
      <c r="I203" s="138"/>
      <c r="J203" s="358"/>
      <c r="K203" s="138">
        <v>25</v>
      </c>
      <c r="L203" s="358">
        <f t="shared" si="65"/>
        <v>-0.86631016042780751</v>
      </c>
      <c r="M203" s="138">
        <v>1</v>
      </c>
      <c r="N203" s="358">
        <f t="shared" si="65"/>
        <v>-0.99</v>
      </c>
      <c r="O203" s="250"/>
      <c r="P203" s="358"/>
      <c r="Q203" s="138"/>
      <c r="R203" s="358"/>
      <c r="S203" s="138">
        <v>1</v>
      </c>
      <c r="T203" s="358">
        <f t="shared" si="64"/>
        <v>-0.99687499999999996</v>
      </c>
      <c r="U203" s="250"/>
      <c r="V203" s="358"/>
      <c r="W203" s="138"/>
      <c r="X203" s="358"/>
      <c r="Y203" s="138">
        <v>1125</v>
      </c>
      <c r="Z203" s="358">
        <f>(Y203/Y191-1)</f>
        <v>-0.85909318637274545</v>
      </c>
      <c r="AA203" s="250"/>
      <c r="AB203" s="358"/>
      <c r="AC203" s="72"/>
      <c r="AD203" s="72"/>
      <c r="AE203" s="72"/>
      <c r="AF203" s="72"/>
      <c r="AG203" s="72"/>
      <c r="AH203" s="72"/>
      <c r="AI203" s="72"/>
      <c r="AJ203" s="72"/>
      <c r="AK203" s="72"/>
      <c r="AL203" s="72"/>
      <c r="AM203" s="72"/>
      <c r="AN203" s="91"/>
    </row>
    <row r="204" spans="1:40" s="106" customFormat="1" ht="13.55" customHeight="1">
      <c r="A204" s="400"/>
      <c r="B204" s="62" t="s">
        <v>229</v>
      </c>
      <c r="C204" s="251">
        <f>Asia!C204</f>
        <v>76798</v>
      </c>
      <c r="D204" s="358">
        <f t="shared" si="66"/>
        <v>-0.96253445407667948</v>
      </c>
      <c r="E204" s="138">
        <v>5677</v>
      </c>
      <c r="F204" s="358">
        <f t="shared" si="61"/>
        <v>-0.97101944969115317</v>
      </c>
      <c r="G204" s="356">
        <v>595</v>
      </c>
      <c r="H204" s="358">
        <f t="shared" si="62"/>
        <v>-0.98180928796355738</v>
      </c>
      <c r="I204" s="138"/>
      <c r="J204" s="358"/>
      <c r="K204" s="138">
        <v>32</v>
      </c>
      <c r="L204" s="358">
        <f t="shared" si="65"/>
        <v>-0.83589743589743593</v>
      </c>
      <c r="M204" s="138">
        <v>0</v>
      </c>
      <c r="N204" s="358">
        <f t="shared" si="65"/>
        <v>-1</v>
      </c>
      <c r="O204" s="250"/>
      <c r="P204" s="358"/>
      <c r="Q204" s="138"/>
      <c r="R204" s="358"/>
      <c r="S204" s="138">
        <v>4</v>
      </c>
      <c r="T204" s="358">
        <f t="shared" si="64"/>
        <v>-0.98684210526315785</v>
      </c>
      <c r="U204" s="250"/>
      <c r="V204" s="358"/>
      <c r="W204" s="138"/>
      <c r="X204" s="358"/>
      <c r="Y204" s="138">
        <v>922</v>
      </c>
      <c r="Z204" s="358">
        <f t="shared" si="63"/>
        <v>-0.87974435894091563</v>
      </c>
      <c r="AA204" s="250"/>
      <c r="AB204" s="358"/>
      <c r="AC204" s="72"/>
      <c r="AD204" s="72"/>
      <c r="AE204" s="72"/>
      <c r="AF204" s="72"/>
      <c r="AG204" s="72"/>
      <c r="AH204" s="72"/>
      <c r="AI204" s="72"/>
      <c r="AJ204" s="72"/>
      <c r="AK204" s="72"/>
      <c r="AL204" s="72"/>
      <c r="AM204" s="72"/>
      <c r="AN204" s="91"/>
    </row>
    <row r="205" spans="1:40" s="106" customFormat="1" ht="13.55" customHeight="1">
      <c r="A205" s="400"/>
      <c r="B205" s="62" t="s">
        <v>21</v>
      </c>
      <c r="C205" s="251">
        <f>Asia!C205</f>
        <v>71970</v>
      </c>
      <c r="D205" s="358">
        <f t="shared" si="66"/>
        <v>-0.96658537027003311</v>
      </c>
      <c r="E205" s="138">
        <v>4920</v>
      </c>
      <c r="F205" s="358">
        <f t="shared" si="61"/>
        <v>-0.97569746305224059</v>
      </c>
      <c r="G205" s="356">
        <v>391</v>
      </c>
      <c r="H205" s="358">
        <f>IFERROR(IF((G205/G193-1)=-100%,"",(G205/G193-1)),"")</f>
        <v>-0.97941888619854722</v>
      </c>
      <c r="I205" s="138"/>
      <c r="J205" s="358"/>
      <c r="K205" s="138">
        <v>41</v>
      </c>
      <c r="L205" s="358">
        <f t="shared" si="65"/>
        <v>-0.82017543859649122</v>
      </c>
      <c r="M205" s="138">
        <v>0</v>
      </c>
      <c r="N205" s="358">
        <f t="shared" si="65"/>
        <v>-1</v>
      </c>
      <c r="O205" s="250"/>
      <c r="P205" s="358"/>
      <c r="Q205" s="138"/>
      <c r="R205" s="358"/>
      <c r="S205" s="138">
        <v>10</v>
      </c>
      <c r="T205" s="358">
        <f t="shared" si="64"/>
        <v>-0.96884735202492211</v>
      </c>
      <c r="U205" s="250"/>
      <c r="V205" s="358"/>
      <c r="W205" s="138"/>
      <c r="X205" s="358"/>
      <c r="Y205" s="138">
        <v>1068</v>
      </c>
      <c r="Z205" s="358">
        <f t="shared" si="63"/>
        <v>-0.89353005682384612</v>
      </c>
      <c r="AA205" s="250"/>
      <c r="AB205" s="358"/>
      <c r="AC205" s="72"/>
      <c r="AD205" s="72"/>
      <c r="AE205" s="72"/>
      <c r="AF205" s="72"/>
      <c r="AG205" s="72"/>
      <c r="AH205" s="72"/>
      <c r="AI205" s="72"/>
      <c r="AJ205" s="72"/>
      <c r="AK205" s="72"/>
      <c r="AL205" s="72"/>
      <c r="AM205" s="72"/>
      <c r="AN205" s="91"/>
    </row>
    <row r="206" spans="1:40" s="106" customFormat="1" ht="13.55" customHeight="1">
      <c r="A206" s="400"/>
      <c r="B206" s="62" t="s">
        <v>34</v>
      </c>
      <c r="C206" s="251">
        <f>Asia!C206</f>
        <v>70686</v>
      </c>
      <c r="D206" s="358">
        <f t="shared" si="66"/>
        <v>-0.96618205408881097</v>
      </c>
      <c r="E206" s="138">
        <v>4556</v>
      </c>
      <c r="F206" s="358">
        <f t="shared" si="61"/>
        <v>-0.97438837920489296</v>
      </c>
      <c r="G206" s="356">
        <v>476</v>
      </c>
      <c r="H206" s="358">
        <f>IFERROR(IF((G206/G194-1)=-100%,"",(G206/G194-1)),"")</f>
        <v>-0.96030356100408643</v>
      </c>
      <c r="I206" s="138"/>
      <c r="J206" s="358"/>
      <c r="K206" s="138">
        <v>126</v>
      </c>
      <c r="L206" s="358">
        <f t="shared" si="65"/>
        <v>-0.76271186440677963</v>
      </c>
      <c r="M206" s="138">
        <v>17</v>
      </c>
      <c r="N206" s="358">
        <f t="shared" si="65"/>
        <v>-5.555555555555558E-2</v>
      </c>
      <c r="O206" s="250"/>
      <c r="P206" s="358"/>
      <c r="Q206" s="138"/>
      <c r="R206" s="358"/>
      <c r="S206" s="138">
        <v>24</v>
      </c>
      <c r="T206" s="358">
        <f t="shared" si="64"/>
        <v>-0.93954659949622166</v>
      </c>
      <c r="U206" s="250"/>
      <c r="V206" s="358"/>
      <c r="W206" s="138"/>
      <c r="X206" s="358"/>
      <c r="Y206" s="138">
        <v>1459</v>
      </c>
      <c r="Z206" s="358">
        <f t="shared" si="63"/>
        <v>-0.86468187720274536</v>
      </c>
      <c r="AA206" s="250"/>
      <c r="AB206" s="358"/>
      <c r="AC206" s="72"/>
      <c r="AD206" s="72"/>
      <c r="AE206" s="72"/>
      <c r="AF206" s="72"/>
      <c r="AG206" s="72"/>
      <c r="AH206" s="72"/>
      <c r="AI206" s="72"/>
      <c r="AJ206" s="72"/>
      <c r="AK206" s="72"/>
      <c r="AL206" s="72"/>
      <c r="AM206" s="72"/>
      <c r="AN206" s="91"/>
    </row>
    <row r="207" spans="1:40" s="106" customFormat="1" ht="13.55" customHeight="1">
      <c r="A207" s="401"/>
      <c r="B207" s="156" t="s">
        <v>32</v>
      </c>
      <c r="C207" s="254">
        <f>Asia!C207</f>
        <v>80973</v>
      </c>
      <c r="D207" s="359">
        <f t="shared" si="66"/>
        <v>-0.96543028036425582</v>
      </c>
      <c r="E207" s="241">
        <v>7304</v>
      </c>
      <c r="F207" s="359">
        <f t="shared" si="61"/>
        <v>-0.96713359402068999</v>
      </c>
      <c r="G207" s="357">
        <v>743</v>
      </c>
      <c r="H207" s="359">
        <f>IFERROR(IF((G207/G195-1)=-100%,"",(G207/G195-1)),"")</f>
        <v>-0.95473376386011943</v>
      </c>
      <c r="I207" s="241"/>
      <c r="J207" s="359"/>
      <c r="K207" s="241">
        <v>126</v>
      </c>
      <c r="L207" s="359">
        <f t="shared" si="65"/>
        <v>-0.75098814229249011</v>
      </c>
      <c r="M207" s="241">
        <v>4</v>
      </c>
      <c r="N207" s="359">
        <f t="shared" si="65"/>
        <v>-0.89189189189189189</v>
      </c>
      <c r="O207" s="253"/>
      <c r="P207" s="359"/>
      <c r="Q207" s="241"/>
      <c r="R207" s="359"/>
      <c r="S207" s="241">
        <v>38</v>
      </c>
      <c r="T207" s="359">
        <f t="shared" si="64"/>
        <v>-0.91774891774891776</v>
      </c>
      <c r="U207" s="253"/>
      <c r="V207" s="359"/>
      <c r="W207" s="241"/>
      <c r="X207" s="359"/>
      <c r="Y207" s="241">
        <v>1774</v>
      </c>
      <c r="Z207" s="359">
        <f t="shared" si="63"/>
        <v>-0.85798911303234071</v>
      </c>
      <c r="AA207" s="250"/>
      <c r="AB207" s="358"/>
      <c r="AC207" s="72"/>
      <c r="AD207" s="72"/>
      <c r="AE207" s="72"/>
      <c r="AF207" s="72"/>
      <c r="AG207" s="72"/>
      <c r="AH207" s="72"/>
      <c r="AI207" s="72"/>
      <c r="AJ207" s="72"/>
      <c r="AK207" s="72"/>
      <c r="AL207" s="72"/>
      <c r="AM207" s="72"/>
      <c r="AN207" s="91"/>
    </row>
    <row r="208" spans="1:40" s="106" customFormat="1" ht="13.55" customHeight="1">
      <c r="A208" s="399" t="s">
        <v>430</v>
      </c>
      <c r="B208" s="101" t="s">
        <v>25</v>
      </c>
      <c r="C208" s="245">
        <f>Asia!C208</f>
        <v>86143</v>
      </c>
      <c r="D208" s="371">
        <f t="shared" si="66"/>
        <v>-0.96572145975177381</v>
      </c>
      <c r="E208" s="246">
        <v>10321</v>
      </c>
      <c r="F208" s="371">
        <f t="shared" ref="F208:F219" si="67">IFERROR(IF((E208/E196-1)=-100%,"",(E208/E196-1)),"")</f>
        <v>-0.95588524436009881</v>
      </c>
      <c r="G208" s="362">
        <v>773</v>
      </c>
      <c r="H208" s="371">
        <f t="shared" ref="H208:H219" si="68">IFERROR(IF((G208/G196-1)=-100%,"",(G208/G196-1)),"")</f>
        <v>-0.94885874958650351</v>
      </c>
      <c r="I208" s="246"/>
      <c r="J208" s="371" t="str">
        <f>IFERROR(IF((I208/I196-1)=-100%,"",(I208/I196-1)),"")</f>
        <v/>
      </c>
      <c r="K208" s="246">
        <v>92</v>
      </c>
      <c r="L208" s="371">
        <f t="shared" ref="L208:L219" si="69">IFERROR(IF((K208/K196-1)=-100%,"",(K208/K196-1)),"")</f>
        <v>-0.87533875338753386</v>
      </c>
      <c r="M208" s="246">
        <v>0</v>
      </c>
      <c r="N208" s="371">
        <f t="shared" si="65"/>
        <v>-1</v>
      </c>
      <c r="O208" s="248"/>
      <c r="P208" s="371" t="str">
        <f>IFERROR(IF((O208/O196-1)=-100%,"",(O208/O196-1)),"")</f>
        <v/>
      </c>
      <c r="Q208" s="246"/>
      <c r="R208" s="371" t="str">
        <f>IFERROR(IF((Q208/Q196-1)=-100%,"",(Q208/Q196-1)),"")</f>
        <v/>
      </c>
      <c r="S208" s="246">
        <v>24</v>
      </c>
      <c r="T208" s="371">
        <f t="shared" ref="T208:T219" si="70">IFERROR(IF((S208/S196-1)=-100%,"",(S208/S196-1)),"")</f>
        <v>-0.95539033457249067</v>
      </c>
      <c r="U208" s="248"/>
      <c r="V208" s="371" t="str">
        <f>IFERROR(IF((U208/U196-1)=-100%,"",(U208/U196-1)),"")</f>
        <v/>
      </c>
      <c r="W208" s="246"/>
      <c r="X208" s="371" t="str">
        <f>IFERROR(IF((W208/W196-1)=-100%,"",(W208/W196-1)),"")</f>
        <v/>
      </c>
      <c r="Y208" s="246">
        <v>1594</v>
      </c>
      <c r="Z208" s="371">
        <f t="shared" ref="Z208:Z215" si="71">IFERROR(IF((Y208/Y196-1)=-100%,"",(Y208/Y196-1)),"")</f>
        <v>-0.86758597773716561</v>
      </c>
      <c r="AA208" s="250"/>
      <c r="AB208" s="358" t="str">
        <f>IFERROR(IF((AA208/AA196-1)=-100%,"",(AA208/AA196-1)),"")</f>
        <v/>
      </c>
      <c r="AC208" s="72"/>
      <c r="AD208" s="72"/>
      <c r="AE208" s="72"/>
      <c r="AF208" s="72"/>
      <c r="AG208" s="72"/>
      <c r="AH208" s="72"/>
      <c r="AI208" s="72"/>
      <c r="AJ208" s="72"/>
      <c r="AK208" s="72"/>
      <c r="AL208" s="72"/>
      <c r="AM208" s="72"/>
      <c r="AN208" s="91"/>
    </row>
    <row r="209" spans="1:40" s="106" customFormat="1" ht="13.55" customHeight="1">
      <c r="A209" s="400"/>
      <c r="B209" s="62" t="s">
        <v>26</v>
      </c>
      <c r="C209" s="251">
        <f>Asia!C209</f>
        <v>68213</v>
      </c>
      <c r="D209" s="358">
        <f t="shared" si="66"/>
        <v>-0.93483533773604555</v>
      </c>
      <c r="E209" s="138">
        <v>4850</v>
      </c>
      <c r="F209" s="358">
        <f t="shared" si="67"/>
        <v>-0.96432748107885469</v>
      </c>
      <c r="G209" s="356">
        <v>607</v>
      </c>
      <c r="H209" s="358">
        <f t="shared" si="68"/>
        <v>-0.94401918288296593</v>
      </c>
      <c r="I209" s="138"/>
      <c r="J209" s="358"/>
      <c r="K209" s="138">
        <v>57</v>
      </c>
      <c r="L209" s="358">
        <f t="shared" si="69"/>
        <v>-0.84718498659517427</v>
      </c>
      <c r="M209" s="138">
        <v>1</v>
      </c>
      <c r="N209" s="358">
        <f t="shared" ref="N209:N219" si="72">IFERROR(IF((M209/M197-1)=-100%,"",(M209/M197-1)),"")</f>
        <v>-0.95238095238095233</v>
      </c>
      <c r="O209" s="250"/>
      <c r="P209" s="358"/>
      <c r="Q209" s="138"/>
      <c r="R209" s="358"/>
      <c r="S209" s="138">
        <v>27</v>
      </c>
      <c r="T209" s="358">
        <f t="shared" si="70"/>
        <v>-0.96316507503410642</v>
      </c>
      <c r="U209" s="250"/>
      <c r="V209" s="358"/>
      <c r="W209" s="138"/>
      <c r="X209" s="358"/>
      <c r="Y209" s="138">
        <v>1058</v>
      </c>
      <c r="Z209" s="358">
        <f t="shared" si="71"/>
        <v>-0.90603073097077891</v>
      </c>
      <c r="AA209" s="250"/>
      <c r="AB209" s="358"/>
      <c r="AC209" s="72"/>
      <c r="AD209" s="72"/>
      <c r="AE209" s="72"/>
      <c r="AF209" s="72"/>
      <c r="AG209" s="72"/>
      <c r="AH209" s="72"/>
      <c r="AI209" s="72"/>
      <c r="AJ209" s="72"/>
      <c r="AK209" s="72"/>
      <c r="AL209" s="72"/>
      <c r="AM209" s="72"/>
      <c r="AN209" s="91"/>
    </row>
    <row r="210" spans="1:40" s="106" customFormat="1" ht="13.55" customHeight="1">
      <c r="A210" s="400"/>
      <c r="B210" s="62" t="s">
        <v>223</v>
      </c>
      <c r="C210" s="251">
        <f>Asia!C210</f>
        <v>73999</v>
      </c>
      <c r="D210" s="358">
        <f t="shared" si="66"/>
        <v>-0.4838455421787593</v>
      </c>
      <c r="E210" s="138">
        <v>5391</v>
      </c>
      <c r="F210" s="358">
        <f t="shared" si="67"/>
        <v>-0.74128995105096451</v>
      </c>
      <c r="G210" s="356">
        <v>465</v>
      </c>
      <c r="H210" s="358">
        <f t="shared" si="68"/>
        <v>-0.86048604860486044</v>
      </c>
      <c r="I210" s="138"/>
      <c r="J210" s="358"/>
      <c r="K210" s="138">
        <v>103</v>
      </c>
      <c r="L210" s="358">
        <f t="shared" si="69"/>
        <v>-0.64726027397260277</v>
      </c>
      <c r="M210" s="138">
        <v>0</v>
      </c>
      <c r="N210" s="358" t="str">
        <f t="shared" si="72"/>
        <v/>
      </c>
      <c r="O210" s="250"/>
      <c r="P210" s="358"/>
      <c r="Q210" s="138"/>
      <c r="R210" s="358"/>
      <c r="S210" s="138">
        <v>45</v>
      </c>
      <c r="T210" s="358">
        <f t="shared" si="70"/>
        <v>-0.71337579617834401</v>
      </c>
      <c r="U210" s="250"/>
      <c r="V210" s="358"/>
      <c r="W210" s="138"/>
      <c r="X210" s="358"/>
      <c r="Y210" s="138">
        <v>1381</v>
      </c>
      <c r="Z210" s="358">
        <f t="shared" si="71"/>
        <v>-0.6371518654755649</v>
      </c>
      <c r="AA210" s="250"/>
      <c r="AB210" s="358"/>
      <c r="AC210" s="72"/>
      <c r="AD210" s="72"/>
      <c r="AE210" s="72"/>
      <c r="AF210" s="72"/>
      <c r="AG210" s="72"/>
      <c r="AH210" s="72"/>
      <c r="AI210" s="72"/>
      <c r="AJ210" s="72"/>
      <c r="AK210" s="72"/>
      <c r="AL210" s="72"/>
      <c r="AM210" s="72"/>
      <c r="AN210" s="91"/>
    </row>
    <row r="211" spans="1:40" s="106" customFormat="1" ht="13.55" customHeight="1">
      <c r="A211" s="400"/>
      <c r="B211" s="62" t="s">
        <v>8</v>
      </c>
      <c r="C211" s="251">
        <f>Asia!C211</f>
        <v>71302</v>
      </c>
      <c r="D211" s="358">
        <f t="shared" si="66"/>
        <v>1.2689578361177407</v>
      </c>
      <c r="E211" s="138">
        <v>5863</v>
      </c>
      <c r="F211" s="358">
        <f t="shared" si="67"/>
        <v>2.0793067226890756</v>
      </c>
      <c r="G211" s="356">
        <v>432</v>
      </c>
      <c r="H211" s="358">
        <f t="shared" si="68"/>
        <v>2.540983606557377</v>
      </c>
      <c r="I211" s="138"/>
      <c r="J211" s="358"/>
      <c r="K211" s="138">
        <v>158</v>
      </c>
      <c r="L211" s="358"/>
      <c r="M211" s="138">
        <v>2</v>
      </c>
      <c r="N211" s="358"/>
      <c r="O211" s="250"/>
      <c r="P211" s="358"/>
      <c r="Q211" s="138"/>
      <c r="R211" s="358"/>
      <c r="S211" s="138">
        <v>69</v>
      </c>
      <c r="T211" s="358"/>
      <c r="U211" s="250"/>
      <c r="V211" s="358"/>
      <c r="W211" s="138"/>
      <c r="X211" s="358"/>
      <c r="Y211" s="138">
        <v>1528</v>
      </c>
      <c r="Z211" s="358">
        <f t="shared" si="71"/>
        <v>4.418439716312057</v>
      </c>
      <c r="AA211" s="250"/>
      <c r="AB211" s="358"/>
      <c r="AC211" s="72"/>
      <c r="AD211" s="72"/>
      <c r="AE211" s="72"/>
      <c r="AF211" s="72"/>
      <c r="AG211" s="72"/>
      <c r="AH211" s="72"/>
      <c r="AI211" s="72"/>
      <c r="AJ211" s="72"/>
      <c r="AK211" s="72"/>
      <c r="AL211" s="72"/>
      <c r="AM211" s="72"/>
      <c r="AN211" s="91"/>
    </row>
    <row r="212" spans="1:40" s="106" customFormat="1" ht="13.55" customHeight="1">
      <c r="A212" s="400"/>
      <c r="B212" s="62" t="s">
        <v>9</v>
      </c>
      <c r="C212" s="251">
        <f>Asia!C212</f>
        <v>75416</v>
      </c>
      <c r="D212" s="358">
        <f t="shared" si="66"/>
        <v>0.9950267181630601</v>
      </c>
      <c r="E212" s="138">
        <v>8769</v>
      </c>
      <c r="F212" s="358">
        <f t="shared" si="67"/>
        <v>2.4825258141382047</v>
      </c>
      <c r="G212" s="356">
        <v>450</v>
      </c>
      <c r="H212" s="358">
        <f t="shared" si="68"/>
        <v>3.7872340425531918</v>
      </c>
      <c r="I212" s="138"/>
      <c r="J212" s="358"/>
      <c r="K212" s="138">
        <v>278</v>
      </c>
      <c r="L212" s="358"/>
      <c r="M212" s="138">
        <v>1</v>
      </c>
      <c r="N212" s="358"/>
      <c r="O212" s="250"/>
      <c r="P212" s="358"/>
      <c r="Q212" s="138"/>
      <c r="R212" s="358"/>
      <c r="S212" s="138">
        <v>51</v>
      </c>
      <c r="T212" s="358"/>
      <c r="U212" s="250"/>
      <c r="V212" s="358"/>
      <c r="W212" s="138"/>
      <c r="X212" s="358"/>
      <c r="Y212" s="138">
        <v>2119</v>
      </c>
      <c r="Z212" s="358">
        <f t="shared" si="71"/>
        <v>6.5409252669039146</v>
      </c>
      <c r="AA212" s="250"/>
      <c r="AB212" s="358"/>
      <c r="AC212" s="72"/>
      <c r="AD212" s="72"/>
      <c r="AE212" s="72"/>
      <c r="AF212" s="72"/>
      <c r="AG212" s="72"/>
      <c r="AH212" s="72"/>
      <c r="AI212" s="72"/>
      <c r="AJ212" s="72"/>
      <c r="AK212" s="72"/>
      <c r="AL212" s="72"/>
      <c r="AM212" s="72"/>
      <c r="AN212" s="91"/>
    </row>
    <row r="213" spans="1:40" s="106" customFormat="1" ht="13.55" customHeight="1">
      <c r="A213" s="400"/>
      <c r="B213" s="62" t="s">
        <v>226</v>
      </c>
      <c r="C213" s="251">
        <f>Asia!C213</f>
        <v>79446</v>
      </c>
      <c r="D213" s="358">
        <f t="shared" si="66"/>
        <v>0.64304179678613527</v>
      </c>
      <c r="E213" s="138">
        <v>12560</v>
      </c>
      <c r="F213" s="358">
        <f t="shared" si="67"/>
        <v>1.8269187485932927</v>
      </c>
      <c r="G213" s="356">
        <v>494</v>
      </c>
      <c r="H213" s="358">
        <f t="shared" si="68"/>
        <v>0.30343007915567277</v>
      </c>
      <c r="I213" s="138"/>
      <c r="J213" s="358"/>
      <c r="K213" s="138">
        <v>311</v>
      </c>
      <c r="L213" s="358"/>
      <c r="M213" s="138">
        <v>3</v>
      </c>
      <c r="N213" s="358">
        <f t="shared" si="72"/>
        <v>299</v>
      </c>
      <c r="O213" s="250"/>
      <c r="P213" s="358"/>
      <c r="Q213" s="138"/>
      <c r="R213" s="358"/>
      <c r="S213" s="138">
        <v>57</v>
      </c>
      <c r="T213" s="358">
        <f t="shared" si="70"/>
        <v>56</v>
      </c>
      <c r="U213" s="250"/>
      <c r="V213" s="358"/>
      <c r="W213" s="138"/>
      <c r="X213" s="358"/>
      <c r="Y213" s="138">
        <v>2613</v>
      </c>
      <c r="Z213" s="358">
        <f t="shared" si="71"/>
        <v>2.7169274537695589</v>
      </c>
      <c r="AA213" s="250"/>
      <c r="AB213" s="358"/>
      <c r="AC213" s="72"/>
      <c r="AD213" s="72"/>
      <c r="AE213" s="72"/>
      <c r="AF213" s="72"/>
      <c r="AG213" s="72"/>
      <c r="AH213" s="72"/>
      <c r="AI213" s="72"/>
      <c r="AJ213" s="72"/>
      <c r="AK213" s="72"/>
      <c r="AL213" s="72"/>
      <c r="AM213" s="72"/>
      <c r="AN213" s="91"/>
    </row>
    <row r="214" spans="1:40" s="106" customFormat="1" ht="13.55" customHeight="1">
      <c r="A214" s="400"/>
      <c r="B214" s="62" t="s">
        <v>227</v>
      </c>
      <c r="C214" s="251">
        <f>Asia!C214</f>
        <v>101963</v>
      </c>
      <c r="D214" s="358">
        <f t="shared" si="66"/>
        <v>0.54639347245814118</v>
      </c>
      <c r="E214" s="138">
        <v>16673</v>
      </c>
      <c r="F214" s="358">
        <f t="shared" si="67"/>
        <v>1.9604048295454546</v>
      </c>
      <c r="G214" s="356">
        <v>645</v>
      </c>
      <c r="H214" s="358">
        <f t="shared" si="68"/>
        <v>0.2078651685393258</v>
      </c>
      <c r="I214" s="138"/>
      <c r="J214" s="358"/>
      <c r="K214" s="138">
        <v>197</v>
      </c>
      <c r="L214" s="358">
        <f t="shared" si="69"/>
        <v>7.2083333333333339</v>
      </c>
      <c r="M214" s="138">
        <v>2</v>
      </c>
      <c r="N214" s="358">
        <f t="shared" si="72"/>
        <v>1</v>
      </c>
      <c r="O214" s="250"/>
      <c r="P214" s="358"/>
      <c r="Q214" s="138"/>
      <c r="R214" s="358"/>
      <c r="S214" s="138">
        <v>79</v>
      </c>
      <c r="T214" s="358" t="str">
        <f t="shared" si="70"/>
        <v/>
      </c>
      <c r="U214" s="250"/>
      <c r="V214" s="358"/>
      <c r="W214" s="138"/>
      <c r="X214" s="358"/>
      <c r="Y214" s="138">
        <v>2886</v>
      </c>
      <c r="Z214" s="358">
        <f t="shared" si="71"/>
        <v>3.908163265306122</v>
      </c>
      <c r="AA214" s="250"/>
      <c r="AB214" s="358"/>
      <c r="AC214" s="72"/>
      <c r="AD214" s="72"/>
      <c r="AE214" s="72"/>
      <c r="AF214" s="72"/>
      <c r="AG214" s="72"/>
      <c r="AH214" s="72"/>
      <c r="AI214" s="72"/>
      <c r="AJ214" s="72"/>
      <c r="AK214" s="72"/>
      <c r="AL214" s="72"/>
      <c r="AM214" s="72"/>
      <c r="AN214" s="91"/>
    </row>
    <row r="215" spans="1:40" s="106" customFormat="1" ht="13.55" customHeight="1">
      <c r="A215" s="400"/>
      <c r="B215" s="62" t="s">
        <v>228</v>
      </c>
      <c r="C215" s="251">
        <f>Asia!C215</f>
        <v>137712</v>
      </c>
      <c r="D215" s="358">
        <f>IFERROR(IF((C215/C203-1)=-100%,"",(C215/C203-1)),"")</f>
        <v>0.54927549275492749</v>
      </c>
      <c r="E215" s="138">
        <v>29212</v>
      </c>
      <c r="F215" s="358">
        <f t="shared" si="67"/>
        <v>1.5232789150902653</v>
      </c>
      <c r="G215" s="356">
        <v>1229</v>
      </c>
      <c r="H215" s="358">
        <f t="shared" si="68"/>
        <v>-4.0518638573744381E-3</v>
      </c>
      <c r="I215" s="138"/>
      <c r="J215" s="358"/>
      <c r="K215" s="138">
        <v>562</v>
      </c>
      <c r="L215" s="358">
        <f t="shared" si="69"/>
        <v>21.48</v>
      </c>
      <c r="M215" s="138">
        <v>0</v>
      </c>
      <c r="N215" s="358" t="str">
        <f t="shared" si="72"/>
        <v/>
      </c>
      <c r="O215" s="250"/>
      <c r="P215" s="358"/>
      <c r="Q215" s="138"/>
      <c r="R215" s="358"/>
      <c r="S215" s="138">
        <v>73</v>
      </c>
      <c r="T215" s="358">
        <f t="shared" si="70"/>
        <v>72</v>
      </c>
      <c r="U215" s="250"/>
      <c r="V215" s="358"/>
      <c r="W215" s="138"/>
      <c r="X215" s="358"/>
      <c r="Y215" s="138">
        <v>3262</v>
      </c>
      <c r="Z215" s="358">
        <f t="shared" si="71"/>
        <v>1.8995555555555557</v>
      </c>
      <c r="AA215" s="250"/>
      <c r="AB215" s="358"/>
      <c r="AC215" s="72"/>
      <c r="AD215" s="72"/>
      <c r="AE215" s="72"/>
      <c r="AF215" s="72"/>
      <c r="AG215" s="72"/>
      <c r="AH215" s="72"/>
      <c r="AI215" s="72"/>
      <c r="AJ215" s="72"/>
      <c r="AK215" s="72"/>
      <c r="AL215" s="72"/>
      <c r="AM215" s="72"/>
      <c r="AN215" s="91"/>
    </row>
    <row r="216" spans="1:40" s="106" customFormat="1" ht="13.55" customHeight="1">
      <c r="A216" s="400"/>
      <c r="B216" s="62" t="s">
        <v>229</v>
      </c>
      <c r="C216" s="251">
        <f>Asia!C216</f>
        <v>116615</v>
      </c>
      <c r="D216" s="358">
        <f>IFERROR(IF((C216/C204-1)=-100%,"",(C216/C204-1)),"")</f>
        <v>0.51846402250058587</v>
      </c>
      <c r="E216" s="138">
        <v>20400</v>
      </c>
      <c r="F216" s="358">
        <f t="shared" si="67"/>
        <v>2.5934472432622866</v>
      </c>
      <c r="G216" s="356">
        <v>2551</v>
      </c>
      <c r="H216" s="358">
        <f t="shared" si="68"/>
        <v>3.2873949579831931</v>
      </c>
      <c r="I216" s="138"/>
      <c r="J216" s="358"/>
      <c r="K216" s="138">
        <v>278</v>
      </c>
      <c r="L216" s="358">
        <f t="shared" si="69"/>
        <v>7.6875</v>
      </c>
      <c r="M216" s="138">
        <v>3</v>
      </c>
      <c r="N216" s="358" t="str">
        <f t="shared" si="72"/>
        <v/>
      </c>
      <c r="O216" s="250"/>
      <c r="P216" s="358"/>
      <c r="Q216" s="138"/>
      <c r="R216" s="358"/>
      <c r="S216" s="138">
        <v>91</v>
      </c>
      <c r="T216" s="358">
        <f t="shared" si="70"/>
        <v>21.75</v>
      </c>
      <c r="U216" s="250"/>
      <c r="V216" s="358"/>
      <c r="W216" s="138"/>
      <c r="X216" s="358"/>
      <c r="Y216" s="138">
        <v>2463</v>
      </c>
      <c r="Z216" s="358">
        <f>IFERROR(IF((Y216/Y204-1)=-100%,"",(Y216/Y204-1)),"")</f>
        <v>1.6713665943600868</v>
      </c>
      <c r="AA216" s="250"/>
      <c r="AB216" s="358"/>
      <c r="AC216" s="72"/>
      <c r="AD216" s="72"/>
      <c r="AE216" s="72"/>
      <c r="AF216" s="72"/>
      <c r="AG216" s="72"/>
      <c r="AH216" s="72"/>
      <c r="AI216" s="72"/>
      <c r="AJ216" s="72"/>
      <c r="AK216" s="72"/>
      <c r="AL216" s="72"/>
      <c r="AM216" s="72"/>
      <c r="AN216" s="91"/>
    </row>
    <row r="217" spans="1:40" s="106" customFormat="1" ht="13.55" customHeight="1">
      <c r="A217" s="400"/>
      <c r="B217" s="62" t="s">
        <v>21</v>
      </c>
      <c r="C217" s="251">
        <f>Asia!C217</f>
        <v>124399</v>
      </c>
      <c r="D217" s="358">
        <f>IFERROR(IF((C217/C205-1)=-100%,"",(C217/C205-1)),"")</f>
        <v>0.72848409059330277</v>
      </c>
      <c r="E217" s="138">
        <v>22182</v>
      </c>
      <c r="F217" s="358">
        <f t="shared" si="67"/>
        <v>3.5085365853658539</v>
      </c>
      <c r="G217" s="356">
        <v>2184</v>
      </c>
      <c r="H217" s="358">
        <f t="shared" si="68"/>
        <v>4.585677749360614</v>
      </c>
      <c r="I217" s="138"/>
      <c r="J217" s="358"/>
      <c r="K217" s="138">
        <v>451</v>
      </c>
      <c r="L217" s="358">
        <f t="shared" si="69"/>
        <v>10</v>
      </c>
      <c r="M217" s="138">
        <v>3</v>
      </c>
      <c r="N217" s="358" t="str">
        <f t="shared" si="72"/>
        <v/>
      </c>
      <c r="O217" s="250"/>
      <c r="P217" s="358"/>
      <c r="Q217" s="138"/>
      <c r="R217" s="358"/>
      <c r="S217" s="138">
        <v>61</v>
      </c>
      <c r="T217" s="358">
        <f t="shared" si="70"/>
        <v>5.0999999999999996</v>
      </c>
      <c r="U217" s="250"/>
      <c r="V217" s="358"/>
      <c r="W217" s="138"/>
      <c r="X217" s="358"/>
      <c r="Y217" s="138">
        <v>3313</v>
      </c>
      <c r="Z217" s="358">
        <f>IFERROR(IF((Y217/Y205-1)=-100%,"",(Y217/Y205-1)),"")</f>
        <v>2.1020599250936329</v>
      </c>
      <c r="AA217" s="250"/>
      <c r="AB217" s="358"/>
      <c r="AC217" s="72"/>
      <c r="AD217" s="72"/>
      <c r="AE217" s="72"/>
      <c r="AF217" s="72"/>
      <c r="AG217" s="72"/>
      <c r="AH217" s="72"/>
      <c r="AI217" s="72"/>
      <c r="AJ217" s="72"/>
      <c r="AK217" s="72"/>
      <c r="AL217" s="72"/>
      <c r="AM217" s="72"/>
      <c r="AN217" s="91"/>
    </row>
    <row r="218" spans="1:40" s="106" customFormat="1" ht="13.55" customHeight="1">
      <c r="A218" s="400"/>
      <c r="B218" s="62" t="s">
        <v>34</v>
      </c>
      <c r="C218" s="251">
        <f>Asia!C218</f>
        <v>147907</v>
      </c>
      <c r="D218" s="358">
        <f>IFERROR(IF((C218/C206-1)=-100%,"",(C218/C206-1)),"")</f>
        <v>1.0924511218628865</v>
      </c>
      <c r="E218" s="138">
        <v>33707</v>
      </c>
      <c r="F218" s="358">
        <f t="shared" si="67"/>
        <v>6.3983757682177345</v>
      </c>
      <c r="G218" s="356">
        <v>2435</v>
      </c>
      <c r="H218" s="358">
        <f t="shared" si="68"/>
        <v>4.1155462184873945</v>
      </c>
      <c r="I218" s="138"/>
      <c r="J218" s="358"/>
      <c r="K218" s="138">
        <v>643</v>
      </c>
      <c r="L218" s="358">
        <f t="shared" si="69"/>
        <v>4.1031746031746028</v>
      </c>
      <c r="M218" s="138">
        <v>1</v>
      </c>
      <c r="N218" s="358">
        <f t="shared" si="72"/>
        <v>-0.94117647058823528</v>
      </c>
      <c r="O218" s="250"/>
      <c r="P218" s="358"/>
      <c r="Q218" s="138"/>
      <c r="R218" s="358"/>
      <c r="S218" s="138">
        <v>132</v>
      </c>
      <c r="T218" s="358">
        <f t="shared" si="70"/>
        <v>4.5</v>
      </c>
      <c r="U218" s="250"/>
      <c r="V218" s="358"/>
      <c r="W218" s="138"/>
      <c r="X218" s="358"/>
      <c r="Y218" s="138">
        <v>4067</v>
      </c>
      <c r="Z218" s="358">
        <f>IFERROR(IF((Y218/Y206-1)=-100%,"",(Y218/Y206-1)),"")</f>
        <v>1.7875257025359836</v>
      </c>
      <c r="AA218" s="250"/>
      <c r="AB218" s="358"/>
      <c r="AC218" s="72"/>
      <c r="AD218" s="72"/>
      <c r="AE218" s="72"/>
      <c r="AF218" s="72"/>
      <c r="AG218" s="72"/>
      <c r="AH218" s="72"/>
      <c r="AI218" s="72"/>
      <c r="AJ218" s="72"/>
      <c r="AK218" s="72"/>
      <c r="AL218" s="72"/>
      <c r="AM218" s="72"/>
      <c r="AN218" s="91"/>
    </row>
    <row r="219" spans="1:40" s="106" customFormat="1" ht="13.55" customHeight="1">
      <c r="A219" s="401"/>
      <c r="B219" s="156" t="s">
        <v>32</v>
      </c>
      <c r="C219" s="254">
        <f>Asia!C219</f>
        <v>139426</v>
      </c>
      <c r="D219" s="359">
        <f>IFERROR(IF((C219/C207-1)=-100%,"",(C219/C207-1)),"")</f>
        <v>0.72188260284292305</v>
      </c>
      <c r="E219" s="241">
        <v>32783</v>
      </c>
      <c r="F219" s="359">
        <f t="shared" si="67"/>
        <v>3.4883625410733847</v>
      </c>
      <c r="G219" s="357">
        <v>3615</v>
      </c>
      <c r="H219" s="359">
        <f t="shared" si="68"/>
        <v>3.8654104979811574</v>
      </c>
      <c r="I219" s="241"/>
      <c r="J219" s="359"/>
      <c r="K219" s="241">
        <v>867</v>
      </c>
      <c r="L219" s="359">
        <f t="shared" si="69"/>
        <v>5.8809523809523814</v>
      </c>
      <c r="M219" s="241">
        <v>2</v>
      </c>
      <c r="N219" s="359">
        <f t="shared" si="72"/>
        <v>-0.5</v>
      </c>
      <c r="O219" s="253"/>
      <c r="P219" s="359"/>
      <c r="Q219" s="241"/>
      <c r="R219" s="359"/>
      <c r="S219" s="241">
        <v>149</v>
      </c>
      <c r="T219" s="359">
        <f t="shared" si="70"/>
        <v>2.9210526315789473</v>
      </c>
      <c r="U219" s="253"/>
      <c r="V219" s="359"/>
      <c r="W219" s="241"/>
      <c r="X219" s="359"/>
      <c r="Y219" s="241">
        <v>5027</v>
      </c>
      <c r="Z219" s="359">
        <f>IFERROR(IF((Y219/Y207-1)=-100%,"",(Y219/Y207-1)),"")</f>
        <v>1.8337091319052989</v>
      </c>
      <c r="AA219" s="250"/>
      <c r="AB219" s="358"/>
      <c r="AC219" s="72"/>
      <c r="AD219" s="72"/>
      <c r="AE219" s="72"/>
      <c r="AF219" s="72"/>
      <c r="AG219" s="72"/>
      <c r="AH219" s="72"/>
      <c r="AI219" s="72"/>
      <c r="AJ219" s="72"/>
      <c r="AK219" s="72"/>
      <c r="AL219" s="72"/>
      <c r="AM219" s="72"/>
      <c r="AN219" s="91"/>
    </row>
    <row r="220" spans="1:40" s="106" customFormat="1" ht="13.55" customHeight="1">
      <c r="A220" s="399" t="s">
        <v>448</v>
      </c>
      <c r="B220" s="101" t="s">
        <v>25</v>
      </c>
      <c r="C220" s="245">
        <f>Asia!C220</f>
        <v>147434</v>
      </c>
      <c r="D220" s="371">
        <f t="shared" ref="D220" si="73">IFERROR(IF((C220/C208-1)=-100%,"",(C220/C208-1)),"")</f>
        <v>0.71150296599839802</v>
      </c>
      <c r="E220" s="246">
        <v>31315</v>
      </c>
      <c r="F220" s="371">
        <f t="shared" ref="F220:F243" si="74">IFERROR(IF((E220/E208-1)=-100%,"",(E220/E208-1)),"")</f>
        <v>2.0341052223621743</v>
      </c>
      <c r="G220" s="362">
        <v>1764</v>
      </c>
      <c r="H220" s="371">
        <f t="shared" ref="H220:H243" si="75">IFERROR(IF((G220/G208-1)=-100%,"",(G220/G208-1)),"")</f>
        <v>1.2820181112548514</v>
      </c>
      <c r="I220" s="246"/>
      <c r="J220" s="371" t="str">
        <f>IFERROR(IF((I220/I208-1)=-100%,"",(I220/I208-1)),"")</f>
        <v/>
      </c>
      <c r="K220" s="246">
        <v>750</v>
      </c>
      <c r="L220" s="371">
        <f t="shared" ref="L220:L225" si="76">IFERROR(IF((K220/K208-1)=-100%,"",(K220/K208-1)),"")</f>
        <v>7.1521739130434785</v>
      </c>
      <c r="M220" s="246">
        <v>0</v>
      </c>
      <c r="N220" s="371"/>
      <c r="O220" s="248"/>
      <c r="P220" s="371" t="str">
        <f>IFERROR(IF((O220/O208-1)=-100%,"",(O220/O208-1)),"")</f>
        <v/>
      </c>
      <c r="Q220" s="246"/>
      <c r="R220" s="371" t="str">
        <f>IFERROR(IF((Q220/Q208-1)=-100%,"",(Q220/Q208-1)),"")</f>
        <v/>
      </c>
      <c r="S220" s="246">
        <v>132</v>
      </c>
      <c r="T220" s="371">
        <f t="shared" ref="T220:T224" si="77">IFERROR(IF((S220/S208-1)=-100%,"",(S220/S208-1)),"")</f>
        <v>4.5</v>
      </c>
      <c r="U220" s="248"/>
      <c r="V220" s="371" t="str">
        <f>IFERROR(IF((U220/U208-1)=-100%,"",(U220/U208-1)),"")</f>
        <v/>
      </c>
      <c r="W220" s="246"/>
      <c r="X220" s="371" t="str">
        <f>IFERROR(IF((W220/W208-1)=-100%,"",(W220/W208-1)),"")</f>
        <v/>
      </c>
      <c r="Y220" s="246">
        <v>3545</v>
      </c>
      <c r="Z220" s="371">
        <f t="shared" ref="Z220:Z227" si="78">IFERROR(IF((Y220/Y208-1)=-100%,"",(Y220/Y208-1)),"")</f>
        <v>1.2239648682559601</v>
      </c>
      <c r="AA220" s="250"/>
      <c r="AB220" s="358" t="str">
        <f>IFERROR(IF((AA220/AA208-1)=-100%,"",(AA220/AA208-1)),"")</f>
        <v/>
      </c>
      <c r="AC220" s="72"/>
      <c r="AD220" s="72"/>
      <c r="AE220" s="72"/>
      <c r="AF220" s="72"/>
      <c r="AG220" s="72"/>
      <c r="AH220" s="72"/>
      <c r="AI220" s="72"/>
      <c r="AJ220" s="72"/>
      <c r="AK220" s="72"/>
      <c r="AL220" s="72"/>
      <c r="AM220" s="72"/>
      <c r="AN220" s="91"/>
    </row>
    <row r="221" spans="1:40" s="106" customFormat="1" ht="13.55" customHeight="1">
      <c r="A221" s="400"/>
      <c r="B221" s="62" t="s">
        <v>26</v>
      </c>
      <c r="C221" s="251">
        <f>Asia!C221</f>
        <v>112722</v>
      </c>
      <c r="D221" s="358">
        <f t="shared" ref="D221" si="79">IFERROR(IF((C221/C209-1)=-100%,"",(C221/C209-1)),"")</f>
        <v>0.65250025654933808</v>
      </c>
      <c r="E221" s="138">
        <v>17577</v>
      </c>
      <c r="F221" s="358">
        <f t="shared" si="74"/>
        <v>2.6241237113402063</v>
      </c>
      <c r="G221" s="356">
        <v>1388</v>
      </c>
      <c r="H221" s="358">
        <f t="shared" si="75"/>
        <v>1.28665568369028</v>
      </c>
      <c r="I221" s="138"/>
      <c r="J221" s="358"/>
      <c r="K221" s="138">
        <v>764</v>
      </c>
      <c r="L221" s="358">
        <f t="shared" si="76"/>
        <v>12.403508771929825</v>
      </c>
      <c r="M221" s="138">
        <v>2</v>
      </c>
      <c r="N221" s="358">
        <f t="shared" ref="N221:N224" si="80">IFERROR(IF((M221/M209-1)=-100%,"",(M221/M209-1)),"")</f>
        <v>1</v>
      </c>
      <c r="O221" s="250"/>
      <c r="P221" s="358"/>
      <c r="Q221" s="138"/>
      <c r="R221" s="358"/>
      <c r="S221" s="138">
        <v>134</v>
      </c>
      <c r="T221" s="358">
        <f t="shared" si="77"/>
        <v>3.9629629629629628</v>
      </c>
      <c r="U221" s="250"/>
      <c r="V221" s="358"/>
      <c r="W221" s="138"/>
      <c r="X221" s="358"/>
      <c r="Y221" s="138">
        <v>2892</v>
      </c>
      <c r="Z221" s="358">
        <f t="shared" si="78"/>
        <v>1.7334593572778827</v>
      </c>
      <c r="AA221" s="250"/>
      <c r="AB221" s="358"/>
      <c r="AC221" s="72"/>
      <c r="AD221" s="72"/>
      <c r="AE221" s="72"/>
      <c r="AF221" s="72"/>
      <c r="AG221" s="72"/>
      <c r="AH221" s="72"/>
      <c r="AI221" s="72"/>
      <c r="AJ221" s="72"/>
      <c r="AK221" s="72"/>
      <c r="AL221" s="72"/>
      <c r="AM221" s="72"/>
      <c r="AN221" s="91"/>
    </row>
    <row r="222" spans="1:40" s="106" customFormat="1" ht="13.55" customHeight="1">
      <c r="A222" s="400"/>
      <c r="B222" s="62" t="s">
        <v>223</v>
      </c>
      <c r="C222" s="251">
        <f>Asia!C222</f>
        <v>145503</v>
      </c>
      <c r="D222" s="358">
        <f t="shared" ref="D222" si="81">IFERROR(IF((C222/C210-1)=-100%,"",(C222/C210-1)),"")</f>
        <v>0.96628332815308315</v>
      </c>
      <c r="E222" s="138">
        <v>24887</v>
      </c>
      <c r="F222" s="358">
        <f t="shared" si="74"/>
        <v>3.6163976998701539</v>
      </c>
      <c r="G222" s="356">
        <v>1890</v>
      </c>
      <c r="H222" s="358">
        <f t="shared" si="75"/>
        <v>3.064516129032258</v>
      </c>
      <c r="I222" s="138"/>
      <c r="J222" s="358"/>
      <c r="K222" s="138">
        <v>838</v>
      </c>
      <c r="L222" s="358">
        <f t="shared" si="76"/>
        <v>7.1359223300970882</v>
      </c>
      <c r="M222" s="138">
        <v>6</v>
      </c>
      <c r="N222" s="358" t="str">
        <f t="shared" si="80"/>
        <v/>
      </c>
      <c r="O222" s="250"/>
      <c r="P222" s="358"/>
      <c r="Q222" s="138"/>
      <c r="R222" s="358"/>
      <c r="S222" s="138">
        <v>164</v>
      </c>
      <c r="T222" s="358">
        <f t="shared" si="77"/>
        <v>2.6444444444444444</v>
      </c>
      <c r="U222" s="250"/>
      <c r="V222" s="358"/>
      <c r="W222" s="138"/>
      <c r="X222" s="358"/>
      <c r="Y222" s="138">
        <v>3829</v>
      </c>
      <c r="Z222" s="358">
        <f t="shared" si="78"/>
        <v>1.7726285300506879</v>
      </c>
      <c r="AA222" s="250"/>
      <c r="AB222" s="358"/>
      <c r="AC222" s="72"/>
      <c r="AD222" s="72"/>
      <c r="AE222" s="72"/>
      <c r="AF222" s="72"/>
      <c r="AG222" s="72"/>
      <c r="AH222" s="72"/>
      <c r="AI222" s="72"/>
      <c r="AJ222" s="72"/>
      <c r="AK222" s="72"/>
      <c r="AL222" s="72"/>
      <c r="AM222" s="72"/>
      <c r="AN222" s="91"/>
    </row>
    <row r="223" spans="1:40" s="106" customFormat="1" ht="13.55" customHeight="1">
      <c r="A223" s="400"/>
      <c r="B223" s="62" t="s">
        <v>8</v>
      </c>
      <c r="C223" s="251">
        <f>Asia!C223</f>
        <v>215246</v>
      </c>
      <c r="D223" s="358">
        <f t="shared" ref="D223" si="82">IFERROR(IF((C223/C211-1)=-100%,"",(C223/C211-1)),"")</f>
        <v>2.0187933017306667</v>
      </c>
      <c r="E223" s="138">
        <v>43721</v>
      </c>
      <c r="F223" s="358">
        <f t="shared" si="74"/>
        <v>6.4571038717380178</v>
      </c>
      <c r="G223" s="356">
        <v>3199</v>
      </c>
      <c r="H223" s="358">
        <f t="shared" si="75"/>
        <v>6.4050925925925926</v>
      </c>
      <c r="I223" s="138"/>
      <c r="J223" s="358"/>
      <c r="K223" s="138">
        <v>872</v>
      </c>
      <c r="L223" s="358">
        <f t="shared" si="76"/>
        <v>4.518987341772152</v>
      </c>
      <c r="M223" s="138">
        <v>2</v>
      </c>
      <c r="N223" s="358">
        <f t="shared" si="80"/>
        <v>0</v>
      </c>
      <c r="O223" s="250"/>
      <c r="P223" s="358"/>
      <c r="Q223" s="138"/>
      <c r="R223" s="358"/>
      <c r="S223" s="138">
        <v>231</v>
      </c>
      <c r="T223" s="358">
        <f t="shared" si="77"/>
        <v>2.347826086956522</v>
      </c>
      <c r="U223" s="250"/>
      <c r="V223" s="358"/>
      <c r="W223" s="138"/>
      <c r="X223" s="358"/>
      <c r="Y223" s="138">
        <v>4922</v>
      </c>
      <c r="Z223" s="358">
        <f t="shared" si="78"/>
        <v>2.2212041884816753</v>
      </c>
      <c r="AA223" s="250"/>
      <c r="AB223" s="358"/>
      <c r="AC223" s="72"/>
      <c r="AD223" s="72"/>
      <c r="AE223" s="72"/>
      <c r="AF223" s="72"/>
      <c r="AG223" s="72"/>
      <c r="AH223" s="72"/>
      <c r="AI223" s="72"/>
      <c r="AJ223" s="72"/>
      <c r="AK223" s="72"/>
      <c r="AL223" s="72"/>
      <c r="AM223" s="72"/>
      <c r="AN223" s="91"/>
    </row>
    <row r="224" spans="1:40" s="106" customFormat="1" ht="13.55" customHeight="1">
      <c r="A224" s="400"/>
      <c r="B224" s="62" t="s">
        <v>9</v>
      </c>
      <c r="C224" s="251">
        <f>Asia!C224</f>
        <v>315945</v>
      </c>
      <c r="D224" s="358">
        <f t="shared" ref="D224" si="83">IFERROR(IF((C224/C212-1)=-100%,"",(C224/C212-1)),"")</f>
        <v>3.1893629998939215</v>
      </c>
      <c r="E224" s="138">
        <v>70641</v>
      </c>
      <c r="F224" s="358">
        <f t="shared" si="74"/>
        <v>7.055764625384878</v>
      </c>
      <c r="G224" s="356">
        <v>6208</v>
      </c>
      <c r="H224" s="358">
        <f t="shared" si="75"/>
        <v>12.795555555555556</v>
      </c>
      <c r="I224" s="138"/>
      <c r="J224" s="358"/>
      <c r="K224" s="138">
        <v>836</v>
      </c>
      <c r="L224" s="358">
        <f t="shared" si="76"/>
        <v>2.0071942446043165</v>
      </c>
      <c r="M224" s="138">
        <v>13</v>
      </c>
      <c r="N224" s="358">
        <f t="shared" si="80"/>
        <v>12</v>
      </c>
      <c r="O224" s="250"/>
      <c r="P224" s="358"/>
      <c r="Q224" s="138"/>
      <c r="R224" s="358"/>
      <c r="S224" s="138">
        <v>199</v>
      </c>
      <c r="T224" s="358">
        <f t="shared" si="77"/>
        <v>2.9019607843137254</v>
      </c>
      <c r="U224" s="250"/>
      <c r="V224" s="358"/>
      <c r="W224" s="138"/>
      <c r="X224" s="358"/>
      <c r="Y224" s="138">
        <v>5269</v>
      </c>
      <c r="Z224" s="358">
        <f t="shared" si="78"/>
        <v>1.4865502595563944</v>
      </c>
      <c r="AA224" s="250"/>
      <c r="AB224" s="358"/>
      <c r="AC224" s="72"/>
      <c r="AD224" s="72"/>
      <c r="AE224" s="72"/>
      <c r="AF224" s="72"/>
      <c r="AG224" s="72"/>
      <c r="AH224" s="72"/>
      <c r="AI224" s="72"/>
      <c r="AJ224" s="72"/>
      <c r="AK224" s="72"/>
      <c r="AL224" s="72"/>
      <c r="AM224" s="72"/>
      <c r="AN224" s="91"/>
    </row>
    <row r="225" spans="1:40" s="106" customFormat="1" ht="13.55" customHeight="1">
      <c r="A225" s="400"/>
      <c r="B225" s="62" t="s">
        <v>226</v>
      </c>
      <c r="C225" s="251">
        <f>Asia!C225</f>
        <v>412798</v>
      </c>
      <c r="D225" s="358">
        <f t="shared" ref="D225" si="84">IFERROR(IF((C225/C213-1)=-100%,"",(C225/C213-1)),"")</f>
        <v>4.1959570022405153</v>
      </c>
      <c r="E225" s="138">
        <v>86165</v>
      </c>
      <c r="F225" s="358">
        <f t="shared" si="74"/>
        <v>5.860270700636943</v>
      </c>
      <c r="G225" s="356">
        <v>8893</v>
      </c>
      <c r="H225" s="358">
        <f t="shared" si="75"/>
        <v>17.002024291497975</v>
      </c>
      <c r="I225" s="138"/>
      <c r="J225" s="358"/>
      <c r="K225" s="138">
        <v>852</v>
      </c>
      <c r="L225" s="358">
        <f t="shared" si="76"/>
        <v>1.739549839228296</v>
      </c>
      <c r="M225" s="138">
        <v>6</v>
      </c>
      <c r="N225" s="358">
        <f t="shared" ref="N225:N243" si="85">IFERROR(IF((M225/M213-1)=-100%,"",(M225/M213-1)),"")</f>
        <v>1</v>
      </c>
      <c r="O225" s="250"/>
      <c r="P225" s="358"/>
      <c r="Q225" s="138"/>
      <c r="R225" s="358"/>
      <c r="S225" s="138">
        <v>145</v>
      </c>
      <c r="T225" s="358">
        <f t="shared" ref="T225:T243" si="86">IFERROR(IF((S225/S213-1)=-100%,"",(S225/S213-1)),"")</f>
        <v>1.5438596491228069</v>
      </c>
      <c r="U225" s="250"/>
      <c r="V225" s="358"/>
      <c r="W225" s="138"/>
      <c r="X225" s="358"/>
      <c r="Y225" s="138">
        <v>4447</v>
      </c>
      <c r="Z225" s="358">
        <f t="shared" si="78"/>
        <v>0.70187523918867201</v>
      </c>
      <c r="AA225" s="250"/>
      <c r="AB225" s="358"/>
      <c r="AC225" s="72"/>
      <c r="AD225" s="72"/>
      <c r="AE225" s="72"/>
      <c r="AF225" s="72"/>
      <c r="AG225" s="72"/>
      <c r="AH225" s="72"/>
      <c r="AI225" s="72"/>
      <c r="AJ225" s="72"/>
      <c r="AK225" s="72"/>
      <c r="AL225" s="72"/>
      <c r="AM225" s="72"/>
      <c r="AN225" s="91"/>
    </row>
    <row r="226" spans="1:40" s="106" customFormat="1" ht="13.55" customHeight="1">
      <c r="A226" s="400"/>
      <c r="B226" s="62" t="s">
        <v>227</v>
      </c>
      <c r="C226" s="251">
        <f>Asia!C226</f>
        <v>674022</v>
      </c>
      <c r="D226" s="358">
        <f t="shared" ref="D226" si="87">IFERROR(IF((C226/C214-1)=-100%,"",(C226/C214-1)),"")</f>
        <v>5.6104567343055818</v>
      </c>
      <c r="E226" s="138">
        <v>114841</v>
      </c>
      <c r="F226" s="358">
        <f t="shared" si="74"/>
        <v>5.8878426198044744</v>
      </c>
      <c r="G226" s="356">
        <v>13897</v>
      </c>
      <c r="H226" s="358">
        <f t="shared" si="75"/>
        <v>20.545736434108527</v>
      </c>
      <c r="I226" s="138"/>
      <c r="J226" s="358"/>
      <c r="K226" s="138">
        <v>845</v>
      </c>
      <c r="L226" s="358">
        <f t="shared" ref="L226:L243" si="88">IFERROR(IF((K226/K214-1)=-100%,"",(K226/K214-1)),"")</f>
        <v>3.2893401015228427</v>
      </c>
      <c r="M226" s="138">
        <v>17</v>
      </c>
      <c r="N226" s="358">
        <f t="shared" si="85"/>
        <v>7.5</v>
      </c>
      <c r="O226" s="250"/>
      <c r="P226" s="358"/>
      <c r="Q226" s="138"/>
      <c r="R226" s="358"/>
      <c r="S226" s="138">
        <v>261</v>
      </c>
      <c r="T226" s="358">
        <f t="shared" si="86"/>
        <v>2.3037974683544302</v>
      </c>
      <c r="U226" s="250"/>
      <c r="V226" s="358"/>
      <c r="W226" s="138"/>
      <c r="X226" s="358"/>
      <c r="Y226" s="138">
        <v>5333</v>
      </c>
      <c r="Z226" s="358">
        <f t="shared" si="78"/>
        <v>0.84788634788634787</v>
      </c>
      <c r="AA226" s="250"/>
      <c r="AB226" s="358"/>
      <c r="AC226" s="72"/>
      <c r="AD226" s="72"/>
      <c r="AE226" s="72"/>
      <c r="AF226" s="72"/>
      <c r="AG226" s="72"/>
      <c r="AH226" s="72"/>
      <c r="AI226" s="72"/>
      <c r="AJ226" s="72"/>
      <c r="AK226" s="72"/>
      <c r="AL226" s="72"/>
      <c r="AM226" s="72"/>
      <c r="AN226" s="91"/>
    </row>
    <row r="227" spans="1:40" s="106" customFormat="1" ht="13.55" customHeight="1">
      <c r="A227" s="400"/>
      <c r="B227" s="62" t="s">
        <v>228</v>
      </c>
      <c r="C227" s="251">
        <f>Asia!C227</f>
        <v>702153</v>
      </c>
      <c r="D227" s="358">
        <f t="shared" ref="D227" si="89">IFERROR(IF((C227/C215-1)=-100%,"",(C227/C215-1)),"")</f>
        <v>4.0987059951202509</v>
      </c>
      <c r="E227" s="138">
        <v>111670</v>
      </c>
      <c r="F227" s="358">
        <f t="shared" si="74"/>
        <v>2.8227440777762562</v>
      </c>
      <c r="G227" s="356">
        <v>9925</v>
      </c>
      <c r="H227" s="358">
        <f t="shared" si="75"/>
        <v>7.0756712774613515</v>
      </c>
      <c r="I227" s="138"/>
      <c r="J227" s="358"/>
      <c r="K227" s="138">
        <v>903</v>
      </c>
      <c r="L227" s="358">
        <f t="shared" si="88"/>
        <v>0.60676156583629903</v>
      </c>
      <c r="M227" s="138">
        <v>2</v>
      </c>
      <c r="N227" s="358" t="str">
        <f t="shared" si="85"/>
        <v/>
      </c>
      <c r="O227" s="250"/>
      <c r="P227" s="358"/>
      <c r="Q227" s="138"/>
      <c r="R227" s="358"/>
      <c r="S227" s="138">
        <v>245</v>
      </c>
      <c r="T227" s="358">
        <f t="shared" si="86"/>
        <v>2.3561643835616439</v>
      </c>
      <c r="U227" s="250"/>
      <c r="V227" s="358"/>
      <c r="W227" s="138"/>
      <c r="X227" s="358"/>
      <c r="Y227" s="138">
        <v>5221</v>
      </c>
      <c r="Z227" s="358">
        <f t="shared" si="78"/>
        <v>0.60055180870631508</v>
      </c>
      <c r="AA227" s="250"/>
      <c r="AB227" s="358"/>
      <c r="AC227" s="72"/>
      <c r="AD227" s="72"/>
      <c r="AE227" s="72"/>
      <c r="AF227" s="72"/>
      <c r="AG227" s="72"/>
      <c r="AH227" s="72"/>
      <c r="AI227" s="72"/>
      <c r="AJ227" s="72"/>
      <c r="AK227" s="72"/>
      <c r="AL227" s="72"/>
      <c r="AM227" s="72"/>
      <c r="AN227" s="91"/>
    </row>
    <row r="228" spans="1:40" s="106" customFormat="1" ht="13.55" customHeight="1">
      <c r="A228" s="400"/>
      <c r="B228" s="62" t="s">
        <v>229</v>
      </c>
      <c r="C228" s="251">
        <f>Asia!C228</f>
        <v>619954</v>
      </c>
      <c r="D228" s="358">
        <f t="shared" ref="D228" si="90">IFERROR(IF((C228/C216-1)=-100%,"",(C228/C216-1)),"")</f>
        <v>4.3162457659820781</v>
      </c>
      <c r="E228" s="138">
        <v>98431</v>
      </c>
      <c r="F228" s="358">
        <f t="shared" si="74"/>
        <v>3.8250490196078433</v>
      </c>
      <c r="G228" s="356">
        <v>9306</v>
      </c>
      <c r="H228" s="358">
        <f t="shared" si="75"/>
        <v>2.6479811838494709</v>
      </c>
      <c r="I228" s="138"/>
      <c r="J228" s="358"/>
      <c r="K228" s="138">
        <v>492</v>
      </c>
      <c r="L228" s="358">
        <f t="shared" si="88"/>
        <v>0.7697841726618706</v>
      </c>
      <c r="M228" s="138">
        <v>18</v>
      </c>
      <c r="N228" s="358">
        <f t="shared" si="85"/>
        <v>5</v>
      </c>
      <c r="O228" s="250"/>
      <c r="P228" s="358"/>
      <c r="Q228" s="138"/>
      <c r="R228" s="358"/>
      <c r="S228" s="138">
        <v>222</v>
      </c>
      <c r="T228" s="358">
        <f t="shared" si="86"/>
        <v>1.4395604395604398</v>
      </c>
      <c r="U228" s="250"/>
      <c r="V228" s="358"/>
      <c r="W228" s="138"/>
      <c r="X228" s="358"/>
      <c r="Y228" s="138">
        <v>4747</v>
      </c>
      <c r="Z228" s="358">
        <f>IFERROR(IF((Y228/Y216-1)=-100%,"",(Y228/Y216-1)),"")</f>
        <v>0.92732440113682491</v>
      </c>
      <c r="AA228" s="250"/>
      <c r="AB228" s="358"/>
      <c r="AC228" s="72"/>
      <c r="AD228" s="72"/>
      <c r="AE228" s="72"/>
      <c r="AF228" s="72"/>
      <c r="AG228" s="72"/>
      <c r="AH228" s="72"/>
      <c r="AI228" s="72"/>
      <c r="AJ228" s="72"/>
      <c r="AK228" s="72"/>
      <c r="AL228" s="72"/>
      <c r="AM228" s="72"/>
      <c r="AN228" s="91"/>
    </row>
    <row r="229" spans="1:40" s="106" customFormat="1" ht="13.55" customHeight="1">
      <c r="A229" s="400"/>
      <c r="B229" s="62" t="s">
        <v>21</v>
      </c>
      <c r="C229" s="251">
        <f>Asia!C229</f>
        <v>773480</v>
      </c>
      <c r="D229" s="358">
        <f t="shared" ref="D229" si="91">IFERROR(IF((C229/C217-1)=-100%,"",(C229/C217-1)),"")</f>
        <v>5.2177348692513608</v>
      </c>
      <c r="E229" s="138">
        <v>105200</v>
      </c>
      <c r="F229" s="358">
        <f t="shared" si="74"/>
        <v>3.7425840771796954</v>
      </c>
      <c r="G229" s="356">
        <v>7928</v>
      </c>
      <c r="H229" s="358">
        <f t="shared" si="75"/>
        <v>2.63003663003663</v>
      </c>
      <c r="I229" s="138"/>
      <c r="J229" s="358"/>
      <c r="K229" s="138">
        <v>575</v>
      </c>
      <c r="L229" s="358">
        <f t="shared" si="88"/>
        <v>0.27494456762749442</v>
      </c>
      <c r="M229" s="138">
        <v>16</v>
      </c>
      <c r="N229" s="358">
        <f t="shared" si="85"/>
        <v>4.333333333333333</v>
      </c>
      <c r="O229" s="250"/>
      <c r="P229" s="358"/>
      <c r="Q229" s="138"/>
      <c r="R229" s="358"/>
      <c r="S229" s="138">
        <v>220</v>
      </c>
      <c r="T229" s="358">
        <f t="shared" si="86"/>
        <v>2.6065573770491803</v>
      </c>
      <c r="U229" s="250"/>
      <c r="V229" s="358"/>
      <c r="W229" s="138"/>
      <c r="X229" s="358"/>
      <c r="Y229" s="138">
        <v>5828</v>
      </c>
      <c r="Z229" s="358">
        <f>IFERROR(IF((Y229/Y217-1)=-100%,"",(Y229/Y217-1)),"")</f>
        <v>0.75913069725324478</v>
      </c>
      <c r="AA229" s="250"/>
      <c r="AB229" s="358"/>
      <c r="AC229" s="72"/>
      <c r="AD229" s="72"/>
      <c r="AE229" s="72"/>
      <c r="AF229" s="72"/>
      <c r="AG229" s="72"/>
      <c r="AH229" s="72"/>
      <c r="AI229" s="72"/>
      <c r="AJ229" s="72"/>
      <c r="AK229" s="72"/>
      <c r="AL229" s="72"/>
      <c r="AM229" s="72"/>
      <c r="AN229" s="91"/>
    </row>
    <row r="230" spans="1:40" s="106" customFormat="1" ht="13.55" customHeight="1">
      <c r="A230" s="400"/>
      <c r="B230" s="62" t="s">
        <v>34</v>
      </c>
      <c r="C230" s="251">
        <f>Asia!C230</f>
        <v>1041431</v>
      </c>
      <c r="D230" s="358">
        <f t="shared" ref="D230" si="92">IFERROR(IF((C230/C218-1)=-100%,"",(C230/C218-1)),"")</f>
        <v>6.0411204337860953</v>
      </c>
      <c r="E230" s="138">
        <v>96436</v>
      </c>
      <c r="F230" s="358">
        <f t="shared" si="74"/>
        <v>1.8610080992078797</v>
      </c>
      <c r="G230" s="356">
        <v>6073</v>
      </c>
      <c r="H230" s="358">
        <f t="shared" si="75"/>
        <v>1.4940451745379875</v>
      </c>
      <c r="I230" s="138"/>
      <c r="J230" s="358"/>
      <c r="K230" s="138">
        <v>1035</v>
      </c>
      <c r="L230" s="358">
        <f t="shared" si="88"/>
        <v>0.60964230171073086</v>
      </c>
      <c r="M230" s="138">
        <v>11</v>
      </c>
      <c r="N230" s="358">
        <f t="shared" si="85"/>
        <v>10</v>
      </c>
      <c r="O230" s="250"/>
      <c r="P230" s="358"/>
      <c r="Q230" s="138"/>
      <c r="R230" s="358"/>
      <c r="S230" s="138">
        <v>210</v>
      </c>
      <c r="T230" s="358">
        <f t="shared" si="86"/>
        <v>0.59090909090909083</v>
      </c>
      <c r="U230" s="250"/>
      <c r="V230" s="358"/>
      <c r="W230" s="138"/>
      <c r="X230" s="358"/>
      <c r="Y230" s="138">
        <v>7008</v>
      </c>
      <c r="Z230" s="358">
        <f>IFERROR(IF((Y230/Y218-1)=-100%,"",(Y230/Y218-1)),"")</f>
        <v>0.7231374477501844</v>
      </c>
      <c r="AA230" s="250"/>
      <c r="AB230" s="358"/>
      <c r="AC230" s="72"/>
      <c r="AD230" s="72"/>
      <c r="AE230" s="72"/>
      <c r="AF230" s="72"/>
      <c r="AG230" s="72"/>
      <c r="AH230" s="72"/>
      <c r="AI230" s="72"/>
      <c r="AJ230" s="72"/>
      <c r="AK230" s="72"/>
      <c r="AL230" s="72"/>
      <c r="AM230" s="72"/>
      <c r="AN230" s="91"/>
    </row>
    <row r="231" spans="1:40" s="106" customFormat="1" ht="13.55" customHeight="1">
      <c r="A231" s="401"/>
      <c r="B231" s="156" t="s">
        <v>32</v>
      </c>
      <c r="C231" s="254">
        <f>Asia!C231</f>
        <v>1393343</v>
      </c>
      <c r="D231" s="359">
        <f t="shared" ref="D231:D232" si="93">IFERROR(IF((C231/C219-1)=-100%,"",(C231/C219-1)),"")</f>
        <v>8.9934230344412089</v>
      </c>
      <c r="E231" s="241">
        <v>118912</v>
      </c>
      <c r="F231" s="359">
        <f t="shared" si="74"/>
        <v>2.6272458286306928</v>
      </c>
      <c r="G231" s="357">
        <v>7855</v>
      </c>
      <c r="H231" s="359">
        <f t="shared" si="75"/>
        <v>1.172890733056708</v>
      </c>
      <c r="I231" s="241"/>
      <c r="J231" s="359"/>
      <c r="K231" s="241">
        <v>1218</v>
      </c>
      <c r="L231" s="359">
        <f t="shared" si="88"/>
        <v>0.40484429065743943</v>
      </c>
      <c r="M231" s="241">
        <v>6</v>
      </c>
      <c r="N231" s="359">
        <f t="shared" si="85"/>
        <v>2</v>
      </c>
      <c r="O231" s="253"/>
      <c r="P231" s="359"/>
      <c r="Q231" s="241"/>
      <c r="R231" s="359"/>
      <c r="S231" s="241">
        <v>299</v>
      </c>
      <c r="T231" s="359">
        <f t="shared" si="86"/>
        <v>1.0067114093959733</v>
      </c>
      <c r="U231" s="253"/>
      <c r="V231" s="359"/>
      <c r="W231" s="241"/>
      <c r="X231" s="359"/>
      <c r="Y231" s="241">
        <v>8568</v>
      </c>
      <c r="Z231" s="359">
        <f>IFERROR(IF((Y231/Y219-1)=-100%,"",(Y231/Y219-1)),"")</f>
        <v>0.70439626019494739</v>
      </c>
      <c r="AA231" s="250"/>
      <c r="AB231" s="358"/>
      <c r="AC231" s="72"/>
      <c r="AD231" s="72"/>
      <c r="AE231" s="72"/>
      <c r="AF231" s="72"/>
      <c r="AG231" s="72"/>
      <c r="AH231" s="72"/>
      <c r="AI231" s="72"/>
      <c r="AJ231" s="72"/>
      <c r="AK231" s="72"/>
      <c r="AL231" s="72"/>
      <c r="AM231" s="72"/>
      <c r="AN231" s="91"/>
    </row>
    <row r="232" spans="1:40" s="106" customFormat="1" ht="13.55" customHeight="1">
      <c r="A232" s="399" t="s">
        <v>490</v>
      </c>
      <c r="B232" s="101" t="s">
        <v>25</v>
      </c>
      <c r="C232" s="245">
        <f>Asia!C232</f>
        <v>1782313</v>
      </c>
      <c r="D232" s="371">
        <f t="shared" si="93"/>
        <v>11.088887230896537</v>
      </c>
      <c r="E232" s="246">
        <v>141825</v>
      </c>
      <c r="F232" s="371">
        <f t="shared" si="74"/>
        <v>3.52897972217787</v>
      </c>
      <c r="G232" s="362">
        <v>7519</v>
      </c>
      <c r="H232" s="371">
        <f t="shared" si="75"/>
        <v>3.262471655328798</v>
      </c>
      <c r="I232" s="246"/>
      <c r="J232" s="371"/>
      <c r="K232" s="246">
        <v>1706.6441006665461</v>
      </c>
      <c r="L232" s="371">
        <f t="shared" si="88"/>
        <v>1.2755254675553949</v>
      </c>
      <c r="M232" s="246">
        <v>23</v>
      </c>
      <c r="N232" s="371" t="str">
        <f t="shared" si="85"/>
        <v/>
      </c>
      <c r="O232" s="248"/>
      <c r="P232" s="371"/>
      <c r="Q232" s="246"/>
      <c r="R232" s="371"/>
      <c r="S232" s="246">
        <v>302</v>
      </c>
      <c r="T232" s="371">
        <f t="shared" si="86"/>
        <v>1.2878787878787881</v>
      </c>
      <c r="U232" s="248"/>
      <c r="V232" s="371"/>
      <c r="W232" s="246"/>
      <c r="X232" s="371"/>
      <c r="Y232" s="246">
        <v>7614</v>
      </c>
      <c r="Z232" s="371">
        <f t="shared" ref="Z232:Z243" si="94">IFERROR(IF((Y232/Y220-1)=-100%,"",(Y232/Y220-1)),"")</f>
        <v>1.1478138222849084</v>
      </c>
      <c r="AA232" s="250"/>
      <c r="AB232" s="358"/>
      <c r="AC232" s="72"/>
      <c r="AD232" s="72"/>
      <c r="AE232" s="72"/>
      <c r="AF232" s="72"/>
      <c r="AG232" s="72"/>
      <c r="AH232" s="72"/>
      <c r="AI232" s="72"/>
      <c r="AJ232" s="72"/>
      <c r="AK232" s="72"/>
      <c r="AL232" s="72"/>
      <c r="AM232" s="72"/>
      <c r="AN232" s="91"/>
    </row>
    <row r="233" spans="1:40" s="106" customFormat="1" ht="13.55" customHeight="1">
      <c r="A233" s="400"/>
      <c r="B233" s="62" t="s">
        <v>26</v>
      </c>
      <c r="C233" s="251">
        <f>Asia!C233</f>
        <v>1724880</v>
      </c>
      <c r="D233" s="358">
        <f t="shared" ref="D233" si="95">IFERROR(IF((C233/C221-1)=-100%,"",(C233/C221-1)),"")</f>
        <v>14.302070580720711</v>
      </c>
      <c r="E233" s="138">
        <v>116425</v>
      </c>
      <c r="F233" s="358">
        <f t="shared" si="74"/>
        <v>5.6237128065085056</v>
      </c>
      <c r="G233" s="356">
        <v>6047</v>
      </c>
      <c r="H233" s="358">
        <f t="shared" si="75"/>
        <v>3.3566282420749278</v>
      </c>
      <c r="I233" s="138"/>
      <c r="J233" s="358"/>
      <c r="K233" s="138">
        <v>1154</v>
      </c>
      <c r="L233" s="358">
        <f t="shared" si="88"/>
        <v>0.51047120418848158</v>
      </c>
      <c r="M233" s="138">
        <v>13</v>
      </c>
      <c r="N233" s="358">
        <f t="shared" si="85"/>
        <v>5.5</v>
      </c>
      <c r="O233" s="250"/>
      <c r="P233" s="358"/>
      <c r="Q233" s="138"/>
      <c r="R233" s="358"/>
      <c r="S233" s="138">
        <v>286</v>
      </c>
      <c r="T233" s="358">
        <f t="shared" si="86"/>
        <v>1.1343283582089554</v>
      </c>
      <c r="U233" s="250"/>
      <c r="V233" s="358"/>
      <c r="W233" s="138"/>
      <c r="X233" s="358"/>
      <c r="Y233" s="138">
        <v>6308</v>
      </c>
      <c r="Z233" s="358">
        <f t="shared" si="94"/>
        <v>1.18118948824343</v>
      </c>
      <c r="AA233" s="250"/>
      <c r="AB233" s="358"/>
      <c r="AC233" s="72"/>
      <c r="AD233" s="72"/>
      <c r="AE233" s="72"/>
      <c r="AF233" s="72"/>
      <c r="AG233" s="72"/>
      <c r="AH233" s="72"/>
      <c r="AI233" s="72"/>
      <c r="AJ233" s="72"/>
      <c r="AK233" s="72"/>
      <c r="AL233" s="72"/>
      <c r="AM233" s="72"/>
      <c r="AN233" s="91"/>
    </row>
    <row r="234" spans="1:40" s="106" customFormat="1" ht="13.55" customHeight="1">
      <c r="A234" s="400"/>
      <c r="B234" s="62" t="s">
        <v>223</v>
      </c>
      <c r="C234" s="251">
        <f>Asia!C234</f>
        <v>1472193</v>
      </c>
      <c r="D234" s="358">
        <f t="shared" ref="D234" si="96">IFERROR(IF((C234/C222-1)=-100%,"",(C234/C222-1)),"")</f>
        <v>9.1179563307973037</v>
      </c>
      <c r="E234" s="138">
        <v>106087</v>
      </c>
      <c r="F234" s="358">
        <f t="shared" si="74"/>
        <v>3.2627476192389597</v>
      </c>
      <c r="G234" s="356">
        <v>5458</v>
      </c>
      <c r="H234" s="358">
        <f t="shared" si="75"/>
        <v>1.8878306878306876</v>
      </c>
      <c r="I234" s="138"/>
      <c r="J234" s="358"/>
      <c r="K234" s="138">
        <v>1114</v>
      </c>
      <c r="L234" s="358">
        <f t="shared" si="88"/>
        <v>0.3293556085918854</v>
      </c>
      <c r="M234" s="138">
        <v>10</v>
      </c>
      <c r="N234" s="358">
        <f t="shared" si="85"/>
        <v>0.66666666666666674</v>
      </c>
      <c r="O234" s="250"/>
      <c r="P234" s="358"/>
      <c r="Q234" s="138"/>
      <c r="R234" s="358"/>
      <c r="S234" s="138">
        <v>285</v>
      </c>
      <c r="T234" s="358">
        <f t="shared" si="86"/>
        <v>0.73780487804878048</v>
      </c>
      <c r="U234" s="250"/>
      <c r="V234" s="358"/>
      <c r="W234" s="138"/>
      <c r="X234" s="358"/>
      <c r="Y234" s="138">
        <v>6983</v>
      </c>
      <c r="Z234" s="358">
        <f t="shared" si="94"/>
        <v>0.82371376338469582</v>
      </c>
      <c r="AA234" s="250"/>
      <c r="AB234" s="358"/>
      <c r="AC234" s="72"/>
      <c r="AD234" s="72"/>
      <c r="AE234" s="72"/>
      <c r="AF234" s="72"/>
      <c r="AG234" s="72"/>
      <c r="AH234" s="72"/>
      <c r="AI234" s="72"/>
      <c r="AJ234" s="72"/>
      <c r="AK234" s="72"/>
      <c r="AL234" s="72"/>
      <c r="AM234" s="72"/>
      <c r="AN234" s="91"/>
    </row>
    <row r="235" spans="1:40" s="106" customFormat="1" ht="13.55" customHeight="1">
      <c r="A235" s="400"/>
      <c r="B235" s="62" t="s">
        <v>8</v>
      </c>
      <c r="C235" s="251">
        <f>Asia!C235</f>
        <v>1497105</v>
      </c>
      <c r="D235" s="358">
        <f t="shared" ref="D235" si="97">IFERROR(IF((C235/C223-1)=-100%,"",(C235/C223-1)),"")</f>
        <v>5.9553208886576288</v>
      </c>
      <c r="E235" s="138">
        <v>118631</v>
      </c>
      <c r="F235" s="358">
        <f t="shared" si="74"/>
        <v>1.7133642871846479</v>
      </c>
      <c r="G235" s="356">
        <v>7185</v>
      </c>
      <c r="H235" s="358">
        <f t="shared" si="75"/>
        <v>1.2460143794935918</v>
      </c>
      <c r="I235" s="138"/>
      <c r="J235" s="358"/>
      <c r="K235" s="138">
        <v>1038.2012417787896</v>
      </c>
      <c r="L235" s="358">
        <f t="shared" si="88"/>
        <v>0.19059775433347426</v>
      </c>
      <c r="M235" s="138">
        <v>12</v>
      </c>
      <c r="N235" s="358">
        <f t="shared" si="85"/>
        <v>5</v>
      </c>
      <c r="O235" s="250"/>
      <c r="P235" s="358"/>
      <c r="Q235" s="138"/>
      <c r="R235" s="358"/>
      <c r="S235" s="138">
        <v>285</v>
      </c>
      <c r="T235" s="358">
        <f t="shared" si="86"/>
        <v>0.23376623376623384</v>
      </c>
      <c r="U235" s="250"/>
      <c r="V235" s="358"/>
      <c r="W235" s="138"/>
      <c r="X235" s="358"/>
      <c r="Y235" s="138">
        <v>7218</v>
      </c>
      <c r="Z235" s="358">
        <f t="shared" si="94"/>
        <v>0.46647704185290539</v>
      </c>
      <c r="AA235" s="250"/>
      <c r="AB235" s="358"/>
      <c r="AC235" s="72"/>
      <c r="AD235" s="72"/>
      <c r="AE235" s="72"/>
      <c r="AF235" s="72"/>
      <c r="AG235" s="72"/>
      <c r="AH235" s="72"/>
      <c r="AI235" s="72"/>
      <c r="AJ235" s="72"/>
      <c r="AK235" s="72"/>
      <c r="AL235" s="72"/>
      <c r="AM235" s="72"/>
      <c r="AN235" s="91"/>
    </row>
    <row r="236" spans="1:40" s="106" customFormat="1" ht="13.55" customHeight="1">
      <c r="A236" s="400"/>
      <c r="B236" s="62" t="s">
        <v>9</v>
      </c>
      <c r="C236" s="251">
        <f>Asia!C236</f>
        <v>1683022</v>
      </c>
      <c r="D236" s="358">
        <f>Asia!D236</f>
        <v>4.3269461456899148</v>
      </c>
      <c r="E236" s="138">
        <v>130494</v>
      </c>
      <c r="F236" s="358">
        <f t="shared" si="74"/>
        <v>0.84728415509406729</v>
      </c>
      <c r="G236" s="356">
        <v>13692</v>
      </c>
      <c r="H236" s="358">
        <f t="shared" si="75"/>
        <v>1.205541237113402</v>
      </c>
      <c r="I236" s="138"/>
      <c r="J236" s="358"/>
      <c r="K236" s="138">
        <v>937.04169137230156</v>
      </c>
      <c r="L236" s="358">
        <f t="shared" si="88"/>
        <v>0.12086326719174822</v>
      </c>
      <c r="M236" s="138">
        <v>50</v>
      </c>
      <c r="N236" s="358">
        <f t="shared" si="85"/>
        <v>2.8461538461538463</v>
      </c>
      <c r="O236" s="250"/>
      <c r="P236" s="358"/>
      <c r="Q236" s="138"/>
      <c r="R236" s="358"/>
      <c r="S236" s="138">
        <v>243</v>
      </c>
      <c r="T236" s="358">
        <f t="shared" si="86"/>
        <v>0.22110552763819102</v>
      </c>
      <c r="U236" s="250"/>
      <c r="V236" s="358"/>
      <c r="W236" s="138"/>
      <c r="X236" s="358"/>
      <c r="Y236" s="138">
        <v>7333</v>
      </c>
      <c r="Z236" s="358">
        <f t="shared" si="94"/>
        <v>0.39172518504460041</v>
      </c>
      <c r="AA236" s="250"/>
      <c r="AB236" s="358"/>
      <c r="AC236" s="72"/>
      <c r="AD236" s="72"/>
      <c r="AE236" s="72"/>
      <c r="AF236" s="72"/>
      <c r="AG236" s="72"/>
      <c r="AH236" s="72"/>
      <c r="AI236" s="72"/>
      <c r="AJ236" s="72"/>
      <c r="AK236" s="72"/>
      <c r="AL236" s="72"/>
      <c r="AM236" s="72"/>
      <c r="AN236" s="91"/>
    </row>
    <row r="237" spans="1:40" s="106" customFormat="1" ht="13.55" customHeight="1">
      <c r="A237" s="400"/>
      <c r="B237" s="62" t="s">
        <v>226</v>
      </c>
      <c r="C237" s="251">
        <f>Asia!C237</f>
        <v>1771962</v>
      </c>
      <c r="D237" s="358">
        <f>Asia!D237</f>
        <v>3.2925644019593117</v>
      </c>
      <c r="E237" s="138">
        <v>108675</v>
      </c>
      <c r="F237" s="358">
        <f t="shared" si="74"/>
        <v>0.26124296408054315</v>
      </c>
      <c r="G237" s="356">
        <v>17320</v>
      </c>
      <c r="H237" s="358">
        <f t="shared" si="75"/>
        <v>0.94759923535364887</v>
      </c>
      <c r="I237" s="138"/>
      <c r="J237" s="358"/>
      <c r="K237" s="138">
        <v>971.71710285734684</v>
      </c>
      <c r="L237" s="358">
        <f t="shared" si="88"/>
        <v>0.14051303152270767</v>
      </c>
      <c r="M237" s="138">
        <v>24</v>
      </c>
      <c r="N237" s="358">
        <f t="shared" si="85"/>
        <v>3</v>
      </c>
      <c r="O237" s="250"/>
      <c r="P237" s="358"/>
      <c r="Q237" s="138"/>
      <c r="R237" s="358"/>
      <c r="S237" s="138">
        <v>212</v>
      </c>
      <c r="T237" s="358">
        <f t="shared" si="86"/>
        <v>0.46206896551724141</v>
      </c>
      <c r="U237" s="250"/>
      <c r="V237" s="358"/>
      <c r="W237" s="138"/>
      <c r="X237" s="358"/>
      <c r="Y237" s="138">
        <v>6707</v>
      </c>
      <c r="Z237" s="358">
        <f t="shared" si="94"/>
        <v>0.50820778052619753</v>
      </c>
      <c r="AA237" s="250"/>
      <c r="AB237" s="358"/>
      <c r="AC237" s="72"/>
      <c r="AD237" s="72"/>
      <c r="AE237" s="72"/>
      <c r="AF237" s="72"/>
      <c r="AG237" s="72"/>
      <c r="AH237" s="72"/>
      <c r="AI237" s="72"/>
      <c r="AJ237" s="72"/>
      <c r="AK237" s="72"/>
      <c r="AL237" s="72"/>
      <c r="AM237" s="72"/>
      <c r="AN237" s="91"/>
    </row>
    <row r="238" spans="1:40" s="106" customFormat="1" ht="13.55" customHeight="1">
      <c r="A238" s="400"/>
      <c r="B238" s="62" t="s">
        <v>227</v>
      </c>
      <c r="C238" s="251">
        <f>Asia!C238</f>
        <v>2153857</v>
      </c>
      <c r="D238" s="358">
        <f>Asia!D238</f>
        <v>2.1955292260490014</v>
      </c>
      <c r="E238" s="138">
        <v>152145</v>
      </c>
      <c r="F238" s="358">
        <f t="shared" si="74"/>
        <v>0.32483172386168713</v>
      </c>
      <c r="G238" s="356">
        <v>22609</v>
      </c>
      <c r="H238" s="358">
        <f t="shared" si="75"/>
        <v>0.62689789163128729</v>
      </c>
      <c r="I238" s="138"/>
      <c r="J238" s="358"/>
      <c r="K238" s="138">
        <v>1211.1089732607397</v>
      </c>
      <c r="L238" s="358">
        <f t="shared" si="88"/>
        <v>0.43326505711330143</v>
      </c>
      <c r="M238" s="138">
        <v>27</v>
      </c>
      <c r="N238" s="358">
        <f t="shared" si="85"/>
        <v>0.58823529411764697</v>
      </c>
      <c r="O238" s="250"/>
      <c r="P238" s="358"/>
      <c r="Q238" s="138"/>
      <c r="R238" s="358"/>
      <c r="S238" s="138">
        <v>239</v>
      </c>
      <c r="T238" s="358">
        <f t="shared" si="86"/>
        <v>-8.4291187739463647E-2</v>
      </c>
      <c r="U238" s="250"/>
      <c r="V238" s="358"/>
      <c r="W238" s="138"/>
      <c r="X238" s="358"/>
      <c r="Y238" s="138">
        <v>8037</v>
      </c>
      <c r="Z238" s="358">
        <f t="shared" si="94"/>
        <v>0.50703168948059263</v>
      </c>
      <c r="AA238" s="250"/>
      <c r="AB238" s="358"/>
      <c r="AC238" s="72"/>
      <c r="AD238" s="72"/>
      <c r="AE238" s="72"/>
      <c r="AF238" s="72"/>
      <c r="AG238" s="72"/>
      <c r="AH238" s="72"/>
      <c r="AI238" s="72"/>
      <c r="AJ238" s="72"/>
      <c r="AK238" s="72"/>
      <c r="AL238" s="72"/>
      <c r="AM238" s="72"/>
      <c r="AN238" s="91"/>
    </row>
    <row r="239" spans="1:40" s="106" customFormat="1" ht="13.55" customHeight="1">
      <c r="A239" s="400"/>
      <c r="B239" s="62" t="s">
        <v>228</v>
      </c>
      <c r="C239" s="251">
        <f>Asia!C239</f>
        <v>2093236</v>
      </c>
      <c r="D239" s="358">
        <f>Asia!D239</f>
        <v>1.9811679220910543</v>
      </c>
      <c r="E239" s="138">
        <v>147255</v>
      </c>
      <c r="F239" s="358">
        <f t="shared" si="74"/>
        <v>0.31866212948867201</v>
      </c>
      <c r="G239" s="356">
        <v>15376</v>
      </c>
      <c r="H239" s="358">
        <f t="shared" si="75"/>
        <v>0.54921914357682611</v>
      </c>
      <c r="I239" s="138"/>
      <c r="J239" s="358"/>
      <c r="K239" s="138">
        <v>945.09060006021821</v>
      </c>
      <c r="L239" s="358">
        <f t="shared" si="88"/>
        <v>4.661196019957714E-2</v>
      </c>
      <c r="M239" s="138">
        <v>7</v>
      </c>
      <c r="N239" s="358">
        <f t="shared" si="85"/>
        <v>2.5</v>
      </c>
      <c r="O239" s="250"/>
      <c r="P239" s="358"/>
      <c r="Q239" s="138"/>
      <c r="R239" s="358"/>
      <c r="S239" s="138">
        <v>201</v>
      </c>
      <c r="T239" s="358">
        <f t="shared" si="86"/>
        <v>-0.17959183673469392</v>
      </c>
      <c r="U239" s="250"/>
      <c r="V239" s="358"/>
      <c r="W239" s="138"/>
      <c r="X239" s="358"/>
      <c r="Y239" s="138">
        <v>7790</v>
      </c>
      <c r="Z239" s="358">
        <f t="shared" si="94"/>
        <v>0.49205133116261246</v>
      </c>
      <c r="AA239" s="250"/>
      <c r="AB239" s="358"/>
      <c r="AC239" s="72"/>
      <c r="AD239" s="72"/>
      <c r="AE239" s="72"/>
      <c r="AF239" s="72"/>
      <c r="AG239" s="72"/>
      <c r="AH239" s="72"/>
      <c r="AI239" s="72"/>
      <c r="AJ239" s="72"/>
      <c r="AK239" s="72"/>
      <c r="AL239" s="72"/>
      <c r="AM239" s="72"/>
      <c r="AN239" s="91"/>
    </row>
    <row r="240" spans="1:40" s="106" customFormat="1" ht="13.55" customHeight="1">
      <c r="A240" s="400"/>
      <c r="B240" s="62" t="s">
        <v>229</v>
      </c>
      <c r="C240" s="251">
        <f>Asia!C240</f>
        <v>2017157</v>
      </c>
      <c r="D240" s="358">
        <f>Asia!D240</f>
        <v>2.2537204373227691</v>
      </c>
      <c r="E240" s="138">
        <v>157457</v>
      </c>
      <c r="F240" s="358">
        <f t="shared" si="74"/>
        <v>0.59966880352734409</v>
      </c>
      <c r="G240" s="356">
        <v>18735</v>
      </c>
      <c r="H240" s="358">
        <f t="shared" si="75"/>
        <v>1.013217279174726</v>
      </c>
      <c r="I240" s="138"/>
      <c r="J240" s="358"/>
      <c r="K240" s="138">
        <v>603</v>
      </c>
      <c r="L240" s="358">
        <f t="shared" si="88"/>
        <v>0.22560975609756095</v>
      </c>
      <c r="M240" s="138">
        <v>21</v>
      </c>
      <c r="N240" s="358">
        <f t="shared" si="85"/>
        <v>0.16666666666666674</v>
      </c>
      <c r="O240" s="250"/>
      <c r="P240" s="358"/>
      <c r="Q240" s="138"/>
      <c r="R240" s="358"/>
      <c r="S240" s="138">
        <v>219</v>
      </c>
      <c r="T240" s="358">
        <f t="shared" si="86"/>
        <v>-1.3513513513513487E-2</v>
      </c>
      <c r="U240" s="250"/>
      <c r="V240" s="358"/>
      <c r="W240" s="138"/>
      <c r="X240" s="358"/>
      <c r="Y240" s="138">
        <v>7498</v>
      </c>
      <c r="Z240" s="358">
        <f t="shared" si="94"/>
        <v>0.57952390983779223</v>
      </c>
      <c r="AA240" s="250"/>
      <c r="AB240" s="358"/>
      <c r="AC240" s="72"/>
      <c r="AD240" s="72"/>
      <c r="AE240" s="72"/>
      <c r="AF240" s="72"/>
      <c r="AG240" s="72"/>
      <c r="AH240" s="72"/>
      <c r="AI240" s="72"/>
      <c r="AJ240" s="72"/>
      <c r="AK240" s="72"/>
      <c r="AL240" s="72"/>
      <c r="AM240" s="72"/>
      <c r="AN240" s="91"/>
    </row>
    <row r="241" spans="1:40" s="106" customFormat="1" ht="13.55" customHeight="1">
      <c r="A241" s="400"/>
      <c r="B241" s="62" t="s">
        <v>21</v>
      </c>
      <c r="C241" s="251">
        <f>Asia!C241</f>
        <v>2042703</v>
      </c>
      <c r="D241" s="358">
        <f>Asia!D241</f>
        <v>1.640925427936081</v>
      </c>
      <c r="E241" s="138">
        <v>149647</v>
      </c>
      <c r="F241" s="358">
        <f t="shared" si="74"/>
        <v>0.4225000000000001</v>
      </c>
      <c r="G241" s="356">
        <v>15006</v>
      </c>
      <c r="H241" s="358">
        <f t="shared" si="75"/>
        <v>0.8927850655903129</v>
      </c>
      <c r="I241" s="138"/>
      <c r="J241" s="358"/>
      <c r="K241" s="138">
        <v>800</v>
      </c>
      <c r="L241" s="358">
        <f t="shared" si="88"/>
        <v>0.39130434782608692</v>
      </c>
      <c r="M241" s="138">
        <v>16</v>
      </c>
      <c r="N241" s="358">
        <f t="shared" si="85"/>
        <v>0</v>
      </c>
      <c r="O241" s="250"/>
      <c r="P241" s="358"/>
      <c r="Q241" s="138"/>
      <c r="R241" s="358"/>
      <c r="S241" s="138">
        <v>231</v>
      </c>
      <c r="T241" s="358">
        <f t="shared" si="86"/>
        <v>5.0000000000000044E-2</v>
      </c>
      <c r="U241" s="250"/>
      <c r="V241" s="358"/>
      <c r="W241" s="138"/>
      <c r="X241" s="358"/>
      <c r="Y241" s="138">
        <v>8333</v>
      </c>
      <c r="Z241" s="358">
        <f t="shared" si="94"/>
        <v>0.4298215511324639</v>
      </c>
      <c r="AA241" s="250"/>
      <c r="AB241" s="358"/>
      <c r="AC241" s="72"/>
      <c r="AD241" s="72"/>
      <c r="AE241" s="72"/>
      <c r="AF241" s="72"/>
      <c r="AG241" s="72"/>
      <c r="AH241" s="72"/>
      <c r="AI241" s="72"/>
      <c r="AJ241" s="72"/>
      <c r="AK241" s="72"/>
      <c r="AL241" s="72"/>
      <c r="AM241" s="72"/>
      <c r="AN241" s="91"/>
    </row>
    <row r="242" spans="1:40" s="106" customFormat="1" ht="13.55" customHeight="1">
      <c r="A242" s="400"/>
      <c r="B242" s="62" t="s">
        <v>34</v>
      </c>
      <c r="C242" s="251">
        <f>Asia!C242</f>
        <v>2061646</v>
      </c>
      <c r="D242" s="358">
        <f>Asia!D242</f>
        <v>0.9796280310457437</v>
      </c>
      <c r="E242" s="138">
        <v>121468</v>
      </c>
      <c r="F242" s="358">
        <f t="shared" si="74"/>
        <v>0.25957111452154802</v>
      </c>
      <c r="G242" s="356">
        <v>6952</v>
      </c>
      <c r="H242" s="358">
        <f t="shared" si="75"/>
        <v>0.14473900872715295</v>
      </c>
      <c r="I242" s="138"/>
      <c r="J242" s="358"/>
      <c r="K242" s="138">
        <v>1189</v>
      </c>
      <c r="L242" s="358">
        <f t="shared" si="88"/>
        <v>0.14879227053140087</v>
      </c>
      <c r="M242" s="138">
        <v>64</v>
      </c>
      <c r="N242" s="358">
        <f t="shared" si="85"/>
        <v>4.8181818181818183</v>
      </c>
      <c r="O242" s="250"/>
      <c r="P242" s="358"/>
      <c r="Q242" s="138"/>
      <c r="R242" s="358"/>
      <c r="S242" s="138">
        <v>320</v>
      </c>
      <c r="T242" s="358">
        <f t="shared" si="86"/>
        <v>0.52380952380952372</v>
      </c>
      <c r="U242" s="250"/>
      <c r="V242" s="358"/>
      <c r="W242" s="138"/>
      <c r="X242" s="358"/>
      <c r="Y242" s="138">
        <v>10426</v>
      </c>
      <c r="Z242" s="358">
        <f t="shared" si="94"/>
        <v>0.48772831050228316</v>
      </c>
      <c r="AA242" s="250"/>
      <c r="AB242" s="358"/>
      <c r="AC242" s="72"/>
      <c r="AD242" s="72"/>
      <c r="AE242" s="72"/>
      <c r="AF242" s="72"/>
      <c r="AG242" s="72"/>
      <c r="AH242" s="72"/>
      <c r="AI242" s="72"/>
      <c r="AJ242" s="72"/>
      <c r="AK242" s="72"/>
      <c r="AL242" s="72"/>
      <c r="AM242" s="72"/>
      <c r="AN242" s="91"/>
    </row>
    <row r="243" spans="1:40" s="106" customFormat="1" ht="13.55" customHeight="1">
      <c r="A243" s="401"/>
      <c r="B243" s="156" t="s">
        <v>32</v>
      </c>
      <c r="C243" s="254">
        <f>Asia!C243</f>
        <v>2415767</v>
      </c>
      <c r="D243" s="359">
        <f>Asia!D243</f>
        <v>0.73379203828490192</v>
      </c>
      <c r="E243" s="241">
        <v>150291</v>
      </c>
      <c r="F243" s="359">
        <f t="shared" si="74"/>
        <v>0.26388421689989228</v>
      </c>
      <c r="G243" s="357">
        <v>9336</v>
      </c>
      <c r="H243" s="359">
        <f t="shared" si="75"/>
        <v>0.18854232972628893</v>
      </c>
      <c r="I243" s="241"/>
      <c r="J243" s="359"/>
      <c r="K243" s="241">
        <v>1522</v>
      </c>
      <c r="L243" s="359">
        <f t="shared" si="88"/>
        <v>0.24958949096880123</v>
      </c>
      <c r="M243" s="241">
        <v>30</v>
      </c>
      <c r="N243" s="359">
        <f t="shared" si="85"/>
        <v>4</v>
      </c>
      <c r="O243" s="253"/>
      <c r="P243" s="359"/>
      <c r="Q243" s="241"/>
      <c r="R243" s="359"/>
      <c r="S243" s="241">
        <v>363</v>
      </c>
      <c r="T243" s="359">
        <f t="shared" si="86"/>
        <v>0.214046822742475</v>
      </c>
      <c r="U243" s="253"/>
      <c r="V243" s="359"/>
      <c r="W243" s="241"/>
      <c r="X243" s="359"/>
      <c r="Y243" s="241">
        <v>12808</v>
      </c>
      <c r="Z243" s="359">
        <f t="shared" si="94"/>
        <v>0.49486461251167135</v>
      </c>
      <c r="AA243" s="250"/>
      <c r="AB243" s="358"/>
      <c r="AC243" s="72"/>
      <c r="AD243" s="72"/>
      <c r="AE243" s="72"/>
      <c r="AF243" s="72"/>
      <c r="AG243" s="72"/>
      <c r="AH243" s="72"/>
      <c r="AI243" s="72"/>
      <c r="AJ243" s="72"/>
      <c r="AK243" s="72"/>
      <c r="AL243" s="72"/>
      <c r="AM243" s="72"/>
      <c r="AN243" s="91"/>
    </row>
    <row r="244" spans="1:40" s="106" customFormat="1" ht="13.55" customHeight="1">
      <c r="A244" s="400" t="s">
        <v>503</v>
      </c>
      <c r="B244" s="62" t="s">
        <v>25</v>
      </c>
      <c r="C244" s="251">
        <f>Asia!C244</f>
        <v>2770866</v>
      </c>
      <c r="D244" s="358">
        <f t="shared" ref="D244" si="98">IFERROR(IF((C244/C232-1)=-100%,"",(C244/C232-1)),"")</f>
        <v>0.5546461255682924</v>
      </c>
      <c r="E244" s="138">
        <v>174731</v>
      </c>
      <c r="F244" s="358">
        <f t="shared" ref="F244:F255" si="99">IFERROR(IF((E244/E232-1)=-100%,"",(E244/E232-1)),"")</f>
        <v>0.23201833245196535</v>
      </c>
      <c r="G244" s="356">
        <v>8665</v>
      </c>
      <c r="H244" s="358">
        <f t="shared" ref="H244:H254" si="100">IFERROR(IF((G244/G232-1)=-100%,"",(G244/G232-1)),"")</f>
        <v>0.15241388482510976</v>
      </c>
      <c r="I244" s="138"/>
      <c r="J244" s="358"/>
      <c r="K244" s="138">
        <v>2186</v>
      </c>
      <c r="L244" s="358">
        <f t="shared" ref="L244:L255" si="101">IFERROR(IF((K244/K232-1)=-100%,"",(K244/K232-1)),"")</f>
        <v>0.28087631108690836</v>
      </c>
      <c r="M244" s="352">
        <v>39</v>
      </c>
      <c r="N244" s="390">
        <f t="shared" ref="N244:N252" si="102">IFERROR(IF((M244/M232-1)=-100%,"",(M244/M232-1)),"")</f>
        <v>0.69565217391304346</v>
      </c>
      <c r="O244" s="250"/>
      <c r="P244" s="358"/>
      <c r="Q244" s="138"/>
      <c r="R244" s="358"/>
      <c r="S244" s="138">
        <v>380</v>
      </c>
      <c r="T244" s="358">
        <f t="shared" ref="T244:T255" si="103">IFERROR(IF((S244/S232-1)=-100%,"",(S244/S232-1)),"")</f>
        <v>0.25827814569536423</v>
      </c>
      <c r="U244" s="250"/>
      <c r="V244" s="358"/>
      <c r="W244" s="138"/>
      <c r="X244" s="358"/>
      <c r="Y244" s="138">
        <v>10184</v>
      </c>
      <c r="Z244" s="358">
        <f t="shared" ref="Z244:Z254" si="104">IFERROR(IF((Y244/Y232-1)=-100%,"",(Y244/Y232-1)),"")</f>
        <v>0.33753611767796166</v>
      </c>
      <c r="AA244" s="250"/>
      <c r="AB244" s="358"/>
      <c r="AC244" s="72"/>
      <c r="AD244" s="72"/>
      <c r="AE244" s="72"/>
      <c r="AF244" s="72"/>
      <c r="AG244" s="72"/>
      <c r="AH244" s="72"/>
      <c r="AI244" s="72"/>
      <c r="AJ244" s="72"/>
      <c r="AK244" s="72"/>
      <c r="AL244" s="72"/>
      <c r="AM244" s="72"/>
      <c r="AN244" s="91"/>
    </row>
    <row r="245" spans="1:40" s="106" customFormat="1" ht="13.55" customHeight="1">
      <c r="A245" s="400"/>
      <c r="B245" s="62" t="s">
        <v>26</v>
      </c>
      <c r="C245" s="251">
        <f>Asia!C245</f>
        <v>2512109</v>
      </c>
      <c r="D245" s="358">
        <f t="shared" ref="D245" si="105">IFERROR(IF((C245/C233-1)=-100%,"",(C245/C233-1)),"")</f>
        <v>0.45639638699503737</v>
      </c>
      <c r="E245" s="138">
        <v>140979</v>
      </c>
      <c r="F245" s="358">
        <f t="shared" si="99"/>
        <v>0.21089972085033293</v>
      </c>
      <c r="G245" s="356">
        <v>8130</v>
      </c>
      <c r="H245" s="358">
        <f t="shared" si="100"/>
        <v>0.34446833140400202</v>
      </c>
      <c r="I245" s="138"/>
      <c r="J245" s="358"/>
      <c r="K245" s="138">
        <v>1711</v>
      </c>
      <c r="L245" s="358">
        <f t="shared" si="101"/>
        <v>0.48266897746967063</v>
      </c>
      <c r="M245" s="352">
        <v>14</v>
      </c>
      <c r="N245" s="390">
        <f t="shared" si="102"/>
        <v>7.6923076923076872E-2</v>
      </c>
      <c r="O245" s="250"/>
      <c r="P245" s="358"/>
      <c r="Q245" s="138"/>
      <c r="R245" s="358"/>
      <c r="S245" s="138">
        <v>293</v>
      </c>
      <c r="T245" s="358">
        <f t="shared" si="103"/>
        <v>2.4475524475524368E-2</v>
      </c>
      <c r="U245" s="250"/>
      <c r="V245" s="358"/>
      <c r="W245" s="138"/>
      <c r="X245" s="358"/>
      <c r="Y245" s="138">
        <v>8652</v>
      </c>
      <c r="Z245" s="358">
        <f t="shared" si="104"/>
        <v>0.37159162967660109</v>
      </c>
      <c r="AA245" s="250"/>
      <c r="AB245" s="358"/>
      <c r="AC245" s="72"/>
      <c r="AD245" s="72"/>
      <c r="AE245" s="72"/>
      <c r="AF245" s="72"/>
      <c r="AG245" s="72"/>
      <c r="AH245" s="72"/>
      <c r="AI245" s="72"/>
      <c r="AJ245" s="72"/>
      <c r="AK245" s="72"/>
      <c r="AL245" s="72"/>
      <c r="AM245" s="72"/>
      <c r="AN245" s="91"/>
    </row>
    <row r="246" spans="1:40" s="106" customFormat="1" ht="13.55" customHeight="1">
      <c r="A246" s="400"/>
      <c r="B246" s="62" t="s">
        <v>223</v>
      </c>
      <c r="C246" s="251">
        <f>Asia!C246</f>
        <v>2141992</v>
      </c>
      <c r="D246" s="358">
        <f t="shared" ref="D246" si="106">IFERROR(IF((C246/C234-1)=-100%,"",(C246/C234-1)),"")</f>
        <v>0.45496684198335413</v>
      </c>
      <c r="E246" s="138">
        <v>116638</v>
      </c>
      <c r="F246" s="358">
        <f t="shared" si="99"/>
        <v>9.9456106780284159E-2</v>
      </c>
      <c r="G246" s="356">
        <v>6216</v>
      </c>
      <c r="H246" s="358">
        <f t="shared" si="100"/>
        <v>0.13887871015023823</v>
      </c>
      <c r="I246" s="138"/>
      <c r="J246" s="358"/>
      <c r="K246" s="138">
        <v>1215</v>
      </c>
      <c r="L246" s="358">
        <f t="shared" si="101"/>
        <v>9.0664272890484732E-2</v>
      </c>
      <c r="M246" s="352">
        <v>34</v>
      </c>
      <c r="N246" s="390">
        <f t="shared" si="102"/>
        <v>2.4</v>
      </c>
      <c r="O246" s="250"/>
      <c r="P246" s="358"/>
      <c r="Q246" s="138"/>
      <c r="R246" s="358"/>
      <c r="S246" s="138">
        <v>410</v>
      </c>
      <c r="T246" s="358">
        <f t="shared" si="103"/>
        <v>0.43859649122807021</v>
      </c>
      <c r="U246" s="250"/>
      <c r="V246" s="358"/>
      <c r="W246" s="138"/>
      <c r="X246" s="358"/>
      <c r="Y246" s="403">
        <v>18427</v>
      </c>
      <c r="Z246" s="406">
        <f>Y246/SUM(Y234:Y235)-1</f>
        <v>0.29758467713541292</v>
      </c>
      <c r="AA246" s="250"/>
      <c r="AB246" s="358"/>
      <c r="AC246" s="72"/>
      <c r="AD246" s="72"/>
      <c r="AE246" s="72"/>
      <c r="AF246" s="72"/>
      <c r="AG246" s="72"/>
      <c r="AH246" s="72"/>
      <c r="AI246" s="72"/>
      <c r="AJ246" s="72"/>
      <c r="AK246" s="72"/>
      <c r="AL246" s="72"/>
      <c r="AM246" s="72"/>
      <c r="AN246" s="91"/>
    </row>
    <row r="247" spans="1:40" s="106" customFormat="1" ht="13.55" customHeight="1">
      <c r="A247" s="400"/>
      <c r="B247" s="62" t="s">
        <v>8</v>
      </c>
      <c r="C247" s="251">
        <f>Asia!C247</f>
        <v>2110954</v>
      </c>
      <c r="D247" s="358">
        <f t="shared" ref="D247" si="107">IFERROR(IF((C247/C235-1)=-100%,"",(C247/C235-1)),"")</f>
        <v>0.41002401301177938</v>
      </c>
      <c r="E247" s="138">
        <v>122460</v>
      </c>
      <c r="F247" s="358">
        <f t="shared" si="99"/>
        <v>3.2276555031989895E-2</v>
      </c>
      <c r="G247" s="356">
        <v>8948</v>
      </c>
      <c r="H247" s="358">
        <f t="shared" si="100"/>
        <v>0.24537230340988181</v>
      </c>
      <c r="I247" s="138"/>
      <c r="J247" s="358"/>
      <c r="K247" s="138">
        <v>1026</v>
      </c>
      <c r="L247" s="358">
        <f t="shared" si="101"/>
        <v>-1.1752289717824604E-2</v>
      </c>
      <c r="M247" s="138"/>
      <c r="N247" s="358" t="str">
        <f t="shared" si="102"/>
        <v/>
      </c>
      <c r="O247" s="250"/>
      <c r="P247" s="358"/>
      <c r="Q247" s="138"/>
      <c r="R247" s="358"/>
      <c r="S247" s="138">
        <v>244</v>
      </c>
      <c r="T247" s="358">
        <f t="shared" si="103"/>
        <v>-0.14385964912280702</v>
      </c>
      <c r="U247" s="250"/>
      <c r="V247" s="358"/>
      <c r="W247" s="138"/>
      <c r="X247" s="358"/>
      <c r="Y247" s="403"/>
      <c r="Z247" s="406"/>
      <c r="AA247" s="250"/>
      <c r="AB247" s="358"/>
      <c r="AC247" s="72"/>
      <c r="AD247" s="72"/>
      <c r="AE247" s="72"/>
      <c r="AF247" s="72"/>
      <c r="AG247" s="72"/>
      <c r="AH247" s="72"/>
      <c r="AI247" s="72"/>
      <c r="AJ247" s="72"/>
      <c r="AK247" s="72"/>
      <c r="AL247" s="72"/>
      <c r="AM247" s="72"/>
      <c r="AN247" s="91"/>
    </row>
    <row r="248" spans="1:40" s="106" customFormat="1" ht="13.55" customHeight="1">
      <c r="A248" s="400"/>
      <c r="B248" s="62" t="s">
        <v>9</v>
      </c>
      <c r="C248" s="251">
        <f>Asia!C248</f>
        <v>2268310</v>
      </c>
      <c r="D248" s="358">
        <f t="shared" ref="D248:D249" si="108">IFERROR(IF((C248/C236-1)=-100%,"",(C248/C236-1)),"")</f>
        <v>0.34776015999790855</v>
      </c>
      <c r="E248" s="138">
        <v>145933</v>
      </c>
      <c r="F248" s="358">
        <f t="shared" si="99"/>
        <v>0.11831195303998654</v>
      </c>
      <c r="G248" s="356">
        <v>16833</v>
      </c>
      <c r="H248" s="358">
        <f t="shared" si="100"/>
        <v>0.22940403155127087</v>
      </c>
      <c r="I248" s="138"/>
      <c r="J248" s="358"/>
      <c r="K248" s="138">
        <v>1019</v>
      </c>
      <c r="L248" s="358">
        <f t="shared" si="101"/>
        <v>8.7464954208889223E-2</v>
      </c>
      <c r="M248" s="138"/>
      <c r="N248" s="358" t="str">
        <f t="shared" si="102"/>
        <v/>
      </c>
      <c r="O248" s="250"/>
      <c r="P248" s="358"/>
      <c r="Q248" s="138"/>
      <c r="R248" s="358"/>
      <c r="S248" s="138">
        <v>240</v>
      </c>
      <c r="T248" s="358">
        <f t="shared" si="103"/>
        <v>-1.2345679012345734E-2</v>
      </c>
      <c r="U248" s="250"/>
      <c r="V248" s="358"/>
      <c r="W248" s="138"/>
      <c r="X248" s="358"/>
      <c r="Y248" s="138">
        <v>8194</v>
      </c>
      <c r="Z248" s="358">
        <f t="shared" si="104"/>
        <v>0.11741442792854229</v>
      </c>
      <c r="AA248" s="250"/>
      <c r="AB248" s="358"/>
      <c r="AC248" s="72"/>
      <c r="AD248" s="72"/>
      <c r="AE248" s="72"/>
      <c r="AF248" s="72"/>
      <c r="AG248" s="72"/>
      <c r="AH248" s="72"/>
      <c r="AI248" s="72"/>
      <c r="AJ248" s="72"/>
      <c r="AK248" s="72"/>
      <c r="AL248" s="72"/>
      <c r="AM248" s="72"/>
      <c r="AN248" s="91"/>
    </row>
    <row r="249" spans="1:40" s="106" customFormat="1" ht="13.55" customHeight="1">
      <c r="A249" s="400"/>
      <c r="B249" s="62" t="s">
        <v>226</v>
      </c>
      <c r="C249" s="251">
        <f>Asia!C249</f>
        <v>2219151</v>
      </c>
      <c r="D249" s="358">
        <f t="shared" si="108"/>
        <v>0.25236940747036329</v>
      </c>
      <c r="E249" s="138">
        <v>136202</v>
      </c>
      <c r="F249" s="358">
        <f t="shared" si="99"/>
        <v>0.25329652634000466</v>
      </c>
      <c r="G249" s="393">
        <v>19730</v>
      </c>
      <c r="H249" s="390">
        <f t="shared" si="100"/>
        <v>0.13914549653579678</v>
      </c>
      <c r="I249" s="138"/>
      <c r="J249" s="358"/>
      <c r="K249" s="138">
        <v>940</v>
      </c>
      <c r="L249" s="358">
        <f t="shared" si="101"/>
        <v>-3.2640264089293325E-2</v>
      </c>
      <c r="M249" s="138"/>
      <c r="N249" s="358" t="str">
        <f t="shared" si="102"/>
        <v/>
      </c>
      <c r="O249" s="250"/>
      <c r="P249" s="358"/>
      <c r="Q249" s="138"/>
      <c r="R249" s="358"/>
      <c r="S249" s="138">
        <v>249</v>
      </c>
      <c r="T249" s="358">
        <f t="shared" si="103"/>
        <v>0.17452830188679247</v>
      </c>
      <c r="U249" s="250"/>
      <c r="V249" s="358"/>
      <c r="W249" s="138"/>
      <c r="X249" s="358"/>
      <c r="Y249" s="138">
        <v>7532</v>
      </c>
      <c r="Z249" s="358">
        <f t="shared" si="104"/>
        <v>0.12300581482033701</v>
      </c>
      <c r="AA249" s="250"/>
      <c r="AB249" s="358"/>
      <c r="AC249" s="72"/>
      <c r="AD249" s="72"/>
      <c r="AE249" s="72"/>
      <c r="AF249" s="72"/>
      <c r="AG249" s="72"/>
      <c r="AH249" s="72"/>
      <c r="AI249" s="72"/>
      <c r="AJ249" s="72"/>
      <c r="AK249" s="72"/>
      <c r="AL249" s="72"/>
      <c r="AM249" s="72"/>
      <c r="AN249" s="91"/>
    </row>
    <row r="250" spans="1:40" s="106" customFormat="1" ht="13.55" customHeight="1" thickBot="1">
      <c r="A250" s="400"/>
      <c r="B250" s="62" t="s">
        <v>227</v>
      </c>
      <c r="C250" s="341">
        <f>Asia!C250</f>
        <v>2501969</v>
      </c>
      <c r="D250" s="390">
        <f>Asia!D250</f>
        <v>0.16162261468611883</v>
      </c>
      <c r="E250" s="352">
        <v>159834</v>
      </c>
      <c r="F250" s="390">
        <f t="shared" si="99"/>
        <v>5.0537316375825592E-2</v>
      </c>
      <c r="G250" s="356"/>
      <c r="H250" s="358" t="str">
        <f t="shared" si="100"/>
        <v/>
      </c>
      <c r="I250" s="138"/>
      <c r="J250" s="358"/>
      <c r="K250" s="352">
        <v>1124</v>
      </c>
      <c r="L250" s="390">
        <f t="shared" si="101"/>
        <v>-7.1924967268809148E-2</v>
      </c>
      <c r="M250" s="138"/>
      <c r="N250" s="358" t="str">
        <f t="shared" si="102"/>
        <v/>
      </c>
      <c r="O250" s="250"/>
      <c r="P250" s="358"/>
      <c r="Q250" s="138"/>
      <c r="R250" s="358"/>
      <c r="S250" s="352">
        <v>223</v>
      </c>
      <c r="T250" s="390">
        <f t="shared" si="103"/>
        <v>-6.6945606694560622E-2</v>
      </c>
      <c r="U250" s="250"/>
      <c r="V250" s="358"/>
      <c r="W250" s="138"/>
      <c r="X250" s="358"/>
      <c r="Y250" s="138"/>
      <c r="Z250" s="358" t="str">
        <f t="shared" si="104"/>
        <v/>
      </c>
      <c r="AA250" s="250"/>
      <c r="AB250" s="358"/>
      <c r="AC250" s="72"/>
      <c r="AD250" s="72"/>
      <c r="AE250" s="72"/>
      <c r="AF250" s="72"/>
      <c r="AG250" s="72"/>
      <c r="AH250" s="72"/>
      <c r="AI250" s="72"/>
      <c r="AJ250" s="72"/>
      <c r="AK250" s="72"/>
      <c r="AL250" s="72"/>
      <c r="AM250" s="72"/>
      <c r="AN250" s="91"/>
    </row>
    <row r="251" spans="1:40" s="106" customFormat="1" ht="13.55" hidden="1" customHeight="1">
      <c r="A251" s="400"/>
      <c r="B251" s="62" t="s">
        <v>228</v>
      </c>
      <c r="C251" s="251"/>
      <c r="D251" s="358" t="str">
        <f>Asia!D251</f>
        <v/>
      </c>
      <c r="E251" s="138"/>
      <c r="F251" s="358" t="str">
        <f t="shared" si="99"/>
        <v/>
      </c>
      <c r="G251" s="356"/>
      <c r="H251" s="358" t="str">
        <f t="shared" si="100"/>
        <v/>
      </c>
      <c r="I251" s="138"/>
      <c r="J251" s="358"/>
      <c r="K251" s="138"/>
      <c r="L251" s="358" t="str">
        <f t="shared" si="101"/>
        <v/>
      </c>
      <c r="M251" s="138"/>
      <c r="N251" s="358" t="str">
        <f t="shared" si="102"/>
        <v/>
      </c>
      <c r="O251" s="250"/>
      <c r="P251" s="358"/>
      <c r="Q251" s="138"/>
      <c r="R251" s="358"/>
      <c r="S251" s="138"/>
      <c r="T251" s="358" t="str">
        <f t="shared" si="103"/>
        <v/>
      </c>
      <c r="U251" s="250"/>
      <c r="V251" s="358"/>
      <c r="W251" s="138"/>
      <c r="X251" s="358"/>
      <c r="Y251" s="138"/>
      <c r="Z251" s="358" t="str">
        <f t="shared" si="104"/>
        <v/>
      </c>
      <c r="AA251" s="250"/>
      <c r="AB251" s="358"/>
      <c r="AC251" s="72"/>
      <c r="AD251" s="72"/>
      <c r="AE251" s="72"/>
      <c r="AF251" s="72"/>
      <c r="AG251" s="72"/>
      <c r="AH251" s="72"/>
      <c r="AI251" s="72"/>
      <c r="AJ251" s="72"/>
      <c r="AK251" s="72"/>
      <c r="AL251" s="72"/>
      <c r="AM251" s="72"/>
      <c r="AN251" s="91"/>
    </row>
    <row r="252" spans="1:40" s="106" customFormat="1" ht="13.55" hidden="1" customHeight="1">
      <c r="A252" s="400"/>
      <c r="B252" s="62" t="s">
        <v>229</v>
      </c>
      <c r="C252" s="251"/>
      <c r="D252" s="358" t="str">
        <f>Asia!D252</f>
        <v/>
      </c>
      <c r="E252" s="138"/>
      <c r="F252" s="358" t="str">
        <f t="shared" si="99"/>
        <v/>
      </c>
      <c r="G252" s="356"/>
      <c r="H252" s="358" t="str">
        <f t="shared" si="100"/>
        <v/>
      </c>
      <c r="I252" s="138"/>
      <c r="J252" s="358"/>
      <c r="K252" s="138"/>
      <c r="L252" s="358" t="str">
        <f t="shared" si="101"/>
        <v/>
      </c>
      <c r="M252" s="138"/>
      <c r="N252" s="358" t="str">
        <f t="shared" si="102"/>
        <v/>
      </c>
      <c r="O252" s="250"/>
      <c r="P252" s="358"/>
      <c r="Q252" s="138"/>
      <c r="R252" s="358"/>
      <c r="S252" s="138"/>
      <c r="T252" s="358" t="str">
        <f t="shared" si="103"/>
        <v/>
      </c>
      <c r="U252" s="250"/>
      <c r="V252" s="358"/>
      <c r="W252" s="138"/>
      <c r="X252" s="358"/>
      <c r="Y252" s="138"/>
      <c r="Z252" s="358" t="str">
        <f t="shared" si="104"/>
        <v/>
      </c>
      <c r="AA252" s="250"/>
      <c r="AB252" s="358"/>
      <c r="AC252" s="72"/>
      <c r="AD252" s="72"/>
      <c r="AE252" s="72"/>
      <c r="AF252" s="72"/>
      <c r="AG252" s="72"/>
      <c r="AH252" s="72"/>
      <c r="AI252" s="72"/>
      <c r="AJ252" s="72"/>
      <c r="AK252" s="72"/>
      <c r="AL252" s="72"/>
      <c r="AM252" s="72"/>
      <c r="AN252" s="91"/>
    </row>
    <row r="253" spans="1:40" s="106" customFormat="1" ht="13.55" hidden="1" customHeight="1">
      <c r="A253" s="400"/>
      <c r="B253" s="62" t="s">
        <v>21</v>
      </c>
      <c r="C253" s="251"/>
      <c r="D253" s="358" t="str">
        <f>Asia!D253</f>
        <v/>
      </c>
      <c r="E253" s="138"/>
      <c r="F253" s="358" t="str">
        <f t="shared" si="99"/>
        <v/>
      </c>
      <c r="G253" s="356"/>
      <c r="H253" s="358" t="str">
        <f t="shared" si="100"/>
        <v/>
      </c>
      <c r="I253" s="138"/>
      <c r="J253" s="358"/>
      <c r="K253" s="138"/>
      <c r="L253" s="358" t="str">
        <f t="shared" si="101"/>
        <v/>
      </c>
      <c r="M253" s="138"/>
      <c r="N253" s="358"/>
      <c r="O253" s="250"/>
      <c r="P253" s="358"/>
      <c r="Q253" s="138"/>
      <c r="R253" s="358"/>
      <c r="S253" s="138"/>
      <c r="T253" s="358" t="str">
        <f t="shared" si="103"/>
        <v/>
      </c>
      <c r="U253" s="250"/>
      <c r="V253" s="358"/>
      <c r="W253" s="138"/>
      <c r="X253" s="358"/>
      <c r="Y253" s="138"/>
      <c r="Z253" s="358" t="str">
        <f t="shared" si="104"/>
        <v/>
      </c>
      <c r="AA253" s="250"/>
      <c r="AB253" s="358"/>
      <c r="AC253" s="72"/>
      <c r="AD253" s="72"/>
      <c r="AE253" s="72"/>
      <c r="AF253" s="72"/>
      <c r="AG253" s="72"/>
      <c r="AH253" s="72"/>
      <c r="AI253" s="72"/>
      <c r="AJ253" s="72"/>
      <c r="AK253" s="72"/>
      <c r="AL253" s="72"/>
      <c r="AM253" s="72"/>
      <c r="AN253" s="91"/>
    </row>
    <row r="254" spans="1:40" s="106" customFormat="1" ht="13.55" hidden="1" customHeight="1">
      <c r="A254" s="400"/>
      <c r="B254" s="62" t="s">
        <v>34</v>
      </c>
      <c r="C254" s="251"/>
      <c r="D254" s="358" t="str">
        <f>Asia!D254</f>
        <v/>
      </c>
      <c r="E254" s="138"/>
      <c r="F254" s="358" t="str">
        <f t="shared" si="99"/>
        <v/>
      </c>
      <c r="G254" s="356"/>
      <c r="H254" s="358" t="str">
        <f t="shared" si="100"/>
        <v/>
      </c>
      <c r="I254" s="138"/>
      <c r="J254" s="358"/>
      <c r="K254" s="138"/>
      <c r="L254" s="358" t="str">
        <f t="shared" si="101"/>
        <v/>
      </c>
      <c r="M254" s="138"/>
      <c r="N254" s="358"/>
      <c r="O254" s="250"/>
      <c r="P254" s="358"/>
      <c r="Q254" s="138"/>
      <c r="R254" s="358"/>
      <c r="S254" s="138"/>
      <c r="T254" s="358" t="str">
        <f t="shared" si="103"/>
        <v/>
      </c>
      <c r="U254" s="250"/>
      <c r="V254" s="358"/>
      <c r="W254" s="138"/>
      <c r="X254" s="358"/>
      <c r="Y254" s="138"/>
      <c r="Z254" s="358" t="str">
        <f t="shared" si="104"/>
        <v/>
      </c>
      <c r="AA254" s="250"/>
      <c r="AB254" s="358"/>
      <c r="AC254" s="72"/>
      <c r="AD254" s="72"/>
      <c r="AE254" s="72"/>
      <c r="AF254" s="72"/>
      <c r="AG254" s="72"/>
      <c r="AH254" s="72"/>
      <c r="AI254" s="72"/>
      <c r="AJ254" s="72"/>
      <c r="AK254" s="72"/>
      <c r="AL254" s="72"/>
      <c r="AM254" s="72"/>
      <c r="AN254" s="91"/>
    </row>
    <row r="255" spans="1:40" s="106" customFormat="1" ht="13.55" hidden="1" customHeight="1" thickBot="1">
      <c r="A255" s="401"/>
      <c r="B255" s="156" t="s">
        <v>32</v>
      </c>
      <c r="C255" s="251"/>
      <c r="D255" s="358" t="str">
        <f>Asia!D255</f>
        <v/>
      </c>
      <c r="E255" s="138"/>
      <c r="F255" s="358" t="str">
        <f t="shared" si="99"/>
        <v/>
      </c>
      <c r="G255" s="356"/>
      <c r="H255" s="358"/>
      <c r="I255" s="138"/>
      <c r="J255" s="358"/>
      <c r="K255" s="138"/>
      <c r="L255" s="358" t="str">
        <f t="shared" si="101"/>
        <v/>
      </c>
      <c r="M255" s="138"/>
      <c r="N255" s="358"/>
      <c r="O255" s="250"/>
      <c r="P255" s="358"/>
      <c r="Q255" s="138"/>
      <c r="R255" s="358"/>
      <c r="S255" s="138"/>
      <c r="T255" s="358" t="str">
        <f t="shared" si="103"/>
        <v/>
      </c>
      <c r="U255" s="250"/>
      <c r="V255" s="358"/>
      <c r="W255" s="138"/>
      <c r="X255" s="358"/>
      <c r="Y255" s="138"/>
      <c r="Z255" s="358"/>
      <c r="AA255" s="250"/>
      <c r="AB255" s="358"/>
      <c r="AC255" s="72"/>
      <c r="AD255" s="72"/>
      <c r="AE255" s="72"/>
      <c r="AF255" s="72"/>
      <c r="AG255" s="72"/>
      <c r="AH255" s="72"/>
      <c r="AI255" s="72"/>
      <c r="AJ255" s="72"/>
      <c r="AK255" s="72"/>
      <c r="AL255" s="72"/>
      <c r="AM255" s="72"/>
      <c r="AN255" s="91"/>
    </row>
    <row r="256" spans="1:40" s="73" customFormat="1" ht="13.55" customHeight="1">
      <c r="A256" s="368" t="s">
        <v>45</v>
      </c>
      <c r="B256" s="58" t="s">
        <v>2</v>
      </c>
      <c r="C256" s="60">
        <v>5508242</v>
      </c>
      <c r="D256" s="262">
        <v>0.26900000000000002</v>
      </c>
      <c r="E256" s="311"/>
      <c r="F256" s="312"/>
      <c r="G256" s="311"/>
      <c r="H256" s="312"/>
      <c r="I256" s="311"/>
      <c r="J256" s="312"/>
      <c r="K256" s="311">
        <v>197</v>
      </c>
      <c r="L256" s="312"/>
      <c r="M256" s="311"/>
      <c r="N256" s="312"/>
      <c r="O256" s="311"/>
      <c r="P256" s="312"/>
      <c r="Q256" s="311">
        <v>2707</v>
      </c>
      <c r="R256" s="312"/>
      <c r="S256" s="311">
        <v>2059</v>
      </c>
      <c r="T256" s="312"/>
      <c r="U256" s="311"/>
      <c r="V256" s="312"/>
      <c r="W256" s="311">
        <v>3880</v>
      </c>
      <c r="X256" s="312"/>
      <c r="Y256" s="311"/>
      <c r="Z256" s="312"/>
      <c r="AA256" s="311"/>
      <c r="AB256" s="312"/>
      <c r="AC256" s="72"/>
      <c r="AD256" s="72"/>
      <c r="AE256" s="72"/>
      <c r="AF256" s="72"/>
      <c r="AG256" s="72"/>
      <c r="AH256" s="72"/>
      <c r="AI256" s="72"/>
      <c r="AJ256" s="72"/>
      <c r="AK256" s="72"/>
      <c r="AL256" s="72"/>
      <c r="AM256" s="72"/>
    </row>
    <row r="257" spans="1:40" s="73" customFormat="1" ht="13.55" customHeight="1">
      <c r="A257" s="367" t="s">
        <v>30</v>
      </c>
      <c r="B257" s="39" t="s">
        <v>2</v>
      </c>
      <c r="C257" s="226">
        <v>6084476</v>
      </c>
      <c r="D257" s="379">
        <f t="shared" ref="D257:H279" si="109">IFERROR(C257/C256-1,"")</f>
        <v>0.10461305077010041</v>
      </c>
      <c r="E257" s="356"/>
      <c r="F257" s="379"/>
      <c r="G257" s="356"/>
      <c r="H257" s="379"/>
      <c r="I257" s="356"/>
      <c r="J257" s="379"/>
      <c r="K257" s="356">
        <v>381</v>
      </c>
      <c r="L257" s="379">
        <f t="shared" ref="L257:L274" si="110">IFERROR(K257/K256-1,"")</f>
        <v>0.93401015228426387</v>
      </c>
      <c r="M257" s="356">
        <v>227</v>
      </c>
      <c r="N257" s="379" t="str">
        <f t="shared" ref="N257:N274" si="111">IFERROR(M257/M256-1,"")</f>
        <v/>
      </c>
      <c r="O257" s="356"/>
      <c r="P257" s="379" t="str">
        <f t="shared" ref="P257:P274" si="112">IFERROR(O257/O256-1,"")</f>
        <v/>
      </c>
      <c r="Q257" s="356">
        <v>2761</v>
      </c>
      <c r="R257" s="379">
        <f t="shared" ref="R257:R275" si="113">IFERROR(Q257/Q256-1,"")</f>
        <v>1.9948282231252223E-2</v>
      </c>
      <c r="S257" s="356">
        <v>2117</v>
      </c>
      <c r="T257" s="379">
        <f t="shared" ref="T257:T274" si="114">IFERROR(S257/S256-1,"")</f>
        <v>2.8169014084507005E-2</v>
      </c>
      <c r="U257" s="356"/>
      <c r="V257" s="358"/>
      <c r="W257" s="356">
        <v>3298</v>
      </c>
      <c r="X257" s="377">
        <f t="shared" ref="X257:X274" si="115">IFERROR(W257/W256-1,"")</f>
        <v>-0.15000000000000002</v>
      </c>
      <c r="Y257" s="356"/>
      <c r="Z257" s="379"/>
      <c r="AA257" s="356"/>
      <c r="AB257" s="379" t="str">
        <f t="shared" ref="AB257:AB274" si="116">IFERROR(AA257/AA256-1,"")</f>
        <v/>
      </c>
      <c r="AC257" s="72"/>
      <c r="AD257" s="72"/>
      <c r="AE257" s="72"/>
      <c r="AF257" s="72"/>
      <c r="AG257" s="72"/>
      <c r="AH257" s="72"/>
      <c r="AI257" s="72"/>
      <c r="AJ257" s="72"/>
      <c r="AK257" s="72"/>
      <c r="AL257" s="72"/>
      <c r="AM257" s="72"/>
    </row>
    <row r="258" spans="1:40" s="73" customFormat="1" ht="13.55" customHeight="1">
      <c r="A258" s="367" t="s">
        <v>17</v>
      </c>
      <c r="B258" s="39" t="s">
        <v>2</v>
      </c>
      <c r="C258" s="226">
        <v>7123407</v>
      </c>
      <c r="D258" s="379">
        <f t="shared" si="109"/>
        <v>0.17075110494313717</v>
      </c>
      <c r="E258" s="356"/>
      <c r="F258" s="379"/>
      <c r="G258" s="356"/>
      <c r="H258" s="379"/>
      <c r="I258" s="356"/>
      <c r="J258" s="379"/>
      <c r="K258" s="356">
        <v>518</v>
      </c>
      <c r="L258" s="379">
        <f t="shared" si="110"/>
        <v>0.35958005249343827</v>
      </c>
      <c r="M258" s="356">
        <v>219</v>
      </c>
      <c r="N258" s="379">
        <f t="shared" si="111"/>
        <v>-3.524229074889873E-2</v>
      </c>
      <c r="O258" s="356"/>
      <c r="P258" s="379" t="str">
        <f t="shared" si="112"/>
        <v/>
      </c>
      <c r="Q258" s="356">
        <v>2765</v>
      </c>
      <c r="R258" s="379">
        <f t="shared" si="113"/>
        <v>1.4487504527345152E-3</v>
      </c>
      <c r="S258" s="356">
        <v>2417</v>
      </c>
      <c r="T258" s="379">
        <f t="shared" si="114"/>
        <v>0.14170996693434113</v>
      </c>
      <c r="U258" s="356"/>
      <c r="V258" s="358"/>
      <c r="W258" s="356">
        <v>4612</v>
      </c>
      <c r="X258" s="377">
        <f t="shared" si="115"/>
        <v>0.39842328684050932</v>
      </c>
      <c r="Y258" s="356"/>
      <c r="Z258" s="379"/>
      <c r="AA258" s="356"/>
      <c r="AB258" s="379" t="str">
        <f t="shared" si="116"/>
        <v/>
      </c>
      <c r="AC258" s="72"/>
      <c r="AD258" s="72"/>
      <c r="AE258" s="72"/>
      <c r="AF258" s="72"/>
      <c r="AG258" s="72"/>
      <c r="AH258" s="72"/>
      <c r="AI258" s="72"/>
      <c r="AJ258" s="72"/>
      <c r="AK258" s="72"/>
      <c r="AL258" s="72"/>
      <c r="AM258" s="72"/>
    </row>
    <row r="259" spans="1:40" s="73" customFormat="1" ht="13.55" customHeight="1">
      <c r="A259" s="367" t="s">
        <v>18</v>
      </c>
      <c r="B259" s="39" t="s">
        <v>2</v>
      </c>
      <c r="C259" s="226">
        <v>7086133</v>
      </c>
      <c r="D259" s="379">
        <f t="shared" si="109"/>
        <v>-5.2326084975911069E-3</v>
      </c>
      <c r="E259" s="356">
        <v>617573</v>
      </c>
      <c r="F259" s="379" t="str">
        <f t="shared" ref="F259:H278" si="117">IFERROR(E259/E258-1,"")</f>
        <v/>
      </c>
      <c r="G259" s="356"/>
      <c r="H259" s="379"/>
      <c r="I259" s="356">
        <v>19498</v>
      </c>
      <c r="J259" s="379" t="str">
        <f t="shared" ref="J259:J274" si="118">IFERROR(I259/I258-1,"")</f>
        <v/>
      </c>
      <c r="K259" s="356">
        <v>822</v>
      </c>
      <c r="L259" s="379">
        <f t="shared" si="110"/>
        <v>0.58687258687258681</v>
      </c>
      <c r="M259" s="356">
        <v>179</v>
      </c>
      <c r="N259" s="379">
        <f t="shared" si="111"/>
        <v>-0.18264840182648401</v>
      </c>
      <c r="O259" s="356"/>
      <c r="P259" s="379" t="str">
        <f t="shared" si="112"/>
        <v/>
      </c>
      <c r="Q259" s="356">
        <v>4291</v>
      </c>
      <c r="R259" s="379">
        <f t="shared" si="113"/>
        <v>0.55189873417721524</v>
      </c>
      <c r="S259" s="356">
        <v>2471</v>
      </c>
      <c r="T259" s="379">
        <f t="shared" si="114"/>
        <v>2.2341745966073745E-2</v>
      </c>
      <c r="U259" s="356"/>
      <c r="V259" s="358"/>
      <c r="W259" s="356">
        <v>5029</v>
      </c>
      <c r="X259" s="377">
        <f t="shared" si="115"/>
        <v>9.041630529054645E-2</v>
      </c>
      <c r="Y259" s="356"/>
      <c r="Z259" s="379"/>
      <c r="AA259" s="356"/>
      <c r="AB259" s="379" t="str">
        <f t="shared" si="116"/>
        <v/>
      </c>
      <c r="AC259" s="72"/>
      <c r="AD259" s="72"/>
      <c r="AE259" s="72"/>
      <c r="AF259" s="72"/>
      <c r="AG259" s="72"/>
      <c r="AH259" s="72"/>
      <c r="AI259" s="72"/>
      <c r="AJ259" s="72"/>
      <c r="AK259" s="72"/>
      <c r="AL259" s="72"/>
      <c r="AM259" s="72"/>
    </row>
    <row r="260" spans="1:40" s="73" customFormat="1" ht="13.55" customHeight="1">
      <c r="A260" s="367" t="s">
        <v>4</v>
      </c>
      <c r="B260" s="39" t="s">
        <v>2</v>
      </c>
      <c r="C260" s="226">
        <f>SUM(C4:C15)</f>
        <v>8825585</v>
      </c>
      <c r="D260" s="379">
        <f t="shared" si="109"/>
        <v>0.24547267176610998</v>
      </c>
      <c r="E260" s="356">
        <f>SUM(E4:E15)</f>
        <v>626595</v>
      </c>
      <c r="F260" s="379">
        <f t="shared" si="117"/>
        <v>1.4608799283647445E-2</v>
      </c>
      <c r="G260" s="356">
        <f>SUM(G4:G15)</f>
        <v>190982</v>
      </c>
      <c r="H260" s="379" t="str">
        <f t="shared" ref="H260:H274" si="119">IFERROR(G260/G259-1,"")</f>
        <v/>
      </c>
      <c r="I260" s="356">
        <f>SUM(I4:I15)</f>
        <v>21353</v>
      </c>
      <c r="J260" s="379">
        <f t="shared" si="118"/>
        <v>9.5137962867986481E-2</v>
      </c>
      <c r="K260" s="356">
        <f>SUM(K4:K15)</f>
        <v>739</v>
      </c>
      <c r="L260" s="379">
        <f t="shared" si="110"/>
        <v>-0.1009732360097324</v>
      </c>
      <c r="M260" s="356">
        <f>SUM(M4:M15)</f>
        <v>213</v>
      </c>
      <c r="N260" s="379">
        <f t="shared" si="111"/>
        <v>0.1899441340782122</v>
      </c>
      <c r="O260" s="356"/>
      <c r="P260" s="379" t="str">
        <f t="shared" si="112"/>
        <v/>
      </c>
      <c r="Q260" s="356">
        <v>6181</v>
      </c>
      <c r="R260" s="379">
        <f t="shared" si="113"/>
        <v>0.44045676998368677</v>
      </c>
      <c r="S260" s="356">
        <v>2444</v>
      </c>
      <c r="T260" s="379">
        <f t="shared" si="114"/>
        <v>-1.092675030352086E-2</v>
      </c>
      <c r="U260" s="356"/>
      <c r="V260" s="358"/>
      <c r="W260" s="356">
        <v>100</v>
      </c>
      <c r="X260" s="377">
        <f t="shared" si="115"/>
        <v>-0.98011533107973747</v>
      </c>
      <c r="Y260" s="356"/>
      <c r="Z260" s="379" t="str">
        <f t="shared" ref="Z260:Z274" si="120">IFERROR(Y260/Y259-1,"")</f>
        <v/>
      </c>
      <c r="AA260" s="356">
        <v>1099</v>
      </c>
      <c r="AB260" s="379" t="str">
        <f t="shared" si="116"/>
        <v/>
      </c>
      <c r="AC260" s="72"/>
      <c r="AD260" s="72"/>
      <c r="AE260" s="72"/>
      <c r="AF260" s="72"/>
      <c r="AG260" s="72"/>
      <c r="AH260" s="72"/>
      <c r="AI260" s="72"/>
      <c r="AJ260" s="72"/>
      <c r="AK260" s="72"/>
      <c r="AL260" s="72"/>
      <c r="AM260" s="72"/>
    </row>
    <row r="261" spans="1:40" s="73" customFormat="1" ht="13.55" customHeight="1">
      <c r="A261" s="367" t="s">
        <v>5</v>
      </c>
      <c r="B261" s="39" t="s">
        <v>2</v>
      </c>
      <c r="C261" s="226">
        <f>SUM(C16:C27)</f>
        <v>10080143</v>
      </c>
      <c r="D261" s="379">
        <f t="shared" si="109"/>
        <v>0.14215012375950153</v>
      </c>
      <c r="E261" s="356">
        <f>SUM(E16:E27)</f>
        <v>705093</v>
      </c>
      <c r="F261" s="379">
        <f t="shared" si="117"/>
        <v>0.12527709285902366</v>
      </c>
      <c r="G261" s="356">
        <f>SUM(G16:G27)</f>
        <v>191319</v>
      </c>
      <c r="H261" s="379">
        <f t="shared" si="119"/>
        <v>1.7645641997674488E-3</v>
      </c>
      <c r="I261" s="356">
        <f>SUM(I16:I27)</f>
        <v>24315</v>
      </c>
      <c r="J261" s="379">
        <f t="shared" si="118"/>
        <v>0.1387158713061396</v>
      </c>
      <c r="K261" s="356">
        <f>SUM(K16:K27)</f>
        <v>968</v>
      </c>
      <c r="L261" s="379">
        <f t="shared" si="110"/>
        <v>0.30987821380243563</v>
      </c>
      <c r="M261" s="356">
        <f>SUM(M16:M27)</f>
        <v>182</v>
      </c>
      <c r="N261" s="379">
        <f t="shared" si="111"/>
        <v>-0.14553990610328638</v>
      </c>
      <c r="O261" s="356"/>
      <c r="P261" s="379" t="str">
        <f t="shared" si="112"/>
        <v/>
      </c>
      <c r="Q261" s="356">
        <v>5951</v>
      </c>
      <c r="R261" s="379">
        <f t="shared" si="113"/>
        <v>-3.7210807312732519E-2</v>
      </c>
      <c r="S261" s="356">
        <v>3238</v>
      </c>
      <c r="T261" s="379">
        <f t="shared" si="114"/>
        <v>0.32487725040916526</v>
      </c>
      <c r="U261" s="356"/>
      <c r="V261" s="358"/>
      <c r="W261" s="356">
        <v>434</v>
      </c>
      <c r="X261" s="377">
        <f t="shared" si="115"/>
        <v>3.34</v>
      </c>
      <c r="Y261" s="356">
        <v>26219</v>
      </c>
      <c r="Z261" s="379" t="str">
        <f t="shared" si="120"/>
        <v/>
      </c>
      <c r="AA261" s="356">
        <v>924</v>
      </c>
      <c r="AB261" s="379">
        <f t="shared" si="116"/>
        <v>-0.15923566878980888</v>
      </c>
      <c r="AC261" s="72"/>
      <c r="AD261" s="72"/>
      <c r="AE261" s="72"/>
      <c r="AF261" s="72"/>
      <c r="AG261" s="72"/>
      <c r="AH261" s="72"/>
      <c r="AI261" s="72"/>
      <c r="AJ261" s="72"/>
      <c r="AK261" s="72"/>
      <c r="AL261" s="72"/>
      <c r="AM261" s="72"/>
    </row>
    <row r="262" spans="1:40" s="73" customFormat="1" ht="13.55" customHeight="1">
      <c r="A262" s="367" t="s">
        <v>6</v>
      </c>
      <c r="B262" s="39" t="s">
        <v>2</v>
      </c>
      <c r="C262" s="226">
        <f>SUM(C28:C39)</f>
        <v>11609879</v>
      </c>
      <c r="D262" s="379">
        <f t="shared" si="109"/>
        <v>0.15175737090237718</v>
      </c>
      <c r="E262" s="356">
        <f>SUM(E28:E39)</f>
        <v>757721</v>
      </c>
      <c r="F262" s="379">
        <f t="shared" si="117"/>
        <v>7.4639799288888087E-2</v>
      </c>
      <c r="G262" s="356">
        <f>SUM(G28:G39)</f>
        <v>201814</v>
      </c>
      <c r="H262" s="379">
        <f t="shared" si="119"/>
        <v>5.4856025799842056E-2</v>
      </c>
      <c r="I262" s="356">
        <f>SUM(I28:I39)</f>
        <v>30359</v>
      </c>
      <c r="J262" s="379">
        <f t="shared" si="118"/>
        <v>0.24857084104462257</v>
      </c>
      <c r="K262" s="356">
        <f>SUM(K28:K39)</f>
        <v>1436</v>
      </c>
      <c r="L262" s="379">
        <f t="shared" si="110"/>
        <v>0.48347107438016534</v>
      </c>
      <c r="M262" s="356">
        <f>SUM(M28:M39)</f>
        <v>178</v>
      </c>
      <c r="N262" s="379">
        <f t="shared" si="111"/>
        <v>-2.1978021978022011E-2</v>
      </c>
      <c r="O262" s="356">
        <v>10302</v>
      </c>
      <c r="P262" s="379" t="str">
        <f t="shared" si="112"/>
        <v/>
      </c>
      <c r="Q262" s="356">
        <v>7333</v>
      </c>
      <c r="R262" s="379">
        <f t="shared" si="113"/>
        <v>0.23222987733154099</v>
      </c>
      <c r="S262" s="356">
        <v>2703</v>
      </c>
      <c r="T262" s="379">
        <f t="shared" si="114"/>
        <v>-0.16522544780728843</v>
      </c>
      <c r="U262" s="356"/>
      <c r="V262" s="358"/>
      <c r="W262" s="356">
        <v>255</v>
      </c>
      <c r="X262" s="377">
        <f t="shared" si="115"/>
        <v>-0.4124423963133641</v>
      </c>
      <c r="Y262" s="356">
        <v>31778</v>
      </c>
      <c r="Z262" s="379">
        <f t="shared" si="120"/>
        <v>0.21202181624013128</v>
      </c>
      <c r="AA262" s="356">
        <v>1286</v>
      </c>
      <c r="AB262" s="379">
        <f t="shared" si="116"/>
        <v>0.39177489177489178</v>
      </c>
      <c r="AC262" s="72"/>
      <c r="AD262" s="72"/>
      <c r="AE262" s="72"/>
      <c r="AF262" s="72"/>
      <c r="AG262" s="72"/>
      <c r="AH262" s="72"/>
      <c r="AI262" s="72"/>
      <c r="AJ262" s="72"/>
      <c r="AK262" s="72"/>
      <c r="AL262" s="72"/>
      <c r="AM262" s="72"/>
    </row>
    <row r="263" spans="1:40" s="73" customFormat="1" ht="13.55" customHeight="1">
      <c r="A263" s="367" t="s">
        <v>19</v>
      </c>
      <c r="B263" s="39" t="s">
        <v>2</v>
      </c>
      <c r="C263" s="226">
        <f>SUM(SUM(C40:C51))</f>
        <v>13324977</v>
      </c>
      <c r="D263" s="379">
        <f t="shared" si="109"/>
        <v>0.147727465548952</v>
      </c>
      <c r="E263" s="356">
        <f>SUM(E40:E51)</f>
        <v>806175</v>
      </c>
      <c r="F263" s="379">
        <f t="shared" si="117"/>
        <v>6.3947020077310679E-2</v>
      </c>
      <c r="G263" s="356">
        <f>SUM(G40:G51)</f>
        <v>212601</v>
      </c>
      <c r="H263" s="379">
        <f t="shared" si="119"/>
        <v>5.3450206625903052E-2</v>
      </c>
      <c r="I263" s="356">
        <f>SUM(I40:I51)</f>
        <v>39749</v>
      </c>
      <c r="J263" s="379">
        <f t="shared" si="118"/>
        <v>0.30929872525445501</v>
      </c>
      <c r="K263" s="356">
        <f>SUM(K40:K51)</f>
        <v>2318</v>
      </c>
      <c r="L263" s="379">
        <f t="shared" si="110"/>
        <v>0.61420612813370479</v>
      </c>
      <c r="M263" s="356">
        <f>SUM(M40:M51)</f>
        <v>238</v>
      </c>
      <c r="N263" s="379">
        <f t="shared" si="111"/>
        <v>0.33707865168539319</v>
      </c>
      <c r="O263" s="356">
        <v>12019</v>
      </c>
      <c r="P263" s="379">
        <f t="shared" si="112"/>
        <v>0.16666666666666674</v>
      </c>
      <c r="Q263" s="356">
        <v>7750</v>
      </c>
      <c r="R263" s="379">
        <f t="shared" si="113"/>
        <v>5.6866221191872457E-2</v>
      </c>
      <c r="S263" s="356">
        <v>2966</v>
      </c>
      <c r="T263" s="379">
        <f t="shared" si="114"/>
        <v>9.7299297077321434E-2</v>
      </c>
      <c r="U263" s="356"/>
      <c r="V263" s="358"/>
      <c r="W263" s="356">
        <v>8878</v>
      </c>
      <c r="X263" s="377">
        <f t="shared" si="115"/>
        <v>33.815686274509801</v>
      </c>
      <c r="Y263" s="356">
        <v>37435</v>
      </c>
      <c r="Z263" s="379">
        <f t="shared" si="120"/>
        <v>0.17801623764868779</v>
      </c>
      <c r="AA263" s="356">
        <v>2513</v>
      </c>
      <c r="AB263" s="379">
        <f t="shared" si="116"/>
        <v>0.95412130637636072</v>
      </c>
      <c r="AC263" s="72"/>
      <c r="AD263" s="72"/>
      <c r="AE263" s="72"/>
      <c r="AF263" s="72"/>
      <c r="AG263" s="72"/>
      <c r="AH263" s="72"/>
      <c r="AI263" s="72"/>
      <c r="AJ263" s="72"/>
      <c r="AK263" s="72"/>
      <c r="AL263" s="72"/>
      <c r="AM263" s="72"/>
    </row>
    <row r="264" spans="1:40" s="73" customFormat="1" ht="13.55" customHeight="1">
      <c r="A264" s="367" t="s">
        <v>33</v>
      </c>
      <c r="B264" s="39" t="s">
        <v>43</v>
      </c>
      <c r="C264" s="226">
        <f>SUM(C52:C63)</f>
        <v>11996094</v>
      </c>
      <c r="D264" s="379">
        <f t="shared" si="109"/>
        <v>-9.9728727486734114E-2</v>
      </c>
      <c r="E264" s="356">
        <f>SUM(E52:E63)</f>
        <v>759394</v>
      </c>
      <c r="F264" s="379">
        <f t="shared" si="117"/>
        <v>-5.802834372189658E-2</v>
      </c>
      <c r="G264" s="356">
        <f>SUM(G52:G63)</f>
        <v>196564</v>
      </c>
      <c r="H264" s="379">
        <f t="shared" si="119"/>
        <v>-7.5432382726327685E-2</v>
      </c>
      <c r="I264" s="356">
        <f>SUM(I52:I63)</f>
        <v>42365</v>
      </c>
      <c r="J264" s="379">
        <f t="shared" si="118"/>
        <v>6.5812976427079839E-2</v>
      </c>
      <c r="K264" s="356">
        <f>SUM(K52:K63)</f>
        <v>2049</v>
      </c>
      <c r="L264" s="379">
        <f t="shared" si="110"/>
        <v>-0.11604831751509925</v>
      </c>
      <c r="M264" s="356">
        <f>SUM(M52:M63)</f>
        <v>211</v>
      </c>
      <c r="N264" s="379">
        <f t="shared" si="111"/>
        <v>-0.11344537815126055</v>
      </c>
      <c r="O264" s="356">
        <v>10373</v>
      </c>
      <c r="P264" s="379">
        <f t="shared" si="112"/>
        <v>-0.13694982943672518</v>
      </c>
      <c r="Q264" s="356">
        <v>7856</v>
      </c>
      <c r="R264" s="379">
        <f t="shared" si="113"/>
        <v>1.3677419354838793E-2</v>
      </c>
      <c r="S264" s="356">
        <v>2697</v>
      </c>
      <c r="T264" s="379">
        <f t="shared" si="114"/>
        <v>-9.0694538098449073E-2</v>
      </c>
      <c r="U264" s="356"/>
      <c r="V264" s="358"/>
      <c r="W264" s="356">
        <v>9840</v>
      </c>
      <c r="X264" s="377">
        <f t="shared" si="115"/>
        <v>0.10835773822933104</v>
      </c>
      <c r="Y264" s="356">
        <v>35696</v>
      </c>
      <c r="Z264" s="379">
        <f t="shared" si="120"/>
        <v>-4.6453853345799434E-2</v>
      </c>
      <c r="AA264" s="356">
        <v>663</v>
      </c>
      <c r="AB264" s="379">
        <f t="shared" si="116"/>
        <v>-0.73617190608834071</v>
      </c>
      <c r="AC264" s="72"/>
      <c r="AD264" s="72"/>
      <c r="AE264" s="72"/>
      <c r="AF264" s="72"/>
      <c r="AG264" s="72"/>
      <c r="AH264" s="72"/>
      <c r="AI264" s="72"/>
      <c r="AJ264" s="72"/>
      <c r="AK264" s="72"/>
      <c r="AL264" s="72"/>
      <c r="AM264" s="72"/>
    </row>
    <row r="265" spans="1:40" s="73" customFormat="1" ht="13.55" customHeight="1">
      <c r="A265" s="367" t="s">
        <v>27</v>
      </c>
      <c r="B265" s="39" t="s">
        <v>43</v>
      </c>
      <c r="C265" s="226">
        <f>SUM(C64:C75)</f>
        <v>9494111</v>
      </c>
      <c r="D265" s="379">
        <f t="shared" si="109"/>
        <v>-0.20856647171987819</v>
      </c>
      <c r="E265" s="356">
        <f>SUM(E64:E75)</f>
        <v>743846</v>
      </c>
      <c r="F265" s="379">
        <f t="shared" si="117"/>
        <v>-2.0474220233501983E-2</v>
      </c>
      <c r="G265" s="356">
        <f>SUM(G64:G75)</f>
        <v>144141</v>
      </c>
      <c r="H265" s="379">
        <f t="shared" si="119"/>
        <v>-0.26669685191591541</v>
      </c>
      <c r="I265" s="356">
        <f>SUM(I64:I75)</f>
        <v>24140</v>
      </c>
      <c r="J265" s="379">
        <f t="shared" si="118"/>
        <v>-0.43019001534285373</v>
      </c>
      <c r="K265" s="356">
        <f>SUM(K64:K75)</f>
        <v>2005</v>
      </c>
      <c r="L265" s="379">
        <f t="shared" si="110"/>
        <v>-2.1473889702293802E-2</v>
      </c>
      <c r="M265" s="356">
        <f>SUM(M64:M75)</f>
        <v>291</v>
      </c>
      <c r="N265" s="379">
        <f t="shared" si="111"/>
        <v>0.37914691943127954</v>
      </c>
      <c r="O265" s="356">
        <f>SUM(O64:O75)</f>
        <v>9361</v>
      </c>
      <c r="P265" s="379">
        <f t="shared" si="112"/>
        <v>-9.7560975609756073E-2</v>
      </c>
      <c r="Q265" s="356">
        <v>6582</v>
      </c>
      <c r="R265" s="379">
        <f t="shared" si="113"/>
        <v>-0.16216904276985744</v>
      </c>
      <c r="S265" s="356">
        <v>2724</v>
      </c>
      <c r="T265" s="379">
        <f t="shared" si="114"/>
        <v>1.0011123470522909E-2</v>
      </c>
      <c r="U265" s="356"/>
      <c r="V265" s="358"/>
      <c r="W265" s="356">
        <v>7824</v>
      </c>
      <c r="X265" s="377">
        <f t="shared" si="115"/>
        <v>-0.20487804878048776</v>
      </c>
      <c r="Y265" s="356">
        <v>26178</v>
      </c>
      <c r="Z265" s="379">
        <f t="shared" si="120"/>
        <v>-0.26664051994621241</v>
      </c>
      <c r="AA265" s="356">
        <v>1688</v>
      </c>
      <c r="AB265" s="379">
        <f t="shared" si="116"/>
        <v>1.5460030165912517</v>
      </c>
      <c r="AC265" s="72"/>
      <c r="AD265" s="72"/>
      <c r="AE265" s="72"/>
      <c r="AF265" s="72"/>
      <c r="AG265" s="72"/>
      <c r="AH265" s="72"/>
      <c r="AI265" s="72"/>
      <c r="AJ265" s="72"/>
      <c r="AK265" s="72"/>
      <c r="AL265" s="72"/>
      <c r="AM265" s="72"/>
    </row>
    <row r="266" spans="1:40" s="73" customFormat="1" ht="13.55" customHeight="1">
      <c r="A266" s="367" t="s">
        <v>28</v>
      </c>
      <c r="B266" s="39" t="s">
        <v>43</v>
      </c>
      <c r="C266" s="226">
        <f>SUM(C76:C87)</f>
        <v>12488364</v>
      </c>
      <c r="D266" s="379">
        <f t="shared" si="109"/>
        <v>0.31538002873570781</v>
      </c>
      <c r="E266" s="356">
        <f>SUM(E76:E87)</f>
        <v>1107518</v>
      </c>
      <c r="F266" s="379">
        <f t="shared" si="117"/>
        <v>0.48890765023943139</v>
      </c>
      <c r="G266" s="356">
        <f>SUM(G76:G87)</f>
        <v>169953</v>
      </c>
      <c r="H266" s="379">
        <f t="shared" si="119"/>
        <v>0.17907465606593553</v>
      </c>
      <c r="I266" s="356">
        <f>SUM(I76:I87)</f>
        <v>30859</v>
      </c>
      <c r="J266" s="379">
        <f t="shared" si="118"/>
        <v>0.27833471416735711</v>
      </c>
      <c r="K266" s="356">
        <f>SUM(K76:K87)</f>
        <v>2468</v>
      </c>
      <c r="L266" s="379">
        <f t="shared" si="110"/>
        <v>0.2309226932668329</v>
      </c>
      <c r="M266" s="356">
        <f>SUM(M76:M87)</f>
        <v>375</v>
      </c>
      <c r="N266" s="379">
        <f t="shared" si="111"/>
        <v>0.28865979381443307</v>
      </c>
      <c r="O266" s="356">
        <f>SUM(O76:O87)</f>
        <v>8810</v>
      </c>
      <c r="P266" s="379">
        <f t="shared" si="112"/>
        <v>-5.886123277427624E-2</v>
      </c>
      <c r="Q266" s="356">
        <v>6541</v>
      </c>
      <c r="R266" s="379">
        <f t="shared" si="113"/>
        <v>-6.2291096931024192E-3</v>
      </c>
      <c r="S266" s="356">
        <v>2770</v>
      </c>
      <c r="T266" s="379">
        <f t="shared" si="114"/>
        <v>1.6886930983847304E-2</v>
      </c>
      <c r="U266" s="356"/>
      <c r="V266" s="358"/>
      <c r="W266" s="356">
        <v>10157</v>
      </c>
      <c r="X266" s="377">
        <f t="shared" si="115"/>
        <v>0.29818507157464214</v>
      </c>
      <c r="Y266" s="356">
        <v>34965</v>
      </c>
      <c r="Z266" s="379">
        <f t="shared" si="120"/>
        <v>0.33566353426541373</v>
      </c>
      <c r="AA266" s="356">
        <v>2044</v>
      </c>
      <c r="AB266" s="379">
        <f t="shared" si="116"/>
        <v>0.2109004739336493</v>
      </c>
      <c r="AC266" s="72"/>
      <c r="AD266" s="72"/>
      <c r="AE266" s="72"/>
      <c r="AF266" s="72"/>
      <c r="AG266" s="72"/>
      <c r="AH266" s="72"/>
      <c r="AI266" s="72"/>
      <c r="AJ266" s="72"/>
      <c r="AK266" s="72"/>
      <c r="AL266" s="72"/>
      <c r="AM266" s="72"/>
    </row>
    <row r="267" spans="1:40" s="78" customFormat="1" ht="13.55" customHeight="1">
      <c r="A267" s="366" t="s">
        <v>29</v>
      </c>
      <c r="B267" s="62" t="s">
        <v>43</v>
      </c>
      <c r="C267" s="227">
        <f>SUM(C88:C99)</f>
        <v>12693733</v>
      </c>
      <c r="D267" s="377">
        <f t="shared" si="109"/>
        <v>1.6444828161639169E-2</v>
      </c>
      <c r="E267" s="356">
        <f>SUM(E88:E99)</f>
        <v>1211197</v>
      </c>
      <c r="F267" s="377">
        <f t="shared" si="117"/>
        <v>9.3613828398274368E-2</v>
      </c>
      <c r="G267" s="356">
        <f>SUM(G88:G99)</f>
        <v>155683</v>
      </c>
      <c r="H267" s="377">
        <f t="shared" si="119"/>
        <v>-8.3964390154925184E-2</v>
      </c>
      <c r="I267" s="356">
        <f>SUM(I88:I99)</f>
        <v>44630</v>
      </c>
      <c r="J267" s="377">
        <f t="shared" si="118"/>
        <v>0.44625554943452483</v>
      </c>
      <c r="K267" s="356">
        <f>SUM(K88:K99)</f>
        <v>2427</v>
      </c>
      <c r="L267" s="377">
        <f t="shared" si="110"/>
        <v>-1.661264181523503E-2</v>
      </c>
      <c r="M267" s="356">
        <f>SUM(M88:M99)</f>
        <v>477</v>
      </c>
      <c r="N267" s="377">
        <f t="shared" si="111"/>
        <v>0.27200000000000002</v>
      </c>
      <c r="O267" s="356">
        <f>SUM(O88:O99)</f>
        <v>9288</v>
      </c>
      <c r="P267" s="377">
        <f t="shared" si="112"/>
        <v>5.4256526674233863E-2</v>
      </c>
      <c r="Q267" s="356">
        <v>9808</v>
      </c>
      <c r="R267" s="377">
        <f t="shared" si="113"/>
        <v>0.49946491362177037</v>
      </c>
      <c r="S267" s="356">
        <v>3311</v>
      </c>
      <c r="T267" s="377">
        <f t="shared" si="114"/>
        <v>0.19530685920577628</v>
      </c>
      <c r="U267" s="356">
        <v>3486</v>
      </c>
      <c r="V267" s="358"/>
      <c r="W267" s="356">
        <v>12059</v>
      </c>
      <c r="X267" s="377">
        <f t="shared" si="115"/>
        <v>0.18726001772176826</v>
      </c>
      <c r="Y267" s="356">
        <v>40303</v>
      </c>
      <c r="Z267" s="377">
        <f t="shared" si="120"/>
        <v>0.15266695266695263</v>
      </c>
      <c r="AA267" s="356">
        <v>2621</v>
      </c>
      <c r="AB267" s="377">
        <f t="shared" si="116"/>
        <v>0.28228962818003911</v>
      </c>
      <c r="AC267" s="72"/>
      <c r="AD267" s="72"/>
      <c r="AE267" s="72"/>
      <c r="AF267" s="72"/>
      <c r="AG267" s="72"/>
      <c r="AH267" s="72"/>
      <c r="AI267" s="72"/>
      <c r="AJ267" s="72"/>
      <c r="AK267" s="72"/>
      <c r="AL267" s="72"/>
      <c r="AM267" s="72"/>
    </row>
    <row r="268" spans="1:40" ht="13.55" customHeight="1">
      <c r="A268" s="367" t="s">
        <v>35</v>
      </c>
      <c r="B268" s="39" t="s">
        <v>43</v>
      </c>
      <c r="C268" s="227">
        <f>SUM(C100:C111)</f>
        <v>13736976</v>
      </c>
      <c r="D268" s="379">
        <f t="shared" si="109"/>
        <v>8.2185673828179651E-2</v>
      </c>
      <c r="E268" s="356">
        <f>SUM(E100:E111)</f>
        <v>1295069</v>
      </c>
      <c r="F268" s="379">
        <f t="shared" si="117"/>
        <v>6.9247199258254399E-2</v>
      </c>
      <c r="G268" s="356">
        <f>SUM(G100:G111)</f>
        <v>150611</v>
      </c>
      <c r="H268" s="379">
        <f t="shared" si="119"/>
        <v>-3.257902275778346E-2</v>
      </c>
      <c r="I268" s="356">
        <f>SUM(I100:I111)</f>
        <v>49989</v>
      </c>
      <c r="J268" s="379">
        <f t="shared" si="118"/>
        <v>0.12007618194039882</v>
      </c>
      <c r="K268" s="356">
        <f>SUM(K100:K111)</f>
        <v>2313</v>
      </c>
      <c r="L268" s="379">
        <f t="shared" si="110"/>
        <v>-4.6971569839307836E-2</v>
      </c>
      <c r="M268" s="356">
        <f>SUM(M100:M111)</f>
        <v>350</v>
      </c>
      <c r="N268" s="379">
        <f t="shared" si="111"/>
        <v>-0.2662473794549266</v>
      </c>
      <c r="O268" s="356">
        <f>SUM(O100:O111)</f>
        <v>8257</v>
      </c>
      <c r="P268" s="379">
        <f t="shared" si="112"/>
        <v>-0.11100344530577089</v>
      </c>
      <c r="Q268" s="356">
        <v>11030</v>
      </c>
      <c r="R268" s="379">
        <f t="shared" si="113"/>
        <v>0.12459216965742259</v>
      </c>
      <c r="S268" s="356">
        <v>3435</v>
      </c>
      <c r="T268" s="379">
        <f t="shared" si="114"/>
        <v>3.7450921171851448E-2</v>
      </c>
      <c r="U268" s="356">
        <v>4511</v>
      </c>
      <c r="V268" s="377">
        <f t="shared" ref="V268:V274" si="121">IFERROR(U268/U267-1,"")</f>
        <v>0.29403327596098672</v>
      </c>
      <c r="W268" s="356">
        <v>13318</v>
      </c>
      <c r="X268" s="377">
        <f t="shared" si="115"/>
        <v>0.10440335019487512</v>
      </c>
      <c r="Y268" s="356">
        <f>SUM(Y100:Y111)</f>
        <v>47615</v>
      </c>
      <c r="Z268" s="379">
        <f t="shared" si="120"/>
        <v>0.18142570032007543</v>
      </c>
      <c r="AA268" s="356">
        <v>2818</v>
      </c>
      <c r="AB268" s="379">
        <f t="shared" si="116"/>
        <v>7.5162151850438841E-2</v>
      </c>
    </row>
    <row r="269" spans="1:40" s="73" customFormat="1" ht="13.55" customHeight="1">
      <c r="A269" s="367" t="s">
        <v>36</v>
      </c>
      <c r="B269" s="39" t="s">
        <v>43</v>
      </c>
      <c r="C269" s="226">
        <f>SUM(C112:C123)</f>
        <v>14846485</v>
      </c>
      <c r="D269" s="379">
        <f t="shared" si="109"/>
        <v>8.0768067149567635E-2</v>
      </c>
      <c r="E269" s="356">
        <f>SUM(E112:E123)</f>
        <v>1437924</v>
      </c>
      <c r="F269" s="379">
        <f t="shared" si="117"/>
        <v>0.11030686395859979</v>
      </c>
      <c r="G269" s="356">
        <f>SUM(G112:G123)</f>
        <v>158523</v>
      </c>
      <c r="H269" s="379">
        <f t="shared" si="119"/>
        <v>5.2532683535731151E-2</v>
      </c>
      <c r="I269" s="356">
        <f>SUM(I112)</f>
        <v>44339</v>
      </c>
      <c r="J269" s="379">
        <f t="shared" si="118"/>
        <v>-0.11302486547040347</v>
      </c>
      <c r="K269" s="356">
        <f>SUM(K112:K123)</f>
        <v>2566</v>
      </c>
      <c r="L269" s="379">
        <f t="shared" si="110"/>
        <v>0.10938175529615224</v>
      </c>
      <c r="M269" s="356">
        <f>SUM(M112:M123)</f>
        <v>369</v>
      </c>
      <c r="N269" s="379">
        <f t="shared" si="111"/>
        <v>5.428571428571427E-2</v>
      </c>
      <c r="O269" s="356">
        <f>SUM(O112:O123)</f>
        <v>8182</v>
      </c>
      <c r="P269" s="379">
        <f t="shared" si="112"/>
        <v>-9.0832021315248035E-3</v>
      </c>
      <c r="Q269" s="356">
        <v>10796</v>
      </c>
      <c r="R269" s="379">
        <f t="shared" si="113"/>
        <v>-2.1214868540344489E-2</v>
      </c>
      <c r="S269" s="356">
        <v>3478</v>
      </c>
      <c r="T269" s="379">
        <f t="shared" si="114"/>
        <v>1.251819505094609E-2</v>
      </c>
      <c r="U269" s="356">
        <v>3780</v>
      </c>
      <c r="V269" s="377">
        <f t="shared" si="121"/>
        <v>-0.162048326313456</v>
      </c>
      <c r="W269" s="356">
        <v>14000</v>
      </c>
      <c r="X269" s="377">
        <f t="shared" si="115"/>
        <v>5.1208890223757297E-2</v>
      </c>
      <c r="Y269" s="356">
        <f>SUM(Y112:Y123)</f>
        <v>59249</v>
      </c>
      <c r="Z269" s="379">
        <f t="shared" si="120"/>
        <v>0.24433476845531876</v>
      </c>
      <c r="AA269" s="356">
        <v>3064</v>
      </c>
      <c r="AB269" s="379">
        <f t="shared" si="116"/>
        <v>8.7295954577714774E-2</v>
      </c>
      <c r="AC269" s="72"/>
      <c r="AD269" s="72"/>
      <c r="AE269" s="72"/>
      <c r="AF269" s="72"/>
      <c r="AG269" s="72"/>
      <c r="AH269" s="72"/>
      <c r="AI269" s="72"/>
      <c r="AJ269" s="72"/>
      <c r="AK269" s="72"/>
      <c r="AL269" s="72"/>
      <c r="AM269" s="72"/>
    </row>
    <row r="270" spans="1:40" s="96" customFormat="1" ht="13.55" customHeight="1">
      <c r="A270" s="366" t="s">
        <v>37</v>
      </c>
      <c r="B270" s="62" t="s">
        <v>43</v>
      </c>
      <c r="C270" s="227">
        <f>SUM(C124:C135)</f>
        <v>16080684</v>
      </c>
      <c r="D270" s="377">
        <f t="shared" si="109"/>
        <v>8.3130720840656869E-2</v>
      </c>
      <c r="E270" s="356">
        <f>SUM(E124:E135)</f>
        <v>1473365</v>
      </c>
      <c r="F270" s="377">
        <f t="shared" si="117"/>
        <v>2.4647338802328944E-2</v>
      </c>
      <c r="G270" s="356">
        <f>SUM(G124:G135)</f>
        <v>183770</v>
      </c>
      <c r="H270" s="377">
        <f t="shared" si="119"/>
        <v>0.15926395538817717</v>
      </c>
      <c r="I270" s="356">
        <f>SUM(I124:I135)</f>
        <v>45522</v>
      </c>
      <c r="J270" s="377">
        <f t="shared" si="118"/>
        <v>2.6680800198470855E-2</v>
      </c>
      <c r="K270" s="356">
        <f>SUM(K124:K135)</f>
        <v>1860</v>
      </c>
      <c r="L270" s="377">
        <f t="shared" si="110"/>
        <v>-0.27513639906469212</v>
      </c>
      <c r="M270" s="356">
        <f>SUM(M124:M135)</f>
        <v>425</v>
      </c>
      <c r="N270" s="377">
        <f t="shared" si="111"/>
        <v>0.15176151761517609</v>
      </c>
      <c r="O270" s="356">
        <f>SUM(O124:O135)</f>
        <v>9850</v>
      </c>
      <c r="P270" s="377">
        <f t="shared" si="112"/>
        <v>0.20386213639696904</v>
      </c>
      <c r="Q270" s="356">
        <v>12631</v>
      </c>
      <c r="R270" s="377">
        <f t="shared" si="113"/>
        <v>0.1699703593923676</v>
      </c>
      <c r="S270" s="356">
        <v>3922</v>
      </c>
      <c r="T270" s="377">
        <f t="shared" si="114"/>
        <v>0.12765957446808507</v>
      </c>
      <c r="U270" s="356">
        <v>3880</v>
      </c>
      <c r="V270" s="377">
        <f t="shared" si="121"/>
        <v>2.6455026455026509E-2</v>
      </c>
      <c r="W270" s="356">
        <v>17265</v>
      </c>
      <c r="X270" s="377">
        <f t="shared" si="115"/>
        <v>0.23321428571428582</v>
      </c>
      <c r="Y270" s="356">
        <f>SUM(Y124:Y135)</f>
        <v>75090</v>
      </c>
      <c r="Z270" s="377">
        <f t="shared" si="120"/>
        <v>0.26736316224746415</v>
      </c>
      <c r="AA270" s="356">
        <v>3834</v>
      </c>
      <c r="AB270" s="377">
        <f t="shared" si="116"/>
        <v>0.25130548302872069</v>
      </c>
      <c r="AC270" s="72"/>
      <c r="AD270" s="72"/>
      <c r="AE270" s="72"/>
      <c r="AF270" s="72"/>
      <c r="AG270" s="72"/>
      <c r="AH270" s="72"/>
      <c r="AI270" s="72"/>
      <c r="AJ270" s="72"/>
      <c r="AK270" s="72"/>
      <c r="AL270" s="72"/>
      <c r="AM270" s="72"/>
      <c r="AN270" s="72"/>
    </row>
    <row r="271" spans="1:40" ht="13.55" customHeight="1">
      <c r="A271" s="366" t="s">
        <v>38</v>
      </c>
      <c r="B271" s="45" t="s">
        <v>43</v>
      </c>
      <c r="C271" s="227">
        <f>SUM(C136:C147)</f>
        <v>19310430</v>
      </c>
      <c r="D271" s="377">
        <f t="shared" si="109"/>
        <v>0.20084630728394393</v>
      </c>
      <c r="E271" s="356">
        <f>SUM(E136:E147)</f>
        <v>1775456</v>
      </c>
      <c r="F271" s="377">
        <f t="shared" si="117"/>
        <v>0.20503473341636314</v>
      </c>
      <c r="G271" s="356">
        <f>SUM(G136:G147)</f>
        <v>204741</v>
      </c>
      <c r="H271" s="377">
        <f t="shared" si="119"/>
        <v>0.11411547042498782</v>
      </c>
      <c r="I271" s="356">
        <f>SUM(I136)</f>
        <v>50725</v>
      </c>
      <c r="J271" s="377">
        <f t="shared" si="118"/>
        <v>0.11429638416589771</v>
      </c>
      <c r="K271" s="356">
        <f>SUM(K136:K147)</f>
        <v>1811</v>
      </c>
      <c r="L271" s="377">
        <f t="shared" si="110"/>
        <v>-2.6344086021505397E-2</v>
      </c>
      <c r="M271" s="356">
        <f>SUM(M136:M147)</f>
        <v>426</v>
      </c>
      <c r="N271" s="377">
        <f t="shared" si="111"/>
        <v>2.3529411764706687E-3</v>
      </c>
      <c r="O271" s="356">
        <f>SUM(O136:O147)</f>
        <v>8140</v>
      </c>
      <c r="P271" s="377">
        <f t="shared" si="112"/>
        <v>-0.17360406091370562</v>
      </c>
      <c r="Q271" s="356">
        <v>16379</v>
      </c>
      <c r="R271" s="377">
        <f t="shared" si="113"/>
        <v>0.29673026680389514</v>
      </c>
      <c r="S271" s="356">
        <v>4167</v>
      </c>
      <c r="T271" s="377">
        <f t="shared" si="114"/>
        <v>6.2468128505864362E-2</v>
      </c>
      <c r="U271" s="356">
        <v>5100</v>
      </c>
      <c r="V271" s="377">
        <f t="shared" si="121"/>
        <v>0.31443298969072164</v>
      </c>
      <c r="W271" s="356">
        <v>23094</v>
      </c>
      <c r="X271" s="377">
        <f t="shared" si="115"/>
        <v>0.33761946133796705</v>
      </c>
      <c r="Y271" s="356">
        <f>SUM(Y136:Y147)</f>
        <v>95454</v>
      </c>
      <c r="Z271" s="377">
        <f t="shared" si="120"/>
        <v>0.27119456652017582</v>
      </c>
      <c r="AA271" s="356">
        <v>5042</v>
      </c>
      <c r="AB271" s="377">
        <f t="shared" si="116"/>
        <v>0.31507563901930102</v>
      </c>
    </row>
    <row r="272" spans="1:40" ht="13.55" customHeight="1">
      <c r="A272" s="366" t="s">
        <v>39</v>
      </c>
      <c r="B272" s="45" t="s">
        <v>43</v>
      </c>
      <c r="C272" s="227">
        <f>SUM(C148:C159)</f>
        <v>22383190</v>
      </c>
      <c r="D272" s="377">
        <f t="shared" si="109"/>
        <v>0.15912436957644127</v>
      </c>
      <c r="E272" s="356">
        <f>IFERROR(SUM(E148:E159),"-")</f>
        <v>1982516</v>
      </c>
      <c r="F272" s="377">
        <f t="shared" si="117"/>
        <v>0.11662356036984312</v>
      </c>
      <c r="G272" s="356">
        <f>SUM(G148:G159)</f>
        <v>254759</v>
      </c>
      <c r="H272" s="377">
        <f t="shared" si="119"/>
        <v>0.24429889470111021</v>
      </c>
      <c r="I272" s="356">
        <f>SUM(I148)</f>
        <v>50312</v>
      </c>
      <c r="J272" s="377">
        <f t="shared" si="118"/>
        <v>-8.1419418432725488E-3</v>
      </c>
      <c r="K272" s="356">
        <f>SUM(K148:K159)</f>
        <v>2423</v>
      </c>
      <c r="L272" s="377">
        <f t="shared" si="110"/>
        <v>0.33793484262838214</v>
      </c>
      <c r="M272" s="356">
        <f>IFERROR(SUM(M148:M159),"-")</f>
        <v>370</v>
      </c>
      <c r="N272" s="377">
        <f t="shared" si="111"/>
        <v>-0.13145539906103287</v>
      </c>
      <c r="O272" s="356">
        <f>SUM(O148:O159)</f>
        <v>0</v>
      </c>
      <c r="P272" s="377">
        <f t="shared" si="112"/>
        <v>-1</v>
      </c>
      <c r="Q272" s="356">
        <v>16323</v>
      </c>
      <c r="R272" s="377">
        <f t="shared" si="113"/>
        <v>-3.4190121497038595E-3</v>
      </c>
      <c r="S272" s="356">
        <v>4342</v>
      </c>
      <c r="T272" s="377">
        <f t="shared" si="114"/>
        <v>4.1996640268778584E-2</v>
      </c>
      <c r="U272" s="356">
        <v>4455</v>
      </c>
      <c r="V272" s="377">
        <f t="shared" si="121"/>
        <v>-0.12647058823529411</v>
      </c>
      <c r="W272" s="356">
        <v>21347</v>
      </c>
      <c r="X272" s="377">
        <f t="shared" si="115"/>
        <v>-7.5647354291157876E-2</v>
      </c>
      <c r="Y272" s="356">
        <f>SUM(Y148:Y159)</f>
        <v>92193</v>
      </c>
      <c r="Z272" s="377">
        <f t="shared" si="120"/>
        <v>-3.4163052360299151E-2</v>
      </c>
      <c r="AA272" s="356">
        <v>5053</v>
      </c>
      <c r="AB272" s="377">
        <f t="shared" si="116"/>
        <v>2.181673938913109E-3</v>
      </c>
    </row>
    <row r="273" spans="1:28" ht="13.55" customHeight="1">
      <c r="A273" s="366" t="s">
        <v>40</v>
      </c>
      <c r="B273" s="45" t="s">
        <v>43</v>
      </c>
      <c r="C273" s="227">
        <f>SUM(C160:C171)</f>
        <v>26433815</v>
      </c>
      <c r="D273" s="377">
        <f t="shared" si="109"/>
        <v>0.18096727946284696</v>
      </c>
      <c r="E273" s="356">
        <f>SUM(E160:E171)</f>
        <v>2334839</v>
      </c>
      <c r="F273" s="377">
        <f t="shared" si="117"/>
        <v>0.1777150852754783</v>
      </c>
      <c r="G273" s="356">
        <f>SUM(G160:G171)</f>
        <v>301476</v>
      </c>
      <c r="H273" s="377">
        <f t="shared" si="119"/>
        <v>0.18337723103011072</v>
      </c>
      <c r="I273" s="356">
        <f>SUM(I160:I171)</f>
        <v>42997</v>
      </c>
      <c r="J273" s="377">
        <f t="shared" si="118"/>
        <v>-0.14539274924471302</v>
      </c>
      <c r="K273" s="356">
        <f>SUM(K160:K171)</f>
        <v>2689</v>
      </c>
      <c r="L273" s="377">
        <f t="shared" si="110"/>
        <v>0.10978126289723478</v>
      </c>
      <c r="M273" s="356">
        <f>SUM(M160:M171)</f>
        <v>390</v>
      </c>
      <c r="N273" s="377">
        <f t="shared" si="111"/>
        <v>5.4054054054053946E-2</v>
      </c>
      <c r="O273" s="356">
        <f>SUM(O160:O171)</f>
        <v>0</v>
      </c>
      <c r="P273" s="377" t="str">
        <f t="shared" si="112"/>
        <v/>
      </c>
      <c r="Q273" s="356">
        <v>20410</v>
      </c>
      <c r="R273" s="377">
        <f t="shared" si="113"/>
        <v>0.25038289530110891</v>
      </c>
      <c r="S273" s="356">
        <v>5191</v>
      </c>
      <c r="T273" s="377">
        <f t="shared" si="114"/>
        <v>0.19553201289728239</v>
      </c>
      <c r="U273" s="356">
        <v>5825</v>
      </c>
      <c r="V273" s="377">
        <f t="shared" si="121"/>
        <v>0.30751964085297412</v>
      </c>
      <c r="W273" s="356">
        <v>29323</v>
      </c>
      <c r="X273" s="377">
        <f t="shared" si="115"/>
        <v>0.37363563966833757</v>
      </c>
      <c r="Y273" s="356">
        <f>SUM(Y160:Y171)</f>
        <v>106718</v>
      </c>
      <c r="Z273" s="377">
        <f t="shared" si="120"/>
        <v>0.15754992244530497</v>
      </c>
      <c r="AA273" s="356">
        <v>5606</v>
      </c>
      <c r="AB273" s="377">
        <f t="shared" si="116"/>
        <v>0.10943993667128438</v>
      </c>
    </row>
    <row r="274" spans="1:28" ht="13.55" customHeight="1">
      <c r="A274" s="366" t="s">
        <v>31</v>
      </c>
      <c r="B274" s="45" t="s">
        <v>43</v>
      </c>
      <c r="C274" s="227">
        <f>SUM(C172:C183)</f>
        <v>28695983</v>
      </c>
      <c r="D274" s="377">
        <f t="shared" si="109"/>
        <v>8.5578566695726721E-2</v>
      </c>
      <c r="E274" s="356">
        <f>SUM(E172:E183)</f>
        <v>2210597</v>
      </c>
      <c r="F274" s="377">
        <f t="shared" si="117"/>
        <v>-5.3212234333930519E-2</v>
      </c>
      <c r="G274" s="356">
        <f>SUM(G172:G183)</f>
        <v>253236</v>
      </c>
      <c r="H274" s="377">
        <f t="shared" si="119"/>
        <v>-0.16001273733232491</v>
      </c>
      <c r="I274" s="356">
        <f>SUM(I172:I183)</f>
        <v>33845</v>
      </c>
      <c r="J274" s="377">
        <f t="shared" si="118"/>
        <v>-0.21285205944600782</v>
      </c>
      <c r="K274" s="356">
        <f>SUM(K172:K183)</f>
        <v>2865</v>
      </c>
      <c r="L274" s="377">
        <f t="shared" si="110"/>
        <v>6.5451840833023356E-2</v>
      </c>
      <c r="M274" s="356">
        <f>SUM(M172:M183)</f>
        <v>308</v>
      </c>
      <c r="N274" s="377">
        <f t="shared" si="111"/>
        <v>-0.21025641025641029</v>
      </c>
      <c r="O274" s="356">
        <f>SUM(O172:O183)</f>
        <v>0</v>
      </c>
      <c r="P274" s="377" t="str">
        <f t="shared" si="112"/>
        <v/>
      </c>
      <c r="Q274" s="356">
        <v>22994</v>
      </c>
      <c r="R274" s="377">
        <f t="shared" si="113"/>
        <v>0.12660460558549724</v>
      </c>
      <c r="S274" s="356">
        <v>4879</v>
      </c>
      <c r="T274" s="377">
        <f t="shared" si="114"/>
        <v>-6.0104026199190863E-2</v>
      </c>
      <c r="U274" s="356">
        <v>6180</v>
      </c>
      <c r="V274" s="377">
        <f t="shared" si="121"/>
        <v>6.0944206008583635E-2</v>
      </c>
      <c r="W274" s="356">
        <v>32133</v>
      </c>
      <c r="X274" s="377">
        <f t="shared" si="115"/>
        <v>9.582921256351673E-2</v>
      </c>
      <c r="Y274" s="356">
        <f>SUM(Y172:Y183)</f>
        <v>122307</v>
      </c>
      <c r="Z274" s="377">
        <f t="shared" si="120"/>
        <v>0.14607657564796939</v>
      </c>
      <c r="AA274" s="356">
        <v>5367</v>
      </c>
      <c r="AB274" s="377">
        <f t="shared" si="116"/>
        <v>-4.263289332857656E-2</v>
      </c>
    </row>
    <row r="275" spans="1:28" ht="13.55" customHeight="1">
      <c r="A275" s="366" t="s">
        <v>41</v>
      </c>
      <c r="B275" s="45" t="s">
        <v>43</v>
      </c>
      <c r="C275" s="227">
        <f>SUM(C184:C195)</f>
        <v>28714247</v>
      </c>
      <c r="D275" s="377">
        <f t="shared" si="109"/>
        <v>6.3646538959827303E-4</v>
      </c>
      <c r="E275" s="356">
        <f>SUM(E184:E195)</f>
        <v>2298279</v>
      </c>
      <c r="F275" s="377">
        <f t="shared" si="117"/>
        <v>3.9664398350309993E-2</v>
      </c>
      <c r="G275" s="356">
        <f>SUM(G184:G195)</f>
        <v>266767</v>
      </c>
      <c r="H275" s="377">
        <f ca="1">IFERROR(G275/SUM(OFFSET(G$172,0,0,COUNTIF(G$184:G$195,"&gt;0")))-1,"")</f>
        <v>5.3432371384795285E-2</v>
      </c>
      <c r="I275" s="356">
        <f>SUM(I184:I195)</f>
        <v>39321</v>
      </c>
      <c r="J275" s="377">
        <f ca="1">IFERROR(I275/SUM(OFFSET(I$172,0,0,COUNTIF(I$184:I$195,"&gt;0")))-1,"")</f>
        <v>0.16179642487812074</v>
      </c>
      <c r="K275" s="356">
        <f>SUM(K184:K195)</f>
        <v>3544</v>
      </c>
      <c r="L275" s="377">
        <f ca="1">IFERROR(K275/SUM(OFFSET(K$172,0,0,COUNTIF(K$184:K$195,"&gt;0")))-1,"")</f>
        <v>0.23699825479930192</v>
      </c>
      <c r="M275" s="356">
        <f>SUM(M184:M195)</f>
        <v>407</v>
      </c>
      <c r="N275" s="377">
        <f ca="1">IFERROR(M275/SUM(OFFSET(M$172,0,0,COUNTIF(M$184:M$195,"&gt;0")))-1,"")</f>
        <v>0.3214285714285714</v>
      </c>
      <c r="O275" s="356">
        <f>SUM(O184:O195)</f>
        <v>0</v>
      </c>
      <c r="P275" s="377" t="str">
        <f ca="1">IFERROR(O275/SUM(OFFSET(O$172,0,0,COUNTIF(O$184:O$195,"&gt;0")))-1,"")</f>
        <v/>
      </c>
      <c r="Q275" s="356">
        <v>19975</v>
      </c>
      <c r="R275" s="377">
        <f t="shared" si="113"/>
        <v>-0.13129512046620861</v>
      </c>
      <c r="S275" s="356">
        <v>4933</v>
      </c>
      <c r="T275" s="377">
        <f ca="1">IFERROR(S275/SUM(OFFSET(S$172,0,0,COUNTIF(S$184:S$195,"&gt;0")))-1,"")</f>
        <v>1.1067841770854736E-2</v>
      </c>
      <c r="U275" s="356"/>
      <c r="V275" s="377"/>
      <c r="W275" s="356">
        <f>SUM(W184:W195)</f>
        <v>0</v>
      </c>
      <c r="X275" s="377" t="str">
        <f ca="1">IFERROR(W275/SUM(OFFSET(W$172,0,0,COUNTIF(W$184:W$195,"&gt;0")))-1,"")</f>
        <v/>
      </c>
      <c r="Y275" s="356">
        <f>SUM(Y184:Y195)</f>
        <v>120424</v>
      </c>
      <c r="Z275" s="377">
        <f ca="1">IFERROR(Y275/SUM(OFFSET(Y$172,0,0,COUNTIF(Y$184:Y$195,"&gt;0")))-1,"")</f>
        <v>-1.5395684629661455E-2</v>
      </c>
      <c r="AA275" s="356">
        <f>SUM(AA184:AA195)</f>
        <v>0</v>
      </c>
      <c r="AB275" s="377" t="str">
        <f ca="1">IFERROR(AA275/SUM(OFFSET(AA$172,0,0,COUNTIF(AA$184:AA$195,"&gt;0")))-1,"")</f>
        <v/>
      </c>
    </row>
    <row r="276" spans="1:28" ht="13.55" customHeight="1">
      <c r="A276" s="366" t="s">
        <v>362</v>
      </c>
      <c r="B276" s="45" t="s">
        <v>43</v>
      </c>
      <c r="C276" s="227">
        <f>SUM(C196:C207)</f>
        <v>4276006</v>
      </c>
      <c r="D276" s="377">
        <f t="shared" si="109"/>
        <v>-0.8510841673821361</v>
      </c>
      <c r="E276" s="356">
        <f>SUM(E196:E207)</f>
        <v>439286</v>
      </c>
      <c r="F276" s="377">
        <f t="shared" si="117"/>
        <v>-0.80886306666858121</v>
      </c>
      <c r="G276" s="356">
        <f>SUM(G196:G207)</f>
        <v>33859</v>
      </c>
      <c r="H276" s="377">
        <f t="shared" si="117"/>
        <v>-0.87307650496500688</v>
      </c>
      <c r="I276" s="356">
        <f>SUM(I196:I207)</f>
        <v>0</v>
      </c>
      <c r="J276" s="377" t="str">
        <f ca="1">IFERROR(IF((I276/SUM(OFFSET(I$184,0,0,COUNTIF(I196:I207,"&gt;-1")))-1)=-100%,"",(I276/SUM(OFFSET(I$184,0,0,COUNTIF(I196:I207,"&gt;-1")))-1)),"")</f>
        <v/>
      </c>
      <c r="K276" s="356">
        <f>SUM(K196:K207)</f>
        <v>1777.03</v>
      </c>
      <c r="L276" s="377">
        <f t="shared" ref="L276:L279" si="122">IFERROR(K276/K275-1,"")</f>
        <v>-0.49858069977426633</v>
      </c>
      <c r="M276" s="356">
        <f>SUM(M196:M207)</f>
        <v>71.03</v>
      </c>
      <c r="N276" s="377">
        <f t="shared" ref="N276:N278" si="123">IFERROR(M276/M275-1,"")</f>
        <v>-0.82547911547911546</v>
      </c>
      <c r="O276" s="356">
        <f>SUM(O196:O207)</f>
        <v>0</v>
      </c>
      <c r="P276" s="377" t="str">
        <f ca="1">IFERROR(IF((O276/SUM(OFFSET(O$184,0,0,COUNTIF(O196:O207,"&gt;-1")))-1)=-100%,"",(O276/SUM(OFFSET(O$184,0,0,COUNTIF(O196:O207,"&gt;-1")))-1)),"")</f>
        <v/>
      </c>
      <c r="Q276" s="356">
        <f>SUM(Q196:Q207)</f>
        <v>0</v>
      </c>
      <c r="R276" s="377" t="str">
        <f ca="1">IFERROR(IF((Q276/SUM(OFFSET(Q$184,0,0,COUNTIF(Q196:Q207,"&gt;-1")))-1)=-100%,"",(Q276/SUM(OFFSET(Q$184,0,0,COUNTIF(Q196:Q207,"&gt;-1")))-1)),"")</f>
        <v/>
      </c>
      <c r="S276" s="356">
        <f>SUM(S196:S207)</f>
        <v>1506.02</v>
      </c>
      <c r="T276" s="377">
        <f t="shared" ref="T276:T279" si="124">IFERROR(S276/S275-1,"")</f>
        <v>-0.69470504763835395</v>
      </c>
      <c r="U276" s="356">
        <f>SUM(U196:U207)</f>
        <v>0</v>
      </c>
      <c r="V276" s="377" t="str">
        <f ca="1">IFERROR(IF((U276/SUM(OFFSET(U$184,0,0,COUNTIF(U196:U207,"&gt;0")))-1)=-100%,"",(U276/SUM(OFFSET(U$184,0,0,COUNTIF(U196:U207,"&gt;0")))-1)),"")</f>
        <v/>
      </c>
      <c r="W276" s="356">
        <f>SUM(W196:W207)</f>
        <v>0</v>
      </c>
      <c r="X276" s="377" t="str">
        <f ca="1">IFERROR(IF((W276/SUM(OFFSET(W$184,0,0,COUNTIF(W196:W207,"&gt;-1")))-1)=-100%,"",(W276/SUM(OFFSET(W$184,0,0,COUNTIF(W196:W207,"&gt;-1")))-1)),"")</f>
        <v/>
      </c>
      <c r="Y276" s="356">
        <f>SUM(Y196:Y207)</f>
        <v>35305</v>
      </c>
      <c r="Z276" s="377">
        <f t="shared" ref="Z276:Z279" si="125">IFERROR(Y276/Y275-1,"")</f>
        <v>-0.70682754268252168</v>
      </c>
      <c r="AA276" s="356">
        <f>SUM(AA196:AA207)</f>
        <v>0</v>
      </c>
      <c r="AB276" s="377" t="str">
        <f ca="1">IFERROR(IF((AA276/SUM(OFFSET(AA$184,0,0,COUNTIF(AA196:AA207,"&gt;-1")))-1)=-100%,"",(AA276/SUM(OFFSET(AA$184,0,0,COUNTIF(AA196:AA207,"&gt;-1")))-1)),"")</f>
        <v/>
      </c>
    </row>
    <row r="277" spans="1:28" ht="13.55" customHeight="1" thickBot="1">
      <c r="A277" s="366" t="s">
        <v>430</v>
      </c>
      <c r="B277" s="45" t="s">
        <v>43</v>
      </c>
      <c r="C277" s="227">
        <f>SUM(C208:C219)</f>
        <v>1222541</v>
      </c>
      <c r="D277" s="377">
        <f t="shared" si="109"/>
        <v>-0.71409277723183739</v>
      </c>
      <c r="E277" s="356">
        <f>SUM(E208:E219)</f>
        <v>202711</v>
      </c>
      <c r="F277" s="377">
        <f t="shared" si="117"/>
        <v>-0.53854436517439663</v>
      </c>
      <c r="G277" s="356">
        <f>SUM(G208:G219)</f>
        <v>15880</v>
      </c>
      <c r="H277" s="377">
        <f t="shared" si="117"/>
        <v>-0.53099619008240051</v>
      </c>
      <c r="I277" s="356">
        <f>SUM(I208:I219)</f>
        <v>0</v>
      </c>
      <c r="J277" s="377" t="str">
        <f ca="1">IFERROR(IF((I277/SUM(OFFSET(I$196,0,0,COUNTIF(I208:I219,"&gt;-1")))-1)=-100%,"",(I277/SUM(OFFSET(I$196,0,0,COUNTIF(I208:I219,"&gt;-1")))-1)),"")</f>
        <v/>
      </c>
      <c r="K277" s="356">
        <f>SUM(K208:K219)</f>
        <v>3997</v>
      </c>
      <c r="L277" s="377">
        <f t="shared" si="122"/>
        <v>1.249258594396268</v>
      </c>
      <c r="M277" s="356">
        <f>SUM(M208:M219)</f>
        <v>18</v>
      </c>
      <c r="N277" s="377">
        <f t="shared" si="123"/>
        <v>-0.74658594959876101</v>
      </c>
      <c r="O277" s="356">
        <f>SUM(O208:O219)</f>
        <v>0</v>
      </c>
      <c r="P277" s="377" t="str">
        <f ca="1">IFERROR(IF((O277/SUM(OFFSET(O$196,0,0,COUNTIF(O208:O219,"&gt;-1")))-1)=-100%,"",(O277/SUM(OFFSET(O$196,0,0,COUNTIF(O208:O219,"&gt;-1")))-1)),"")</f>
        <v/>
      </c>
      <c r="Q277" s="356">
        <f>SUM(Q208:Q219)</f>
        <v>0</v>
      </c>
      <c r="R277" s="377" t="str">
        <f ca="1">IFERROR(IF((Q277/SUM(OFFSET(Q$196,0,0,COUNTIF(Q208:Q219,"&gt;-1")))-1)=-100%,"",(Q277/SUM(OFFSET(Q$196,0,0,COUNTIF(Q208:Q219,"&gt;-1")))-1)),"")</f>
        <v/>
      </c>
      <c r="S277" s="356">
        <f>SUM(S208:S219)</f>
        <v>858</v>
      </c>
      <c r="T277" s="377">
        <f t="shared" si="124"/>
        <v>-0.43028645037914504</v>
      </c>
      <c r="U277" s="356">
        <f>SUM(U208:U219)</f>
        <v>0</v>
      </c>
      <c r="V277" s="377" t="str">
        <f ca="1">IFERROR(IF((U277/SUM(OFFSET(U$196,0,0,COUNTIF(U208:U219,"&gt;0")))-1)=-100%,"",(U277/SUM(OFFSET(U$196,0,0,COUNTIF(U208:U219,"&gt;0")))-1)),"")</f>
        <v/>
      </c>
      <c r="W277" s="356">
        <f>SUM(W208:W219)</f>
        <v>0</v>
      </c>
      <c r="X277" s="377" t="str">
        <f ca="1">IFERROR(IF((W277/SUM(OFFSET(W$196,0,0,COUNTIF(W208:W219,"&gt;-1")))-1)=-100%,"",(W277/SUM(OFFSET(W$196,0,0,COUNTIF(W208:W219,"&gt;-1")))-1)),"")</f>
        <v/>
      </c>
      <c r="Y277" s="356">
        <f>SUM(Y208:Y219)</f>
        <v>31311</v>
      </c>
      <c r="Z277" s="377">
        <f t="shared" si="125"/>
        <v>-0.11312845206061461</v>
      </c>
      <c r="AA277" s="269">
        <f>SUM(AA208:AA219)</f>
        <v>0</v>
      </c>
      <c r="AB277" s="270" t="str">
        <f ca="1">IFERROR(IF((AA277/SUM(OFFSET(AA$196,0,0,COUNTIF(AA208:AA219,"&gt;-1")))-1)=-100%,"",(AA277/SUM(OFFSET(AA$196,0,0,COUNTIF(AA208:AA219,"&gt;-1")))-1)),"")</f>
        <v/>
      </c>
    </row>
    <row r="278" spans="1:28" ht="13.55" customHeight="1" thickBot="1">
      <c r="A278" s="366" t="s">
        <v>448</v>
      </c>
      <c r="B278" s="45" t="s">
        <v>43</v>
      </c>
      <c r="C278" s="227">
        <f>SUM(C220:C231)</f>
        <v>6554031</v>
      </c>
      <c r="D278" s="225">
        <f t="shared" si="109"/>
        <v>4.3609907561382402</v>
      </c>
      <c r="E278" s="227">
        <f>SUM(E220:E231)</f>
        <v>919796</v>
      </c>
      <c r="F278" s="377">
        <f t="shared" si="117"/>
        <v>3.5374745327091279</v>
      </c>
      <c r="G278" s="227">
        <f>SUM(G220:G231)</f>
        <v>78326</v>
      </c>
      <c r="H278" s="377">
        <f t="shared" si="117"/>
        <v>3.9323677581863983</v>
      </c>
      <c r="I278" s="356">
        <f>SUM(I220:I231)</f>
        <v>0</v>
      </c>
      <c r="J278" s="377" t="str">
        <f ca="1">IFERROR(IF((I278/SUM(OFFSET(I$208,0,0,COUNTIF(I220:I231,"&gt;-1")))-1)=-100%,"",(I278/SUM(OFFSET(I$208,0,0,COUNTIF(I220:I231,"&gt;-1")))-1)),"")</f>
        <v/>
      </c>
      <c r="K278" s="227">
        <f>SUM(K220:K231)</f>
        <v>9980</v>
      </c>
      <c r="L278" s="377">
        <f t="shared" si="122"/>
        <v>1.4968726544908684</v>
      </c>
      <c r="M278" s="227">
        <f>SUM(M220:M231)</f>
        <v>99</v>
      </c>
      <c r="N278" s="225">
        <f t="shared" si="123"/>
        <v>4.5</v>
      </c>
      <c r="O278" s="356">
        <f>SUM(O209:O220)</f>
        <v>0</v>
      </c>
      <c r="P278" s="377" t="str">
        <f ca="1">IFERROR(IF((O278/SUM(OFFSET(O$196,0,0,COUNTIF(O209:O220,"&gt;-1")))-1)=-100%,"",(O278/SUM(OFFSET(O$196,0,0,COUNTIF(O209:O220,"&gt;-1")))-1)),"")</f>
        <v/>
      </c>
      <c r="Q278" s="356">
        <f>SUM(Q209:Q220)</f>
        <v>0</v>
      </c>
      <c r="R278" s="377" t="str">
        <f ca="1">IFERROR(IF((Q278/SUM(OFFSET(Q$196,0,0,COUNTIF(Q209:Q220,"&gt;-1")))-1)=-100%,"",(Q278/SUM(OFFSET(Q$196,0,0,COUNTIF(Q209:Q220,"&gt;-1")))-1)),"")</f>
        <v/>
      </c>
      <c r="S278" s="227">
        <f>SUM(S220:S231)</f>
        <v>2462</v>
      </c>
      <c r="T278" s="377">
        <f t="shared" si="124"/>
        <v>1.8694638694638694</v>
      </c>
      <c r="U278" s="356">
        <f>SUM(U209:U220)</f>
        <v>0</v>
      </c>
      <c r="V278" s="377" t="str">
        <f ca="1">IFERROR(IF((U278/SUM(OFFSET(U$196,0,0,COUNTIF(U209:U220,"&gt;0")))-1)=-100%,"",(U278/SUM(OFFSET(U$196,0,0,COUNTIF(U209:U220,"&gt;0")))-1)),"")</f>
        <v/>
      </c>
      <c r="W278" s="356">
        <f>SUM(W209:W220)</f>
        <v>0</v>
      </c>
      <c r="X278" s="377" t="str">
        <f ca="1">IFERROR(IF((W278/SUM(OFFSET(W$196,0,0,COUNTIF(W209:W220,"&gt;-1")))-1)=-100%,"",(W278/SUM(OFFSET(W$196,0,0,COUNTIF(W209:W220,"&gt;-1")))-1)),"")</f>
        <v/>
      </c>
      <c r="Y278" s="227">
        <f>SUM(Y220:Y231)</f>
        <v>61609</v>
      </c>
      <c r="Z278" s="377">
        <f t="shared" si="125"/>
        <v>0.96764715275781676</v>
      </c>
      <c r="AA278" s="269">
        <f>SUM(AA209:AA220)</f>
        <v>0</v>
      </c>
      <c r="AB278" s="270" t="str">
        <f ca="1">IFERROR(IF((AA278/SUM(OFFSET(AA$196,0,0,COUNTIF(AA209:AA220,"&gt;-1")))-1)=-100%,"",(AA278/SUM(OFFSET(AA$196,0,0,COUNTIF(AA209:AA220,"&gt;-1")))-1)),"")</f>
        <v/>
      </c>
    </row>
    <row r="279" spans="1:28" ht="13.55" customHeight="1" thickBot="1">
      <c r="A279" s="366" t="s">
        <v>490</v>
      </c>
      <c r="B279" s="45" t="s">
        <v>43</v>
      </c>
      <c r="C279" s="227">
        <f>SUM(C232:C243)</f>
        <v>22715841</v>
      </c>
      <c r="D279" s="225">
        <f t="shared" si="109"/>
        <v>2.4659343234720739</v>
      </c>
      <c r="E279" s="227">
        <f>SUM(E232:E243)</f>
        <v>1600400</v>
      </c>
      <c r="F279" s="377">
        <f t="shared" si="109"/>
        <v>0.73995103262027673</v>
      </c>
      <c r="G279" s="227">
        <f>SUM(G232:G243)</f>
        <v>145235</v>
      </c>
      <c r="H279" s="377">
        <f t="shared" si="109"/>
        <v>0.85423741797104413</v>
      </c>
      <c r="I279" s="356">
        <f>SUM(I232:I243)</f>
        <v>0</v>
      </c>
      <c r="J279" s="377" t="str">
        <f ca="1">IFERROR(IF((I279/SUM(OFFSET(I$208,0,0,COUNTIF(I232:I243,"&gt;-1")))-1)=-100%,"",(I279/SUM(OFFSET(I$208,0,0,COUNTIF(I232:I243,"&gt;-1")))-1)),"")</f>
        <v/>
      </c>
      <c r="K279" s="227">
        <f>SUM(K232:K243)</f>
        <v>13191.803709995944</v>
      </c>
      <c r="L279" s="377">
        <f t="shared" si="122"/>
        <v>0.32182401903766977</v>
      </c>
      <c r="M279" s="227">
        <f>SUM(M232:M243)</f>
        <v>297</v>
      </c>
      <c r="N279" s="225">
        <f ca="1">IFERROR(IF((M279/SUM(OFFSET(M$220,0,0,COUNTIF(M232:M243,"&gt;-1")))-1)=-100%,"",(M279/SUM(OFFSET(M$220,0,0,COUNTIF(M232:M243,"&gt;-1")))-1)),"")</f>
        <v>2</v>
      </c>
      <c r="O279" s="356">
        <f>SUM(O210:O232)</f>
        <v>0</v>
      </c>
      <c r="P279" s="377" t="str">
        <f ca="1">IFERROR(IF((O279/SUM(OFFSET(O$196,0,0,COUNTIF(O210:O232,"&gt;-1")))-1)=-100%,"",(O279/SUM(OFFSET(O$196,0,0,COUNTIF(O210:O232,"&gt;-1")))-1)),"")</f>
        <v/>
      </c>
      <c r="Q279" s="356">
        <f>SUM(Q210:Q232)</f>
        <v>0</v>
      </c>
      <c r="R279" s="377" t="str">
        <f ca="1">IFERROR(IF((Q279/SUM(OFFSET(Q$196,0,0,COUNTIF(Q210:Q232,"&gt;-1")))-1)=-100%,"",(Q279/SUM(OFFSET(Q$196,0,0,COUNTIF(Q210:Q232,"&gt;-1")))-1)),"")</f>
        <v/>
      </c>
      <c r="S279" s="227">
        <f>SUM(S232:S243)</f>
        <v>3186</v>
      </c>
      <c r="T279" s="377">
        <f t="shared" si="124"/>
        <v>0.29406986190089368</v>
      </c>
      <c r="U279" s="356">
        <f>SUM(U210:U232)</f>
        <v>0</v>
      </c>
      <c r="V279" s="377" t="str">
        <f ca="1">IFERROR(IF((U279/SUM(OFFSET(U$196,0,0,COUNTIF(U210:U232,"&gt;0")))-1)=-100%,"",(U279/SUM(OFFSET(U$196,0,0,COUNTIF(U210:U232,"&gt;0")))-1)),"")</f>
        <v/>
      </c>
      <c r="W279" s="356">
        <f>SUM(W210:W232)</f>
        <v>0</v>
      </c>
      <c r="X279" s="377" t="str">
        <f ca="1">IFERROR(IF((W279/SUM(OFFSET(W$196,0,0,COUNTIF(W210:W232,"&gt;-1")))-1)=-100%,"",(W279/SUM(OFFSET(W$196,0,0,COUNTIF(W210:W232,"&gt;-1")))-1)),"")</f>
        <v/>
      </c>
      <c r="Y279" s="227">
        <f>SUM(Y232:Y243)</f>
        <v>97055</v>
      </c>
      <c r="Z279" s="377">
        <f t="shared" si="125"/>
        <v>0.57533801879595514</v>
      </c>
      <c r="AA279" s="107"/>
      <c r="AB279" s="336"/>
    </row>
    <row r="280" spans="1:28" ht="13.55" customHeight="1" thickBot="1">
      <c r="A280" s="315" t="s">
        <v>503</v>
      </c>
      <c r="B280" s="316" t="s">
        <v>43</v>
      </c>
      <c r="C280" s="69">
        <f>SUM(C244:C255)</f>
        <v>16525351</v>
      </c>
      <c r="D280" s="70">
        <f ca="1">IFERROR(IF((C280/SUM(OFFSET(C$232,0,0,COUNTIF(C244:C255,"&gt;-1")))-1)=-100%,"",(C280/SUM(OFFSET(C$232,0,0,COUNTIF(C244:C255,"&gt;-1")))-1)),"")</f>
        <v>0.3673890795883803</v>
      </c>
      <c r="E280" s="69">
        <f>SUM(E244:E255)</f>
        <v>996777</v>
      </c>
      <c r="F280" s="70">
        <f ca="1">IFERROR(IF((E280/SUM(OFFSET(E$232,0,0,COUNTIF(E244:E255,"&gt;-1")))-1)=-100%,"",(E280/SUM(OFFSET(E$232,0,0,COUNTIF(E244:E255,"&gt;-1")))-1)),"")</f>
        <v>0.14010925536611762</v>
      </c>
      <c r="G280" s="69">
        <f>SUM(G244:G255)</f>
        <v>68522</v>
      </c>
      <c r="H280" s="70">
        <f ca="1">IFERROR(IF((G280/SUM(OFFSET(G$232,0,0,COUNTIF(G244:G255,"&gt;-1")))-1)=-100%,"",(G280/SUM(OFFSET(G$232,0,0,COUNTIF(G244:G255,"&gt;-1")))-1)),"")</f>
        <v>0.19749742227503897</v>
      </c>
      <c r="I280" s="69">
        <f>SUM(I233:I244)</f>
        <v>0</v>
      </c>
      <c r="J280" s="70" t="str">
        <f ca="1">IFERROR(IF((I280/SUM(OFFSET(I$208,0,0,COUNTIF(I233:I244,"&gt;-1")))-1)=-100%,"",(I280/SUM(OFFSET(I$208,0,0,COUNTIF(I233:I244,"&gt;-1")))-1)),"")</f>
        <v/>
      </c>
      <c r="K280" s="69">
        <f>SUM(K244:K255)</f>
        <v>9221</v>
      </c>
      <c r="L280" s="70">
        <f ca="1">IFERROR(IF((K280/SUM(OFFSET(K$232,0,0,COUNTIF(K244:K255,"&gt;-1")))-1)=-100%,"",(K280/SUM(OFFSET(K$232,0,0,COUNTIF(K244:K255,"&gt;-1")))-1)),"")</f>
        <v>0.13381596957289887</v>
      </c>
      <c r="M280" s="69">
        <f>SUM(M244:M255)</f>
        <v>87</v>
      </c>
      <c r="N280" s="70">
        <f ca="1">IFERROR(IF((M280/SUM(OFFSET(M$232,0,0,COUNTIF(M244:M255,"&gt;-1")))-1)=-100%,"",(M280/SUM(OFFSET(M$232,0,0,COUNTIF(M244:M255,"&gt;-1")))-1)),"")</f>
        <v>0.89130434782608692</v>
      </c>
      <c r="O280" s="69">
        <f>SUM(O211:O233)</f>
        <v>0</v>
      </c>
      <c r="P280" s="70" t="str">
        <f ca="1">IFERROR(IF((O280/SUM(OFFSET(O$196,0,0,COUNTIF(O211:O233,"&gt;-1")))-1)=-100%,"",(O280/SUM(OFFSET(O$196,0,0,COUNTIF(O211:O233,"&gt;-1")))-1)),"")</f>
        <v/>
      </c>
      <c r="Q280" s="69">
        <f>SUM(Q211:Q233)</f>
        <v>0</v>
      </c>
      <c r="R280" s="70" t="str">
        <f ca="1">IFERROR(IF((Q280/SUM(OFFSET(Q$196,0,0,COUNTIF(Q211:Q233,"&gt;-1")))-1)=-100%,"",(Q280/SUM(OFFSET(Q$196,0,0,COUNTIF(Q211:Q233,"&gt;-1")))-1)),"")</f>
        <v/>
      </c>
      <c r="S280" s="69">
        <f>SUM(S244:S255)</f>
        <v>2039</v>
      </c>
      <c r="T280" s="70">
        <f ca="1">IFERROR(IF((S280/SUM(OFFSET(S$232,0,0,COUNTIF(S244:S255,"&gt;-1")))-1)=-100%,"",(S280/SUM(OFFSET(S$232,0,0,COUNTIF(S244:S255,"&gt;-1")))-1)),"")</f>
        <v>0.1009719222462202</v>
      </c>
      <c r="U280" s="69">
        <f>SUM(U211:U233)</f>
        <v>0</v>
      </c>
      <c r="V280" s="70" t="str">
        <f ca="1">IFERROR(IF((U280/SUM(OFFSET(U$196,0,0,COUNTIF(U211:U233,"&gt;0")))-1)=-100%,"",(U280/SUM(OFFSET(U$196,0,0,COUNTIF(U211:U233,"&gt;0")))-1)),"")</f>
        <v/>
      </c>
      <c r="W280" s="69">
        <f>SUM(W211:W233)</f>
        <v>0</v>
      </c>
      <c r="X280" s="70" t="str">
        <f ca="1">IFERROR(IF((W280/SUM(OFFSET(W$196,0,0,COUNTIF(W211:W233,"&gt;-1")))-1)=-100%,"",(W280/SUM(OFFSET(W$196,0,0,COUNTIF(W211:W233,"&gt;-1")))-1)),"")</f>
        <v/>
      </c>
      <c r="Y280" s="69">
        <f>SUM(Y244:Y255)</f>
        <v>52989</v>
      </c>
      <c r="Z280" s="70">
        <f>Y280/SUM(Y232:Y236)-1</f>
        <v>0.49450022563176899</v>
      </c>
      <c r="AA280" s="107"/>
      <c r="AB280" s="336"/>
    </row>
    <row r="281" spans="1:28">
      <c r="F281" s="294"/>
    </row>
    <row r="282" spans="1:28">
      <c r="E282" s="294"/>
      <c r="G282" s="294"/>
      <c r="K282" s="294"/>
      <c r="M282" s="294"/>
      <c r="S282" s="294"/>
      <c r="Y282" s="294"/>
    </row>
  </sheetData>
  <mergeCells count="88">
    <mergeCell ref="Y246:Y247"/>
    <mergeCell ref="Z246:Z247"/>
    <mergeCell ref="A112:A123"/>
    <mergeCell ref="A196:A207"/>
    <mergeCell ref="I184:I195"/>
    <mergeCell ref="A160:A171"/>
    <mergeCell ref="I112:I123"/>
    <mergeCell ref="J112:J123"/>
    <mergeCell ref="I124:I135"/>
    <mergeCell ref="J124:J135"/>
    <mergeCell ref="I136:I147"/>
    <mergeCell ref="J136:J147"/>
    <mergeCell ref="W124:W135"/>
    <mergeCell ref="R148:R159"/>
    <mergeCell ref="Q144:Q145"/>
    <mergeCell ref="R144:R145"/>
    <mergeCell ref="A100:A111"/>
    <mergeCell ref="W4:W15"/>
    <mergeCell ref="A88:A99"/>
    <mergeCell ref="A76:A87"/>
    <mergeCell ref="W64:W75"/>
    <mergeCell ref="W52:W63"/>
    <mergeCell ref="A4:A15"/>
    <mergeCell ref="A64:A75"/>
    <mergeCell ref="A52:A63"/>
    <mergeCell ref="A40:A51"/>
    <mergeCell ref="A28:A39"/>
    <mergeCell ref="A16:A27"/>
    <mergeCell ref="W112:W123"/>
    <mergeCell ref="W100:W111"/>
    <mergeCell ref="X148:X159"/>
    <mergeCell ref="X136:X147"/>
    <mergeCell ref="A2:B3"/>
    <mergeCell ref="K2:L2"/>
    <mergeCell ref="C2:D2"/>
    <mergeCell ref="W88:W99"/>
    <mergeCell ref="X4:X15"/>
    <mergeCell ref="X16:X27"/>
    <mergeCell ref="X28:X39"/>
    <mergeCell ref="W16:W27"/>
    <mergeCell ref="W28:W39"/>
    <mergeCell ref="W40:W51"/>
    <mergeCell ref="W76:W87"/>
    <mergeCell ref="X88:X99"/>
    <mergeCell ref="X100:X111"/>
    <mergeCell ref="X124:X135"/>
    <mergeCell ref="X40:X51"/>
    <mergeCell ref="X52:X63"/>
    <mergeCell ref="X64:X75"/>
    <mergeCell ref="X112:X123"/>
    <mergeCell ref="X76:X87"/>
    <mergeCell ref="AA172:AA183"/>
    <mergeCell ref="AA160:AA171"/>
    <mergeCell ref="AB172:AB183"/>
    <mergeCell ref="W160:W171"/>
    <mergeCell ref="W172:W183"/>
    <mergeCell ref="X172:X183"/>
    <mergeCell ref="X160:X171"/>
    <mergeCell ref="AB160:AB171"/>
    <mergeCell ref="AA124:AA135"/>
    <mergeCell ref="AB124:AB135"/>
    <mergeCell ref="AA136:AA147"/>
    <mergeCell ref="AB136:AB147"/>
    <mergeCell ref="AA148:AA159"/>
    <mergeCell ref="AB148:AB159"/>
    <mergeCell ref="W148:W159"/>
    <mergeCell ref="R172:R183"/>
    <mergeCell ref="W136:W147"/>
    <mergeCell ref="Q160:Q171"/>
    <mergeCell ref="Q172:Q183"/>
    <mergeCell ref="R160:R171"/>
    <mergeCell ref="Q148:Q159"/>
    <mergeCell ref="A244:A255"/>
    <mergeCell ref="A232:A243"/>
    <mergeCell ref="A124:A135"/>
    <mergeCell ref="I172:I183"/>
    <mergeCell ref="J172:J183"/>
    <mergeCell ref="J184:J195"/>
    <mergeCell ref="A220:A231"/>
    <mergeCell ref="A208:A219"/>
    <mergeCell ref="A172:A183"/>
    <mergeCell ref="A184:A195"/>
    <mergeCell ref="A148:A159"/>
    <mergeCell ref="A136:A147"/>
    <mergeCell ref="I148:I159"/>
    <mergeCell ref="J148:J159"/>
    <mergeCell ref="I160:I171"/>
    <mergeCell ref="J160:J171"/>
  </mergeCells>
  <phoneticPr fontId="4" type="noConversion"/>
  <pageMargins left="0.15748031496062992" right="0.15748031496062992" top="0.39370078740157483" bottom="0" header="0.11811023622047245" footer="0"/>
  <pageSetup paperSize="9" scale="70" orientation="landscape" r:id="rId1"/>
  <headerFooter alignWithMargins="0"/>
  <rowBreaks count="2" manualBreakCount="2">
    <brk id="63" max="28" man="1"/>
    <brk id="135" max="28" man="1"/>
  </rowBreaks>
  <ignoredErrors>
    <ignoredError sqref="P123 R261 R260 AB262:AB263 AB261 AB260 R262:R263 T261 T260 T262:T263 Z262:Z263 Z261 Z260" formula="1"/>
    <ignoredError sqref="O259 E259 M259 C260 C276 C275 C261:C274" formulaRange="1"/>
    <ignoredError sqref="U260:V263 L260 J260 N260 H260 P260 F260 E261:E270 E273:E274 E260 E271:E272 O260 G260 M260 I260 K260 E276 E275 J276 P276 F274 I271 I272 F268 F269 F270 F271 F262:F263 F264:F267 F272 F273 F261 F275 K261:K270 K271 I261:I270 M271:M272 O271 K272 G271:G272 M262:M270 G261:G270 O261:O262 M261 O263 O264:O270 N274:P275 N273:P273 L274:L275 L273 J274:J275 J273 H274:H275 H273 G273 G274:G275 O276 G276 I276 I273 I274:I275 K276 K273 K274:K275 M276 M273 M274:M275 N272:P272 J272 J262:J263 J270 J269 J261 J268 J264:J267 J271 L271 L262 L270 L269 L261 L268 L264:L267 N271 P270 P269 P268 P264:P267 L263 P263 N261 P262 P261 H262:H263 H270 H269 H261 H268 H264:H267 N262 N270 N269 N268 N264:N267 N263 H271:H272 L272 P271 D260 D261:D273 Y270 Y271 Y272 AB276 X276:Y276 Y273 Y275 Y274 R276 Y268 Y269 Z269 R267 R264:R266 AB264:AB266 R268 T267 T264:T266 T268 AB269 AB268 AB267 T269 R269 Z266 Z267 Z268 Z264:Z265 U264:V266 V267 R274 R273 W275:X275 U276:V276 W276 U275:V275 S276 Q276 AA276 T271 R270 T270 R271 R272 Z270 Z271 Z272 Z273 Z274 Z275:AB275 T275 T274 T273 T272 AB270 AB271 AB272 AB273 AB274" formula="1" formulaRange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rgb="FF0070C0"/>
  </sheetPr>
  <dimension ref="A1:AY280"/>
  <sheetViews>
    <sheetView workbookViewId="0">
      <pane xSplit="4" ySplit="3" topLeftCell="E238" activePane="bottomRight" state="frozen"/>
      <selection activeCell="C233" sqref="C233"/>
      <selection pane="topRight" activeCell="C233" sqref="C233"/>
      <selection pane="bottomLeft" activeCell="C233" sqref="C233"/>
      <selection pane="bottomRight" activeCell="C250" sqref="C250"/>
    </sheetView>
  </sheetViews>
  <sheetFormatPr defaultColWidth="8.88671875" defaultRowHeight="16.350000000000001"/>
  <cols>
    <col min="1" max="1" width="6.109375" style="72" bestFit="1" customWidth="1"/>
    <col min="2" max="2" width="4.5546875" style="72" bestFit="1" customWidth="1"/>
    <col min="3" max="11" width="10.77734375" style="72" customWidth="1"/>
    <col min="12" max="12" width="13.77734375" style="72" customWidth="1"/>
    <col min="13" max="16" width="10.77734375" style="72" customWidth="1"/>
    <col min="17" max="16384" width="8.88671875" style="72"/>
  </cols>
  <sheetData>
    <row r="1" spans="1:51" s="75" customFormat="1" ht="31.95" thickBot="1">
      <c r="A1" s="193" t="s">
        <v>409</v>
      </c>
      <c r="B1" s="193"/>
      <c r="C1" s="190"/>
      <c r="D1" s="190"/>
      <c r="E1" s="190"/>
      <c r="F1" s="190"/>
      <c r="G1" s="200" t="s">
        <v>305</v>
      </c>
      <c r="H1" s="73"/>
      <c r="I1" s="191"/>
      <c r="J1" s="191"/>
      <c r="K1" s="190"/>
      <c r="L1" s="190"/>
      <c r="M1" s="73"/>
      <c r="N1" s="73"/>
      <c r="O1" s="126"/>
      <c r="P1" s="126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176"/>
      <c r="AE1" s="78"/>
      <c r="AF1" s="78"/>
      <c r="AG1" s="78"/>
      <c r="AH1" s="78"/>
      <c r="AI1" s="78"/>
      <c r="AJ1" s="78"/>
      <c r="AK1" s="78"/>
      <c r="AL1" s="78"/>
      <c r="AM1" s="78"/>
      <c r="AN1" s="119"/>
      <c r="AO1" s="78"/>
      <c r="AP1" s="78"/>
      <c r="AQ1" s="78"/>
      <c r="AR1" s="78"/>
      <c r="AS1" s="78"/>
      <c r="AT1" s="78"/>
      <c r="AU1" s="78"/>
      <c r="AV1" s="119"/>
      <c r="AW1" s="78"/>
      <c r="AX1" s="78"/>
      <c r="AY1" s="78"/>
    </row>
    <row r="2" spans="1:51" s="80" customFormat="1" ht="17.100000000000001">
      <c r="A2" s="497"/>
      <c r="B2" s="498"/>
      <c r="C2" s="437" t="s">
        <v>23</v>
      </c>
      <c r="D2" s="438"/>
      <c r="E2" s="369" t="s">
        <v>81</v>
      </c>
      <c r="F2" s="370" t="s">
        <v>306</v>
      </c>
      <c r="G2" s="437" t="s">
        <v>435</v>
      </c>
      <c r="H2" s="438"/>
      <c r="I2" s="369" t="s">
        <v>381</v>
      </c>
      <c r="J2" s="370" t="s">
        <v>370</v>
      </c>
      <c r="K2" s="369" t="s">
        <v>82</v>
      </c>
      <c r="L2" s="370" t="s">
        <v>97</v>
      </c>
      <c r="M2" s="369" t="s">
        <v>83</v>
      </c>
      <c r="N2" s="370" t="s">
        <v>99</v>
      </c>
      <c r="O2" s="369" t="s">
        <v>84</v>
      </c>
      <c r="P2" s="370" t="s">
        <v>98</v>
      </c>
      <c r="AE2" s="201"/>
      <c r="AF2" s="201"/>
      <c r="AG2" s="201"/>
      <c r="AH2" s="201"/>
      <c r="AI2" s="201"/>
      <c r="AJ2" s="201"/>
      <c r="AK2" s="201"/>
      <c r="AL2" s="201"/>
      <c r="AM2" s="201"/>
      <c r="AN2" s="201"/>
      <c r="AO2" s="201"/>
      <c r="AP2" s="201"/>
      <c r="AQ2" s="201"/>
      <c r="AR2" s="201"/>
      <c r="AS2" s="201"/>
      <c r="AT2" s="201"/>
      <c r="AU2" s="201"/>
      <c r="AV2" s="201"/>
      <c r="AW2" s="201"/>
      <c r="AX2" s="201"/>
      <c r="AY2" s="201"/>
    </row>
    <row r="3" spans="1:51" s="73" customFormat="1" ht="13.4">
      <c r="A3" s="499"/>
      <c r="B3" s="500"/>
      <c r="C3" s="384" t="s">
        <v>0</v>
      </c>
      <c r="D3" s="288" t="s">
        <v>1</v>
      </c>
      <c r="E3" s="276" t="s">
        <v>0</v>
      </c>
      <c r="F3" s="290" t="s">
        <v>1</v>
      </c>
      <c r="G3" s="291" t="s">
        <v>0</v>
      </c>
      <c r="H3" s="277" t="s">
        <v>1</v>
      </c>
      <c r="I3" s="276" t="s">
        <v>0</v>
      </c>
      <c r="J3" s="290" t="s">
        <v>1</v>
      </c>
      <c r="K3" s="291" t="s">
        <v>0</v>
      </c>
      <c r="L3" s="277" t="s">
        <v>1</v>
      </c>
      <c r="M3" s="291" t="s">
        <v>0</v>
      </c>
      <c r="N3" s="277" t="s">
        <v>1</v>
      </c>
      <c r="O3" s="291" t="s">
        <v>0</v>
      </c>
      <c r="P3" s="277" t="s">
        <v>1</v>
      </c>
    </row>
    <row r="4" spans="1:51" s="73" customFormat="1" ht="13.55" customHeight="1">
      <c r="A4" s="443" t="s">
        <v>24</v>
      </c>
      <c r="B4" s="10" t="s">
        <v>25</v>
      </c>
      <c r="C4" s="3">
        <v>793478</v>
      </c>
      <c r="D4" s="4"/>
      <c r="E4" s="6">
        <v>25870</v>
      </c>
      <c r="F4" s="4"/>
      <c r="G4" s="226">
        <v>7825</v>
      </c>
      <c r="H4" s="26">
        <v>4.0915435617075779E-2</v>
      </c>
      <c r="I4" s="61"/>
      <c r="J4" s="379"/>
      <c r="K4" s="226">
        <v>18575</v>
      </c>
      <c r="L4" s="5"/>
      <c r="M4" s="226">
        <v>76</v>
      </c>
      <c r="N4" s="5"/>
      <c r="O4" s="226"/>
      <c r="P4" s="5"/>
    </row>
    <row r="5" spans="1:51" s="73" customFormat="1" ht="13.55" customHeight="1">
      <c r="A5" s="439"/>
      <c r="B5" s="10" t="s">
        <v>26</v>
      </c>
      <c r="C5" s="3">
        <v>670447</v>
      </c>
      <c r="D5" s="4"/>
      <c r="E5" s="6">
        <v>19350</v>
      </c>
      <c r="F5" s="4"/>
      <c r="G5" s="226">
        <v>6434</v>
      </c>
      <c r="H5" s="26">
        <v>-0.15179579850914837</v>
      </c>
      <c r="I5" s="61"/>
      <c r="J5" s="379"/>
      <c r="K5" s="226">
        <v>10941</v>
      </c>
      <c r="L5" s="5"/>
      <c r="M5" s="226">
        <v>68</v>
      </c>
      <c r="N5" s="5"/>
      <c r="O5" s="226"/>
      <c r="P5" s="5"/>
    </row>
    <row r="6" spans="1:51" s="73" customFormat="1" ht="13.55" customHeight="1">
      <c r="A6" s="439"/>
      <c r="B6" s="10" t="s">
        <v>7</v>
      </c>
      <c r="C6" s="3">
        <v>587629</v>
      </c>
      <c r="D6" s="4"/>
      <c r="E6" s="6">
        <v>15190</v>
      </c>
      <c r="F6" s="4"/>
      <c r="G6" s="226">
        <v>4228</v>
      </c>
      <c r="H6" s="26">
        <v>-1.0424512669097052E-2</v>
      </c>
      <c r="I6" s="61"/>
      <c r="J6" s="379"/>
      <c r="K6" s="226">
        <v>8274</v>
      </c>
      <c r="L6" s="5"/>
      <c r="M6" s="226">
        <v>56</v>
      </c>
      <c r="N6" s="5"/>
      <c r="O6" s="226"/>
      <c r="P6" s="5"/>
    </row>
    <row r="7" spans="1:51" s="73" customFormat="1" ht="13.55" customHeight="1">
      <c r="A7" s="439"/>
      <c r="B7" s="10" t="s">
        <v>8</v>
      </c>
      <c r="C7" s="3">
        <v>642413</v>
      </c>
      <c r="D7" s="4"/>
      <c r="E7" s="6">
        <v>14130</v>
      </c>
      <c r="F7" s="4"/>
      <c r="G7" s="226">
        <v>4827</v>
      </c>
      <c r="H7" s="26">
        <v>-1.903624613655519E-2</v>
      </c>
      <c r="I7" s="61"/>
      <c r="J7" s="379"/>
      <c r="K7" s="226">
        <v>7077</v>
      </c>
      <c r="L7" s="5"/>
      <c r="M7" s="226">
        <v>71</v>
      </c>
      <c r="N7" s="5"/>
      <c r="O7" s="226"/>
      <c r="P7" s="5"/>
    </row>
    <row r="8" spans="1:51" s="73" customFormat="1" ht="13.55" customHeight="1">
      <c r="A8" s="439"/>
      <c r="B8" s="10" t="s">
        <v>9</v>
      </c>
      <c r="C8" s="3">
        <v>680185</v>
      </c>
      <c r="D8" s="4"/>
      <c r="E8" s="6">
        <v>16130</v>
      </c>
      <c r="F8" s="4"/>
      <c r="G8" s="226">
        <v>4294</v>
      </c>
      <c r="H8" s="26">
        <v>-1.6860712764447006E-2</v>
      </c>
      <c r="I8" s="61"/>
      <c r="J8" s="379"/>
      <c r="K8" s="226">
        <v>6696</v>
      </c>
      <c r="L8" s="5"/>
      <c r="M8" s="226">
        <v>966</v>
      </c>
      <c r="N8" s="5"/>
      <c r="O8" s="226"/>
      <c r="P8" s="5"/>
    </row>
    <row r="9" spans="1:51" s="73" customFormat="1" ht="13.55" customHeight="1">
      <c r="A9" s="439"/>
      <c r="B9" s="10" t="s">
        <v>10</v>
      </c>
      <c r="C9" s="3">
        <v>712260</v>
      </c>
      <c r="D9" s="4"/>
      <c r="E9" s="6">
        <v>14180</v>
      </c>
      <c r="F9" s="4"/>
      <c r="G9" s="226">
        <v>5967</v>
      </c>
      <c r="H9" s="26">
        <v>-7.1689720309548455E-2</v>
      </c>
      <c r="I9" s="61"/>
      <c r="J9" s="379"/>
      <c r="K9" s="226">
        <v>6384</v>
      </c>
      <c r="L9" s="5"/>
      <c r="M9" s="226">
        <v>1208</v>
      </c>
      <c r="N9" s="5"/>
      <c r="O9" s="226"/>
      <c r="P9" s="5"/>
    </row>
    <row r="10" spans="1:51" s="73" customFormat="1" ht="13.55" customHeight="1">
      <c r="A10" s="439"/>
      <c r="B10" s="10" t="s">
        <v>11</v>
      </c>
      <c r="C10" s="3">
        <v>897234</v>
      </c>
      <c r="D10" s="4"/>
      <c r="E10" s="6">
        <v>20170</v>
      </c>
      <c r="F10" s="4"/>
      <c r="G10" s="226">
        <v>7208</v>
      </c>
      <c r="H10" s="26">
        <v>-2.2817367418921819E-2</v>
      </c>
      <c r="I10" s="61"/>
      <c r="J10" s="379"/>
      <c r="K10" s="226">
        <v>10220</v>
      </c>
      <c r="L10" s="5"/>
      <c r="M10" s="226">
        <v>172</v>
      </c>
      <c r="N10" s="5"/>
      <c r="O10" s="226"/>
      <c r="P10" s="5"/>
    </row>
    <row r="11" spans="1:51" s="73" customFormat="1" ht="13.55" customHeight="1">
      <c r="A11" s="439"/>
      <c r="B11" s="10" t="s">
        <v>12</v>
      </c>
      <c r="C11" s="3">
        <v>930573</v>
      </c>
      <c r="D11" s="4"/>
      <c r="E11" s="6">
        <v>15040</v>
      </c>
      <c r="F11" s="4"/>
      <c r="G11" s="226">
        <v>8530</v>
      </c>
      <c r="H11" s="26">
        <v>6.179031696273074E-2</v>
      </c>
      <c r="I11" s="61"/>
      <c r="J11" s="379"/>
      <c r="K11" s="226">
        <v>7150</v>
      </c>
      <c r="L11" s="5"/>
      <c r="M11" s="226">
        <v>38</v>
      </c>
      <c r="N11" s="5"/>
      <c r="O11" s="226"/>
      <c r="P11" s="5"/>
    </row>
    <row r="12" spans="1:51" s="73" customFormat="1" ht="13.55" customHeight="1">
      <c r="A12" s="439"/>
      <c r="B12" s="10" t="s">
        <v>13</v>
      </c>
      <c r="C12" s="3">
        <v>682244</v>
      </c>
      <c r="D12" s="4"/>
      <c r="E12" s="6">
        <v>14190</v>
      </c>
      <c r="F12" s="4"/>
      <c r="G12" s="226">
        <v>4508</v>
      </c>
      <c r="H12" s="26">
        <v>1.1790694463620133E-2</v>
      </c>
      <c r="I12" s="61"/>
      <c r="J12" s="379"/>
      <c r="K12" s="226">
        <v>6860</v>
      </c>
      <c r="L12" s="5"/>
      <c r="M12" s="226">
        <v>18</v>
      </c>
      <c r="N12" s="5"/>
      <c r="O12" s="226"/>
      <c r="P12" s="5"/>
    </row>
    <row r="13" spans="1:51" s="73" customFormat="1" ht="13.55" customHeight="1">
      <c r="A13" s="439"/>
      <c r="B13" s="10" t="s">
        <v>14</v>
      </c>
      <c r="C13" s="3">
        <v>757538</v>
      </c>
      <c r="D13" s="4"/>
      <c r="E13" s="6">
        <v>18130</v>
      </c>
      <c r="F13" s="4"/>
      <c r="G13" s="226">
        <v>3156</v>
      </c>
      <c r="H13" s="26">
        <v>-0.20971804379766323</v>
      </c>
      <c r="I13" s="61"/>
      <c r="J13" s="379"/>
      <c r="K13" s="226">
        <v>9156</v>
      </c>
      <c r="L13" s="5"/>
      <c r="M13" s="226">
        <v>806</v>
      </c>
      <c r="N13" s="5"/>
      <c r="O13" s="226"/>
      <c r="P13" s="5"/>
    </row>
    <row r="14" spans="1:51" s="73" customFormat="1" ht="13.55" customHeight="1">
      <c r="A14" s="439"/>
      <c r="B14" s="10" t="s">
        <v>15</v>
      </c>
      <c r="C14" s="3">
        <v>745887</v>
      </c>
      <c r="D14" s="4"/>
      <c r="E14" s="6">
        <v>21460</v>
      </c>
      <c r="F14" s="4"/>
      <c r="G14" s="226">
        <v>4723</v>
      </c>
      <c r="H14" s="26">
        <v>-0.2811124975372693</v>
      </c>
      <c r="I14" s="61"/>
      <c r="J14" s="379"/>
      <c r="K14" s="226">
        <v>12075</v>
      </c>
      <c r="L14" s="5"/>
      <c r="M14" s="226">
        <v>1163</v>
      </c>
      <c r="N14" s="5"/>
      <c r="O14" s="226"/>
      <c r="P14" s="5"/>
    </row>
    <row r="15" spans="1:51" s="73" customFormat="1" ht="13.55" customHeight="1">
      <c r="A15" s="444"/>
      <c r="B15" s="10" t="s">
        <v>16</v>
      </c>
      <c r="C15" s="3">
        <v>725697</v>
      </c>
      <c r="D15" s="4"/>
      <c r="E15" s="6">
        <v>19740</v>
      </c>
      <c r="F15" s="4"/>
      <c r="G15" s="226">
        <v>6492</v>
      </c>
      <c r="H15" s="26">
        <v>-0.29304718506541227</v>
      </c>
      <c r="I15" s="61"/>
      <c r="J15" s="381"/>
      <c r="K15" s="226">
        <v>10500</v>
      </c>
      <c r="L15" s="5"/>
      <c r="M15" s="226">
        <v>1031</v>
      </c>
      <c r="N15" s="5"/>
      <c r="O15" s="226"/>
      <c r="P15" s="5"/>
    </row>
    <row r="16" spans="1:51" s="73" customFormat="1" ht="13.55" customHeight="1">
      <c r="A16" s="443" t="s">
        <v>220</v>
      </c>
      <c r="B16" s="2" t="s">
        <v>233</v>
      </c>
      <c r="C16" s="16">
        <v>897406</v>
      </c>
      <c r="D16" s="217">
        <f t="shared" ref="D16:D41" si="0">(C16-C4)/C4</f>
        <v>0.13097779648585089</v>
      </c>
      <c r="E16" s="19">
        <v>33740</v>
      </c>
      <c r="F16" s="217">
        <f t="shared" ref="F16:F53" si="1">(E16-E4)/E4</f>
        <v>0.30421337456513337</v>
      </c>
      <c r="G16" s="16">
        <v>7554</v>
      </c>
      <c r="H16" s="217">
        <f t="shared" ref="H16:H53" si="2">(G16-G4)/G4</f>
        <v>-3.463258785942492E-2</v>
      </c>
      <c r="I16" s="71"/>
      <c r="J16" s="379"/>
      <c r="K16" s="16">
        <v>16704</v>
      </c>
      <c r="L16" s="217">
        <f t="shared" ref="L16:L56" si="3">(K16-K4)/K4</f>
        <v>-0.10072678331090175</v>
      </c>
      <c r="M16" s="16">
        <v>1292</v>
      </c>
      <c r="N16" s="217">
        <f>(M16-M4)/M4</f>
        <v>16</v>
      </c>
      <c r="O16" s="16"/>
      <c r="P16" s="217"/>
    </row>
    <row r="17" spans="1:16" s="73" customFormat="1" ht="13.55" customHeight="1">
      <c r="A17" s="439"/>
      <c r="B17" s="10" t="s">
        <v>234</v>
      </c>
      <c r="C17" s="3">
        <v>745998</v>
      </c>
      <c r="D17" s="224">
        <f t="shared" si="0"/>
        <v>0.1126875055000619</v>
      </c>
      <c r="E17" s="6">
        <v>21670</v>
      </c>
      <c r="F17" s="224">
        <f t="shared" si="1"/>
        <v>0.11989664082687339</v>
      </c>
      <c r="G17" s="226">
        <v>7328</v>
      </c>
      <c r="H17" s="26">
        <f t="shared" si="2"/>
        <v>0.13894933167547405</v>
      </c>
      <c r="I17" s="61"/>
      <c r="J17" s="379"/>
      <c r="K17" s="226">
        <v>11154</v>
      </c>
      <c r="L17" s="26">
        <f t="shared" si="3"/>
        <v>1.9468055936386071E-2</v>
      </c>
      <c r="M17" s="226">
        <v>471</v>
      </c>
      <c r="N17" s="26">
        <f t="shared" ref="N17:N56" si="4">(M17-M5)/M5</f>
        <v>5.9264705882352944</v>
      </c>
      <c r="O17" s="226"/>
      <c r="P17" s="26"/>
    </row>
    <row r="18" spans="1:16" s="73" customFormat="1" ht="13.55" customHeight="1">
      <c r="A18" s="439"/>
      <c r="B18" s="10" t="s">
        <v>7</v>
      </c>
      <c r="C18" s="3">
        <v>707058</v>
      </c>
      <c r="D18" s="224">
        <f t="shared" si="0"/>
        <v>0.20323877820869971</v>
      </c>
      <c r="E18" s="6">
        <v>20140</v>
      </c>
      <c r="F18" s="224">
        <f t="shared" si="1"/>
        <v>0.32587228439763</v>
      </c>
      <c r="G18" s="226">
        <v>4641</v>
      </c>
      <c r="H18" s="26">
        <f t="shared" si="2"/>
        <v>9.7682119205298013E-2</v>
      </c>
      <c r="I18" s="61"/>
      <c r="J18" s="379"/>
      <c r="K18" s="226">
        <v>8700</v>
      </c>
      <c r="L18" s="26">
        <f t="shared" si="3"/>
        <v>5.1486584481508342E-2</v>
      </c>
      <c r="M18" s="226">
        <v>18</v>
      </c>
      <c r="N18" s="26">
        <f t="shared" si="4"/>
        <v>-0.6785714285714286</v>
      </c>
      <c r="O18" s="226"/>
      <c r="P18" s="26"/>
    </row>
    <row r="19" spans="1:16" s="73" customFormat="1" ht="13.55" customHeight="1">
      <c r="A19" s="439"/>
      <c r="B19" s="10" t="s">
        <v>8</v>
      </c>
      <c r="C19" s="3">
        <v>762096</v>
      </c>
      <c r="D19" s="224">
        <f t="shared" si="0"/>
        <v>0.18630226972368244</v>
      </c>
      <c r="E19" s="6">
        <v>20060</v>
      </c>
      <c r="F19" s="224">
        <f t="shared" si="1"/>
        <v>0.41967445152158528</v>
      </c>
      <c r="G19" s="226">
        <v>4657</v>
      </c>
      <c r="H19" s="26">
        <f t="shared" si="2"/>
        <v>-3.5218562253987985E-2</v>
      </c>
      <c r="I19" s="61"/>
      <c r="J19" s="379"/>
      <c r="K19" s="226">
        <v>7608</v>
      </c>
      <c r="L19" s="26">
        <f t="shared" si="3"/>
        <v>7.5031793132683336E-2</v>
      </c>
      <c r="M19" s="226">
        <v>25</v>
      </c>
      <c r="N19" s="26">
        <f t="shared" si="4"/>
        <v>-0.647887323943662</v>
      </c>
      <c r="O19" s="226"/>
      <c r="P19" s="26"/>
    </row>
    <row r="20" spans="1:16" s="73" customFormat="1" ht="13.55" customHeight="1">
      <c r="A20" s="439"/>
      <c r="B20" s="10" t="s">
        <v>9</v>
      </c>
      <c r="C20" s="3">
        <v>802497</v>
      </c>
      <c r="D20" s="224">
        <f t="shared" si="0"/>
        <v>0.17982166616435236</v>
      </c>
      <c r="E20" s="6">
        <v>18310</v>
      </c>
      <c r="F20" s="224">
        <f t="shared" si="1"/>
        <v>0.1351518908865468</v>
      </c>
      <c r="G20" s="226">
        <v>4337</v>
      </c>
      <c r="H20" s="26">
        <f t="shared" si="2"/>
        <v>1.0013972985561248E-2</v>
      </c>
      <c r="I20" s="61"/>
      <c r="J20" s="379"/>
      <c r="K20" s="226">
        <v>6935</v>
      </c>
      <c r="L20" s="26">
        <f t="shared" si="3"/>
        <v>3.569295101553166E-2</v>
      </c>
      <c r="M20" s="226">
        <v>19</v>
      </c>
      <c r="N20" s="26">
        <f t="shared" si="4"/>
        <v>-0.98033126293995865</v>
      </c>
      <c r="O20" s="226"/>
      <c r="P20" s="26"/>
    </row>
    <row r="21" spans="1:16" s="73" customFormat="1" ht="13.55" customHeight="1">
      <c r="A21" s="439"/>
      <c r="B21" s="10" t="s">
        <v>10</v>
      </c>
      <c r="C21" s="3">
        <v>865693</v>
      </c>
      <c r="D21" s="224">
        <f t="shared" si="0"/>
        <v>0.21541712296071661</v>
      </c>
      <c r="E21" s="6">
        <v>18280</v>
      </c>
      <c r="F21" s="224">
        <f t="shared" si="1"/>
        <v>0.28913963328631875</v>
      </c>
      <c r="G21" s="226">
        <v>5015</v>
      </c>
      <c r="H21" s="26">
        <f t="shared" si="2"/>
        <v>-0.15954415954415954</v>
      </c>
      <c r="I21" s="61"/>
      <c r="J21" s="379"/>
      <c r="K21" s="226">
        <v>6840</v>
      </c>
      <c r="L21" s="26">
        <f t="shared" si="3"/>
        <v>7.1428571428571425E-2</v>
      </c>
      <c r="M21" s="226">
        <v>31</v>
      </c>
      <c r="N21" s="26">
        <f t="shared" si="4"/>
        <v>-0.97433774834437081</v>
      </c>
      <c r="O21" s="226"/>
      <c r="P21" s="26"/>
    </row>
    <row r="22" spans="1:16" s="73" customFormat="1" ht="13.55" customHeight="1">
      <c r="A22" s="439"/>
      <c r="B22" s="10" t="s">
        <v>11</v>
      </c>
      <c r="C22" s="3">
        <v>1020757</v>
      </c>
      <c r="D22" s="224">
        <f t="shared" si="0"/>
        <v>0.13767088630167826</v>
      </c>
      <c r="E22" s="6">
        <v>22840</v>
      </c>
      <c r="F22" s="224">
        <f t="shared" si="1"/>
        <v>0.13237481408031732</v>
      </c>
      <c r="G22" s="226">
        <v>6661</v>
      </c>
      <c r="H22" s="26">
        <f t="shared" si="2"/>
        <v>-7.588790233074362E-2</v>
      </c>
      <c r="I22" s="61"/>
      <c r="J22" s="379"/>
      <c r="K22" s="226">
        <v>9696</v>
      </c>
      <c r="L22" s="26">
        <f t="shared" si="3"/>
        <v>-5.1272015655577298E-2</v>
      </c>
      <c r="M22" s="226">
        <v>27</v>
      </c>
      <c r="N22" s="26">
        <f t="shared" si="4"/>
        <v>-0.84302325581395354</v>
      </c>
      <c r="O22" s="226"/>
      <c r="P22" s="26"/>
    </row>
    <row r="23" spans="1:16" s="73" customFormat="1" ht="13.55" customHeight="1">
      <c r="A23" s="439"/>
      <c r="B23" s="10" t="s">
        <v>12</v>
      </c>
      <c r="C23" s="3">
        <v>1070289</v>
      </c>
      <c r="D23" s="224">
        <f t="shared" si="0"/>
        <v>0.15013975260404075</v>
      </c>
      <c r="E23" s="6">
        <v>18500</v>
      </c>
      <c r="F23" s="224">
        <f t="shared" si="1"/>
        <v>0.23005319148936171</v>
      </c>
      <c r="G23" s="226">
        <v>7032</v>
      </c>
      <c r="H23" s="26">
        <f t="shared" si="2"/>
        <v>-0.17561547479484174</v>
      </c>
      <c r="I23" s="61"/>
      <c r="J23" s="379"/>
      <c r="K23" s="226">
        <v>7875</v>
      </c>
      <c r="L23" s="26">
        <f t="shared" si="3"/>
        <v>0.10139860139860139</v>
      </c>
      <c r="M23" s="226">
        <v>33</v>
      </c>
      <c r="N23" s="26">
        <f t="shared" si="4"/>
        <v>-0.13157894736842105</v>
      </c>
      <c r="O23" s="226"/>
      <c r="P23" s="26"/>
    </row>
    <row r="24" spans="1:16" s="73" customFormat="1" ht="13.55" customHeight="1">
      <c r="A24" s="439"/>
      <c r="B24" s="10" t="s">
        <v>13</v>
      </c>
      <c r="C24" s="3">
        <v>785549</v>
      </c>
      <c r="D24" s="224">
        <f t="shared" si="0"/>
        <v>0.15141943351645451</v>
      </c>
      <c r="E24" s="6">
        <v>15310</v>
      </c>
      <c r="F24" s="224">
        <f t="shared" si="1"/>
        <v>7.8928823114869623E-2</v>
      </c>
      <c r="G24" s="226">
        <v>3453</v>
      </c>
      <c r="H24" s="26">
        <f t="shared" si="2"/>
        <v>-0.23402839396628217</v>
      </c>
      <c r="I24" s="61"/>
      <c r="J24" s="379"/>
      <c r="K24" s="226">
        <v>6402</v>
      </c>
      <c r="L24" s="26">
        <f t="shared" si="3"/>
        <v>-6.6763848396501457E-2</v>
      </c>
      <c r="M24" s="226">
        <v>6</v>
      </c>
      <c r="N24" s="26">
        <f t="shared" si="4"/>
        <v>-0.66666666666666663</v>
      </c>
      <c r="O24" s="226"/>
      <c r="P24" s="26"/>
    </row>
    <row r="25" spans="1:16" s="73" customFormat="1" ht="13.55" customHeight="1">
      <c r="A25" s="439"/>
      <c r="B25" s="10" t="s">
        <v>14</v>
      </c>
      <c r="C25" s="3">
        <v>848088</v>
      </c>
      <c r="D25" s="224">
        <f t="shared" si="0"/>
        <v>0.11953195747276044</v>
      </c>
      <c r="E25" s="6">
        <v>20640</v>
      </c>
      <c r="F25" s="224">
        <f t="shared" si="1"/>
        <v>0.13844456701599558</v>
      </c>
      <c r="G25" s="226">
        <v>5369</v>
      </c>
      <c r="H25" s="26">
        <f t="shared" si="2"/>
        <v>0.70120405576679345</v>
      </c>
      <c r="I25" s="61"/>
      <c r="J25" s="379"/>
      <c r="K25" s="226">
        <v>9039</v>
      </c>
      <c r="L25" s="26">
        <f t="shared" si="3"/>
        <v>-1.2778505897771953E-2</v>
      </c>
      <c r="M25" s="226">
        <v>29</v>
      </c>
      <c r="N25" s="26">
        <f t="shared" si="4"/>
        <v>-0.96401985111662536</v>
      </c>
      <c r="O25" s="226"/>
      <c r="P25" s="26"/>
    </row>
    <row r="26" spans="1:16" s="73" customFormat="1" ht="13.55" customHeight="1">
      <c r="A26" s="439"/>
      <c r="B26" s="10" t="s">
        <v>15</v>
      </c>
      <c r="C26" s="3">
        <v>784031</v>
      </c>
      <c r="D26" s="224">
        <f t="shared" si="0"/>
        <v>5.1139113565459644E-2</v>
      </c>
      <c r="E26" s="6">
        <v>22810</v>
      </c>
      <c r="F26" s="224">
        <f t="shared" si="1"/>
        <v>6.2907735321528421E-2</v>
      </c>
      <c r="G26" s="226">
        <v>6503</v>
      </c>
      <c r="H26" s="26">
        <f t="shared" si="2"/>
        <v>0.37687910226550919</v>
      </c>
      <c r="I26" s="61"/>
      <c r="J26" s="379"/>
      <c r="K26" s="226">
        <v>10327</v>
      </c>
      <c r="L26" s="26">
        <f t="shared" si="3"/>
        <v>-0.14476190476190476</v>
      </c>
      <c r="M26" s="226">
        <v>22</v>
      </c>
      <c r="N26" s="26">
        <f t="shared" si="4"/>
        <v>-0.98108340498710234</v>
      </c>
      <c r="O26" s="226"/>
      <c r="P26" s="26"/>
    </row>
    <row r="27" spans="1:16" s="73" customFormat="1" ht="13.55" customHeight="1">
      <c r="A27" s="444"/>
      <c r="B27" s="29" t="s">
        <v>16</v>
      </c>
      <c r="C27" s="13">
        <v>790681</v>
      </c>
      <c r="D27" s="218">
        <f t="shared" si="0"/>
        <v>8.9547014800943098E-2</v>
      </c>
      <c r="E27" s="6">
        <v>22330</v>
      </c>
      <c r="F27" s="224">
        <f t="shared" si="1"/>
        <v>0.13120567375886524</v>
      </c>
      <c r="G27" s="226">
        <v>7402</v>
      </c>
      <c r="H27" s="26">
        <f t="shared" si="2"/>
        <v>0.14017252002464572</v>
      </c>
      <c r="I27" s="61"/>
      <c r="J27" s="381"/>
      <c r="K27" s="226">
        <v>10725</v>
      </c>
      <c r="L27" s="26">
        <f t="shared" si="3"/>
        <v>2.1428571428571429E-2</v>
      </c>
      <c r="M27" s="226">
        <v>196</v>
      </c>
      <c r="N27" s="26">
        <f t="shared" si="4"/>
        <v>-0.80989330746847721</v>
      </c>
      <c r="O27" s="226"/>
      <c r="P27" s="26"/>
    </row>
    <row r="28" spans="1:16" s="73" customFormat="1" ht="13.55" customHeight="1">
      <c r="A28" s="443" t="s">
        <v>221</v>
      </c>
      <c r="B28" s="10" t="s">
        <v>233</v>
      </c>
      <c r="C28" s="3">
        <v>985287</v>
      </c>
      <c r="D28" s="224">
        <f t="shared" si="0"/>
        <v>9.7927805252026393E-2</v>
      </c>
      <c r="E28" s="19">
        <v>28570</v>
      </c>
      <c r="F28" s="217">
        <f t="shared" si="1"/>
        <v>-0.15323058684054536</v>
      </c>
      <c r="G28" s="17">
        <v>6902</v>
      </c>
      <c r="H28" s="18">
        <f t="shared" si="2"/>
        <v>-8.631188774159386E-2</v>
      </c>
      <c r="I28" s="71"/>
      <c r="J28" s="379"/>
      <c r="K28" s="17">
        <v>13052</v>
      </c>
      <c r="L28" s="18">
        <f t="shared" si="3"/>
        <v>-0.21863026819923373</v>
      </c>
      <c r="M28" s="17">
        <v>920</v>
      </c>
      <c r="N28" s="18">
        <f t="shared" si="4"/>
        <v>-0.28792569659442724</v>
      </c>
      <c r="O28" s="17"/>
      <c r="P28" s="18"/>
    </row>
    <row r="29" spans="1:16" s="73" customFormat="1" ht="13.55" customHeight="1">
      <c r="A29" s="439"/>
      <c r="B29" s="10" t="s">
        <v>234</v>
      </c>
      <c r="C29" s="3">
        <v>944596</v>
      </c>
      <c r="D29" s="224">
        <f t="shared" si="0"/>
        <v>0.2662178718977799</v>
      </c>
      <c r="E29" s="6">
        <v>22330</v>
      </c>
      <c r="F29" s="224">
        <f t="shared" si="1"/>
        <v>3.0456852791878174E-2</v>
      </c>
      <c r="G29" s="226">
        <v>6778</v>
      </c>
      <c r="H29" s="26">
        <f t="shared" si="2"/>
        <v>-7.5054585152838429E-2</v>
      </c>
      <c r="I29" s="61"/>
      <c r="J29" s="379"/>
      <c r="K29" s="226">
        <v>9746</v>
      </c>
      <c r="L29" s="26">
        <f t="shared" si="3"/>
        <v>-0.12623274161735701</v>
      </c>
      <c r="M29" s="226">
        <v>1207</v>
      </c>
      <c r="N29" s="26">
        <f t="shared" si="4"/>
        <v>1.5626326963906583</v>
      </c>
      <c r="O29" s="226"/>
      <c r="P29" s="26"/>
    </row>
    <row r="30" spans="1:16" s="73" customFormat="1" ht="13.55" customHeight="1">
      <c r="A30" s="439"/>
      <c r="B30" s="10" t="s">
        <v>7</v>
      </c>
      <c r="C30" s="3">
        <v>823918</v>
      </c>
      <c r="D30" s="224">
        <f t="shared" si="0"/>
        <v>0.16527639882442458</v>
      </c>
      <c r="E30" s="6">
        <v>19460</v>
      </c>
      <c r="F30" s="224">
        <f t="shared" si="1"/>
        <v>-3.3763654419066536E-2</v>
      </c>
      <c r="G30" s="226">
        <v>4745</v>
      </c>
      <c r="H30" s="26">
        <f t="shared" si="2"/>
        <v>2.2408963585434174E-2</v>
      </c>
      <c r="I30" s="61"/>
      <c r="J30" s="379"/>
      <c r="K30" s="226">
        <v>9177</v>
      </c>
      <c r="L30" s="26">
        <f t="shared" si="3"/>
        <v>5.4827586206896553E-2</v>
      </c>
      <c r="M30" s="226">
        <v>240</v>
      </c>
      <c r="N30" s="26">
        <f t="shared" si="4"/>
        <v>12.333333333333334</v>
      </c>
      <c r="O30" s="226"/>
      <c r="P30" s="26"/>
    </row>
    <row r="31" spans="1:16" s="73" customFormat="1" ht="13.55" customHeight="1">
      <c r="A31" s="439"/>
      <c r="B31" s="10" t="s">
        <v>8</v>
      </c>
      <c r="C31" s="3">
        <v>855083</v>
      </c>
      <c r="D31" s="224">
        <f t="shared" si="0"/>
        <v>0.12201481178224266</v>
      </c>
      <c r="E31" s="6">
        <v>19340</v>
      </c>
      <c r="F31" s="224">
        <f t="shared" si="1"/>
        <v>-3.589232303090728E-2</v>
      </c>
      <c r="G31" s="226">
        <v>5854</v>
      </c>
      <c r="H31" s="26">
        <f t="shared" si="2"/>
        <v>0.25703242430749407</v>
      </c>
      <c r="I31" s="61"/>
      <c r="J31" s="379"/>
      <c r="K31" s="226">
        <v>8030</v>
      </c>
      <c r="L31" s="26">
        <f t="shared" si="3"/>
        <v>5.5467928496319666E-2</v>
      </c>
      <c r="M31" s="226">
        <v>729</v>
      </c>
      <c r="N31" s="26">
        <f t="shared" si="4"/>
        <v>28.16</v>
      </c>
      <c r="O31" s="226"/>
      <c r="P31" s="26"/>
    </row>
    <row r="32" spans="1:16" s="73" customFormat="1" ht="13.55" customHeight="1">
      <c r="A32" s="439"/>
      <c r="B32" s="10" t="s">
        <v>9</v>
      </c>
      <c r="C32" s="3">
        <v>906482</v>
      </c>
      <c r="D32" s="224">
        <f t="shared" si="0"/>
        <v>0.12957680838682262</v>
      </c>
      <c r="E32" s="6">
        <v>17470</v>
      </c>
      <c r="F32" s="224">
        <f t="shared" si="1"/>
        <v>-4.5876570180229385E-2</v>
      </c>
      <c r="G32" s="226">
        <v>7165</v>
      </c>
      <c r="H32" s="26">
        <f t="shared" si="2"/>
        <v>0.65206363845976478</v>
      </c>
      <c r="I32" s="61"/>
      <c r="J32" s="379"/>
      <c r="K32" s="226">
        <v>6307</v>
      </c>
      <c r="L32" s="26">
        <f t="shared" si="3"/>
        <v>-9.0555155010814709E-2</v>
      </c>
      <c r="M32" s="226">
        <v>1173</v>
      </c>
      <c r="N32" s="26">
        <f t="shared" si="4"/>
        <v>60.736842105263158</v>
      </c>
      <c r="O32" s="226"/>
      <c r="P32" s="26"/>
    </row>
    <row r="33" spans="1:16" s="73" customFormat="1" ht="13.55" customHeight="1">
      <c r="A33" s="439"/>
      <c r="B33" s="10" t="s">
        <v>10</v>
      </c>
      <c r="C33" s="3">
        <v>915942</v>
      </c>
      <c r="D33" s="224">
        <f t="shared" si="0"/>
        <v>5.8044826514711337E-2</v>
      </c>
      <c r="E33" s="6">
        <v>18240</v>
      </c>
      <c r="F33" s="224">
        <f t="shared" si="1"/>
        <v>-2.1881838074398249E-3</v>
      </c>
      <c r="G33" s="226">
        <v>7440</v>
      </c>
      <c r="H33" s="26">
        <f t="shared" si="2"/>
        <v>0.48354935194416748</v>
      </c>
      <c r="I33" s="61"/>
      <c r="J33" s="379"/>
      <c r="K33" s="226">
        <v>7524</v>
      </c>
      <c r="L33" s="26">
        <f t="shared" si="3"/>
        <v>0.1</v>
      </c>
      <c r="M33" s="226">
        <v>1334</v>
      </c>
      <c r="N33" s="26">
        <f t="shared" si="4"/>
        <v>42.032258064516128</v>
      </c>
      <c r="O33" s="226"/>
      <c r="P33" s="26"/>
    </row>
    <row r="34" spans="1:16" s="73" customFormat="1" ht="13.55" customHeight="1">
      <c r="A34" s="439"/>
      <c r="B34" s="10" t="s">
        <v>11</v>
      </c>
      <c r="C34" s="3">
        <v>1098740</v>
      </c>
      <c r="D34" s="224">
        <f t="shared" si="0"/>
        <v>7.6397222845398072E-2</v>
      </c>
      <c r="E34" s="6">
        <v>23790</v>
      </c>
      <c r="F34" s="224">
        <f t="shared" si="1"/>
        <v>4.1593695271453589E-2</v>
      </c>
      <c r="G34" s="226">
        <v>8146</v>
      </c>
      <c r="H34" s="26">
        <f t="shared" si="2"/>
        <v>0.22293949857378773</v>
      </c>
      <c r="I34" s="61"/>
      <c r="J34" s="379"/>
      <c r="K34" s="226">
        <v>10008</v>
      </c>
      <c r="L34" s="26">
        <f t="shared" si="3"/>
        <v>3.2178217821782179E-2</v>
      </c>
      <c r="M34" s="226">
        <v>1336</v>
      </c>
      <c r="N34" s="26">
        <f t="shared" si="4"/>
        <v>48.481481481481481</v>
      </c>
      <c r="O34" s="226"/>
      <c r="P34" s="26"/>
    </row>
    <row r="35" spans="1:16" s="73" customFormat="1" ht="13.55" customHeight="1">
      <c r="A35" s="439"/>
      <c r="B35" s="10" t="s">
        <v>12</v>
      </c>
      <c r="C35" s="3">
        <v>1159874</v>
      </c>
      <c r="D35" s="224">
        <f t="shared" si="0"/>
        <v>8.3701691786050303E-2</v>
      </c>
      <c r="E35" s="6">
        <v>19500</v>
      </c>
      <c r="F35" s="224">
        <f t="shared" si="1"/>
        <v>5.4054054054054057E-2</v>
      </c>
      <c r="G35" s="226">
        <v>8053</v>
      </c>
      <c r="H35" s="26">
        <f t="shared" si="2"/>
        <v>0.14519340159271901</v>
      </c>
      <c r="I35" s="61"/>
      <c r="J35" s="379"/>
      <c r="K35" s="226">
        <v>7056</v>
      </c>
      <c r="L35" s="26">
        <f t="shared" si="3"/>
        <v>-0.104</v>
      </c>
      <c r="M35" s="226">
        <v>1069</v>
      </c>
      <c r="N35" s="26">
        <f t="shared" si="4"/>
        <v>31.393939393939394</v>
      </c>
      <c r="O35" s="226"/>
      <c r="P35" s="26"/>
    </row>
    <row r="36" spans="1:16" s="73" customFormat="1" ht="13.55" customHeight="1">
      <c r="A36" s="439"/>
      <c r="B36" s="10" t="s">
        <v>13</v>
      </c>
      <c r="C36" s="3">
        <v>931946</v>
      </c>
      <c r="D36" s="224">
        <f t="shared" si="0"/>
        <v>0.18636265847197311</v>
      </c>
      <c r="E36" s="6">
        <v>19500</v>
      </c>
      <c r="F36" s="224">
        <f t="shared" si="1"/>
        <v>0.27367733507511433</v>
      </c>
      <c r="G36" s="226">
        <v>6407</v>
      </c>
      <c r="H36" s="26">
        <f t="shared" si="2"/>
        <v>0.8554879814653924</v>
      </c>
      <c r="I36" s="61"/>
      <c r="J36" s="379"/>
      <c r="K36" s="226">
        <v>8253</v>
      </c>
      <c r="L36" s="26">
        <f t="shared" si="3"/>
        <v>0.28912839737582008</v>
      </c>
      <c r="M36" s="226">
        <v>181</v>
      </c>
      <c r="N36" s="26">
        <f t="shared" si="4"/>
        <v>29.166666666666668</v>
      </c>
      <c r="O36" s="226"/>
      <c r="P36" s="26"/>
    </row>
    <row r="37" spans="1:16" s="73" customFormat="1" ht="13.55" customHeight="1">
      <c r="A37" s="439"/>
      <c r="B37" s="10" t="s">
        <v>14</v>
      </c>
      <c r="C37" s="3">
        <v>984649</v>
      </c>
      <c r="D37" s="224">
        <f t="shared" si="0"/>
        <v>0.16102220524285216</v>
      </c>
      <c r="E37" s="6">
        <v>23880</v>
      </c>
      <c r="F37" s="224">
        <f t="shared" si="1"/>
        <v>0.15697674418604651</v>
      </c>
      <c r="G37" s="226">
        <v>5818</v>
      </c>
      <c r="H37" s="26">
        <f t="shared" si="2"/>
        <v>8.3628236170609049E-2</v>
      </c>
      <c r="I37" s="61"/>
      <c r="J37" s="379"/>
      <c r="K37" s="226">
        <v>10186</v>
      </c>
      <c r="L37" s="26">
        <f t="shared" si="3"/>
        <v>0.12689456798318399</v>
      </c>
      <c r="M37" s="226">
        <v>1145</v>
      </c>
      <c r="N37" s="26">
        <f t="shared" si="4"/>
        <v>38.482758620689658</v>
      </c>
      <c r="O37" s="226"/>
      <c r="P37" s="26"/>
    </row>
    <row r="38" spans="1:16" s="73" customFormat="1" ht="13.55" customHeight="1">
      <c r="A38" s="439"/>
      <c r="B38" s="10" t="s">
        <v>15</v>
      </c>
      <c r="C38" s="3">
        <v>987488</v>
      </c>
      <c r="D38" s="224">
        <f t="shared" si="0"/>
        <v>0.25950121870181153</v>
      </c>
      <c r="E38" s="6">
        <v>25080</v>
      </c>
      <c r="F38" s="224">
        <f t="shared" si="1"/>
        <v>9.9517755370451558E-2</v>
      </c>
      <c r="G38" s="226">
        <v>7481</v>
      </c>
      <c r="H38" s="26">
        <f t="shared" si="2"/>
        <v>0.15039212671074889</v>
      </c>
      <c r="I38" s="61"/>
      <c r="J38" s="379"/>
      <c r="K38" s="226">
        <v>10582</v>
      </c>
      <c r="L38" s="26">
        <f t="shared" si="3"/>
        <v>2.4692553500532583E-2</v>
      </c>
      <c r="M38" s="226">
        <v>1064</v>
      </c>
      <c r="N38" s="26">
        <f t="shared" si="4"/>
        <v>47.363636363636367</v>
      </c>
      <c r="O38" s="226"/>
      <c r="P38" s="26"/>
    </row>
    <row r="39" spans="1:16" s="73" customFormat="1" ht="13.55" customHeight="1">
      <c r="A39" s="444"/>
      <c r="B39" s="10" t="s">
        <v>16</v>
      </c>
      <c r="C39" s="158">
        <v>1015874</v>
      </c>
      <c r="D39" s="224">
        <f t="shared" si="0"/>
        <v>0.28480891788218005</v>
      </c>
      <c r="E39" s="6">
        <v>29330</v>
      </c>
      <c r="F39" s="224">
        <f t="shared" si="1"/>
        <v>0.31347962382445144</v>
      </c>
      <c r="G39" s="226">
        <v>8102</v>
      </c>
      <c r="H39" s="26">
        <f t="shared" si="2"/>
        <v>9.4569035395838968E-2</v>
      </c>
      <c r="I39" s="61"/>
      <c r="J39" s="381"/>
      <c r="K39" s="227">
        <v>11440</v>
      </c>
      <c r="L39" s="26">
        <f t="shared" si="3"/>
        <v>6.6666666666666666E-2</v>
      </c>
      <c r="M39" s="227">
        <v>1358</v>
      </c>
      <c r="N39" s="26">
        <f t="shared" si="4"/>
        <v>5.9285714285714288</v>
      </c>
      <c r="O39" s="227"/>
      <c r="P39" s="26"/>
    </row>
    <row r="40" spans="1:16" s="73" customFormat="1" ht="13.55" customHeight="1">
      <c r="A40" s="443" t="s">
        <v>222</v>
      </c>
      <c r="B40" s="2" t="s">
        <v>233</v>
      </c>
      <c r="C40" s="16">
        <v>1281530</v>
      </c>
      <c r="D40" s="217">
        <f t="shared" si="0"/>
        <v>0.30066670929384026</v>
      </c>
      <c r="E40" s="19">
        <v>34170</v>
      </c>
      <c r="F40" s="217">
        <f t="shared" si="1"/>
        <v>0.19600980049002451</v>
      </c>
      <c r="G40" s="16">
        <v>9953</v>
      </c>
      <c r="H40" s="217">
        <f t="shared" si="2"/>
        <v>0.4420457838307737</v>
      </c>
      <c r="I40" s="71"/>
      <c r="J40" s="379"/>
      <c r="K40" s="16">
        <v>14028</v>
      </c>
      <c r="L40" s="217">
        <f t="shared" si="3"/>
        <v>7.4777811829604662E-2</v>
      </c>
      <c r="M40" s="16">
        <v>1300</v>
      </c>
      <c r="N40" s="217">
        <f t="shared" si="4"/>
        <v>0.41304347826086957</v>
      </c>
      <c r="O40" s="16"/>
      <c r="P40" s="217"/>
    </row>
    <row r="41" spans="1:16" s="73" customFormat="1" ht="13.55" customHeight="1">
      <c r="A41" s="439"/>
      <c r="B41" s="10" t="s">
        <v>20</v>
      </c>
      <c r="C41" s="3">
        <v>982591</v>
      </c>
      <c r="D41" s="224">
        <f t="shared" si="0"/>
        <v>4.0223545304024153E-2</v>
      </c>
      <c r="E41" s="6">
        <v>20300</v>
      </c>
      <c r="F41" s="224">
        <f t="shared" si="1"/>
        <v>-9.0909090909090912E-2</v>
      </c>
      <c r="G41" s="3">
        <v>7721</v>
      </c>
      <c r="H41" s="224">
        <f t="shared" si="2"/>
        <v>0.13912658601357333</v>
      </c>
      <c r="I41" s="61"/>
      <c r="J41" s="379"/>
      <c r="K41" s="3">
        <v>8510</v>
      </c>
      <c r="L41" s="224">
        <f t="shared" si="3"/>
        <v>-0.12682126000410424</v>
      </c>
      <c r="M41" s="3">
        <v>1013</v>
      </c>
      <c r="N41" s="224">
        <f t="shared" si="4"/>
        <v>-0.16072908036454017</v>
      </c>
      <c r="O41" s="3"/>
      <c r="P41" s="224"/>
    </row>
    <row r="42" spans="1:16" s="73" customFormat="1" ht="13.55" customHeight="1">
      <c r="A42" s="439"/>
      <c r="B42" s="10" t="s">
        <v>237</v>
      </c>
      <c r="C42" s="3">
        <v>1046055</v>
      </c>
      <c r="D42" s="224">
        <v>0.27</v>
      </c>
      <c r="E42" s="6">
        <v>23040</v>
      </c>
      <c r="F42" s="224">
        <f t="shared" si="1"/>
        <v>0.18396711202466598</v>
      </c>
      <c r="G42" s="3">
        <v>6271</v>
      </c>
      <c r="H42" s="224">
        <f t="shared" si="2"/>
        <v>0.32160168598524763</v>
      </c>
      <c r="I42" s="61"/>
      <c r="J42" s="379"/>
      <c r="K42" s="3">
        <v>9752</v>
      </c>
      <c r="L42" s="224">
        <f t="shared" si="3"/>
        <v>6.2656641604010022E-2</v>
      </c>
      <c r="M42" s="3">
        <v>1070</v>
      </c>
      <c r="N42" s="224">
        <f t="shared" si="4"/>
        <v>3.4583333333333335</v>
      </c>
      <c r="O42" s="3"/>
      <c r="P42" s="224"/>
    </row>
    <row r="43" spans="1:16" s="73" customFormat="1" ht="13.55" customHeight="1">
      <c r="A43" s="439"/>
      <c r="B43" s="10" t="s">
        <v>238</v>
      </c>
      <c r="C43" s="3">
        <v>989018</v>
      </c>
      <c r="D43" s="224">
        <v>0.157</v>
      </c>
      <c r="E43" s="6">
        <v>21540</v>
      </c>
      <c r="F43" s="224">
        <f t="shared" si="1"/>
        <v>0.11375387797311272</v>
      </c>
      <c r="G43" s="3">
        <v>6196</v>
      </c>
      <c r="H43" s="224">
        <f t="shared" si="2"/>
        <v>5.8421592073795693E-2</v>
      </c>
      <c r="I43" s="61"/>
      <c r="J43" s="379"/>
      <c r="K43" s="3">
        <v>8602</v>
      </c>
      <c r="L43" s="224">
        <f t="shared" si="3"/>
        <v>7.1232876712328766E-2</v>
      </c>
      <c r="M43" s="3">
        <v>1196</v>
      </c>
      <c r="N43" s="224">
        <f t="shared" si="4"/>
        <v>0.64060356652949246</v>
      </c>
      <c r="O43" s="3"/>
      <c r="P43" s="224"/>
    </row>
    <row r="44" spans="1:16" s="73" customFormat="1" ht="13.55" customHeight="1">
      <c r="A44" s="439"/>
      <c r="B44" s="10" t="s">
        <v>239</v>
      </c>
      <c r="C44" s="3">
        <v>1107498</v>
      </c>
      <c r="D44" s="224">
        <v>0.222</v>
      </c>
      <c r="E44" s="6">
        <v>18590</v>
      </c>
      <c r="F44" s="224">
        <f t="shared" si="1"/>
        <v>6.4109902690326279E-2</v>
      </c>
      <c r="G44" s="3">
        <v>7565</v>
      </c>
      <c r="H44" s="224">
        <f t="shared" si="2"/>
        <v>5.5826936496859735E-2</v>
      </c>
      <c r="I44" s="61"/>
      <c r="J44" s="379"/>
      <c r="K44" s="3">
        <v>6228</v>
      </c>
      <c r="L44" s="224">
        <f t="shared" si="3"/>
        <v>-1.2525765022990328E-2</v>
      </c>
      <c r="M44" s="3">
        <v>1194</v>
      </c>
      <c r="N44" s="224">
        <f t="shared" si="4"/>
        <v>1.7902813299232736E-2</v>
      </c>
      <c r="O44" s="3"/>
      <c r="P44" s="224"/>
    </row>
    <row r="45" spans="1:16" s="73" customFormat="1" ht="13.55" customHeight="1">
      <c r="A45" s="439"/>
      <c r="B45" s="10" t="s">
        <v>240</v>
      </c>
      <c r="C45" s="3">
        <v>1064076</v>
      </c>
      <c r="D45" s="224">
        <v>0.16200000000000001</v>
      </c>
      <c r="E45" s="6">
        <v>18910</v>
      </c>
      <c r="F45" s="224">
        <f t="shared" si="1"/>
        <v>3.673245614035088E-2</v>
      </c>
      <c r="G45" s="3">
        <v>9139</v>
      </c>
      <c r="H45" s="224">
        <f t="shared" si="2"/>
        <v>0.22836021505376344</v>
      </c>
      <c r="I45" s="61"/>
      <c r="J45" s="379"/>
      <c r="K45" s="3">
        <v>7334</v>
      </c>
      <c r="L45" s="224">
        <f t="shared" si="3"/>
        <v>-2.5252525252525252E-2</v>
      </c>
      <c r="M45" s="3">
        <v>1291</v>
      </c>
      <c r="N45" s="224">
        <f t="shared" si="4"/>
        <v>-3.2233883058470768E-2</v>
      </c>
      <c r="O45" s="3"/>
      <c r="P45" s="224"/>
    </row>
    <row r="46" spans="1:16" s="73" customFormat="1" ht="13.55" customHeight="1">
      <c r="A46" s="439"/>
      <c r="B46" s="10" t="s">
        <v>241</v>
      </c>
      <c r="C46" s="3">
        <v>1297398</v>
      </c>
      <c r="D46" s="224">
        <v>0.18099999999999999</v>
      </c>
      <c r="E46" s="6">
        <v>22960</v>
      </c>
      <c r="F46" s="224">
        <f t="shared" si="1"/>
        <v>-3.4888608659100463E-2</v>
      </c>
      <c r="G46" s="3">
        <v>10901</v>
      </c>
      <c r="H46" s="224">
        <f t="shared" si="2"/>
        <v>0.33820279891971522</v>
      </c>
      <c r="I46" s="376"/>
      <c r="J46" s="379"/>
      <c r="K46" s="3">
        <v>8904</v>
      </c>
      <c r="L46" s="224">
        <f t="shared" si="3"/>
        <v>-0.11031175059952038</v>
      </c>
      <c r="M46" s="3">
        <v>1366</v>
      </c>
      <c r="N46" s="224">
        <f t="shared" si="4"/>
        <v>2.2455089820359281E-2</v>
      </c>
      <c r="O46" s="3"/>
      <c r="P46" s="224"/>
    </row>
    <row r="47" spans="1:16" s="73" customFormat="1" ht="13.55" customHeight="1">
      <c r="A47" s="439"/>
      <c r="B47" s="10" t="s">
        <v>242</v>
      </c>
      <c r="C47" s="3">
        <v>1308664</v>
      </c>
      <c r="D47" s="224">
        <v>0.128</v>
      </c>
      <c r="E47" s="6">
        <v>19190</v>
      </c>
      <c r="F47" s="224">
        <f t="shared" si="1"/>
        <v>-1.5897435897435898E-2</v>
      </c>
      <c r="G47" s="3">
        <v>10651</v>
      </c>
      <c r="H47" s="224">
        <f t="shared" si="2"/>
        <v>0.3226126909226375</v>
      </c>
      <c r="I47" s="376"/>
      <c r="J47" s="379"/>
      <c r="K47" s="3">
        <v>5742</v>
      </c>
      <c r="L47" s="224">
        <f t="shared" si="3"/>
        <v>-0.18622448979591838</v>
      </c>
      <c r="M47" s="3">
        <v>1354</v>
      </c>
      <c r="N47" s="224">
        <f t="shared" si="4"/>
        <v>0.26660430308699717</v>
      </c>
      <c r="O47" s="3"/>
      <c r="P47" s="224"/>
    </row>
    <row r="48" spans="1:16" s="73" customFormat="1" ht="13.55" customHeight="1">
      <c r="A48" s="439"/>
      <c r="B48" s="10" t="s">
        <v>243</v>
      </c>
      <c r="C48" s="3">
        <v>1015650</v>
      </c>
      <c r="D48" s="224">
        <v>0.09</v>
      </c>
      <c r="E48" s="6">
        <v>17520</v>
      </c>
      <c r="F48" s="224">
        <f t="shared" si="1"/>
        <v>-0.10153846153846154</v>
      </c>
      <c r="G48" s="3">
        <v>8605</v>
      </c>
      <c r="H48" s="224">
        <f t="shared" si="2"/>
        <v>0.3430622756360231</v>
      </c>
      <c r="I48" s="376"/>
      <c r="J48" s="379"/>
      <c r="K48" s="226">
        <v>6601</v>
      </c>
      <c r="L48" s="26">
        <f t="shared" si="3"/>
        <v>-0.20016963528413911</v>
      </c>
      <c r="M48" s="226">
        <v>910</v>
      </c>
      <c r="N48" s="26">
        <f t="shared" si="4"/>
        <v>4.027624309392265</v>
      </c>
      <c r="O48" s="226"/>
      <c r="P48" s="26"/>
    </row>
    <row r="49" spans="1:16" s="73" customFormat="1" ht="13.55" customHeight="1">
      <c r="A49" s="439"/>
      <c r="B49" s="10" t="s">
        <v>244</v>
      </c>
      <c r="C49" s="226">
        <v>1078092</v>
      </c>
      <c r="D49" s="224">
        <v>9.5000000000000001E-2</v>
      </c>
      <c r="E49" s="6">
        <v>20210</v>
      </c>
      <c r="F49" s="224">
        <f t="shared" si="1"/>
        <v>-0.15368509212730319</v>
      </c>
      <c r="G49" s="226">
        <v>8074</v>
      </c>
      <c r="H49" s="224">
        <f t="shared" si="2"/>
        <v>0.38776211756617396</v>
      </c>
      <c r="I49" s="376"/>
      <c r="J49" s="379"/>
      <c r="K49" s="226">
        <v>7084</v>
      </c>
      <c r="L49" s="224">
        <f t="shared" si="3"/>
        <v>-0.30453563714902809</v>
      </c>
      <c r="M49" s="226">
        <v>1082</v>
      </c>
      <c r="N49" s="224">
        <f t="shared" si="4"/>
        <v>-5.5021834061135373E-2</v>
      </c>
      <c r="O49" s="226"/>
      <c r="P49" s="224"/>
    </row>
    <row r="50" spans="1:16" s="73" customFormat="1" ht="13.55" customHeight="1">
      <c r="A50" s="439"/>
      <c r="B50" s="10" t="s">
        <v>15</v>
      </c>
      <c r="C50" s="226">
        <v>1072557</v>
      </c>
      <c r="D50" s="224">
        <v>8.5999999999999993E-2</v>
      </c>
      <c r="E50" s="6">
        <v>21790</v>
      </c>
      <c r="F50" s="224">
        <f t="shared" si="1"/>
        <v>-0.13118022328548645</v>
      </c>
      <c r="G50" s="226">
        <v>11626</v>
      </c>
      <c r="H50" s="224">
        <f t="shared" si="2"/>
        <v>0.55407031145568775</v>
      </c>
      <c r="I50" s="376"/>
      <c r="J50" s="379"/>
      <c r="K50" s="226">
        <v>8784</v>
      </c>
      <c r="L50" s="224">
        <f t="shared" si="3"/>
        <v>-0.16991116991116992</v>
      </c>
      <c r="M50" s="226">
        <v>1376</v>
      </c>
      <c r="N50" s="224">
        <f t="shared" si="4"/>
        <v>0.2932330827067669</v>
      </c>
      <c r="O50" s="226"/>
      <c r="P50" s="224"/>
    </row>
    <row r="51" spans="1:16" s="73" customFormat="1" ht="13.55" customHeight="1">
      <c r="A51" s="444"/>
      <c r="B51" s="29" t="s">
        <v>231</v>
      </c>
      <c r="C51" s="226">
        <v>1081848</v>
      </c>
      <c r="D51" s="224">
        <v>6.5000000000000002E-2</v>
      </c>
      <c r="E51" s="31">
        <v>21160</v>
      </c>
      <c r="F51" s="218">
        <f t="shared" si="1"/>
        <v>-0.27855438117967951</v>
      </c>
      <c r="G51" s="211">
        <v>11617</v>
      </c>
      <c r="H51" s="218">
        <f t="shared" si="2"/>
        <v>0.43384349543322637</v>
      </c>
      <c r="I51" s="380"/>
      <c r="J51" s="381"/>
      <c r="K51" s="211">
        <v>7884</v>
      </c>
      <c r="L51" s="218">
        <f t="shared" si="3"/>
        <v>-0.31083916083916086</v>
      </c>
      <c r="M51" s="211">
        <v>1303</v>
      </c>
      <c r="N51" s="218">
        <f t="shared" si="4"/>
        <v>-4.0500736377025039E-2</v>
      </c>
      <c r="O51" s="211"/>
      <c r="P51" s="218"/>
    </row>
    <row r="52" spans="1:16" s="73" customFormat="1" ht="13.55" customHeight="1">
      <c r="A52" s="443" t="s">
        <v>232</v>
      </c>
      <c r="B52" s="2" t="s">
        <v>233</v>
      </c>
      <c r="C52" s="17">
        <v>1322909</v>
      </c>
      <c r="D52" s="217">
        <v>3.2000000000000001E-2</v>
      </c>
      <c r="E52" s="19">
        <v>28400</v>
      </c>
      <c r="F52" s="217">
        <f t="shared" si="1"/>
        <v>-0.16886157448053848</v>
      </c>
      <c r="G52" s="17">
        <v>11227</v>
      </c>
      <c r="H52" s="217">
        <f t="shared" si="2"/>
        <v>0.1280016075555109</v>
      </c>
      <c r="I52" s="375"/>
      <c r="J52" s="379"/>
      <c r="K52" s="17">
        <v>10846</v>
      </c>
      <c r="L52" s="217">
        <f t="shared" si="3"/>
        <v>-0.22683205018534361</v>
      </c>
      <c r="M52" s="17">
        <v>1163</v>
      </c>
      <c r="N52" s="217">
        <f t="shared" si="4"/>
        <v>-0.10538461538461538</v>
      </c>
      <c r="O52" s="17"/>
      <c r="P52" s="217"/>
    </row>
    <row r="53" spans="1:16" s="73" customFormat="1" ht="13.55" customHeight="1">
      <c r="A53" s="439"/>
      <c r="B53" s="10" t="s">
        <v>234</v>
      </c>
      <c r="C53" s="226">
        <v>1132463</v>
      </c>
      <c r="D53" s="224">
        <v>0.153</v>
      </c>
      <c r="E53" s="6">
        <v>21180</v>
      </c>
      <c r="F53" s="224">
        <f t="shared" si="1"/>
        <v>4.3349753694581279E-2</v>
      </c>
      <c r="G53" s="226">
        <v>11116</v>
      </c>
      <c r="H53" s="224">
        <f t="shared" si="2"/>
        <v>0.4397098821396192</v>
      </c>
      <c r="I53" s="376"/>
      <c r="J53" s="379"/>
      <c r="K53" s="226">
        <v>7084</v>
      </c>
      <c r="L53" s="224">
        <f t="shared" si="3"/>
        <v>-0.16756756756756758</v>
      </c>
      <c r="M53" s="226">
        <v>1307</v>
      </c>
      <c r="N53" s="224">
        <f t="shared" si="4"/>
        <v>0.29022704837117475</v>
      </c>
      <c r="O53" s="226"/>
      <c r="P53" s="224"/>
    </row>
    <row r="54" spans="1:16" s="73" customFormat="1" ht="13.55" customHeight="1">
      <c r="A54" s="439"/>
      <c r="B54" s="10" t="s">
        <v>7</v>
      </c>
      <c r="C54" s="226">
        <v>983589</v>
      </c>
      <c r="D54" s="224">
        <v>-6.0299999999999999E-2</v>
      </c>
      <c r="E54" s="6">
        <v>17600</v>
      </c>
      <c r="F54" s="224">
        <v>-0.23</v>
      </c>
      <c r="G54" s="226">
        <v>7169</v>
      </c>
      <c r="H54" s="224">
        <v>0.14000000000000001</v>
      </c>
      <c r="I54" s="376"/>
      <c r="J54" s="379"/>
      <c r="K54" s="226">
        <v>6750</v>
      </c>
      <c r="L54" s="224">
        <f t="shared" si="3"/>
        <v>-0.3078342904019688</v>
      </c>
      <c r="M54" s="226">
        <v>1043</v>
      </c>
      <c r="N54" s="224">
        <f t="shared" si="4"/>
        <v>-2.5233644859813085E-2</v>
      </c>
      <c r="O54" s="226"/>
      <c r="P54" s="224"/>
    </row>
    <row r="55" spans="1:16" s="73" customFormat="1" ht="13.55" customHeight="1">
      <c r="A55" s="439"/>
      <c r="B55" s="10" t="s">
        <v>8</v>
      </c>
      <c r="C55" s="226">
        <v>1026750</v>
      </c>
      <c r="D55" s="224">
        <v>3.7999999999999999E-2</v>
      </c>
      <c r="E55" s="6">
        <v>17660</v>
      </c>
      <c r="F55" s="224">
        <v>-0.17</v>
      </c>
      <c r="G55" s="226">
        <v>8743</v>
      </c>
      <c r="H55" s="224">
        <v>0.41</v>
      </c>
      <c r="I55" s="376"/>
      <c r="J55" s="379"/>
      <c r="K55" s="226">
        <v>6984</v>
      </c>
      <c r="L55" s="224">
        <f t="shared" si="3"/>
        <v>-0.18809579167635435</v>
      </c>
      <c r="M55" s="226">
        <v>1069</v>
      </c>
      <c r="N55" s="224">
        <f t="shared" si="4"/>
        <v>-0.10618729096989966</v>
      </c>
      <c r="O55" s="226"/>
      <c r="P55" s="224"/>
    </row>
    <row r="56" spans="1:16" s="73" customFormat="1" ht="13.55" customHeight="1">
      <c r="A56" s="439"/>
      <c r="B56" s="10" t="s">
        <v>9</v>
      </c>
      <c r="C56" s="226">
        <v>1099977</v>
      </c>
      <c r="D56" s="224">
        <v>-7.0000000000000001E-3</v>
      </c>
      <c r="E56" s="6">
        <v>17140</v>
      </c>
      <c r="F56" s="224">
        <v>-7.0000000000000007E-2</v>
      </c>
      <c r="G56" s="226">
        <v>9925</v>
      </c>
      <c r="H56" s="224">
        <v>0.31</v>
      </c>
      <c r="I56" s="376"/>
      <c r="J56" s="379"/>
      <c r="K56" s="226">
        <v>6200</v>
      </c>
      <c r="L56" s="224">
        <f t="shared" si="3"/>
        <v>-4.4958253050738596E-3</v>
      </c>
      <c r="M56" s="226">
        <v>1102</v>
      </c>
      <c r="N56" s="224">
        <f t="shared" si="4"/>
        <v>-7.705192629815745E-2</v>
      </c>
      <c r="O56" s="226"/>
      <c r="P56" s="224"/>
    </row>
    <row r="57" spans="1:16" s="73" customFormat="1" ht="13.55" customHeight="1">
      <c r="A57" s="439"/>
      <c r="B57" s="10" t="s">
        <v>10</v>
      </c>
      <c r="C57" s="226">
        <v>1004715</v>
      </c>
      <c r="D57" s="224">
        <v>-5.6000000000000001E-2</v>
      </c>
      <c r="E57" s="6">
        <v>16450</v>
      </c>
      <c r="F57" s="224">
        <f t="shared" ref="F57:F85" si="5">(E57/E45-1)</f>
        <v>-0.13008989952406136</v>
      </c>
      <c r="G57" s="226">
        <v>9616</v>
      </c>
      <c r="H57" s="224">
        <f t="shared" ref="H57:H84" si="6">(G57/G45-1)</f>
        <v>5.2193894299157551E-2</v>
      </c>
      <c r="I57" s="376"/>
      <c r="J57" s="379"/>
      <c r="K57" s="226">
        <v>6042</v>
      </c>
      <c r="L57" s="224">
        <f t="shared" ref="L57:L85" si="7">(K57/K45-1)</f>
        <v>-0.17616580310880825</v>
      </c>
      <c r="M57" s="226">
        <v>1170</v>
      </c>
      <c r="N57" s="224">
        <f t="shared" ref="N57:N85" si="8">(M57/M45-1)</f>
        <v>-9.3725793958171932E-2</v>
      </c>
      <c r="O57" s="226"/>
      <c r="P57" s="224"/>
    </row>
    <row r="58" spans="1:16" s="73" customFormat="1" ht="13.55" customHeight="1">
      <c r="A58" s="439"/>
      <c r="B58" s="10" t="s">
        <v>11</v>
      </c>
      <c r="C58" s="226">
        <v>1135843</v>
      </c>
      <c r="D58" s="224">
        <v>-0.125</v>
      </c>
      <c r="E58" s="6">
        <v>23440</v>
      </c>
      <c r="F58" s="224">
        <f t="shared" si="5"/>
        <v>2.0905923344947785E-2</v>
      </c>
      <c r="G58" s="226">
        <v>10208</v>
      </c>
      <c r="H58" s="224">
        <f t="shared" si="6"/>
        <v>-6.3572149344096829E-2</v>
      </c>
      <c r="I58" s="376"/>
      <c r="J58" s="379"/>
      <c r="K58" s="226">
        <v>8184</v>
      </c>
      <c r="L58" s="224">
        <f t="shared" si="7"/>
        <v>-8.0862533692722338E-2</v>
      </c>
      <c r="M58" s="226">
        <v>1226</v>
      </c>
      <c r="N58" s="224">
        <f t="shared" si="8"/>
        <v>-0.10248901903367491</v>
      </c>
      <c r="O58" s="226"/>
      <c r="P58" s="224"/>
    </row>
    <row r="59" spans="1:16" s="73" customFormat="1" ht="13.55" customHeight="1">
      <c r="A59" s="439"/>
      <c r="B59" s="10" t="s">
        <v>12</v>
      </c>
      <c r="C59" s="226">
        <v>1163809</v>
      </c>
      <c r="D59" s="224">
        <v>-0.111</v>
      </c>
      <c r="E59" s="6">
        <v>19290</v>
      </c>
      <c r="F59" s="224">
        <f t="shared" si="5"/>
        <v>5.2110474205315782E-3</v>
      </c>
      <c r="G59" s="226">
        <v>10690</v>
      </c>
      <c r="H59" s="224">
        <f t="shared" si="6"/>
        <v>3.6616280161487769E-3</v>
      </c>
      <c r="I59" s="376"/>
      <c r="J59" s="379"/>
      <c r="K59" s="226">
        <v>6336</v>
      </c>
      <c r="L59" s="224">
        <f t="shared" si="7"/>
        <v>0.10344827586206895</v>
      </c>
      <c r="M59" s="226">
        <v>1369</v>
      </c>
      <c r="N59" s="224">
        <f t="shared" si="8"/>
        <v>1.107828655834564E-2</v>
      </c>
      <c r="O59" s="226"/>
      <c r="P59" s="224"/>
    </row>
    <row r="60" spans="1:16" s="73" customFormat="1" ht="13.55" customHeight="1">
      <c r="A60" s="439"/>
      <c r="B60" s="10" t="s">
        <v>13</v>
      </c>
      <c r="C60" s="226">
        <v>818747</v>
      </c>
      <c r="D60" s="224">
        <v>-0.19400000000000001</v>
      </c>
      <c r="E60" s="6">
        <v>13760</v>
      </c>
      <c r="F60" s="224">
        <f t="shared" si="5"/>
        <v>-0.21461187214611877</v>
      </c>
      <c r="G60" s="226">
        <v>6697</v>
      </c>
      <c r="H60" s="224">
        <f t="shared" si="6"/>
        <v>-0.22173155142359091</v>
      </c>
      <c r="I60" s="376"/>
      <c r="J60" s="379"/>
      <c r="K60" s="226">
        <v>4577</v>
      </c>
      <c r="L60" s="224">
        <f t="shared" si="7"/>
        <v>-0.30662020905923348</v>
      </c>
      <c r="M60" s="226">
        <v>1292</v>
      </c>
      <c r="N60" s="224">
        <f t="shared" si="8"/>
        <v>0.41978021978021984</v>
      </c>
      <c r="O60" s="226"/>
      <c r="P60" s="224"/>
    </row>
    <row r="61" spans="1:16" s="73" customFormat="1" ht="13.55" customHeight="1">
      <c r="A61" s="439"/>
      <c r="B61" s="10" t="s">
        <v>14</v>
      </c>
      <c r="C61" s="226">
        <v>932716</v>
      </c>
      <c r="D61" s="224">
        <v>-0.13500000000000001</v>
      </c>
      <c r="E61" s="6">
        <v>17010</v>
      </c>
      <c r="F61" s="224">
        <f t="shared" si="5"/>
        <v>-0.15833745670460164</v>
      </c>
      <c r="G61" s="226">
        <v>8715</v>
      </c>
      <c r="H61" s="224">
        <f t="shared" si="6"/>
        <v>7.9390636611345045E-2</v>
      </c>
      <c r="I61" s="376"/>
      <c r="J61" s="379"/>
      <c r="K61" s="226">
        <v>5880</v>
      </c>
      <c r="L61" s="224">
        <f t="shared" si="7"/>
        <v>-0.16996047430830041</v>
      </c>
      <c r="M61" s="226">
        <v>1212</v>
      </c>
      <c r="N61" s="224">
        <f t="shared" si="8"/>
        <v>0.12014787430683915</v>
      </c>
      <c r="O61" s="226"/>
      <c r="P61" s="224"/>
    </row>
    <row r="62" spans="1:16" s="73" customFormat="1" ht="13.55" customHeight="1">
      <c r="A62" s="439"/>
      <c r="B62" s="10" t="s">
        <v>15</v>
      </c>
      <c r="C62" s="226">
        <v>707012</v>
      </c>
      <c r="D62" s="224">
        <v>-0.34079999999999999</v>
      </c>
      <c r="E62" s="6">
        <v>14760</v>
      </c>
      <c r="F62" s="224">
        <f t="shared" si="5"/>
        <v>-0.32262505736576408</v>
      </c>
      <c r="G62" s="226">
        <v>8912</v>
      </c>
      <c r="H62" s="224">
        <f t="shared" si="6"/>
        <v>-0.23344228453466365</v>
      </c>
      <c r="I62" s="376"/>
      <c r="J62" s="379"/>
      <c r="K62" s="226">
        <v>4994</v>
      </c>
      <c r="L62" s="224">
        <f t="shared" si="7"/>
        <v>-0.4314663023679417</v>
      </c>
      <c r="M62" s="226">
        <v>1213</v>
      </c>
      <c r="N62" s="224">
        <f t="shared" si="8"/>
        <v>-0.11845930232558144</v>
      </c>
      <c r="O62" s="226"/>
      <c r="P62" s="224"/>
    </row>
    <row r="63" spans="1:16" s="73" customFormat="1" ht="13.55" customHeight="1">
      <c r="A63" s="444"/>
      <c r="B63" s="29" t="s">
        <v>16</v>
      </c>
      <c r="C63" s="211">
        <v>667564</v>
      </c>
      <c r="D63" s="218">
        <v>-0.38290000000000002</v>
      </c>
      <c r="E63" s="31">
        <v>16130</v>
      </c>
      <c r="F63" s="218">
        <f t="shared" si="5"/>
        <v>-0.23771266540642721</v>
      </c>
      <c r="G63" s="211">
        <v>8098</v>
      </c>
      <c r="H63" s="218">
        <f t="shared" si="6"/>
        <v>-0.30291813721270555</v>
      </c>
      <c r="I63" s="380"/>
      <c r="J63" s="381"/>
      <c r="K63" s="211">
        <v>5184</v>
      </c>
      <c r="L63" s="218">
        <f t="shared" si="7"/>
        <v>-0.34246575342465757</v>
      </c>
      <c r="M63" s="211">
        <v>1325</v>
      </c>
      <c r="N63" s="218">
        <f t="shared" si="8"/>
        <v>1.6884113584036742E-2</v>
      </c>
      <c r="O63" s="211"/>
      <c r="P63" s="218"/>
    </row>
    <row r="64" spans="1:16" s="73" customFormat="1" ht="13.55" customHeight="1">
      <c r="A64" s="443" t="s">
        <v>235</v>
      </c>
      <c r="B64" s="2" t="s">
        <v>233</v>
      </c>
      <c r="C64" s="17">
        <v>812901</v>
      </c>
      <c r="D64" s="217">
        <v>-0.38600000000000001</v>
      </c>
      <c r="E64" s="6">
        <v>18500</v>
      </c>
      <c r="F64" s="224">
        <f t="shared" si="5"/>
        <v>-0.34859154929577463</v>
      </c>
      <c r="G64" s="17">
        <v>8676</v>
      </c>
      <c r="H64" s="224">
        <f t="shared" si="6"/>
        <v>-0.22722009441524893</v>
      </c>
      <c r="I64" s="376"/>
      <c r="J64" s="379"/>
      <c r="K64" s="17">
        <v>6300</v>
      </c>
      <c r="L64" s="224">
        <f t="shared" si="7"/>
        <v>-0.41914069703116352</v>
      </c>
      <c r="M64" s="17">
        <v>1909</v>
      </c>
      <c r="N64" s="224">
        <f t="shared" si="8"/>
        <v>0.64144453998280304</v>
      </c>
      <c r="O64" s="17"/>
      <c r="P64" s="224"/>
    </row>
    <row r="65" spans="1:16" s="73" customFormat="1" ht="13.55" customHeight="1">
      <c r="A65" s="439"/>
      <c r="B65" s="10" t="s">
        <v>234</v>
      </c>
      <c r="C65" s="226">
        <v>753642</v>
      </c>
      <c r="D65" s="224">
        <v>-0.33500000000000002</v>
      </c>
      <c r="E65" s="6">
        <v>17090</v>
      </c>
      <c r="F65" s="224">
        <f t="shared" si="5"/>
        <v>-0.19310670443814915</v>
      </c>
      <c r="G65" s="226">
        <v>8305</v>
      </c>
      <c r="H65" s="224">
        <f t="shared" si="6"/>
        <v>-0.2528787333573228</v>
      </c>
      <c r="I65" s="376"/>
      <c r="J65" s="379"/>
      <c r="K65" s="226">
        <v>5060</v>
      </c>
      <c r="L65" s="224">
        <f t="shared" si="7"/>
        <v>-0.2857142857142857</v>
      </c>
      <c r="M65" s="226">
        <v>1119</v>
      </c>
      <c r="N65" s="224">
        <f t="shared" si="8"/>
        <v>-0.14384085692425397</v>
      </c>
      <c r="O65" s="226"/>
      <c r="P65" s="224"/>
    </row>
    <row r="66" spans="1:16" s="73" customFormat="1" ht="13.55" customHeight="1">
      <c r="A66" s="439"/>
      <c r="B66" s="10" t="s">
        <v>7</v>
      </c>
      <c r="C66" s="226">
        <v>702043</v>
      </c>
      <c r="D66" s="224">
        <v>-0.28599999999999998</v>
      </c>
      <c r="E66" s="6">
        <v>16350</v>
      </c>
      <c r="F66" s="224">
        <f t="shared" si="5"/>
        <v>-7.1022727272727293E-2</v>
      </c>
      <c r="G66" s="226">
        <v>5532</v>
      </c>
      <c r="H66" s="224">
        <f t="shared" si="6"/>
        <v>-0.22834426000836938</v>
      </c>
      <c r="I66" s="376"/>
      <c r="J66" s="379"/>
      <c r="K66" s="226">
        <v>5472</v>
      </c>
      <c r="L66" s="224">
        <f t="shared" si="7"/>
        <v>-0.18933333333333335</v>
      </c>
      <c r="M66" s="226">
        <v>1154</v>
      </c>
      <c r="N66" s="224">
        <f t="shared" si="8"/>
        <v>0.10642377756471721</v>
      </c>
      <c r="O66" s="226"/>
      <c r="P66" s="224"/>
    </row>
    <row r="67" spans="1:16" s="73" customFormat="1" ht="13.55" customHeight="1">
      <c r="A67" s="439"/>
      <c r="B67" s="10" t="s">
        <v>8</v>
      </c>
      <c r="C67" s="226">
        <v>734681</v>
      </c>
      <c r="D67" s="224">
        <v>-0.28399999999999997</v>
      </c>
      <c r="E67" s="6">
        <v>15040</v>
      </c>
      <c r="F67" s="224">
        <f t="shared" si="5"/>
        <v>-0.14835787089467722</v>
      </c>
      <c r="G67" s="226">
        <v>6576</v>
      </c>
      <c r="H67" s="224">
        <f t="shared" si="6"/>
        <v>-0.24785542719890197</v>
      </c>
      <c r="I67" s="376"/>
      <c r="J67" s="379"/>
      <c r="K67" s="226">
        <v>3806</v>
      </c>
      <c r="L67" s="224">
        <f t="shared" si="7"/>
        <v>-0.45504009163802983</v>
      </c>
      <c r="M67" s="226">
        <v>1080</v>
      </c>
      <c r="N67" s="224">
        <f t="shared" si="8"/>
        <v>1.0289990645462987E-2</v>
      </c>
      <c r="O67" s="226"/>
      <c r="P67" s="224"/>
    </row>
    <row r="68" spans="1:16" s="73" customFormat="1" ht="13.55" customHeight="1">
      <c r="A68" s="439"/>
      <c r="B68" s="10" t="s">
        <v>9</v>
      </c>
      <c r="C68" s="226">
        <v>737396</v>
      </c>
      <c r="D68" s="224">
        <v>-0.33</v>
      </c>
      <c r="E68" s="6">
        <v>12990</v>
      </c>
      <c r="F68" s="224">
        <f t="shared" si="5"/>
        <v>-0.24212368728121358</v>
      </c>
      <c r="G68" s="226">
        <v>6557</v>
      </c>
      <c r="H68" s="224">
        <f t="shared" si="6"/>
        <v>-0.33934508816120912</v>
      </c>
      <c r="I68" s="376"/>
      <c r="J68" s="379"/>
      <c r="K68" s="226">
        <v>2826</v>
      </c>
      <c r="L68" s="224">
        <f t="shared" si="7"/>
        <v>-0.54419354838709677</v>
      </c>
      <c r="M68" s="226">
        <v>1075</v>
      </c>
      <c r="N68" s="224">
        <f t="shared" si="8"/>
        <v>-2.4500907441016295E-2</v>
      </c>
      <c r="O68" s="226"/>
      <c r="P68" s="224"/>
    </row>
    <row r="69" spans="1:16" s="73" customFormat="1" ht="13.55" customHeight="1">
      <c r="A69" s="439"/>
      <c r="B69" s="10" t="s">
        <v>10</v>
      </c>
      <c r="C69" s="226">
        <v>731137</v>
      </c>
      <c r="D69" s="224">
        <v>-0.27200000000000002</v>
      </c>
      <c r="E69" s="6">
        <v>13020</v>
      </c>
      <c r="F69" s="224">
        <f t="shared" si="5"/>
        <v>-0.20851063829787231</v>
      </c>
      <c r="G69" s="226">
        <v>6735</v>
      </c>
      <c r="H69" s="224">
        <f t="shared" si="6"/>
        <v>-0.29960482529118138</v>
      </c>
      <c r="I69" s="376"/>
      <c r="J69" s="379"/>
      <c r="K69" s="226">
        <v>3114</v>
      </c>
      <c r="L69" s="224">
        <f t="shared" si="7"/>
        <v>-0.48460774577954324</v>
      </c>
      <c r="M69" s="226">
        <v>1167</v>
      </c>
      <c r="N69" s="224">
        <f t="shared" si="8"/>
        <v>-2.564102564102555E-3</v>
      </c>
      <c r="O69" s="226"/>
      <c r="P69" s="224"/>
    </row>
    <row r="70" spans="1:16" s="73" customFormat="1" ht="13.55" customHeight="1">
      <c r="A70" s="439"/>
      <c r="B70" s="10" t="s">
        <v>11</v>
      </c>
      <c r="C70" s="226">
        <v>996695</v>
      </c>
      <c r="D70" s="224">
        <v>-0.123</v>
      </c>
      <c r="E70" s="6">
        <v>17400</v>
      </c>
      <c r="F70" s="224">
        <f t="shared" si="5"/>
        <v>-0.25767918088737196</v>
      </c>
      <c r="G70" s="226">
        <v>9987</v>
      </c>
      <c r="H70" s="224">
        <f t="shared" si="6"/>
        <v>-2.1649686520376132E-2</v>
      </c>
      <c r="I70" s="376"/>
      <c r="J70" s="379"/>
      <c r="K70" s="226">
        <v>5152</v>
      </c>
      <c r="L70" s="224">
        <f t="shared" si="7"/>
        <v>-0.37047898338220919</v>
      </c>
      <c r="M70" s="226">
        <v>1194</v>
      </c>
      <c r="N70" s="224">
        <f t="shared" si="8"/>
        <v>-2.610114192495927E-2</v>
      </c>
      <c r="O70" s="226"/>
      <c r="P70" s="224"/>
    </row>
    <row r="71" spans="1:16" s="73" customFormat="1" ht="13.55" customHeight="1">
      <c r="A71" s="439"/>
      <c r="B71" s="10" t="s">
        <v>12</v>
      </c>
      <c r="C71" s="226">
        <v>1041527</v>
      </c>
      <c r="D71" s="224">
        <v>-0.105</v>
      </c>
      <c r="E71" s="6">
        <v>15690</v>
      </c>
      <c r="F71" s="224">
        <f t="shared" si="5"/>
        <v>-0.18662519440124414</v>
      </c>
      <c r="G71" s="226">
        <v>10600</v>
      </c>
      <c r="H71" s="224">
        <f t="shared" si="6"/>
        <v>-8.4190832553788786E-3</v>
      </c>
      <c r="I71" s="376"/>
      <c r="J71" s="379"/>
      <c r="K71" s="226">
        <v>4200</v>
      </c>
      <c r="L71" s="224">
        <f t="shared" si="7"/>
        <v>-0.33712121212121215</v>
      </c>
      <c r="M71" s="226">
        <v>1217</v>
      </c>
      <c r="N71" s="224">
        <f t="shared" si="8"/>
        <v>-0.11102994886778672</v>
      </c>
      <c r="O71" s="226"/>
      <c r="P71" s="224"/>
    </row>
    <row r="72" spans="1:16" s="73" customFormat="1" ht="13.55" customHeight="1">
      <c r="A72" s="439"/>
      <c r="B72" s="10" t="s">
        <v>13</v>
      </c>
      <c r="C72" s="226">
        <v>658487</v>
      </c>
      <c r="D72" s="224">
        <v>-0.19600000000000001</v>
      </c>
      <c r="E72" s="6">
        <v>11720</v>
      </c>
      <c r="F72" s="224">
        <f t="shared" si="5"/>
        <v>-0.14825581395348841</v>
      </c>
      <c r="G72" s="226">
        <v>4302</v>
      </c>
      <c r="H72" s="224">
        <f t="shared" si="6"/>
        <v>-0.35762281618635205</v>
      </c>
      <c r="I72" s="376"/>
      <c r="J72" s="379"/>
      <c r="K72" s="226">
        <v>3045</v>
      </c>
      <c r="L72" s="224">
        <f t="shared" si="7"/>
        <v>-0.33471706357876341</v>
      </c>
      <c r="M72" s="226">
        <v>856</v>
      </c>
      <c r="N72" s="224">
        <f t="shared" si="8"/>
        <v>-0.33746130030959753</v>
      </c>
      <c r="O72" s="226"/>
      <c r="P72" s="224"/>
    </row>
    <row r="73" spans="1:16" s="73" customFormat="1" ht="13.55" customHeight="1">
      <c r="A73" s="439"/>
      <c r="B73" s="10" t="s">
        <v>14</v>
      </c>
      <c r="C73" s="226">
        <v>714880</v>
      </c>
      <c r="D73" s="224">
        <v>-0.23400000000000001</v>
      </c>
      <c r="E73" s="6">
        <v>13410</v>
      </c>
      <c r="F73" s="224">
        <f t="shared" si="5"/>
        <v>-0.21164021164021163</v>
      </c>
      <c r="G73" s="226">
        <v>4813</v>
      </c>
      <c r="H73" s="224">
        <f t="shared" si="6"/>
        <v>-0.44773379231210553</v>
      </c>
      <c r="I73" s="376"/>
      <c r="J73" s="379"/>
      <c r="K73" s="226">
        <v>3933</v>
      </c>
      <c r="L73" s="224">
        <f t="shared" si="7"/>
        <v>-0.33112244897959187</v>
      </c>
      <c r="M73" s="226">
        <v>431</v>
      </c>
      <c r="N73" s="224">
        <f t="shared" si="8"/>
        <v>-0.64438943894389444</v>
      </c>
      <c r="O73" s="226"/>
      <c r="P73" s="224"/>
    </row>
    <row r="74" spans="1:16" s="73" customFormat="1" ht="13.55" customHeight="1">
      <c r="A74" s="439"/>
      <c r="B74" s="10" t="s">
        <v>15</v>
      </c>
      <c r="C74" s="226">
        <v>721940</v>
      </c>
      <c r="D74" s="224">
        <v>2.1000000000000001E-2</v>
      </c>
      <c r="E74" s="6">
        <v>15400</v>
      </c>
      <c r="F74" s="224">
        <f t="shared" si="5"/>
        <v>4.3360433604336057E-2</v>
      </c>
      <c r="G74" s="226">
        <v>6892</v>
      </c>
      <c r="H74" s="224">
        <f t="shared" si="6"/>
        <v>-0.22666068222621183</v>
      </c>
      <c r="I74" s="376"/>
      <c r="J74" s="379"/>
      <c r="K74" s="226">
        <v>4370</v>
      </c>
      <c r="L74" s="224">
        <f t="shared" si="7"/>
        <v>-0.12494993992791348</v>
      </c>
      <c r="M74" s="226">
        <v>874</v>
      </c>
      <c r="N74" s="224">
        <f t="shared" si="8"/>
        <v>-0.27947238252267104</v>
      </c>
      <c r="O74" s="226"/>
      <c r="P74" s="224"/>
    </row>
    <row r="75" spans="1:16" s="73" customFormat="1" ht="13.55" customHeight="1">
      <c r="A75" s="444"/>
      <c r="B75" s="29" t="s">
        <v>16</v>
      </c>
      <c r="C75" s="226">
        <v>888782</v>
      </c>
      <c r="D75" s="224">
        <v>0.33100000000000002</v>
      </c>
      <c r="E75" s="211">
        <v>19100</v>
      </c>
      <c r="F75" s="218">
        <f t="shared" si="5"/>
        <v>0.18412895226286419</v>
      </c>
      <c r="G75" s="226">
        <v>10157</v>
      </c>
      <c r="H75" s="218">
        <f t="shared" si="6"/>
        <v>0.25426031118794756</v>
      </c>
      <c r="I75" s="380"/>
      <c r="J75" s="381"/>
      <c r="K75" s="226">
        <v>5643</v>
      </c>
      <c r="L75" s="224">
        <f t="shared" si="7"/>
        <v>8.8541666666666741E-2</v>
      </c>
      <c r="M75" s="226">
        <v>1092</v>
      </c>
      <c r="N75" s="224">
        <f t="shared" si="8"/>
        <v>-0.17584905660377359</v>
      </c>
      <c r="O75" s="226"/>
      <c r="P75" s="224"/>
    </row>
    <row r="76" spans="1:16" s="73" customFormat="1" ht="13.55" customHeight="1">
      <c r="A76" s="443" t="s">
        <v>236</v>
      </c>
      <c r="B76" s="39" t="s">
        <v>233</v>
      </c>
      <c r="C76" s="16">
        <v>1118261</v>
      </c>
      <c r="D76" s="217">
        <v>0.376</v>
      </c>
      <c r="E76" s="6">
        <v>21270</v>
      </c>
      <c r="F76" s="224">
        <f t="shared" si="5"/>
        <v>0.14972972972972975</v>
      </c>
      <c r="G76" s="17">
        <v>11700</v>
      </c>
      <c r="H76" s="224">
        <f t="shared" si="6"/>
        <v>0.34854771784232375</v>
      </c>
      <c r="I76" s="61"/>
      <c r="J76" s="379"/>
      <c r="K76" s="16">
        <v>8178</v>
      </c>
      <c r="L76" s="217">
        <f t="shared" si="7"/>
        <v>0.29809523809523819</v>
      </c>
      <c r="M76" s="16">
        <v>1321</v>
      </c>
      <c r="N76" s="217">
        <f>(M76/M64-1)</f>
        <v>-0.30801466736511263</v>
      </c>
      <c r="O76" s="16"/>
      <c r="P76" s="217"/>
    </row>
    <row r="77" spans="1:16" s="73" customFormat="1" ht="13.55" customHeight="1">
      <c r="A77" s="439"/>
      <c r="B77" s="39" t="s">
        <v>234</v>
      </c>
      <c r="C77" s="3">
        <v>908103</v>
      </c>
      <c r="D77" s="224">
        <v>0.20499999999999999</v>
      </c>
      <c r="E77" s="6">
        <v>17250</v>
      </c>
      <c r="F77" s="224">
        <f t="shared" si="5"/>
        <v>9.362200117027486E-3</v>
      </c>
      <c r="G77" s="226">
        <v>9575</v>
      </c>
      <c r="H77" s="224">
        <f t="shared" si="6"/>
        <v>0.15291992775436491</v>
      </c>
      <c r="I77" s="61"/>
      <c r="J77" s="379"/>
      <c r="K77" s="3">
        <v>5275</v>
      </c>
      <c r="L77" s="224">
        <f t="shared" si="7"/>
        <v>4.2490118577075187E-2</v>
      </c>
      <c r="M77" s="3">
        <v>1075</v>
      </c>
      <c r="N77" s="224">
        <f t="shared" si="8"/>
        <v>-3.9320822162645208E-2</v>
      </c>
      <c r="O77" s="3"/>
      <c r="P77" s="224"/>
    </row>
    <row r="78" spans="1:16" s="73" customFormat="1" ht="13.55" customHeight="1">
      <c r="A78" s="439"/>
      <c r="B78" s="39" t="s">
        <v>237</v>
      </c>
      <c r="C78" s="3">
        <v>950185</v>
      </c>
      <c r="D78" s="224">
        <v>0.35299999999999998</v>
      </c>
      <c r="E78" s="6">
        <v>21010</v>
      </c>
      <c r="F78" s="224">
        <f t="shared" si="5"/>
        <v>0.28501529051987773</v>
      </c>
      <c r="G78" s="226">
        <v>8185</v>
      </c>
      <c r="H78" s="224">
        <f t="shared" si="6"/>
        <v>0.47957339117859732</v>
      </c>
      <c r="I78" s="61"/>
      <c r="J78" s="379"/>
      <c r="K78" s="3">
        <v>7852</v>
      </c>
      <c r="L78" s="224">
        <f t="shared" si="7"/>
        <v>0.43494152046783618</v>
      </c>
      <c r="M78" s="3">
        <v>1080</v>
      </c>
      <c r="N78" s="224">
        <f t="shared" si="8"/>
        <v>-6.4124783362218385E-2</v>
      </c>
      <c r="O78" s="3"/>
      <c r="P78" s="224"/>
    </row>
    <row r="79" spans="1:16" s="73" customFormat="1" ht="13.55" customHeight="1">
      <c r="A79" s="439"/>
      <c r="B79" s="39" t="s">
        <v>238</v>
      </c>
      <c r="C79" s="3">
        <v>935904</v>
      </c>
      <c r="D79" s="224">
        <v>0.27400000000000002</v>
      </c>
      <c r="E79" s="6">
        <v>17130</v>
      </c>
      <c r="F79" s="224">
        <f t="shared" si="5"/>
        <v>0.13896276595744683</v>
      </c>
      <c r="G79" s="226">
        <v>8619</v>
      </c>
      <c r="H79" s="224">
        <f t="shared" si="6"/>
        <v>0.31067518248175174</v>
      </c>
      <c r="I79" s="61"/>
      <c r="J79" s="379"/>
      <c r="K79" s="3">
        <v>5136</v>
      </c>
      <c r="L79" s="224">
        <f t="shared" si="7"/>
        <v>0.34944823962165006</v>
      </c>
      <c r="M79" s="3">
        <v>1128</v>
      </c>
      <c r="N79" s="224">
        <f t="shared" si="8"/>
        <v>4.4444444444444509E-2</v>
      </c>
      <c r="O79" s="3"/>
      <c r="P79" s="224"/>
    </row>
    <row r="80" spans="1:16" s="73" customFormat="1" ht="13.55" customHeight="1">
      <c r="A80" s="439"/>
      <c r="B80" s="39" t="s">
        <v>239</v>
      </c>
      <c r="C80" s="3">
        <v>1023815</v>
      </c>
      <c r="D80" s="224">
        <v>0.38800000000000001</v>
      </c>
      <c r="E80" s="6">
        <v>16160</v>
      </c>
      <c r="F80" s="224">
        <f t="shared" si="5"/>
        <v>0.24403387220939177</v>
      </c>
      <c r="G80" s="226">
        <v>9643</v>
      </c>
      <c r="H80" s="224">
        <f t="shared" si="6"/>
        <v>0.47064206191856028</v>
      </c>
      <c r="I80" s="61"/>
      <c r="J80" s="379"/>
      <c r="K80" s="3">
        <v>4300</v>
      </c>
      <c r="L80" s="224">
        <f t="shared" si="7"/>
        <v>0.52158527954706302</v>
      </c>
      <c r="M80" s="3">
        <v>1071</v>
      </c>
      <c r="N80" s="224">
        <f t="shared" si="8"/>
        <v>-3.7209302325581506E-3</v>
      </c>
      <c r="O80" s="3"/>
      <c r="P80" s="224"/>
    </row>
    <row r="81" spans="1:16" s="73" customFormat="1" ht="13.55" customHeight="1">
      <c r="A81" s="439"/>
      <c r="B81" s="39" t="s">
        <v>240</v>
      </c>
      <c r="C81" s="3">
        <v>997597</v>
      </c>
      <c r="D81" s="224">
        <v>0.36399999999999999</v>
      </c>
      <c r="E81" s="6">
        <v>15330</v>
      </c>
      <c r="F81" s="224">
        <f t="shared" si="5"/>
        <v>0.17741935483870974</v>
      </c>
      <c r="G81" s="226">
        <v>8931</v>
      </c>
      <c r="H81" s="224">
        <f t="shared" si="6"/>
        <v>0.3260579064587974</v>
      </c>
      <c r="I81" s="61"/>
      <c r="J81" s="379"/>
      <c r="K81" s="3">
        <v>4160</v>
      </c>
      <c r="L81" s="224">
        <f t="shared" si="7"/>
        <v>0.33590237636480413</v>
      </c>
      <c r="M81" s="3">
        <v>1006</v>
      </c>
      <c r="N81" s="224">
        <f t="shared" si="8"/>
        <v>-0.13796058269065981</v>
      </c>
      <c r="O81" s="3"/>
      <c r="P81" s="224"/>
    </row>
    <row r="82" spans="1:16" s="73" customFormat="1" ht="13.55" customHeight="1">
      <c r="A82" s="439"/>
      <c r="B82" s="39" t="s">
        <v>241</v>
      </c>
      <c r="C82" s="3">
        <v>1223723</v>
      </c>
      <c r="D82" s="224">
        <v>0.22800000000000001</v>
      </c>
      <c r="E82" s="6">
        <v>18600</v>
      </c>
      <c r="F82" s="224">
        <f t="shared" si="5"/>
        <v>6.8965517241379226E-2</v>
      </c>
      <c r="G82" s="226">
        <v>10782</v>
      </c>
      <c r="H82" s="224">
        <f t="shared" si="6"/>
        <v>7.9603484529888746E-2</v>
      </c>
      <c r="I82" s="61"/>
      <c r="J82" s="379"/>
      <c r="K82" s="3">
        <v>5952</v>
      </c>
      <c r="L82" s="224">
        <f t="shared" si="7"/>
        <v>0.15527950310559002</v>
      </c>
      <c r="M82" s="3">
        <v>1831</v>
      </c>
      <c r="N82" s="224">
        <f t="shared" si="8"/>
        <v>0.53350083752093802</v>
      </c>
      <c r="O82" s="3"/>
      <c r="P82" s="224"/>
    </row>
    <row r="83" spans="1:16" s="73" customFormat="1" ht="13.55" customHeight="1">
      <c r="A83" s="439"/>
      <c r="B83" s="39" t="s">
        <v>242</v>
      </c>
      <c r="C83" s="3">
        <v>1235742</v>
      </c>
      <c r="D83" s="224">
        <v>0.186</v>
      </c>
      <c r="E83" s="6">
        <v>16570</v>
      </c>
      <c r="F83" s="224">
        <f t="shared" si="5"/>
        <v>5.6086679413639207E-2</v>
      </c>
      <c r="G83" s="226">
        <v>10786</v>
      </c>
      <c r="H83" s="224">
        <f t="shared" si="6"/>
        <v>1.7547169811320762E-2</v>
      </c>
      <c r="I83" s="61"/>
      <c r="J83" s="379"/>
      <c r="K83" s="3">
        <v>4708</v>
      </c>
      <c r="L83" s="224">
        <f t="shared" si="7"/>
        <v>0.12095238095238092</v>
      </c>
      <c r="M83" s="3">
        <v>2223</v>
      </c>
      <c r="N83" s="224">
        <f t="shared" si="8"/>
        <v>0.82662284305669687</v>
      </c>
      <c r="O83" s="3"/>
      <c r="P83" s="224"/>
    </row>
    <row r="84" spans="1:16" s="73" customFormat="1" ht="13.55" customHeight="1">
      <c r="A84" s="439"/>
      <c r="B84" s="39" t="s">
        <v>243</v>
      </c>
      <c r="C84" s="3">
        <v>1013123</v>
      </c>
      <c r="D84" s="224">
        <v>0.53900000000000003</v>
      </c>
      <c r="E84" s="6">
        <v>16530</v>
      </c>
      <c r="F84" s="224">
        <f t="shared" si="5"/>
        <v>0.41040955631399312</v>
      </c>
      <c r="G84" s="226">
        <v>7958</v>
      </c>
      <c r="H84" s="224">
        <f t="shared" si="6"/>
        <v>0.84983728498372857</v>
      </c>
      <c r="I84" s="61"/>
      <c r="J84" s="379"/>
      <c r="K84" s="3">
        <v>4290</v>
      </c>
      <c r="L84" s="224">
        <f t="shared" si="7"/>
        <v>0.40886699507389168</v>
      </c>
      <c r="M84" s="3">
        <v>949</v>
      </c>
      <c r="N84" s="224">
        <f t="shared" si="8"/>
        <v>0.10864485981308403</v>
      </c>
      <c r="O84" s="3"/>
      <c r="P84" s="224"/>
    </row>
    <row r="85" spans="1:16" s="73" customFormat="1" ht="13.55" customHeight="1">
      <c r="A85" s="439"/>
      <c r="B85" s="39" t="s">
        <v>244</v>
      </c>
      <c r="C85" s="3">
        <v>1055581</v>
      </c>
      <c r="D85" s="224">
        <v>0.47699999999999998</v>
      </c>
      <c r="E85" s="6">
        <v>18650</v>
      </c>
      <c r="F85" s="224">
        <f t="shared" si="5"/>
        <v>0.39075316927665926</v>
      </c>
      <c r="G85" s="226">
        <v>8681</v>
      </c>
      <c r="H85" s="224">
        <v>0.8</v>
      </c>
      <c r="I85" s="61"/>
      <c r="J85" s="379"/>
      <c r="K85" s="3">
        <v>5425</v>
      </c>
      <c r="L85" s="224">
        <f t="shared" si="7"/>
        <v>0.37935418255784392</v>
      </c>
      <c r="M85" s="3">
        <v>1170</v>
      </c>
      <c r="N85" s="224">
        <f t="shared" si="8"/>
        <v>1.7146171693735499</v>
      </c>
      <c r="O85" s="3"/>
      <c r="P85" s="224"/>
    </row>
    <row r="86" spans="1:16" s="73" customFormat="1" ht="13.55" customHeight="1">
      <c r="A86" s="439"/>
      <c r="B86" s="39" t="s">
        <v>245</v>
      </c>
      <c r="C86" s="3">
        <v>1004902</v>
      </c>
      <c r="D86" s="224">
        <v>0.39200000000000002</v>
      </c>
      <c r="E86" s="6">
        <v>20020</v>
      </c>
      <c r="F86" s="224">
        <v>0.28000000000000003</v>
      </c>
      <c r="G86" s="226">
        <v>10428</v>
      </c>
      <c r="H86" s="224">
        <v>0.51</v>
      </c>
      <c r="I86" s="61"/>
      <c r="J86" s="379"/>
      <c r="K86" s="3">
        <v>6175</v>
      </c>
      <c r="L86" s="224">
        <v>0.41299999999999998</v>
      </c>
      <c r="M86" s="3">
        <v>1220</v>
      </c>
      <c r="N86" s="224">
        <v>0.41299999999999998</v>
      </c>
      <c r="O86" s="3"/>
      <c r="P86" s="224"/>
    </row>
    <row r="87" spans="1:16" s="73" customFormat="1" ht="13.55" customHeight="1">
      <c r="A87" s="444"/>
      <c r="B87" s="29" t="s">
        <v>231</v>
      </c>
      <c r="C87" s="3">
        <v>1021428</v>
      </c>
      <c r="D87" s="224">
        <v>0.14899999999999999</v>
      </c>
      <c r="E87" s="211">
        <v>20090</v>
      </c>
      <c r="F87" s="218">
        <f t="shared" ref="F87:F123" si="9">(E87/E75-1)</f>
        <v>5.1832460732984309E-2</v>
      </c>
      <c r="G87" s="226">
        <v>10485</v>
      </c>
      <c r="H87" s="218">
        <v>0.03</v>
      </c>
      <c r="I87" s="376"/>
      <c r="J87" s="379"/>
      <c r="K87" s="226">
        <v>5858</v>
      </c>
      <c r="L87" s="218">
        <f t="shared" ref="L87:L122" si="10">(K87/K75-1)</f>
        <v>3.8100301258195968E-2</v>
      </c>
      <c r="M87" s="226">
        <v>1151</v>
      </c>
      <c r="N87" s="218">
        <f t="shared" ref="N87:N123" si="11">(M87/M75-1)</f>
        <v>5.4029304029304059E-2</v>
      </c>
      <c r="O87" s="226"/>
      <c r="P87" s="218"/>
    </row>
    <row r="88" spans="1:16" s="73" customFormat="1" ht="13.55" customHeight="1">
      <c r="A88" s="443" t="s">
        <v>246</v>
      </c>
      <c r="B88" s="2" t="s">
        <v>233</v>
      </c>
      <c r="C88" s="17">
        <v>1268007</v>
      </c>
      <c r="D88" s="217">
        <v>0.13400000000000001</v>
      </c>
      <c r="E88" s="6">
        <v>21930</v>
      </c>
      <c r="F88" s="224">
        <f t="shared" si="9"/>
        <v>3.1029619181946355E-2</v>
      </c>
      <c r="G88" s="17">
        <v>12685</v>
      </c>
      <c r="H88" s="224">
        <f t="shared" ref="H88:H108" si="12">(G88/G76-1)</f>
        <v>8.4188034188034111E-2</v>
      </c>
      <c r="I88" s="375"/>
      <c r="J88" s="378"/>
      <c r="K88" s="17">
        <v>8700</v>
      </c>
      <c r="L88" s="224">
        <f t="shared" si="10"/>
        <v>6.3829787234042534E-2</v>
      </c>
      <c r="M88" s="17">
        <v>1196</v>
      </c>
      <c r="N88" s="224">
        <f t="shared" si="11"/>
        <v>-9.4625283875851673E-2</v>
      </c>
      <c r="O88" s="17">
        <v>508</v>
      </c>
      <c r="P88" s="224"/>
    </row>
    <row r="89" spans="1:16" s="73" customFormat="1" ht="13.55" customHeight="1">
      <c r="A89" s="439"/>
      <c r="B89" s="10" t="s">
        <v>234</v>
      </c>
      <c r="C89" s="226">
        <v>1091628</v>
      </c>
      <c r="D89" s="224">
        <f t="shared" ref="D89:D123" si="13">(C89-C77)/C77</f>
        <v>0.20209711893915117</v>
      </c>
      <c r="E89" s="6">
        <v>19720</v>
      </c>
      <c r="F89" s="224">
        <f t="shared" si="9"/>
        <v>0.14318840579710135</v>
      </c>
      <c r="G89" s="226">
        <v>10133</v>
      </c>
      <c r="H89" s="224">
        <f t="shared" si="12"/>
        <v>5.8276762402088789E-2</v>
      </c>
      <c r="I89" s="376"/>
      <c r="J89" s="379"/>
      <c r="K89" s="226">
        <v>5475</v>
      </c>
      <c r="L89" s="224">
        <f t="shared" si="10"/>
        <v>3.7914691943127909E-2</v>
      </c>
      <c r="M89" s="226">
        <v>901</v>
      </c>
      <c r="N89" s="224">
        <f t="shared" si="11"/>
        <v>-0.16186046511627905</v>
      </c>
      <c r="O89" s="226">
        <v>422</v>
      </c>
      <c r="P89" s="224"/>
    </row>
    <row r="90" spans="1:16" s="73" customFormat="1" ht="13.55" customHeight="1">
      <c r="A90" s="439"/>
      <c r="B90" s="10" t="s">
        <v>7</v>
      </c>
      <c r="C90" s="226">
        <v>868694</v>
      </c>
      <c r="D90" s="224">
        <f t="shared" si="13"/>
        <v>-8.5763298726037565E-2</v>
      </c>
      <c r="E90" s="6">
        <v>16550</v>
      </c>
      <c r="F90" s="224">
        <f t="shared" si="9"/>
        <v>-0.21227986673012855</v>
      </c>
      <c r="G90" s="226">
        <v>7072</v>
      </c>
      <c r="H90" s="224">
        <f t="shared" si="12"/>
        <v>-0.13598045204642639</v>
      </c>
      <c r="I90" s="376"/>
      <c r="J90" s="379"/>
      <c r="K90" s="226">
        <v>4860</v>
      </c>
      <c r="L90" s="224">
        <f t="shared" si="10"/>
        <v>-0.38104941416199689</v>
      </c>
      <c r="M90" s="226">
        <v>543</v>
      </c>
      <c r="N90" s="224">
        <f t="shared" si="11"/>
        <v>-0.49722222222222223</v>
      </c>
      <c r="O90" s="226">
        <v>314</v>
      </c>
      <c r="P90" s="224"/>
    </row>
    <row r="91" spans="1:16" s="73" customFormat="1" ht="13.55" customHeight="1">
      <c r="A91" s="439"/>
      <c r="B91" s="10" t="s">
        <v>8</v>
      </c>
      <c r="C91" s="226">
        <v>867487</v>
      </c>
      <c r="D91" s="224">
        <f t="shared" si="13"/>
        <v>-7.310258317092351E-2</v>
      </c>
      <c r="E91" s="6">
        <v>12740</v>
      </c>
      <c r="F91" s="224">
        <f t="shared" si="9"/>
        <v>-0.25627553998832453</v>
      </c>
      <c r="G91" s="226">
        <v>6349</v>
      </c>
      <c r="H91" s="224">
        <f t="shared" si="12"/>
        <v>-0.26337162083768417</v>
      </c>
      <c r="I91" s="376"/>
      <c r="J91" s="379"/>
      <c r="K91" s="226">
        <v>2640</v>
      </c>
      <c r="L91" s="224">
        <f t="shared" si="10"/>
        <v>-0.48598130841121501</v>
      </c>
      <c r="M91" s="226">
        <v>754</v>
      </c>
      <c r="N91" s="224">
        <f t="shared" si="11"/>
        <v>-0.33156028368794321</v>
      </c>
      <c r="O91" s="226">
        <v>459</v>
      </c>
      <c r="P91" s="224"/>
    </row>
    <row r="92" spans="1:16" s="73" customFormat="1" ht="13.55" customHeight="1">
      <c r="A92" s="439"/>
      <c r="B92" s="10" t="s">
        <v>9</v>
      </c>
      <c r="C92" s="226">
        <v>1014409</v>
      </c>
      <c r="D92" s="224">
        <f t="shared" si="13"/>
        <v>-9.1872066730805859E-3</v>
      </c>
      <c r="E92" s="6">
        <v>14920</v>
      </c>
      <c r="F92" s="224">
        <f t="shared" si="9"/>
        <v>-7.673267326732669E-2</v>
      </c>
      <c r="G92" s="226">
        <v>7303</v>
      </c>
      <c r="H92" s="224">
        <f t="shared" si="12"/>
        <v>-0.24266307165819767</v>
      </c>
      <c r="I92" s="376"/>
      <c r="J92" s="379"/>
      <c r="K92" s="226">
        <v>2860</v>
      </c>
      <c r="L92" s="224">
        <f t="shared" si="10"/>
        <v>-0.33488372093023255</v>
      </c>
      <c r="M92" s="226">
        <v>890</v>
      </c>
      <c r="N92" s="224">
        <f t="shared" si="11"/>
        <v>-0.16900093370681601</v>
      </c>
      <c r="O92" s="226">
        <v>428</v>
      </c>
      <c r="P92" s="224"/>
    </row>
    <row r="93" spans="1:16" s="73" customFormat="1" ht="13.55" customHeight="1">
      <c r="A93" s="439"/>
      <c r="B93" s="10" t="s">
        <v>10</v>
      </c>
      <c r="C93" s="226">
        <v>1053658</v>
      </c>
      <c r="D93" s="224">
        <f t="shared" si="13"/>
        <v>5.619603908191384E-2</v>
      </c>
      <c r="E93" s="6">
        <v>13490</v>
      </c>
      <c r="F93" s="224">
        <f t="shared" si="9"/>
        <v>-0.12002609262883235</v>
      </c>
      <c r="G93" s="226">
        <v>7064</v>
      </c>
      <c r="H93" s="224">
        <f t="shared" si="12"/>
        <v>-0.20904713917814355</v>
      </c>
      <c r="I93" s="376"/>
      <c r="J93" s="379"/>
      <c r="K93" s="226">
        <v>2780</v>
      </c>
      <c r="L93" s="224">
        <f t="shared" si="10"/>
        <v>-0.33173076923076927</v>
      </c>
      <c r="M93" s="226">
        <v>911</v>
      </c>
      <c r="N93" s="224">
        <f t="shared" si="11"/>
        <v>-9.4433399602385726E-2</v>
      </c>
      <c r="O93" s="226">
        <v>446</v>
      </c>
      <c r="P93" s="224"/>
    </row>
    <row r="94" spans="1:16" s="73" customFormat="1" ht="13.55" customHeight="1">
      <c r="A94" s="439"/>
      <c r="B94" s="10" t="s">
        <v>11</v>
      </c>
      <c r="C94" s="226">
        <v>1241629</v>
      </c>
      <c r="D94" s="224">
        <f t="shared" si="13"/>
        <v>1.4632396383822155E-2</v>
      </c>
      <c r="E94" s="6">
        <v>18780</v>
      </c>
      <c r="F94" s="224">
        <f t="shared" si="9"/>
        <v>9.6774193548387899E-3</v>
      </c>
      <c r="G94" s="226">
        <v>8997</v>
      </c>
      <c r="H94" s="224">
        <f t="shared" si="12"/>
        <v>-0.16555370061213137</v>
      </c>
      <c r="I94" s="376"/>
      <c r="J94" s="379"/>
      <c r="K94" s="226">
        <v>4928</v>
      </c>
      <c r="L94" s="224">
        <f t="shared" si="10"/>
        <v>-0.17204301075268813</v>
      </c>
      <c r="M94" s="226">
        <v>2453</v>
      </c>
      <c r="N94" s="224">
        <f t="shared" si="11"/>
        <v>0.33970507919169846</v>
      </c>
      <c r="O94" s="226">
        <v>399</v>
      </c>
      <c r="P94" s="224"/>
    </row>
    <row r="95" spans="1:16" s="73" customFormat="1" ht="13.55" customHeight="1">
      <c r="A95" s="439"/>
      <c r="B95" s="10" t="s">
        <v>12</v>
      </c>
      <c r="C95" s="226">
        <v>1247222</v>
      </c>
      <c r="D95" s="224">
        <f t="shared" si="13"/>
        <v>9.2899650574310814E-3</v>
      </c>
      <c r="E95" s="6">
        <v>16280</v>
      </c>
      <c r="F95" s="224">
        <f t="shared" si="9"/>
        <v>-1.7501508750754402E-2</v>
      </c>
      <c r="G95" s="226">
        <v>10540</v>
      </c>
      <c r="H95" s="224">
        <f t="shared" si="12"/>
        <v>-2.2807342851844936E-2</v>
      </c>
      <c r="I95" s="376"/>
      <c r="J95" s="379"/>
      <c r="K95" s="226">
        <v>3728</v>
      </c>
      <c r="L95" s="224">
        <f t="shared" si="10"/>
        <v>-0.20815632965165676</v>
      </c>
      <c r="M95" s="226">
        <v>2390</v>
      </c>
      <c r="N95" s="224">
        <f t="shared" si="11"/>
        <v>7.5123706702654003E-2</v>
      </c>
      <c r="O95" s="226">
        <v>420</v>
      </c>
      <c r="P95" s="224"/>
    </row>
    <row r="96" spans="1:16" s="73" customFormat="1" ht="13.55" customHeight="1">
      <c r="A96" s="439"/>
      <c r="B96" s="10" t="s">
        <v>13</v>
      </c>
      <c r="C96" s="226">
        <v>1013507</v>
      </c>
      <c r="D96" s="224">
        <f t="shared" si="13"/>
        <v>3.7902604126053798E-4</v>
      </c>
      <c r="E96" s="6">
        <v>14340</v>
      </c>
      <c r="F96" s="224">
        <f t="shared" si="9"/>
        <v>-0.13248638838475502</v>
      </c>
      <c r="G96" s="226">
        <v>6746</v>
      </c>
      <c r="H96" s="224">
        <f t="shared" si="12"/>
        <v>-0.15229957275697414</v>
      </c>
      <c r="I96" s="376"/>
      <c r="J96" s="379"/>
      <c r="K96" s="226">
        <v>2672</v>
      </c>
      <c r="L96" s="224">
        <f t="shared" si="10"/>
        <v>-0.37715617715617711</v>
      </c>
      <c r="M96" s="226">
        <v>1226</v>
      </c>
      <c r="N96" s="224">
        <f t="shared" si="11"/>
        <v>0.29188619599578502</v>
      </c>
      <c r="O96" s="226">
        <v>352</v>
      </c>
      <c r="P96" s="224"/>
    </row>
    <row r="97" spans="1:16" s="73" customFormat="1" ht="13.55" customHeight="1">
      <c r="A97" s="439"/>
      <c r="B97" s="10" t="s">
        <v>14</v>
      </c>
      <c r="C97" s="226">
        <v>1032589</v>
      </c>
      <c r="D97" s="224">
        <f t="shared" si="13"/>
        <v>-2.178136969119376E-2</v>
      </c>
      <c r="E97" s="6">
        <v>16610</v>
      </c>
      <c r="F97" s="224">
        <f t="shared" si="9"/>
        <v>-0.10938337801608577</v>
      </c>
      <c r="G97" s="226">
        <v>7880</v>
      </c>
      <c r="H97" s="224">
        <f t="shared" si="12"/>
        <v>-9.227047575164149E-2</v>
      </c>
      <c r="I97" s="376"/>
      <c r="J97" s="379"/>
      <c r="K97" s="226">
        <v>3600</v>
      </c>
      <c r="L97" s="224">
        <f t="shared" si="10"/>
        <v>-0.33640552995391704</v>
      </c>
      <c r="M97" s="226">
        <v>1305</v>
      </c>
      <c r="N97" s="224">
        <f t="shared" si="11"/>
        <v>0.11538461538461542</v>
      </c>
      <c r="O97" s="226">
        <v>387</v>
      </c>
      <c r="P97" s="224"/>
    </row>
    <row r="98" spans="1:16" s="73" customFormat="1" ht="13.55" customHeight="1">
      <c r="A98" s="439"/>
      <c r="B98" s="10" t="s">
        <v>15</v>
      </c>
      <c r="C98" s="226">
        <v>974255</v>
      </c>
      <c r="D98" s="224">
        <f t="shared" si="13"/>
        <v>-3.0497501248878001E-2</v>
      </c>
      <c r="E98" s="6">
        <v>18100</v>
      </c>
      <c r="F98" s="224">
        <f t="shared" si="9"/>
        <v>-9.5904095904095876E-2</v>
      </c>
      <c r="G98" s="226">
        <v>11389</v>
      </c>
      <c r="H98" s="224">
        <f t="shared" si="12"/>
        <v>9.2155734560797953E-2</v>
      </c>
      <c r="I98" s="376"/>
      <c r="J98" s="379"/>
      <c r="K98" s="226">
        <v>4528</v>
      </c>
      <c r="L98" s="224">
        <f t="shared" si="10"/>
        <v>-0.26672064777327931</v>
      </c>
      <c r="M98" s="226">
        <v>1397</v>
      </c>
      <c r="N98" s="224">
        <f t="shared" si="11"/>
        <v>0.14508196721311473</v>
      </c>
      <c r="O98" s="226">
        <v>516</v>
      </c>
      <c r="P98" s="224"/>
    </row>
    <row r="99" spans="1:16" s="73" customFormat="1" ht="13.55" customHeight="1">
      <c r="A99" s="444"/>
      <c r="B99" s="29" t="s">
        <v>16</v>
      </c>
      <c r="C99" s="226">
        <v>1020648</v>
      </c>
      <c r="D99" s="218">
        <f t="shared" si="13"/>
        <v>-7.6363679084575709E-4</v>
      </c>
      <c r="E99" s="6">
        <v>21020</v>
      </c>
      <c r="F99" s="218">
        <f t="shared" si="9"/>
        <v>4.629168740666989E-2</v>
      </c>
      <c r="G99" s="226">
        <v>11345</v>
      </c>
      <c r="H99" s="218">
        <f t="shared" si="12"/>
        <v>8.2021936099189396E-2</v>
      </c>
      <c r="I99" s="380"/>
      <c r="J99" s="381"/>
      <c r="K99" s="226">
        <v>6016</v>
      </c>
      <c r="L99" s="218">
        <f t="shared" si="10"/>
        <v>2.6971662683509701E-2</v>
      </c>
      <c r="M99" s="226">
        <v>1998</v>
      </c>
      <c r="N99" s="218">
        <f t="shared" si="11"/>
        <v>0.73588184187662908</v>
      </c>
      <c r="O99" s="226">
        <v>450</v>
      </c>
      <c r="P99" s="218"/>
    </row>
    <row r="100" spans="1:16" s="73" customFormat="1" ht="13.55" customHeight="1">
      <c r="A100" s="443" t="s">
        <v>247</v>
      </c>
      <c r="B100" s="2" t="s">
        <v>233</v>
      </c>
      <c r="C100" s="17">
        <v>1200782</v>
      </c>
      <c r="D100" s="224">
        <f t="shared" si="13"/>
        <v>-5.3016268837632601E-2</v>
      </c>
      <c r="E100" s="19">
        <v>19910</v>
      </c>
      <c r="F100" s="217">
        <f t="shared" si="9"/>
        <v>-9.2111263109895147E-2</v>
      </c>
      <c r="G100" s="17">
        <v>12758</v>
      </c>
      <c r="H100" s="224">
        <f t="shared" si="12"/>
        <v>5.7548285376429753E-3</v>
      </c>
      <c r="I100" s="375"/>
      <c r="J100" s="379"/>
      <c r="K100" s="17">
        <v>7648</v>
      </c>
      <c r="L100" s="224">
        <f t="shared" si="10"/>
        <v>-0.12091954022988505</v>
      </c>
      <c r="M100" s="17">
        <v>1823</v>
      </c>
      <c r="N100" s="224">
        <f t="shared" si="11"/>
        <v>0.52424749163879603</v>
      </c>
      <c r="O100" s="17">
        <v>376</v>
      </c>
      <c r="P100" s="224">
        <f t="shared" ref="P100:P123" si="14">(O100/O88-1)</f>
        <v>-0.25984251968503935</v>
      </c>
    </row>
    <row r="101" spans="1:16" s="73" customFormat="1" ht="13.55" customHeight="1">
      <c r="A101" s="439"/>
      <c r="B101" s="10" t="s">
        <v>234</v>
      </c>
      <c r="C101" s="226">
        <v>1150334</v>
      </c>
      <c r="D101" s="224">
        <f t="shared" si="13"/>
        <v>5.3778393372101121E-2</v>
      </c>
      <c r="E101" s="6">
        <v>21880</v>
      </c>
      <c r="F101" s="224">
        <f t="shared" si="9"/>
        <v>0.1095334685598377</v>
      </c>
      <c r="G101" s="226">
        <v>12537</v>
      </c>
      <c r="H101" s="224">
        <f t="shared" si="12"/>
        <v>0.23724464620546737</v>
      </c>
      <c r="I101" s="376"/>
      <c r="J101" s="379"/>
      <c r="K101" s="226">
        <v>5696</v>
      </c>
      <c r="L101" s="224">
        <f t="shared" si="10"/>
        <v>4.0365296803652972E-2</v>
      </c>
      <c r="M101" s="226">
        <v>1949</v>
      </c>
      <c r="N101" s="224">
        <f t="shared" si="11"/>
        <v>1.16315205327414</v>
      </c>
      <c r="O101" s="226">
        <v>420</v>
      </c>
      <c r="P101" s="224">
        <f t="shared" si="14"/>
        <v>-4.7393364928910442E-3</v>
      </c>
    </row>
    <row r="102" spans="1:16" s="73" customFormat="1" ht="13.55" customHeight="1">
      <c r="A102" s="439"/>
      <c r="B102" s="10" t="s">
        <v>7</v>
      </c>
      <c r="C102" s="226">
        <v>1018952</v>
      </c>
      <c r="D102" s="224">
        <f t="shared" si="13"/>
        <v>0.17296999864163906</v>
      </c>
      <c r="E102" s="6">
        <v>17570</v>
      </c>
      <c r="F102" s="224">
        <f t="shared" si="9"/>
        <v>6.1631419939577103E-2</v>
      </c>
      <c r="G102" s="226">
        <v>9431</v>
      </c>
      <c r="H102" s="224">
        <f t="shared" si="12"/>
        <v>0.33356900452488691</v>
      </c>
      <c r="I102" s="376"/>
      <c r="J102" s="379"/>
      <c r="K102" s="226">
        <v>5456</v>
      </c>
      <c r="L102" s="224">
        <f t="shared" si="10"/>
        <v>0.12263374485596712</v>
      </c>
      <c r="M102" s="226">
        <v>1177</v>
      </c>
      <c r="N102" s="224">
        <f t="shared" si="11"/>
        <v>1.1675874769797421</v>
      </c>
      <c r="O102" s="226">
        <v>351</v>
      </c>
      <c r="P102" s="224">
        <f t="shared" si="14"/>
        <v>0.11783439490445868</v>
      </c>
    </row>
    <row r="103" spans="1:16" s="73" customFormat="1" ht="13.55" customHeight="1">
      <c r="A103" s="439"/>
      <c r="B103" s="45" t="s">
        <v>8</v>
      </c>
      <c r="C103" s="227">
        <v>1018645</v>
      </c>
      <c r="D103" s="46">
        <f t="shared" si="13"/>
        <v>0.17424814435259547</v>
      </c>
      <c r="E103" s="107">
        <v>15410</v>
      </c>
      <c r="F103" s="46">
        <f t="shared" si="9"/>
        <v>0.2095761381475667</v>
      </c>
      <c r="G103" s="227">
        <v>9399</v>
      </c>
      <c r="H103" s="46">
        <f t="shared" si="12"/>
        <v>0.48039061269491268</v>
      </c>
      <c r="I103" s="356"/>
      <c r="J103" s="379"/>
      <c r="K103" s="227">
        <v>3648</v>
      </c>
      <c r="L103" s="46">
        <f t="shared" si="10"/>
        <v>0.38181818181818183</v>
      </c>
      <c r="M103" s="227">
        <v>1237</v>
      </c>
      <c r="N103" s="46">
        <f t="shared" si="11"/>
        <v>0.64058355437665782</v>
      </c>
      <c r="O103" s="227">
        <v>292</v>
      </c>
      <c r="P103" s="46">
        <f t="shared" si="14"/>
        <v>-0.36383442265795207</v>
      </c>
    </row>
    <row r="104" spans="1:16" s="73" customFormat="1" ht="13.55" customHeight="1">
      <c r="A104" s="439"/>
      <c r="B104" s="10" t="s">
        <v>9</v>
      </c>
      <c r="C104" s="226">
        <v>1096950</v>
      </c>
      <c r="D104" s="224">
        <f t="shared" si="13"/>
        <v>8.1368560413008953E-2</v>
      </c>
      <c r="E104" s="6">
        <v>13470</v>
      </c>
      <c r="F104" s="46">
        <f t="shared" si="9"/>
        <v>-9.7184986595174272E-2</v>
      </c>
      <c r="G104" s="226">
        <v>9052</v>
      </c>
      <c r="H104" s="46">
        <f t="shared" si="12"/>
        <v>0.23949062029303025</v>
      </c>
      <c r="I104" s="376"/>
      <c r="J104" s="379"/>
      <c r="K104" s="226">
        <v>3024</v>
      </c>
      <c r="L104" s="224">
        <f t="shared" si="10"/>
        <v>5.7342657342657422E-2</v>
      </c>
      <c r="M104" s="226">
        <v>1151</v>
      </c>
      <c r="N104" s="224">
        <f t="shared" si="11"/>
        <v>0.29325842696629212</v>
      </c>
      <c r="O104" s="226">
        <v>293</v>
      </c>
      <c r="P104" s="224">
        <f t="shared" si="14"/>
        <v>-0.31542056074766356</v>
      </c>
    </row>
    <row r="105" spans="1:16" s="73" customFormat="1" ht="13.55" customHeight="1">
      <c r="A105" s="439"/>
      <c r="B105" s="45" t="s">
        <v>10</v>
      </c>
      <c r="C105" s="227">
        <v>1109273</v>
      </c>
      <c r="D105" s="46">
        <f t="shared" si="13"/>
        <v>5.278278150974984E-2</v>
      </c>
      <c r="E105" s="107">
        <v>13960</v>
      </c>
      <c r="F105" s="46">
        <f t="shared" si="9"/>
        <v>3.4840622683469213E-2</v>
      </c>
      <c r="G105" s="227">
        <v>10369</v>
      </c>
      <c r="H105" s="46">
        <f t="shared" si="12"/>
        <v>0.46786523216308051</v>
      </c>
      <c r="I105" s="356"/>
      <c r="J105" s="379"/>
      <c r="K105" s="227">
        <v>2896</v>
      </c>
      <c r="L105" s="46">
        <f t="shared" si="10"/>
        <v>4.1726618705036023E-2</v>
      </c>
      <c r="M105" s="227">
        <v>1733</v>
      </c>
      <c r="N105" s="46">
        <f t="shared" si="11"/>
        <v>0.90230515916575182</v>
      </c>
      <c r="O105" s="227">
        <v>375</v>
      </c>
      <c r="P105" s="46">
        <f t="shared" si="14"/>
        <v>-0.15919282511210764</v>
      </c>
    </row>
    <row r="106" spans="1:16" s="73" customFormat="1" ht="13.55" customHeight="1">
      <c r="A106" s="439"/>
      <c r="B106" s="10" t="s">
        <v>11</v>
      </c>
      <c r="C106" s="226">
        <v>1305418</v>
      </c>
      <c r="D106" s="46">
        <f t="shared" si="13"/>
        <v>5.137524977267767E-2</v>
      </c>
      <c r="E106" s="6">
        <v>16280</v>
      </c>
      <c r="F106" s="46">
        <f t="shared" si="9"/>
        <v>-0.13312034078807244</v>
      </c>
      <c r="G106" s="226">
        <v>11391</v>
      </c>
      <c r="H106" s="46">
        <f t="shared" si="12"/>
        <v>0.26608869623207743</v>
      </c>
      <c r="I106" s="356"/>
      <c r="J106" s="379"/>
      <c r="K106" s="226">
        <v>4240</v>
      </c>
      <c r="L106" s="224">
        <f t="shared" si="10"/>
        <v>-0.13961038961038963</v>
      </c>
      <c r="M106" s="226">
        <v>1562</v>
      </c>
      <c r="N106" s="224">
        <f t="shared" si="11"/>
        <v>-0.36322869955156956</v>
      </c>
      <c r="O106" s="226">
        <v>381</v>
      </c>
      <c r="P106" s="224">
        <f t="shared" si="14"/>
        <v>-4.5112781954887216E-2</v>
      </c>
    </row>
    <row r="107" spans="1:16" s="73" customFormat="1" ht="13.55" customHeight="1">
      <c r="A107" s="439"/>
      <c r="B107" s="45" t="s">
        <v>12</v>
      </c>
      <c r="C107" s="227">
        <v>1334651</v>
      </c>
      <c r="D107" s="46">
        <f t="shared" si="13"/>
        <v>7.0098987990911008E-2</v>
      </c>
      <c r="E107" s="107">
        <v>16230</v>
      </c>
      <c r="F107" s="46">
        <f t="shared" si="9"/>
        <v>-3.0712530712531105E-3</v>
      </c>
      <c r="G107" s="227">
        <v>12810</v>
      </c>
      <c r="H107" s="46">
        <f t="shared" si="12"/>
        <v>0.21537001897533203</v>
      </c>
      <c r="I107" s="356"/>
      <c r="J107" s="379"/>
      <c r="K107" s="227">
        <v>3040</v>
      </c>
      <c r="L107" s="46">
        <f t="shared" si="10"/>
        <v>-0.18454935622317592</v>
      </c>
      <c r="M107" s="227">
        <v>1646</v>
      </c>
      <c r="N107" s="46">
        <f t="shared" si="11"/>
        <v>-0.31129707112970706</v>
      </c>
      <c r="O107" s="227">
        <v>370</v>
      </c>
      <c r="P107" s="46">
        <f t="shared" si="14"/>
        <v>-0.11904761904761907</v>
      </c>
    </row>
    <row r="108" spans="1:16" s="73" customFormat="1" ht="13.55" customHeight="1">
      <c r="A108" s="439"/>
      <c r="B108" s="45" t="s">
        <v>13</v>
      </c>
      <c r="C108" s="227">
        <v>1059709</v>
      </c>
      <c r="D108" s="46">
        <f t="shared" si="13"/>
        <v>4.5586266301071425E-2</v>
      </c>
      <c r="E108" s="107">
        <v>14400</v>
      </c>
      <c r="F108" s="46">
        <f t="shared" si="9"/>
        <v>4.1841004184099972E-3</v>
      </c>
      <c r="G108" s="227">
        <v>8836</v>
      </c>
      <c r="H108" s="46">
        <f t="shared" si="12"/>
        <v>0.30981322265045952</v>
      </c>
      <c r="I108" s="376"/>
      <c r="J108" s="379"/>
      <c r="K108" s="227">
        <v>2848</v>
      </c>
      <c r="L108" s="46">
        <f t="shared" si="10"/>
        <v>6.5868263473053856E-2</v>
      </c>
      <c r="M108" s="227">
        <v>1656</v>
      </c>
      <c r="N108" s="46">
        <f t="shared" si="11"/>
        <v>0.35073409461663951</v>
      </c>
      <c r="O108" s="227">
        <v>318</v>
      </c>
      <c r="P108" s="46">
        <f t="shared" si="14"/>
        <v>-9.6590909090909061E-2</v>
      </c>
    </row>
    <row r="109" spans="1:16" s="73" customFormat="1" ht="13.55" customHeight="1">
      <c r="A109" s="439"/>
      <c r="B109" s="10" t="s">
        <v>14</v>
      </c>
      <c r="C109" s="226">
        <v>1154742</v>
      </c>
      <c r="D109" s="46">
        <f t="shared" si="13"/>
        <v>0.11829779321685588</v>
      </c>
      <c r="E109" s="6">
        <v>16900</v>
      </c>
      <c r="F109" s="46">
        <f t="shared" si="9"/>
        <v>1.7459361830222786E-2</v>
      </c>
      <c r="G109" s="226">
        <v>8105</v>
      </c>
      <c r="H109" s="224">
        <v>0.03</v>
      </c>
      <c r="I109" s="376"/>
      <c r="J109" s="379"/>
      <c r="K109" s="226">
        <v>4048</v>
      </c>
      <c r="L109" s="224">
        <f t="shared" si="10"/>
        <v>0.12444444444444436</v>
      </c>
      <c r="M109" s="226">
        <v>1674</v>
      </c>
      <c r="N109" s="224">
        <f t="shared" si="11"/>
        <v>0.28275862068965507</v>
      </c>
      <c r="O109" s="226">
        <v>364</v>
      </c>
      <c r="P109" s="224">
        <f t="shared" si="14"/>
        <v>-5.9431524547803649E-2</v>
      </c>
    </row>
    <row r="110" spans="1:16" s="73" customFormat="1" ht="13.55" customHeight="1">
      <c r="A110" s="439"/>
      <c r="B110" s="10" t="s">
        <v>15</v>
      </c>
      <c r="C110" s="226">
        <v>1117550</v>
      </c>
      <c r="D110" s="46">
        <f t="shared" si="13"/>
        <v>0.14708161620930865</v>
      </c>
      <c r="E110" s="6">
        <v>17930</v>
      </c>
      <c r="F110" s="46">
        <f t="shared" si="9"/>
        <v>-9.3922651933702195E-3</v>
      </c>
      <c r="G110" s="226">
        <v>11833</v>
      </c>
      <c r="H110" s="46">
        <f>(G110/G98-1)</f>
        <v>3.8984985512336534E-2</v>
      </c>
      <c r="I110" s="376"/>
      <c r="J110" s="379"/>
      <c r="K110" s="226">
        <v>4672</v>
      </c>
      <c r="L110" s="224">
        <f t="shared" si="10"/>
        <v>3.180212014134276E-2</v>
      </c>
      <c r="M110" s="226">
        <v>1991</v>
      </c>
      <c r="N110" s="224">
        <f t="shared" si="11"/>
        <v>0.4251968503937007</v>
      </c>
      <c r="O110" s="226">
        <v>464</v>
      </c>
      <c r="P110" s="224">
        <f t="shared" si="14"/>
        <v>-0.10077519379844957</v>
      </c>
    </row>
    <row r="111" spans="1:16" s="73" customFormat="1" ht="13.55" customHeight="1">
      <c r="A111" s="444"/>
      <c r="B111" s="29" t="s">
        <v>16</v>
      </c>
      <c r="C111" s="226">
        <v>1169970</v>
      </c>
      <c r="D111" s="46">
        <f t="shared" si="13"/>
        <v>0.1463011733722106</v>
      </c>
      <c r="E111" s="6">
        <v>21330</v>
      </c>
      <c r="F111" s="46">
        <f t="shared" si="9"/>
        <v>1.4747859181731604E-2</v>
      </c>
      <c r="G111" s="226">
        <v>12873</v>
      </c>
      <c r="H111" s="55">
        <f>(G111/G99-1)</f>
        <v>0.13468488320846195</v>
      </c>
      <c r="I111" s="380"/>
      <c r="J111" s="381"/>
      <c r="K111" s="226">
        <v>5680</v>
      </c>
      <c r="L111" s="224">
        <f t="shared" si="10"/>
        <v>-5.5851063829787218E-2</v>
      </c>
      <c r="M111" s="226">
        <v>2012</v>
      </c>
      <c r="N111" s="224">
        <f t="shared" si="11"/>
        <v>7.0070070070069601E-3</v>
      </c>
      <c r="O111" s="226">
        <v>400</v>
      </c>
      <c r="P111" s="224">
        <f t="shared" si="14"/>
        <v>-0.11111111111111116</v>
      </c>
    </row>
    <row r="112" spans="1:16" s="73" customFormat="1" ht="13.55" customHeight="1">
      <c r="A112" s="443" t="s">
        <v>248</v>
      </c>
      <c r="B112" s="2" t="s">
        <v>233</v>
      </c>
      <c r="C112" s="17">
        <v>1425900</v>
      </c>
      <c r="D112" s="217">
        <f t="shared" si="13"/>
        <v>0.18747616136817508</v>
      </c>
      <c r="E112" s="19">
        <v>21380</v>
      </c>
      <c r="F112" s="217">
        <f t="shared" si="9"/>
        <v>7.3832245102963379E-2</v>
      </c>
      <c r="G112" s="17">
        <v>13241</v>
      </c>
      <c r="H112" s="46">
        <f t="shared" ref="H112:H125" si="15">(G112/G100-1)</f>
        <v>3.7858598526414822E-2</v>
      </c>
      <c r="I112" s="260"/>
      <c r="J112" s="379"/>
      <c r="K112" s="17">
        <v>7536</v>
      </c>
      <c r="L112" s="217">
        <f t="shared" si="10"/>
        <v>-1.4644351464435101E-2</v>
      </c>
      <c r="M112" s="17">
        <v>1770</v>
      </c>
      <c r="N112" s="217">
        <f t="shared" si="11"/>
        <v>-2.9072956664838223E-2</v>
      </c>
      <c r="O112" s="17">
        <v>546</v>
      </c>
      <c r="P112" s="217">
        <f t="shared" si="14"/>
        <v>0.4521276595744681</v>
      </c>
    </row>
    <row r="113" spans="1:16" s="73" customFormat="1" ht="13.55" customHeight="1">
      <c r="A113" s="439"/>
      <c r="B113" s="10" t="s">
        <v>234</v>
      </c>
      <c r="C113" s="226">
        <v>1184807</v>
      </c>
      <c r="D113" s="224">
        <f t="shared" si="13"/>
        <v>2.9967818042412029E-2</v>
      </c>
      <c r="E113" s="6">
        <v>16560</v>
      </c>
      <c r="F113" s="224">
        <f t="shared" si="9"/>
        <v>-0.24314442413162707</v>
      </c>
      <c r="G113" s="226">
        <v>10098</v>
      </c>
      <c r="H113" s="224">
        <f t="shared" si="15"/>
        <v>-0.19454414931801867</v>
      </c>
      <c r="I113" s="260"/>
      <c r="J113" s="379"/>
      <c r="K113" s="226">
        <v>4080</v>
      </c>
      <c r="L113" s="224">
        <f t="shared" si="10"/>
        <v>-0.2837078651685393</v>
      </c>
      <c r="M113" s="226">
        <v>1233</v>
      </c>
      <c r="N113" s="224">
        <f t="shared" si="11"/>
        <v>-0.36736788096459727</v>
      </c>
      <c r="O113" s="226">
        <v>257</v>
      </c>
      <c r="P113" s="224">
        <f t="shared" si="14"/>
        <v>-0.38809523809523805</v>
      </c>
    </row>
    <row r="114" spans="1:16" s="73" customFormat="1" ht="13.55" customHeight="1">
      <c r="A114" s="439"/>
      <c r="B114" s="10" t="s">
        <v>7</v>
      </c>
      <c r="C114" s="226">
        <v>1113946</v>
      </c>
      <c r="D114" s="224">
        <f t="shared" si="13"/>
        <v>9.322715888481499E-2</v>
      </c>
      <c r="E114" s="6">
        <v>16590</v>
      </c>
      <c r="F114" s="224">
        <f t="shared" si="9"/>
        <v>-5.5776892430278835E-2</v>
      </c>
      <c r="G114" s="226">
        <v>9395</v>
      </c>
      <c r="H114" s="224">
        <f t="shared" si="15"/>
        <v>-3.8171986003605607E-3</v>
      </c>
      <c r="I114" s="260"/>
      <c r="J114" s="379"/>
      <c r="K114" s="226">
        <v>5200</v>
      </c>
      <c r="L114" s="224">
        <f t="shared" si="10"/>
        <v>-4.692082111436946E-2</v>
      </c>
      <c r="M114" s="226">
        <v>1452</v>
      </c>
      <c r="N114" s="224">
        <f t="shared" si="11"/>
        <v>0.23364485981308403</v>
      </c>
      <c r="O114" s="226">
        <v>332</v>
      </c>
      <c r="P114" s="224">
        <f t="shared" si="14"/>
        <v>-5.4131054131054124E-2</v>
      </c>
    </row>
    <row r="115" spans="1:16" s="73" customFormat="1" ht="13.55" customHeight="1">
      <c r="A115" s="439"/>
      <c r="B115" s="45" t="s">
        <v>8</v>
      </c>
      <c r="C115" s="227">
        <v>1097420</v>
      </c>
      <c r="D115" s="224">
        <f t="shared" si="13"/>
        <v>7.733312390479509E-2</v>
      </c>
      <c r="E115" s="107">
        <v>15290</v>
      </c>
      <c r="F115" s="224">
        <f t="shared" si="9"/>
        <v>-7.7871512005190935E-3</v>
      </c>
      <c r="G115" s="227">
        <v>9645</v>
      </c>
      <c r="H115" s="46">
        <f t="shared" si="15"/>
        <v>2.6172997127353881E-2</v>
      </c>
      <c r="I115" s="260"/>
      <c r="J115" s="379"/>
      <c r="K115" s="227">
        <v>3808</v>
      </c>
      <c r="L115" s="224">
        <f t="shared" si="10"/>
        <v>4.3859649122806932E-2</v>
      </c>
      <c r="M115" s="227">
        <v>1197</v>
      </c>
      <c r="N115" s="224">
        <f t="shared" si="11"/>
        <v>-3.2336297493936961E-2</v>
      </c>
      <c r="O115" s="227">
        <v>354</v>
      </c>
      <c r="P115" s="224">
        <f t="shared" si="14"/>
        <v>0.21232876712328763</v>
      </c>
    </row>
    <row r="116" spans="1:16" s="73" customFormat="1" ht="13.55" customHeight="1">
      <c r="A116" s="439"/>
      <c r="B116" s="10" t="s">
        <v>9</v>
      </c>
      <c r="C116" s="226">
        <v>1185405</v>
      </c>
      <c r="D116" s="224">
        <f t="shared" si="13"/>
        <v>8.0637221386571853E-2</v>
      </c>
      <c r="E116" s="107">
        <v>14020</v>
      </c>
      <c r="F116" s="224">
        <f t="shared" si="9"/>
        <v>4.0831477357089918E-2</v>
      </c>
      <c r="G116" s="226">
        <v>11525</v>
      </c>
      <c r="H116" s="46">
        <f t="shared" si="15"/>
        <v>0.27319929297392842</v>
      </c>
      <c r="I116" s="260"/>
      <c r="J116" s="379"/>
      <c r="K116" s="226">
        <v>2656</v>
      </c>
      <c r="L116" s="224">
        <f t="shared" si="10"/>
        <v>-0.12169312169312174</v>
      </c>
      <c r="M116" s="226">
        <v>1204</v>
      </c>
      <c r="N116" s="224">
        <f t="shared" si="11"/>
        <v>4.6046915725456161E-2</v>
      </c>
      <c r="O116" s="226">
        <v>329</v>
      </c>
      <c r="P116" s="224">
        <f t="shared" si="14"/>
        <v>0.12286689419795227</v>
      </c>
    </row>
    <row r="117" spans="1:16" s="73" customFormat="1" ht="13.55" customHeight="1">
      <c r="A117" s="439"/>
      <c r="B117" s="45" t="s">
        <v>10</v>
      </c>
      <c r="C117" s="227">
        <v>1221491</v>
      </c>
      <c r="D117" s="224">
        <f t="shared" si="13"/>
        <v>0.10116355486881949</v>
      </c>
      <c r="E117" s="107">
        <v>14540</v>
      </c>
      <c r="F117" s="224">
        <f t="shared" si="9"/>
        <v>4.1547277936962779E-2</v>
      </c>
      <c r="G117" s="227">
        <v>11435</v>
      </c>
      <c r="H117" s="46">
        <f t="shared" si="15"/>
        <v>0.10280644227987268</v>
      </c>
      <c r="I117" s="260"/>
      <c r="J117" s="379"/>
      <c r="K117" s="227">
        <v>2896</v>
      </c>
      <c r="L117" s="224">
        <f t="shared" si="10"/>
        <v>0</v>
      </c>
      <c r="M117" s="227">
        <v>1225</v>
      </c>
      <c r="N117" s="224">
        <f t="shared" si="11"/>
        <v>-0.29313329486439699</v>
      </c>
      <c r="O117" s="227">
        <v>320</v>
      </c>
      <c r="P117" s="224">
        <f t="shared" si="14"/>
        <v>-0.14666666666666661</v>
      </c>
    </row>
    <row r="118" spans="1:16" s="73" customFormat="1" ht="13.55" customHeight="1">
      <c r="A118" s="439"/>
      <c r="B118" s="10" t="s">
        <v>11</v>
      </c>
      <c r="C118" s="226">
        <v>1417422</v>
      </c>
      <c r="D118" s="224">
        <f t="shared" si="13"/>
        <v>8.5799337836616321E-2</v>
      </c>
      <c r="E118" s="6">
        <v>15900</v>
      </c>
      <c r="F118" s="224">
        <f t="shared" si="9"/>
        <v>-2.3341523341523396E-2</v>
      </c>
      <c r="G118" s="226">
        <v>13071</v>
      </c>
      <c r="H118" s="46">
        <f t="shared" si="15"/>
        <v>0.14748485646563081</v>
      </c>
      <c r="I118" s="260"/>
      <c r="J118" s="379"/>
      <c r="K118" s="226">
        <v>3808</v>
      </c>
      <c r="L118" s="224">
        <f t="shared" si="10"/>
        <v>-0.10188679245283017</v>
      </c>
      <c r="M118" s="226">
        <v>1317</v>
      </c>
      <c r="N118" s="224">
        <f t="shared" si="11"/>
        <v>-0.15685019206145967</v>
      </c>
      <c r="O118" s="226">
        <v>321</v>
      </c>
      <c r="P118" s="224">
        <f t="shared" si="14"/>
        <v>-0.15748031496062997</v>
      </c>
    </row>
    <row r="119" spans="1:16" s="73" customFormat="1" ht="13.55" customHeight="1">
      <c r="A119" s="439"/>
      <c r="B119" s="45" t="s">
        <v>12</v>
      </c>
      <c r="C119" s="227">
        <v>1407186</v>
      </c>
      <c r="D119" s="224">
        <f t="shared" si="13"/>
        <v>5.4347541042564687E-2</v>
      </c>
      <c r="E119" s="107">
        <v>15030</v>
      </c>
      <c r="F119" s="224">
        <f t="shared" si="9"/>
        <v>-7.3937153419593393E-2</v>
      </c>
      <c r="G119" s="227">
        <v>13389</v>
      </c>
      <c r="H119" s="46">
        <f t="shared" si="15"/>
        <v>4.5199063231850189E-2</v>
      </c>
      <c r="I119" s="260"/>
      <c r="J119" s="379"/>
      <c r="K119" s="227">
        <v>2912</v>
      </c>
      <c r="L119" s="224">
        <f t="shared" si="10"/>
        <v>-4.2105263157894757E-2</v>
      </c>
      <c r="M119" s="227">
        <v>1505</v>
      </c>
      <c r="N119" s="224">
        <f t="shared" si="11"/>
        <v>-8.566221142162822E-2</v>
      </c>
      <c r="O119" s="227">
        <v>352</v>
      </c>
      <c r="P119" s="224">
        <f t="shared" si="14"/>
        <v>-4.8648648648648596E-2</v>
      </c>
    </row>
    <row r="120" spans="1:16" s="73" customFormat="1" ht="13.55" customHeight="1">
      <c r="A120" s="439"/>
      <c r="B120" s="45" t="s">
        <v>13</v>
      </c>
      <c r="C120" s="227">
        <v>1195238</v>
      </c>
      <c r="D120" s="224">
        <f t="shared" si="13"/>
        <v>0.12789265732385022</v>
      </c>
      <c r="E120" s="107">
        <v>16230</v>
      </c>
      <c r="F120" s="224">
        <f t="shared" si="9"/>
        <v>0.12708333333333344</v>
      </c>
      <c r="G120" s="227">
        <v>10848</v>
      </c>
      <c r="H120" s="46">
        <f t="shared" si="15"/>
        <v>0.22770484382073342</v>
      </c>
      <c r="I120" s="260"/>
      <c r="J120" s="379"/>
      <c r="K120" s="227">
        <v>3504</v>
      </c>
      <c r="L120" s="224">
        <f t="shared" si="10"/>
        <v>0.2303370786516854</v>
      </c>
      <c r="M120" s="227">
        <v>1890</v>
      </c>
      <c r="N120" s="224">
        <f t="shared" si="11"/>
        <v>0.14130434782608692</v>
      </c>
      <c r="O120" s="227">
        <v>365</v>
      </c>
      <c r="P120" s="224">
        <f t="shared" si="14"/>
        <v>0.14779874213836486</v>
      </c>
    </row>
    <row r="121" spans="1:16" s="73" customFormat="1" ht="13.55" customHeight="1">
      <c r="A121" s="439"/>
      <c r="B121" s="10" t="s">
        <v>14</v>
      </c>
      <c r="C121" s="226">
        <v>1239143</v>
      </c>
      <c r="D121" s="224">
        <f t="shared" si="13"/>
        <v>7.3090785647356729E-2</v>
      </c>
      <c r="E121" s="6">
        <v>16600</v>
      </c>
      <c r="F121" s="224">
        <f t="shared" si="9"/>
        <v>-1.7751479289940808E-2</v>
      </c>
      <c r="G121" s="226">
        <v>11381</v>
      </c>
      <c r="H121" s="46">
        <f t="shared" si="15"/>
        <v>0.4041949413942012</v>
      </c>
      <c r="I121" s="260"/>
      <c r="J121" s="379"/>
      <c r="K121" s="226">
        <v>4224</v>
      </c>
      <c r="L121" s="224">
        <f t="shared" si="10"/>
        <v>4.3478260869565188E-2</v>
      </c>
      <c r="M121" s="226">
        <v>1538</v>
      </c>
      <c r="N121" s="224">
        <f t="shared" si="11"/>
        <v>-8.1242532855436034E-2</v>
      </c>
      <c r="O121" s="226">
        <v>352</v>
      </c>
      <c r="P121" s="224">
        <f t="shared" si="14"/>
        <v>-3.2967032967032961E-2</v>
      </c>
    </row>
    <row r="122" spans="1:16" s="73" customFormat="1" ht="13.55" customHeight="1">
      <c r="A122" s="439"/>
      <c r="B122" s="10" t="s">
        <v>15</v>
      </c>
      <c r="C122" s="226">
        <v>1154064</v>
      </c>
      <c r="D122" s="224">
        <f t="shared" si="13"/>
        <v>3.2673258467182678E-2</v>
      </c>
      <c r="E122" s="6">
        <v>16650</v>
      </c>
      <c r="F122" s="224">
        <f t="shared" si="9"/>
        <v>-7.1388733965421114E-2</v>
      </c>
      <c r="G122" s="226">
        <v>12350</v>
      </c>
      <c r="H122" s="46">
        <f t="shared" si="15"/>
        <v>4.3691371587932126E-2</v>
      </c>
      <c r="I122" s="260"/>
      <c r="J122" s="379"/>
      <c r="K122" s="226">
        <v>4832</v>
      </c>
      <c r="L122" s="224">
        <f t="shared" si="10"/>
        <v>3.4246575342465668E-2</v>
      </c>
      <c r="M122" s="226">
        <v>1551</v>
      </c>
      <c r="N122" s="224">
        <f t="shared" si="11"/>
        <v>-0.22099447513812154</v>
      </c>
      <c r="O122" s="226">
        <v>364</v>
      </c>
      <c r="P122" s="224">
        <f t="shared" si="14"/>
        <v>-0.21551724137931039</v>
      </c>
    </row>
    <row r="123" spans="1:16" s="73" customFormat="1" ht="13.55" customHeight="1">
      <c r="A123" s="444"/>
      <c r="B123" s="29" t="s">
        <v>16</v>
      </c>
      <c r="C123" s="226">
        <v>1204463</v>
      </c>
      <c r="D123" s="224">
        <f t="shared" si="13"/>
        <v>2.9481952528697317E-2</v>
      </c>
      <c r="E123" s="6">
        <v>20080</v>
      </c>
      <c r="F123" s="224">
        <f t="shared" si="9"/>
        <v>-5.8602906704172564E-2</v>
      </c>
      <c r="G123" s="226">
        <v>13580</v>
      </c>
      <c r="H123" s="46">
        <f t="shared" si="15"/>
        <v>5.4921152800434969E-2</v>
      </c>
      <c r="I123" s="260"/>
      <c r="J123" s="379"/>
      <c r="K123" s="226">
        <v>5536</v>
      </c>
      <c r="L123" s="224">
        <f>(K123/K111-1)</f>
        <v>-2.5352112676056304E-2</v>
      </c>
      <c r="M123" s="226">
        <v>1566</v>
      </c>
      <c r="N123" s="224">
        <f t="shared" si="11"/>
        <v>-0.22166998011928429</v>
      </c>
      <c r="O123" s="226">
        <v>333</v>
      </c>
      <c r="P123" s="224">
        <f t="shared" si="14"/>
        <v>-0.16749999999999998</v>
      </c>
    </row>
    <row r="124" spans="1:16" s="73" customFormat="1" ht="13.55" customHeight="1">
      <c r="A124" s="443" t="s">
        <v>250</v>
      </c>
      <c r="B124" s="2" t="s">
        <v>233</v>
      </c>
      <c r="C124" s="17">
        <v>1468903</v>
      </c>
      <c r="D124" s="217">
        <f>(C124-C112)/C112</f>
        <v>3.0158496388246019E-2</v>
      </c>
      <c r="E124" s="19">
        <v>22100</v>
      </c>
      <c r="F124" s="217">
        <f t="shared" ref="F124:F146" si="16">(E124-E112)/E112</f>
        <v>3.3676333021515438E-2</v>
      </c>
      <c r="G124" s="17">
        <v>13829</v>
      </c>
      <c r="H124" s="217">
        <f t="shared" si="15"/>
        <v>4.4407522090476492E-2</v>
      </c>
      <c r="I124" s="375"/>
      <c r="J124" s="378"/>
      <c r="K124" s="17">
        <v>8080</v>
      </c>
      <c r="L124" s="217">
        <f>(K124-K112)/K112</f>
        <v>7.2186836518046707E-2</v>
      </c>
      <c r="M124" s="17">
        <v>1759</v>
      </c>
      <c r="N124" s="217">
        <f>(M124-M112)/M112</f>
        <v>-6.2146892655367235E-3</v>
      </c>
      <c r="O124" s="17">
        <v>410</v>
      </c>
      <c r="P124" s="217">
        <f t="shared" ref="P124:P148" si="17">(O124-O112)/O112</f>
        <v>-0.24908424908424909</v>
      </c>
    </row>
    <row r="125" spans="1:16" s="73" customFormat="1" ht="13.55" customHeight="1">
      <c r="A125" s="439"/>
      <c r="B125" s="10" t="s">
        <v>234</v>
      </c>
      <c r="C125" s="3">
        <v>1312683</v>
      </c>
      <c r="D125" s="224">
        <f t="shared" ref="D125:D135" si="18">C125/C113-1</f>
        <v>0.10792981472931884</v>
      </c>
      <c r="E125" s="6">
        <v>18510</v>
      </c>
      <c r="F125" s="224">
        <f t="shared" si="16"/>
        <v>0.11775362318840579</v>
      </c>
      <c r="G125" s="226">
        <v>11053</v>
      </c>
      <c r="H125" s="224">
        <f t="shared" si="15"/>
        <v>9.4573182808476819E-2</v>
      </c>
      <c r="I125" s="61"/>
      <c r="J125" s="379"/>
      <c r="K125" s="226">
        <v>5376</v>
      </c>
      <c r="L125" s="224">
        <f t="shared" ref="L125:L161" si="19">K125/K113-1</f>
        <v>0.31764705882352939</v>
      </c>
      <c r="M125" s="226">
        <v>1171</v>
      </c>
      <c r="N125" s="224">
        <f>(M125-M113)/M113</f>
        <v>-5.0283860502838604E-2</v>
      </c>
      <c r="O125" s="226">
        <v>376</v>
      </c>
      <c r="P125" s="224">
        <f t="shared" si="17"/>
        <v>0.46303501945525294</v>
      </c>
    </row>
    <row r="126" spans="1:16" s="73" customFormat="1" ht="13.55" customHeight="1">
      <c r="A126" s="439"/>
      <c r="B126" s="10" t="s">
        <v>7</v>
      </c>
      <c r="C126" s="3">
        <v>1150959</v>
      </c>
      <c r="D126" s="224">
        <f t="shared" si="18"/>
        <v>3.3226924824004023E-2</v>
      </c>
      <c r="E126" s="6">
        <v>16450</v>
      </c>
      <c r="F126" s="224">
        <f t="shared" si="16"/>
        <v>-8.4388185654008432E-3</v>
      </c>
      <c r="G126" s="226">
        <v>10732</v>
      </c>
      <c r="H126" s="224">
        <f t="shared" ref="H126:H189" si="20">(G126-G114)/G114</f>
        <v>0.14230973922299095</v>
      </c>
      <c r="I126" s="61"/>
      <c r="J126" s="379"/>
      <c r="K126" s="226">
        <v>5312</v>
      </c>
      <c r="L126" s="224">
        <f t="shared" si="19"/>
        <v>2.1538461538461506E-2</v>
      </c>
      <c r="M126" s="226">
        <v>1130</v>
      </c>
      <c r="N126" s="224">
        <f>(M126-M114)/M114</f>
        <v>-0.22176308539944903</v>
      </c>
      <c r="O126" s="226">
        <v>367</v>
      </c>
      <c r="P126" s="224">
        <f t="shared" si="17"/>
        <v>0.10542168674698796</v>
      </c>
    </row>
    <row r="127" spans="1:16" s="73" customFormat="1" ht="13.55" customHeight="1">
      <c r="A127" s="439"/>
      <c r="B127" s="45" t="s">
        <v>8</v>
      </c>
      <c r="C127" s="3">
        <v>1179885</v>
      </c>
      <c r="D127" s="224">
        <f t="shared" si="18"/>
        <v>7.514442966229895E-2</v>
      </c>
      <c r="E127" s="107">
        <v>14700</v>
      </c>
      <c r="F127" s="224">
        <f t="shared" si="16"/>
        <v>-3.858731196860693E-2</v>
      </c>
      <c r="G127" s="227">
        <v>9339</v>
      </c>
      <c r="H127" s="224">
        <f t="shared" si="20"/>
        <v>-3.1726283048211505E-2</v>
      </c>
      <c r="I127" s="61"/>
      <c r="J127" s="379"/>
      <c r="K127" s="227">
        <v>3696</v>
      </c>
      <c r="L127" s="224">
        <f t="shared" si="19"/>
        <v>-2.9411764705882359E-2</v>
      </c>
      <c r="M127" s="227">
        <v>867</v>
      </c>
      <c r="N127" s="224">
        <f>(M127-M115)/M115</f>
        <v>-0.27568922305764409</v>
      </c>
      <c r="O127" s="227">
        <v>400</v>
      </c>
      <c r="P127" s="224">
        <f t="shared" si="17"/>
        <v>0.12994350282485875</v>
      </c>
    </row>
    <row r="128" spans="1:16" s="73" customFormat="1" ht="13.55" customHeight="1">
      <c r="A128" s="439"/>
      <c r="B128" s="10" t="s">
        <v>9</v>
      </c>
      <c r="C128" s="3">
        <v>1223003</v>
      </c>
      <c r="D128" s="224">
        <f t="shared" si="18"/>
        <v>3.1717429907921701E-2</v>
      </c>
      <c r="E128" s="6">
        <v>14710</v>
      </c>
      <c r="F128" s="224">
        <f t="shared" si="16"/>
        <v>4.9215406562054205E-2</v>
      </c>
      <c r="G128" s="226">
        <v>9075</v>
      </c>
      <c r="H128" s="224">
        <f t="shared" si="20"/>
        <v>-0.21258134490238612</v>
      </c>
      <c r="I128" s="61"/>
      <c r="J128" s="379"/>
      <c r="K128" s="226">
        <v>3184</v>
      </c>
      <c r="L128" s="224">
        <f t="shared" si="19"/>
        <v>0.1987951807228916</v>
      </c>
      <c r="M128" s="227">
        <v>969</v>
      </c>
      <c r="N128" s="46">
        <f t="shared" ref="N128:N183" si="21">(M128-M116)/M116</f>
        <v>-0.1951827242524917</v>
      </c>
      <c r="O128" s="226">
        <v>534</v>
      </c>
      <c r="P128" s="224">
        <f t="shared" si="17"/>
        <v>0.62310030395136773</v>
      </c>
    </row>
    <row r="129" spans="1:16" s="73" customFormat="1" ht="13.55" customHeight="1">
      <c r="A129" s="439"/>
      <c r="B129" s="45" t="s">
        <v>10</v>
      </c>
      <c r="C129" s="3">
        <v>1270439</v>
      </c>
      <c r="D129" s="224">
        <f t="shared" si="18"/>
        <v>4.0072337823201298E-2</v>
      </c>
      <c r="E129" s="107">
        <v>12620</v>
      </c>
      <c r="F129" s="224">
        <f t="shared" si="16"/>
        <v>-0.13204951856946354</v>
      </c>
      <c r="G129" s="227">
        <v>9465</v>
      </c>
      <c r="H129" s="224">
        <f t="shared" si="20"/>
        <v>-0.17227809357236554</v>
      </c>
      <c r="I129" s="61"/>
      <c r="J129" s="379"/>
      <c r="K129" s="227">
        <v>2608</v>
      </c>
      <c r="L129" s="224">
        <f t="shared" si="19"/>
        <v>-9.9447513812154664E-2</v>
      </c>
      <c r="M129" s="227">
        <v>1234</v>
      </c>
      <c r="N129" s="46">
        <f t="shared" si="21"/>
        <v>7.3469387755102037E-3</v>
      </c>
      <c r="O129" s="227">
        <v>460</v>
      </c>
      <c r="P129" s="224">
        <f t="shared" si="17"/>
        <v>0.4375</v>
      </c>
    </row>
    <row r="130" spans="1:16" s="73" customFormat="1" ht="13.55" customHeight="1">
      <c r="A130" s="439"/>
      <c r="B130" s="10" t="s">
        <v>11</v>
      </c>
      <c r="C130" s="3">
        <v>1454795</v>
      </c>
      <c r="D130" s="224">
        <f t="shared" si="18"/>
        <v>2.6366882974865558E-2</v>
      </c>
      <c r="E130" s="6">
        <v>15500</v>
      </c>
      <c r="F130" s="224">
        <f t="shared" si="16"/>
        <v>-2.5157232704402517E-2</v>
      </c>
      <c r="G130" s="226">
        <v>10099</v>
      </c>
      <c r="H130" s="224">
        <f t="shared" si="20"/>
        <v>-0.22737357508989367</v>
      </c>
      <c r="I130" s="61"/>
      <c r="J130" s="379"/>
      <c r="K130" s="226">
        <v>3904</v>
      </c>
      <c r="L130" s="224">
        <f t="shared" si="19"/>
        <v>2.5210084033613356E-2</v>
      </c>
      <c r="M130" s="227">
        <v>1374</v>
      </c>
      <c r="N130" s="46">
        <f t="shared" si="21"/>
        <v>4.328018223234624E-2</v>
      </c>
      <c r="O130" s="226">
        <v>471</v>
      </c>
      <c r="P130" s="224">
        <f t="shared" si="17"/>
        <v>0.46728971962616822</v>
      </c>
    </row>
    <row r="131" spans="1:16" s="73" customFormat="1" ht="13.55" customHeight="1">
      <c r="A131" s="439"/>
      <c r="B131" s="45" t="s">
        <v>12</v>
      </c>
      <c r="C131" s="3">
        <v>1547193</v>
      </c>
      <c r="D131" s="224">
        <f t="shared" si="18"/>
        <v>9.9494309920650226E-2</v>
      </c>
      <c r="E131" s="107">
        <v>16260</v>
      </c>
      <c r="F131" s="224">
        <f t="shared" si="16"/>
        <v>8.1836327345309379E-2</v>
      </c>
      <c r="G131" s="227">
        <v>10618</v>
      </c>
      <c r="H131" s="224">
        <f t="shared" si="20"/>
        <v>-0.20696093808350138</v>
      </c>
      <c r="I131" s="61"/>
      <c r="J131" s="379"/>
      <c r="K131" s="227">
        <v>3200</v>
      </c>
      <c r="L131" s="224">
        <f t="shared" si="19"/>
        <v>9.8901098901098994E-2</v>
      </c>
      <c r="M131" s="227">
        <v>1619</v>
      </c>
      <c r="N131" s="46">
        <f t="shared" si="21"/>
        <v>7.5747508305647845E-2</v>
      </c>
      <c r="O131" s="227">
        <v>317</v>
      </c>
      <c r="P131" s="224">
        <f t="shared" si="17"/>
        <v>-9.9431818181818177E-2</v>
      </c>
    </row>
    <row r="132" spans="1:16" s="73" customFormat="1" ht="13.55" customHeight="1">
      <c r="A132" s="439"/>
      <c r="B132" s="45" t="s">
        <v>13</v>
      </c>
      <c r="C132" s="3">
        <v>1321293</v>
      </c>
      <c r="D132" s="224">
        <f t="shared" si="18"/>
        <v>0.10546435103301599</v>
      </c>
      <c r="E132" s="107">
        <v>15230</v>
      </c>
      <c r="F132" s="224">
        <f t="shared" si="16"/>
        <v>-6.1614294516327786E-2</v>
      </c>
      <c r="G132" s="227">
        <v>9602</v>
      </c>
      <c r="H132" s="224">
        <f t="shared" si="20"/>
        <v>-0.11485988200589971</v>
      </c>
      <c r="I132" s="61"/>
      <c r="J132" s="379"/>
      <c r="K132" s="227">
        <v>3520</v>
      </c>
      <c r="L132" s="224">
        <f t="shared" si="19"/>
        <v>4.5662100456620447E-3</v>
      </c>
      <c r="M132" s="227">
        <v>1015</v>
      </c>
      <c r="N132" s="46">
        <f t="shared" si="21"/>
        <v>-0.46296296296296297</v>
      </c>
      <c r="O132" s="227">
        <v>470</v>
      </c>
      <c r="P132" s="224">
        <f t="shared" si="17"/>
        <v>0.28767123287671231</v>
      </c>
    </row>
    <row r="133" spans="1:16" s="73" customFormat="1" ht="13.55" customHeight="1">
      <c r="A133" s="439"/>
      <c r="B133" s="10" t="s">
        <v>14</v>
      </c>
      <c r="C133" s="108">
        <v>1432100</v>
      </c>
      <c r="D133" s="224">
        <f t="shared" si="18"/>
        <v>0.15571810517430196</v>
      </c>
      <c r="E133" s="6">
        <v>15790</v>
      </c>
      <c r="F133" s="224">
        <f t="shared" si="16"/>
        <v>-4.8795180722891567E-2</v>
      </c>
      <c r="G133" s="226">
        <v>12557</v>
      </c>
      <c r="H133" s="224">
        <f t="shared" si="20"/>
        <v>0.10333011158949126</v>
      </c>
      <c r="I133" s="61"/>
      <c r="J133" s="379"/>
      <c r="K133" s="226">
        <v>4400</v>
      </c>
      <c r="L133" s="224">
        <f t="shared" si="19"/>
        <v>4.1666666666666741E-2</v>
      </c>
      <c r="M133" s="227">
        <v>1096</v>
      </c>
      <c r="N133" s="46">
        <f t="shared" si="21"/>
        <v>-0.28738621586475943</v>
      </c>
      <c r="O133" s="226">
        <v>591</v>
      </c>
      <c r="P133" s="224">
        <f t="shared" si="17"/>
        <v>0.67897727272727271</v>
      </c>
    </row>
    <row r="134" spans="1:16" s="73" customFormat="1" ht="13.55" customHeight="1">
      <c r="A134" s="439"/>
      <c r="B134" s="10" t="s">
        <v>15</v>
      </c>
      <c r="C134" s="108">
        <v>1288754</v>
      </c>
      <c r="D134" s="224">
        <f t="shared" si="18"/>
        <v>0.11670929861775425</v>
      </c>
      <c r="E134" s="6">
        <v>17590</v>
      </c>
      <c r="F134" s="224">
        <f t="shared" si="16"/>
        <v>5.6456456456456458E-2</v>
      </c>
      <c r="G134" s="226">
        <v>16227</v>
      </c>
      <c r="H134" s="224">
        <f t="shared" si="20"/>
        <v>0.31392712550607288</v>
      </c>
      <c r="I134" s="61"/>
      <c r="J134" s="379"/>
      <c r="K134" s="226">
        <v>5456</v>
      </c>
      <c r="L134" s="224">
        <f t="shared" si="19"/>
        <v>0.12913907284768222</v>
      </c>
      <c r="M134" s="227">
        <v>1178</v>
      </c>
      <c r="N134" s="46">
        <f t="shared" si="21"/>
        <v>-0.24049000644745325</v>
      </c>
      <c r="O134" s="226">
        <v>569</v>
      </c>
      <c r="P134" s="224">
        <f t="shared" si="17"/>
        <v>0.56318681318681318</v>
      </c>
    </row>
    <row r="135" spans="1:16" s="73" customFormat="1" ht="13.55" customHeight="1">
      <c r="A135" s="444"/>
      <c r="B135" s="29" t="s">
        <v>16</v>
      </c>
      <c r="C135" s="127">
        <v>1430677</v>
      </c>
      <c r="D135" s="218">
        <f t="shared" si="18"/>
        <v>0.18781315822901989</v>
      </c>
      <c r="E135" s="31">
        <v>23360</v>
      </c>
      <c r="F135" s="218">
        <f t="shared" si="16"/>
        <v>0.16334661354581673</v>
      </c>
      <c r="G135" s="380">
        <v>19485</v>
      </c>
      <c r="H135" s="381">
        <f t="shared" si="20"/>
        <v>0.43483063328424154</v>
      </c>
      <c r="I135" s="125"/>
      <c r="J135" s="381"/>
      <c r="K135" s="211">
        <v>6752</v>
      </c>
      <c r="L135" s="218">
        <f t="shared" si="19"/>
        <v>0.21965317919075145</v>
      </c>
      <c r="M135" s="213">
        <v>1212</v>
      </c>
      <c r="N135" s="55">
        <f t="shared" si="21"/>
        <v>-0.22605363984674329</v>
      </c>
      <c r="O135" s="211">
        <v>711</v>
      </c>
      <c r="P135" s="218">
        <f t="shared" si="17"/>
        <v>1.1351351351351351</v>
      </c>
    </row>
    <row r="136" spans="1:16" s="73" customFormat="1" ht="13.55" customHeight="1">
      <c r="A136" s="443" t="s">
        <v>253</v>
      </c>
      <c r="B136" s="2" t="s">
        <v>233</v>
      </c>
      <c r="C136" s="353">
        <v>1834538</v>
      </c>
      <c r="D136" s="217">
        <f t="shared" ref="D136:D147" si="22">(C136-C124)/C124</f>
        <v>0.24891704898145078</v>
      </c>
      <c r="E136" s="107">
        <v>23980</v>
      </c>
      <c r="F136" s="46">
        <f t="shared" si="16"/>
        <v>8.5067873303167424E-2</v>
      </c>
      <c r="G136" s="212">
        <v>21145</v>
      </c>
      <c r="H136" s="46">
        <f t="shared" si="20"/>
        <v>0.52903319112010994</v>
      </c>
      <c r="I136" s="376"/>
      <c r="J136" s="379"/>
      <c r="K136" s="212">
        <v>10112</v>
      </c>
      <c r="L136" s="46">
        <f t="shared" si="19"/>
        <v>0.25148514851485149</v>
      </c>
      <c r="M136" s="212">
        <v>1617</v>
      </c>
      <c r="N136" s="46">
        <f t="shared" si="21"/>
        <v>-8.0727686185332576E-2</v>
      </c>
      <c r="O136" s="212">
        <v>561</v>
      </c>
      <c r="P136" s="46">
        <f t="shared" si="17"/>
        <v>0.36829268292682926</v>
      </c>
    </row>
    <row r="137" spans="1:16" s="73" customFormat="1" ht="13.55" customHeight="1">
      <c r="A137" s="439"/>
      <c r="B137" s="10" t="s">
        <v>234</v>
      </c>
      <c r="C137" s="108">
        <v>1445609</v>
      </c>
      <c r="D137" s="224">
        <f t="shared" si="22"/>
        <v>0.10126283344874581</v>
      </c>
      <c r="E137" s="107">
        <v>20860</v>
      </c>
      <c r="F137" s="46">
        <f t="shared" si="16"/>
        <v>0.12695840086439764</v>
      </c>
      <c r="G137" s="49">
        <v>13536</v>
      </c>
      <c r="H137" s="46">
        <f t="shared" si="20"/>
        <v>0.22464489278928798</v>
      </c>
      <c r="I137" s="61"/>
      <c r="J137" s="379"/>
      <c r="K137" s="227">
        <v>6000</v>
      </c>
      <c r="L137" s="46">
        <f t="shared" si="19"/>
        <v>0.1160714285714286</v>
      </c>
      <c r="M137" s="49">
        <v>808</v>
      </c>
      <c r="N137" s="46">
        <f t="shared" si="21"/>
        <v>-0.30999146029035013</v>
      </c>
      <c r="O137" s="107">
        <v>371</v>
      </c>
      <c r="P137" s="46">
        <f t="shared" si="17"/>
        <v>-1.3297872340425532E-2</v>
      </c>
    </row>
    <row r="138" spans="1:16" s="73" customFormat="1" ht="13.55" customHeight="1">
      <c r="A138" s="439"/>
      <c r="B138" s="10" t="s">
        <v>7</v>
      </c>
      <c r="C138" s="108">
        <v>1416683</v>
      </c>
      <c r="D138" s="224">
        <f t="shared" si="22"/>
        <v>0.23087182080334748</v>
      </c>
      <c r="E138" s="107">
        <v>19410</v>
      </c>
      <c r="F138" s="46">
        <f t="shared" si="16"/>
        <v>0.17993920972644378</v>
      </c>
      <c r="G138" s="138">
        <v>14989</v>
      </c>
      <c r="H138" s="46">
        <f t="shared" si="20"/>
        <v>0.39666418188594854</v>
      </c>
      <c r="I138" s="61"/>
      <c r="J138" s="379"/>
      <c r="K138" s="227">
        <v>6352</v>
      </c>
      <c r="L138" s="46">
        <f t="shared" si="19"/>
        <v>0.19578313253012047</v>
      </c>
      <c r="M138" s="49">
        <v>812</v>
      </c>
      <c r="N138" s="46">
        <f t="shared" si="21"/>
        <v>-0.28141592920353981</v>
      </c>
      <c r="O138" s="107">
        <v>850</v>
      </c>
      <c r="P138" s="46">
        <f t="shared" si="17"/>
        <v>1.3160762942779292</v>
      </c>
    </row>
    <row r="139" spans="1:16" s="73" customFormat="1" ht="13.55" customHeight="1">
      <c r="A139" s="439"/>
      <c r="B139" s="45" t="s">
        <v>8</v>
      </c>
      <c r="C139" s="108">
        <v>1495460</v>
      </c>
      <c r="D139" s="224">
        <f t="shared" si="22"/>
        <v>0.26746250693923562</v>
      </c>
      <c r="E139" s="107">
        <v>16380</v>
      </c>
      <c r="F139" s="46">
        <f t="shared" si="16"/>
        <v>0.11428571428571428</v>
      </c>
      <c r="G139" s="138">
        <v>17359</v>
      </c>
      <c r="H139" s="46">
        <f t="shared" si="20"/>
        <v>0.85876432166184813</v>
      </c>
      <c r="I139" s="61"/>
      <c r="J139" s="379"/>
      <c r="K139" s="227">
        <v>4416</v>
      </c>
      <c r="L139" s="46">
        <f t="shared" si="19"/>
        <v>0.19480519480519476</v>
      </c>
      <c r="M139" s="49">
        <v>802</v>
      </c>
      <c r="N139" s="46">
        <f t="shared" si="21"/>
        <v>-7.4971164936562862E-2</v>
      </c>
      <c r="O139" s="107">
        <v>474</v>
      </c>
      <c r="P139" s="46">
        <f t="shared" si="17"/>
        <v>0.185</v>
      </c>
    </row>
    <row r="140" spans="1:16" s="73" customFormat="1" ht="13.55" customHeight="1">
      <c r="A140" s="439"/>
      <c r="B140" s="10" t="s">
        <v>9</v>
      </c>
      <c r="C140" s="108">
        <v>1579265</v>
      </c>
      <c r="D140" s="224">
        <f t="shared" si="22"/>
        <v>0.29130100253229141</v>
      </c>
      <c r="E140" s="107">
        <v>15600</v>
      </c>
      <c r="F140" s="46">
        <f t="shared" si="16"/>
        <v>6.0503059143439834E-2</v>
      </c>
      <c r="G140" s="138">
        <v>16237</v>
      </c>
      <c r="H140" s="46">
        <f t="shared" si="20"/>
        <v>0.78920110192837467</v>
      </c>
      <c r="I140" s="61"/>
      <c r="J140" s="379"/>
      <c r="K140" s="227">
        <v>3584</v>
      </c>
      <c r="L140" s="46">
        <f t="shared" si="19"/>
        <v>0.12562814070351758</v>
      </c>
      <c r="M140" s="49">
        <v>957</v>
      </c>
      <c r="N140" s="358">
        <f t="shared" si="21"/>
        <v>-1.238390092879257E-2</v>
      </c>
      <c r="O140" s="107">
        <v>502</v>
      </c>
      <c r="P140" s="46">
        <f t="shared" si="17"/>
        <v>-5.9925093632958802E-2</v>
      </c>
    </row>
    <row r="141" spans="1:16" s="73" customFormat="1" ht="13.55" customHeight="1">
      <c r="A141" s="439"/>
      <c r="B141" s="45" t="s">
        <v>10</v>
      </c>
      <c r="C141" s="108">
        <v>1373551</v>
      </c>
      <c r="D141" s="224">
        <f t="shared" si="22"/>
        <v>8.116249579869636E-2</v>
      </c>
      <c r="E141" s="107">
        <v>12460</v>
      </c>
      <c r="F141" s="46">
        <f t="shared" si="16"/>
        <v>-1.2678288431061807E-2</v>
      </c>
      <c r="G141" s="49">
        <v>13985</v>
      </c>
      <c r="H141" s="46">
        <f t="shared" si="20"/>
        <v>0.47754886423666137</v>
      </c>
      <c r="I141" s="61"/>
      <c r="J141" s="379"/>
      <c r="K141" s="227">
        <v>2912</v>
      </c>
      <c r="L141" s="46">
        <f t="shared" si="19"/>
        <v>0.1165644171779141</v>
      </c>
      <c r="M141" s="49">
        <v>1018.8461538461538</v>
      </c>
      <c r="N141" s="358">
        <f t="shared" si="21"/>
        <v>-0.17435481860117194</v>
      </c>
      <c r="O141" s="107">
        <v>496</v>
      </c>
      <c r="P141" s="46">
        <f t="shared" si="17"/>
        <v>7.8260869565217397E-2</v>
      </c>
    </row>
    <row r="142" spans="1:16" s="73" customFormat="1" ht="13.55" customHeight="1">
      <c r="A142" s="439"/>
      <c r="B142" s="10" t="s">
        <v>11</v>
      </c>
      <c r="C142" s="108">
        <v>1675332</v>
      </c>
      <c r="D142" s="224">
        <f t="shared" si="22"/>
        <v>0.1515931797950914</v>
      </c>
      <c r="E142" s="107">
        <v>15410</v>
      </c>
      <c r="F142" s="46">
        <f t="shared" si="16"/>
        <v>-5.8064516129032262E-3</v>
      </c>
      <c r="G142" s="49">
        <v>15321</v>
      </c>
      <c r="H142" s="46">
        <f t="shared" si="20"/>
        <v>0.51708089909892063</v>
      </c>
      <c r="I142" s="61"/>
      <c r="J142" s="379"/>
      <c r="K142" s="227">
        <v>3936</v>
      </c>
      <c r="L142" s="46">
        <f t="shared" si="19"/>
        <v>8.1967213114753079E-3</v>
      </c>
      <c r="M142" s="49">
        <v>1040</v>
      </c>
      <c r="N142" s="358">
        <f t="shared" si="21"/>
        <v>-0.2430858806404658</v>
      </c>
      <c r="O142" s="107">
        <v>520</v>
      </c>
      <c r="P142" s="46">
        <f t="shared" si="17"/>
        <v>0.1040339702760085</v>
      </c>
    </row>
    <row r="143" spans="1:16" s="73" customFormat="1" ht="13.55" customHeight="1">
      <c r="A143" s="439"/>
      <c r="B143" s="45" t="s">
        <v>12</v>
      </c>
      <c r="C143" s="108">
        <v>1835249</v>
      </c>
      <c r="D143" s="224">
        <f t="shared" si="22"/>
        <v>0.18617974615965815</v>
      </c>
      <c r="E143" s="107">
        <v>16820</v>
      </c>
      <c r="F143" s="46">
        <f t="shared" si="16"/>
        <v>3.4440344403444033E-2</v>
      </c>
      <c r="G143" s="49">
        <v>8479</v>
      </c>
      <c r="H143" s="46">
        <f t="shared" si="20"/>
        <v>-0.20145036730080995</v>
      </c>
      <c r="I143" s="61"/>
      <c r="J143" s="379"/>
      <c r="K143" s="227">
        <v>3296</v>
      </c>
      <c r="L143" s="46">
        <f t="shared" si="19"/>
        <v>3.0000000000000027E-2</v>
      </c>
      <c r="M143" s="49">
        <v>1101</v>
      </c>
      <c r="N143" s="358">
        <f t="shared" si="21"/>
        <v>-0.3199505867819642</v>
      </c>
      <c r="O143" s="107">
        <v>327</v>
      </c>
      <c r="P143" s="46">
        <f t="shared" si="17"/>
        <v>3.1545741324921134E-2</v>
      </c>
    </row>
    <row r="144" spans="1:16" s="73" customFormat="1" ht="13.55" customHeight="1">
      <c r="A144" s="439"/>
      <c r="B144" s="45" t="s">
        <v>13</v>
      </c>
      <c r="C144" s="108">
        <v>1511657</v>
      </c>
      <c r="D144" s="224">
        <f t="shared" si="22"/>
        <v>0.14407402445937426</v>
      </c>
      <c r="E144" s="107">
        <v>15290</v>
      </c>
      <c r="F144" s="46">
        <f t="shared" si="16"/>
        <v>3.939592908732764E-3</v>
      </c>
      <c r="G144" s="49">
        <v>12632</v>
      </c>
      <c r="H144" s="46">
        <f t="shared" si="20"/>
        <v>0.31555925848781502</v>
      </c>
      <c r="I144" s="61"/>
      <c r="J144" s="379"/>
      <c r="K144" s="227">
        <v>3200</v>
      </c>
      <c r="L144" s="46">
        <f t="shared" si="19"/>
        <v>-9.0909090909090939E-2</v>
      </c>
      <c r="M144" s="49">
        <v>764</v>
      </c>
      <c r="N144" s="358">
        <f t="shared" si="21"/>
        <v>-0.24729064039408866</v>
      </c>
      <c r="O144" s="107">
        <v>538</v>
      </c>
      <c r="P144" s="46">
        <f t="shared" si="17"/>
        <v>0.14468085106382977</v>
      </c>
    </row>
    <row r="145" spans="1:30" s="73" customFormat="1" ht="13.55" customHeight="1">
      <c r="A145" s="439"/>
      <c r="B145" s="10" t="s">
        <v>14</v>
      </c>
      <c r="C145" s="108">
        <v>1735308</v>
      </c>
      <c r="D145" s="216">
        <f t="shared" si="22"/>
        <v>0.21172264506668528</v>
      </c>
      <c r="E145" s="107">
        <v>18470</v>
      </c>
      <c r="F145" s="46">
        <f t="shared" si="16"/>
        <v>0.16972767574414185</v>
      </c>
      <c r="G145" s="49">
        <v>14370</v>
      </c>
      <c r="H145" s="46">
        <f t="shared" si="20"/>
        <v>0.14438161981364975</v>
      </c>
      <c r="I145" s="61"/>
      <c r="J145" s="379"/>
      <c r="K145" s="227">
        <v>5264</v>
      </c>
      <c r="L145" s="46">
        <f t="shared" si="19"/>
        <v>0.1963636363636363</v>
      </c>
      <c r="M145" s="49">
        <v>1051</v>
      </c>
      <c r="N145" s="358">
        <f t="shared" si="21"/>
        <v>-4.105839416058394E-2</v>
      </c>
      <c r="O145" s="107">
        <v>637</v>
      </c>
      <c r="P145" s="46">
        <f t="shared" si="17"/>
        <v>7.7834179357021999E-2</v>
      </c>
    </row>
    <row r="146" spans="1:30" s="73" customFormat="1" ht="13.55" customHeight="1">
      <c r="A146" s="439"/>
      <c r="B146" s="10" t="s">
        <v>15</v>
      </c>
      <c r="C146" s="108">
        <v>1626063</v>
      </c>
      <c r="D146" s="216">
        <f t="shared" si="22"/>
        <v>0.26173265029633275</v>
      </c>
      <c r="E146" s="107">
        <v>22370</v>
      </c>
      <c r="F146" s="46">
        <f t="shared" si="16"/>
        <v>0.27174530983513362</v>
      </c>
      <c r="G146" s="49">
        <v>16848</v>
      </c>
      <c r="H146" s="46">
        <f t="shared" si="20"/>
        <v>3.8269550748752081E-2</v>
      </c>
      <c r="I146" s="61"/>
      <c r="J146" s="379"/>
      <c r="K146" s="227">
        <v>6880</v>
      </c>
      <c r="L146" s="46">
        <f t="shared" si="19"/>
        <v>0.26099706744868034</v>
      </c>
      <c r="M146" s="49">
        <v>1164</v>
      </c>
      <c r="N146" s="358">
        <f t="shared" si="21"/>
        <v>-1.1884550084889643E-2</v>
      </c>
      <c r="O146" s="107">
        <v>781</v>
      </c>
      <c r="P146" s="46">
        <f t="shared" si="17"/>
        <v>0.37258347978910367</v>
      </c>
    </row>
    <row r="147" spans="1:30" s="78" customFormat="1" ht="13.55" customHeight="1">
      <c r="A147" s="439"/>
      <c r="B147" s="95" t="s">
        <v>16</v>
      </c>
      <c r="C147" s="174">
        <v>1781715</v>
      </c>
      <c r="D147" s="216">
        <f t="shared" si="22"/>
        <v>0.2453649565904813</v>
      </c>
      <c r="E147" s="107">
        <v>29730</v>
      </c>
      <c r="F147" s="46">
        <f t="shared" ref="F147:F178" si="23">E147/E135-1</f>
        <v>0.27268835616438358</v>
      </c>
      <c r="G147" s="49">
        <v>17721</v>
      </c>
      <c r="H147" s="46">
        <f t="shared" si="20"/>
        <v>-9.0531177829099307E-2</v>
      </c>
      <c r="I147" s="61"/>
      <c r="J147" s="379"/>
      <c r="K147" s="227">
        <v>9040</v>
      </c>
      <c r="L147" s="46">
        <f t="shared" si="19"/>
        <v>0.33886255924170605</v>
      </c>
      <c r="M147" s="49">
        <v>1174</v>
      </c>
      <c r="N147" s="359">
        <f t="shared" si="21"/>
        <v>-3.1353135313531351E-2</v>
      </c>
      <c r="O147" s="107">
        <v>643</v>
      </c>
      <c r="P147" s="46">
        <f t="shared" si="17"/>
        <v>-9.5639943741209557E-2</v>
      </c>
    </row>
    <row r="148" spans="1:30" s="78" customFormat="1" ht="13.55" customHeight="1">
      <c r="A148" s="443" t="s">
        <v>254</v>
      </c>
      <c r="B148" s="101" t="s">
        <v>233</v>
      </c>
      <c r="C148" s="165">
        <v>2112337</v>
      </c>
      <c r="D148" s="386">
        <f>C148/C136-1</f>
        <v>0.15142722581925261</v>
      </c>
      <c r="E148" s="102">
        <v>28110</v>
      </c>
      <c r="F148" s="97">
        <f t="shared" si="23"/>
        <v>0.17222685571309415</v>
      </c>
      <c r="G148" s="98">
        <v>17125</v>
      </c>
      <c r="H148" s="97">
        <f t="shared" si="20"/>
        <v>-0.19011586663513833</v>
      </c>
      <c r="I148" s="71">
        <v>48859</v>
      </c>
      <c r="J148" s="378"/>
      <c r="K148" s="212">
        <v>12752</v>
      </c>
      <c r="L148" s="97">
        <f t="shared" si="19"/>
        <v>0.26107594936708867</v>
      </c>
      <c r="M148" s="98">
        <v>1390</v>
      </c>
      <c r="N148" s="46">
        <f t="shared" si="21"/>
        <v>-0.14038342609771182</v>
      </c>
      <c r="O148" s="102">
        <v>650</v>
      </c>
      <c r="P148" s="97">
        <f t="shared" si="17"/>
        <v>0.1586452762923351</v>
      </c>
    </row>
    <row r="149" spans="1:30" s="78" customFormat="1" ht="13.55" customHeight="1">
      <c r="A149" s="439"/>
      <c r="B149" s="95" t="s">
        <v>234</v>
      </c>
      <c r="C149" s="172">
        <v>1876928</v>
      </c>
      <c r="D149" s="216">
        <f>C149/C137-1</f>
        <v>0.29836491056710357</v>
      </c>
      <c r="E149" s="107">
        <v>28180</v>
      </c>
      <c r="F149" s="46">
        <f t="shared" si="23"/>
        <v>0.35091083413231061</v>
      </c>
      <c r="G149" s="49">
        <v>13638</v>
      </c>
      <c r="H149" s="46">
        <f t="shared" si="20"/>
        <v>7.535460992907801E-3</v>
      </c>
      <c r="I149" s="61">
        <v>41576</v>
      </c>
      <c r="J149" s="379"/>
      <c r="K149" s="227">
        <v>8800</v>
      </c>
      <c r="L149" s="46">
        <f t="shared" si="19"/>
        <v>0.46666666666666656</v>
      </c>
      <c r="M149" s="49">
        <v>1034</v>
      </c>
      <c r="N149" s="46">
        <f t="shared" si="21"/>
        <v>0.27970297029702973</v>
      </c>
      <c r="O149" s="107">
        <v>503</v>
      </c>
      <c r="P149" s="46">
        <f t="shared" ref="P149:P161" si="24">(O149-O137)/O137</f>
        <v>0.35579514824797842</v>
      </c>
    </row>
    <row r="150" spans="1:30" s="78" customFormat="1" ht="13.55" customHeight="1">
      <c r="A150" s="439"/>
      <c r="B150" s="62" t="s">
        <v>237</v>
      </c>
      <c r="C150" s="166">
        <v>1569162</v>
      </c>
      <c r="D150" s="385">
        <f>C150/C138-1</f>
        <v>0.1076309943720648</v>
      </c>
      <c r="E150" s="107">
        <v>24410</v>
      </c>
      <c r="F150" s="46">
        <f t="shared" si="23"/>
        <v>0.2575991756826379</v>
      </c>
      <c r="G150" s="49">
        <v>12743</v>
      </c>
      <c r="H150" s="46">
        <f t="shared" si="20"/>
        <v>-0.14984321836013076</v>
      </c>
      <c r="I150" s="61">
        <v>34444</v>
      </c>
      <c r="J150" s="379"/>
      <c r="K150" s="227">
        <v>7328</v>
      </c>
      <c r="L150" s="46">
        <f t="shared" si="19"/>
        <v>0.1536523929471032</v>
      </c>
      <c r="M150" s="49">
        <v>778</v>
      </c>
      <c r="N150" s="46">
        <f t="shared" si="21"/>
        <v>-4.1871921182266007E-2</v>
      </c>
      <c r="O150" s="107">
        <v>680</v>
      </c>
      <c r="P150" s="46">
        <f t="shared" si="24"/>
        <v>-0.2</v>
      </c>
    </row>
    <row r="151" spans="1:30" s="78" customFormat="1" ht="13.55" customHeight="1">
      <c r="A151" s="439"/>
      <c r="B151" s="62" t="s">
        <v>238</v>
      </c>
      <c r="C151" s="166">
        <v>1636597</v>
      </c>
      <c r="D151" s="385">
        <f>C151/C139-1</f>
        <v>9.4376980995813931E-2</v>
      </c>
      <c r="E151" s="107">
        <v>20570</v>
      </c>
      <c r="F151" s="46">
        <f t="shared" si="23"/>
        <v>0.25579975579975578</v>
      </c>
      <c r="G151" s="49">
        <v>13564</v>
      </c>
      <c r="H151" s="46">
        <f t="shared" si="20"/>
        <v>-0.21861858401981682</v>
      </c>
      <c r="I151" s="138">
        <v>38667</v>
      </c>
      <c r="J151" s="358"/>
      <c r="K151" s="227">
        <v>5952</v>
      </c>
      <c r="L151" s="46">
        <f t="shared" si="19"/>
        <v>0.34782608695652173</v>
      </c>
      <c r="M151" s="49">
        <v>1044</v>
      </c>
      <c r="N151" s="46">
        <f t="shared" si="21"/>
        <v>0.30174563591022446</v>
      </c>
      <c r="O151" s="107">
        <v>596</v>
      </c>
      <c r="P151" s="46">
        <f t="shared" si="24"/>
        <v>0.25738396624472576</v>
      </c>
    </row>
    <row r="152" spans="1:30" s="78" customFormat="1" ht="13.55" customHeight="1">
      <c r="A152" s="439"/>
      <c r="B152" s="95" t="s">
        <v>239</v>
      </c>
      <c r="C152" s="166">
        <v>1656728</v>
      </c>
      <c r="D152" s="385">
        <f>C152/C140-1</f>
        <v>4.9050032768408025E-2</v>
      </c>
      <c r="E152" s="107">
        <v>18930</v>
      </c>
      <c r="F152" s="46">
        <f t="shared" si="23"/>
        <v>0.21346153846153837</v>
      </c>
      <c r="G152" s="49">
        <v>13850</v>
      </c>
      <c r="H152" s="46">
        <f t="shared" si="20"/>
        <v>-0.14700991562480753</v>
      </c>
      <c r="I152" s="138">
        <v>43354</v>
      </c>
      <c r="J152" s="358"/>
      <c r="K152" s="227">
        <v>4864</v>
      </c>
      <c r="L152" s="46">
        <f t="shared" si="19"/>
        <v>0.35714285714285721</v>
      </c>
      <c r="M152" s="49">
        <v>862</v>
      </c>
      <c r="N152" s="46">
        <f t="shared" si="21"/>
        <v>-9.9268547544409613E-2</v>
      </c>
      <c r="O152" s="107">
        <v>720</v>
      </c>
      <c r="P152" s="46">
        <f t="shared" si="24"/>
        <v>0.43426294820717132</v>
      </c>
    </row>
    <row r="153" spans="1:30" s="78" customFormat="1" ht="13.55" customHeight="1">
      <c r="A153" s="439"/>
      <c r="B153" s="95" t="s">
        <v>10</v>
      </c>
      <c r="C153" s="166">
        <v>1778317</v>
      </c>
      <c r="D153" s="385">
        <f t="shared" ref="D153:D159" si="25">C153/C141-1</f>
        <v>0.29468581800020521</v>
      </c>
      <c r="E153" s="107">
        <v>17790</v>
      </c>
      <c r="F153" s="46">
        <f t="shared" si="23"/>
        <v>0.42776886035313</v>
      </c>
      <c r="G153" s="49">
        <v>18556</v>
      </c>
      <c r="H153" s="46">
        <f t="shared" si="20"/>
        <v>0.32685019663925635</v>
      </c>
      <c r="I153" s="138">
        <v>46078</v>
      </c>
      <c r="J153" s="358"/>
      <c r="K153" s="227">
        <v>3776</v>
      </c>
      <c r="L153" s="46">
        <f t="shared" si="19"/>
        <v>0.29670329670329676</v>
      </c>
      <c r="M153" s="49">
        <v>756</v>
      </c>
      <c r="N153" s="46">
        <f t="shared" si="21"/>
        <v>-0.25798414496036237</v>
      </c>
      <c r="O153" s="107">
        <v>646</v>
      </c>
      <c r="P153" s="46">
        <f t="shared" si="24"/>
        <v>0.30241935483870969</v>
      </c>
    </row>
    <row r="154" spans="1:30" s="78" customFormat="1" ht="13.55" customHeight="1">
      <c r="A154" s="439"/>
      <c r="B154" s="95" t="s">
        <v>11</v>
      </c>
      <c r="C154" s="166">
        <v>2086068</v>
      </c>
      <c r="D154" s="385">
        <f t="shared" si="25"/>
        <v>0.24516692810738405</v>
      </c>
      <c r="E154" s="107">
        <v>20700</v>
      </c>
      <c r="F154" s="46">
        <f t="shared" si="23"/>
        <v>0.34328358208955234</v>
      </c>
      <c r="G154" s="49">
        <v>21092</v>
      </c>
      <c r="H154" s="46">
        <f t="shared" si="20"/>
        <v>0.37667254095685659</v>
      </c>
      <c r="I154" s="138">
        <v>48883</v>
      </c>
      <c r="J154" s="358"/>
      <c r="K154" s="227">
        <v>5504</v>
      </c>
      <c r="L154" s="46">
        <f t="shared" si="19"/>
        <v>0.39837398373983746</v>
      </c>
      <c r="M154" s="49">
        <v>1008</v>
      </c>
      <c r="N154" s="46">
        <f t="shared" si="21"/>
        <v>-3.0769230769230771E-2</v>
      </c>
      <c r="O154" s="107">
        <v>680</v>
      </c>
      <c r="P154" s="46">
        <f t="shared" si="24"/>
        <v>0.30769230769230771</v>
      </c>
    </row>
    <row r="155" spans="1:30" s="106" customFormat="1" ht="13.55" customHeight="1">
      <c r="A155" s="439"/>
      <c r="B155" s="95" t="s">
        <v>242</v>
      </c>
      <c r="C155" s="166">
        <v>2064241</v>
      </c>
      <c r="D155" s="385">
        <f t="shared" si="25"/>
        <v>0.1247743494207052</v>
      </c>
      <c r="E155" s="93">
        <v>21090</v>
      </c>
      <c r="F155" s="46">
        <f t="shared" si="23"/>
        <v>0.25386444708680145</v>
      </c>
      <c r="G155" s="92">
        <v>21528</v>
      </c>
      <c r="H155" s="46">
        <f t="shared" si="20"/>
        <v>1.5389786531430594</v>
      </c>
      <c r="I155" s="138">
        <v>46909</v>
      </c>
      <c r="J155" s="358"/>
      <c r="K155" s="373">
        <v>4368</v>
      </c>
      <c r="L155" s="46">
        <f t="shared" si="19"/>
        <v>0.32524271844660202</v>
      </c>
      <c r="M155" s="92">
        <v>1051</v>
      </c>
      <c r="N155" s="46">
        <f t="shared" si="21"/>
        <v>-4.5413260672116255E-2</v>
      </c>
      <c r="O155" s="93">
        <v>632</v>
      </c>
      <c r="P155" s="46">
        <f t="shared" si="24"/>
        <v>0.93272171253822633</v>
      </c>
      <c r="Q155" s="72"/>
      <c r="R155" s="72"/>
      <c r="S155" s="72"/>
      <c r="T155" s="72"/>
      <c r="U155" s="72"/>
      <c r="V155" s="72"/>
      <c r="W155" s="72"/>
      <c r="X155" s="72"/>
      <c r="Y155" s="72"/>
      <c r="Z155" s="72"/>
      <c r="AA155" s="72"/>
      <c r="AB155" s="72"/>
      <c r="AC155" s="72"/>
      <c r="AD155" s="91"/>
    </row>
    <row r="156" spans="1:30" s="106" customFormat="1" ht="13.55" customHeight="1">
      <c r="A156" s="439"/>
      <c r="B156" s="95" t="s">
        <v>13</v>
      </c>
      <c r="C156" s="166">
        <v>1904524</v>
      </c>
      <c r="D156" s="385">
        <f t="shared" si="25"/>
        <v>0.25989162885495842</v>
      </c>
      <c r="E156" s="93">
        <v>22020</v>
      </c>
      <c r="F156" s="46">
        <f t="shared" si="23"/>
        <v>0.44015696533682136</v>
      </c>
      <c r="G156" s="92">
        <v>19840</v>
      </c>
      <c r="H156" s="46">
        <f t="shared" si="20"/>
        <v>0.57061431285623809</v>
      </c>
      <c r="I156" s="138">
        <v>44185</v>
      </c>
      <c r="J156" s="358"/>
      <c r="K156" s="373">
        <v>5328</v>
      </c>
      <c r="L156" s="46">
        <f t="shared" si="19"/>
        <v>0.66500000000000004</v>
      </c>
      <c r="M156" s="92">
        <v>1168</v>
      </c>
      <c r="N156" s="46">
        <f t="shared" si="21"/>
        <v>0.52879581151832455</v>
      </c>
      <c r="O156" s="93">
        <v>609</v>
      </c>
      <c r="P156" s="46">
        <f t="shared" si="24"/>
        <v>0.13197026022304834</v>
      </c>
      <c r="Q156" s="72"/>
      <c r="R156" s="72"/>
      <c r="S156" s="72"/>
      <c r="T156" s="72"/>
      <c r="U156" s="72"/>
      <c r="V156" s="72"/>
      <c r="W156" s="72"/>
      <c r="X156" s="72"/>
      <c r="Y156" s="72"/>
      <c r="Z156" s="72"/>
      <c r="AA156" s="72"/>
      <c r="AB156" s="72"/>
      <c r="AC156" s="72"/>
      <c r="AD156" s="91"/>
    </row>
    <row r="157" spans="1:30" s="106" customFormat="1" ht="13.55" customHeight="1">
      <c r="A157" s="439"/>
      <c r="B157" s="95" t="s">
        <v>14</v>
      </c>
      <c r="C157" s="166">
        <v>1865552</v>
      </c>
      <c r="D157" s="385">
        <f t="shared" si="25"/>
        <v>7.5055263964667995E-2</v>
      </c>
      <c r="E157" s="93">
        <v>21850</v>
      </c>
      <c r="F157" s="46">
        <f t="shared" si="23"/>
        <v>0.18299945858148359</v>
      </c>
      <c r="G157" s="92">
        <v>20332</v>
      </c>
      <c r="H157" s="46">
        <f t="shared" si="20"/>
        <v>0.4148921363952679</v>
      </c>
      <c r="I157" s="138">
        <v>48119</v>
      </c>
      <c r="J157" s="358"/>
      <c r="K157" s="373">
        <v>5840</v>
      </c>
      <c r="L157" s="46">
        <f t="shared" si="19"/>
        <v>0.10942249240121571</v>
      </c>
      <c r="M157" s="92">
        <v>1022</v>
      </c>
      <c r="N157" s="46">
        <f t="shared" si="21"/>
        <v>-2.7592768791627021E-2</v>
      </c>
      <c r="O157" s="93">
        <v>761</v>
      </c>
      <c r="P157" s="46">
        <f t="shared" si="24"/>
        <v>0.19466248037676609</v>
      </c>
      <c r="Q157" s="72"/>
      <c r="R157" s="72"/>
      <c r="S157" s="72"/>
      <c r="T157" s="72"/>
      <c r="U157" s="72"/>
      <c r="V157" s="72"/>
      <c r="W157" s="72"/>
      <c r="X157" s="72"/>
      <c r="Y157" s="72"/>
      <c r="Z157" s="72"/>
      <c r="AA157" s="72"/>
      <c r="AB157" s="72"/>
      <c r="AC157" s="72"/>
      <c r="AD157" s="91"/>
    </row>
    <row r="158" spans="1:30" s="106" customFormat="1" ht="13.55" customHeight="1">
      <c r="A158" s="439"/>
      <c r="B158" s="95" t="s">
        <v>15</v>
      </c>
      <c r="C158" s="166">
        <v>1825701</v>
      </c>
      <c r="D158" s="385">
        <f t="shared" si="25"/>
        <v>0.12277384086594423</v>
      </c>
      <c r="E158" s="93">
        <v>26220</v>
      </c>
      <c r="F158" s="46">
        <f t="shared" si="23"/>
        <v>0.17210549843540446</v>
      </c>
      <c r="G158" s="92">
        <v>24764</v>
      </c>
      <c r="H158" s="46">
        <f t="shared" si="20"/>
        <v>0.4698480531813865</v>
      </c>
      <c r="I158" s="138">
        <v>48690</v>
      </c>
      <c r="J158" s="358"/>
      <c r="K158" s="373">
        <v>8752</v>
      </c>
      <c r="L158" s="46">
        <f t="shared" si="19"/>
        <v>0.27209302325581386</v>
      </c>
      <c r="M158" s="92">
        <v>1086</v>
      </c>
      <c r="N158" s="46">
        <f t="shared" si="21"/>
        <v>-6.7010309278350513E-2</v>
      </c>
      <c r="O158" s="93">
        <v>794</v>
      </c>
      <c r="P158" s="46">
        <f t="shared" si="24"/>
        <v>1.6645326504481434E-2</v>
      </c>
      <c r="Q158" s="72"/>
      <c r="R158" s="72"/>
      <c r="S158" s="72"/>
      <c r="T158" s="72"/>
      <c r="U158" s="72"/>
      <c r="V158" s="72"/>
      <c r="W158" s="72"/>
      <c r="X158" s="72"/>
      <c r="Y158" s="72"/>
      <c r="Z158" s="72"/>
      <c r="AA158" s="72"/>
      <c r="AB158" s="72"/>
      <c r="AC158" s="72"/>
      <c r="AD158" s="91"/>
    </row>
    <row r="159" spans="1:30" s="106" customFormat="1" ht="13.55" customHeight="1">
      <c r="A159" s="439"/>
      <c r="B159" s="95" t="s">
        <v>16</v>
      </c>
      <c r="C159" s="166">
        <v>2007035</v>
      </c>
      <c r="D159" s="385">
        <f t="shared" si="25"/>
        <v>0.12646242524758455</v>
      </c>
      <c r="E159" s="93">
        <v>30230</v>
      </c>
      <c r="F159" s="385">
        <f t="shared" si="23"/>
        <v>1.6818028927009676E-2</v>
      </c>
      <c r="G159" s="92">
        <v>31124</v>
      </c>
      <c r="H159" s="46">
        <f t="shared" si="20"/>
        <v>0.7563342926471418</v>
      </c>
      <c r="I159" s="138">
        <v>55193</v>
      </c>
      <c r="J159" s="358"/>
      <c r="K159" s="373">
        <v>9120</v>
      </c>
      <c r="L159" s="385">
        <f t="shared" si="19"/>
        <v>8.8495575221239076E-3</v>
      </c>
      <c r="M159" s="92">
        <v>1193</v>
      </c>
      <c r="N159" s="46">
        <f t="shared" si="21"/>
        <v>1.6183986371379896E-2</v>
      </c>
      <c r="O159" s="93">
        <v>800</v>
      </c>
      <c r="P159" s="385">
        <f t="shared" si="24"/>
        <v>0.24416796267496113</v>
      </c>
      <c r="Q159" s="72"/>
      <c r="R159" s="72"/>
      <c r="S159" s="72"/>
      <c r="T159" s="72"/>
      <c r="U159" s="72"/>
      <c r="V159" s="72"/>
      <c r="W159" s="72"/>
      <c r="X159" s="72"/>
      <c r="Y159" s="72"/>
      <c r="Z159" s="72"/>
      <c r="AA159" s="72"/>
      <c r="AB159" s="72"/>
      <c r="AC159" s="72"/>
      <c r="AD159" s="91"/>
    </row>
    <row r="160" spans="1:30" s="106" customFormat="1" ht="13.55" customHeight="1">
      <c r="A160" s="443" t="s">
        <v>255</v>
      </c>
      <c r="B160" s="113" t="s">
        <v>233</v>
      </c>
      <c r="C160" s="165">
        <v>2343048</v>
      </c>
      <c r="D160" s="386">
        <f>C160/C148-1</f>
        <v>0.10922073513837982</v>
      </c>
      <c r="E160" s="105">
        <v>32420</v>
      </c>
      <c r="F160" s="97">
        <f t="shared" si="23"/>
        <v>0.15332621842760585</v>
      </c>
      <c r="G160" s="100">
        <v>30831</v>
      </c>
      <c r="H160" s="97">
        <f t="shared" si="20"/>
        <v>0.80035036496350365</v>
      </c>
      <c r="I160" s="246">
        <v>56340</v>
      </c>
      <c r="J160" s="371">
        <f t="shared" ref="J160:J194" si="26">I160/I148-1</f>
        <v>0.15311406291573704</v>
      </c>
      <c r="K160" s="372">
        <v>12592</v>
      </c>
      <c r="L160" s="386">
        <f t="shared" si="19"/>
        <v>-1.2547051442910906E-2</v>
      </c>
      <c r="M160" s="362">
        <v>1405</v>
      </c>
      <c r="N160" s="386">
        <f t="shared" si="21"/>
        <v>1.0791366906474821E-2</v>
      </c>
      <c r="O160" s="105">
        <v>749</v>
      </c>
      <c r="P160" s="97">
        <f t="shared" si="24"/>
        <v>0.15230769230769231</v>
      </c>
      <c r="Q160" s="72"/>
      <c r="R160" s="72"/>
      <c r="S160" s="72"/>
      <c r="T160" s="72"/>
      <c r="U160" s="72"/>
      <c r="V160" s="72"/>
      <c r="W160" s="72"/>
      <c r="X160" s="72"/>
      <c r="Y160" s="72"/>
      <c r="Z160" s="72"/>
      <c r="AA160" s="72"/>
      <c r="AB160" s="72"/>
      <c r="AC160" s="72"/>
      <c r="AD160" s="91"/>
    </row>
    <row r="161" spans="1:30" s="106" customFormat="1" ht="13.55" customHeight="1">
      <c r="A161" s="439"/>
      <c r="B161" s="95" t="s">
        <v>234</v>
      </c>
      <c r="C161" s="166">
        <v>2231269</v>
      </c>
      <c r="D161" s="385">
        <f>C161/C149-1</f>
        <v>0.18878774252395414</v>
      </c>
      <c r="E161" s="93">
        <v>29750</v>
      </c>
      <c r="F161" s="385">
        <f t="shared" si="23"/>
        <v>5.5713271823988553E-2</v>
      </c>
      <c r="G161" s="92">
        <v>30313</v>
      </c>
      <c r="H161" s="385">
        <f t="shared" si="20"/>
        <v>1.2226866109400205</v>
      </c>
      <c r="I161" s="138">
        <v>51184</v>
      </c>
      <c r="J161" s="358">
        <f t="shared" si="26"/>
        <v>0.23109486242062727</v>
      </c>
      <c r="K161" s="373">
        <v>8768</v>
      </c>
      <c r="L161" s="385">
        <f t="shared" si="19"/>
        <v>-3.6363636363636598E-3</v>
      </c>
      <c r="M161" s="356">
        <v>1117</v>
      </c>
      <c r="N161" s="385">
        <f t="shared" si="21"/>
        <v>8.0270793036750485E-2</v>
      </c>
      <c r="O161" s="93">
        <v>633</v>
      </c>
      <c r="P161" s="46">
        <f t="shared" si="24"/>
        <v>0.25844930417495032</v>
      </c>
      <c r="Q161" s="72"/>
      <c r="R161" s="72"/>
      <c r="S161" s="72"/>
      <c r="T161" s="72"/>
      <c r="U161" s="72"/>
      <c r="V161" s="72"/>
      <c r="W161" s="72"/>
      <c r="X161" s="72"/>
      <c r="Y161" s="72"/>
      <c r="Z161" s="72"/>
      <c r="AA161" s="72"/>
      <c r="AB161" s="72"/>
      <c r="AC161" s="72"/>
      <c r="AD161" s="91"/>
    </row>
    <row r="162" spans="1:30" s="106" customFormat="1" ht="13.55" customHeight="1">
      <c r="A162" s="439"/>
      <c r="B162" s="95" t="s">
        <v>237</v>
      </c>
      <c r="C162" s="175">
        <v>1940542</v>
      </c>
      <c r="D162" s="385">
        <f>C162/C150-1</f>
        <v>0.23667409738446388</v>
      </c>
      <c r="E162" s="93">
        <v>23710</v>
      </c>
      <c r="F162" s="385">
        <f t="shared" si="23"/>
        <v>-2.8676771814829971E-2</v>
      </c>
      <c r="G162" s="92">
        <v>28712</v>
      </c>
      <c r="H162" s="385">
        <f t="shared" si="20"/>
        <v>1.2531585968767167</v>
      </c>
      <c r="I162" s="138">
        <v>51391</v>
      </c>
      <c r="J162" s="358">
        <f t="shared" si="26"/>
        <v>0.49201602601323891</v>
      </c>
      <c r="K162" s="373">
        <v>7584</v>
      </c>
      <c r="L162" s="385">
        <f t="shared" ref="L162:L167" si="27">K162/K150-1</f>
        <v>3.4934497816593968E-2</v>
      </c>
      <c r="M162" s="356">
        <v>765</v>
      </c>
      <c r="N162" s="385">
        <f t="shared" si="21"/>
        <v>-1.6709511568123392E-2</v>
      </c>
      <c r="O162" s="93">
        <v>732</v>
      </c>
      <c r="P162" s="385">
        <f>O162/O149-1</f>
        <v>0.45526838966202776</v>
      </c>
      <c r="Q162" s="72"/>
      <c r="R162" s="72"/>
      <c r="S162" s="72"/>
      <c r="T162" s="72"/>
      <c r="U162" s="72"/>
      <c r="V162" s="72"/>
      <c r="W162" s="72"/>
      <c r="X162" s="72"/>
      <c r="Y162" s="72"/>
      <c r="Z162" s="72"/>
      <c r="AA162" s="72"/>
      <c r="AB162" s="72"/>
      <c r="AC162" s="72"/>
      <c r="AD162" s="91"/>
    </row>
    <row r="163" spans="1:30" s="106" customFormat="1" ht="13.55" customHeight="1">
      <c r="A163" s="439"/>
      <c r="B163" s="95" t="s">
        <v>8</v>
      </c>
      <c r="C163" s="166">
        <v>2003943</v>
      </c>
      <c r="D163" s="385">
        <f>C163/C150-1</f>
        <v>0.27707846608571973</v>
      </c>
      <c r="E163" s="93">
        <v>22940</v>
      </c>
      <c r="F163" s="385">
        <f t="shared" si="23"/>
        <v>0.11521633446767132</v>
      </c>
      <c r="G163" s="92">
        <v>27463</v>
      </c>
      <c r="H163" s="385">
        <f t="shared" si="20"/>
        <v>1.0246977292833972</v>
      </c>
      <c r="I163" s="138">
        <v>53520</v>
      </c>
      <c r="J163" s="358">
        <f t="shared" si="26"/>
        <v>0.38412599891380239</v>
      </c>
      <c r="K163" s="373">
        <v>6512</v>
      </c>
      <c r="L163" s="385">
        <f t="shared" si="27"/>
        <v>9.4086021505376261E-2</v>
      </c>
      <c r="M163" s="356">
        <v>1099</v>
      </c>
      <c r="N163" s="385">
        <f t="shared" si="21"/>
        <v>5.2681992337164751E-2</v>
      </c>
      <c r="O163" s="93">
        <v>634</v>
      </c>
      <c r="P163" s="385">
        <f t="shared" ref="P163:P195" si="28">O163/O151-1</f>
        <v>6.3758389261745041E-2</v>
      </c>
      <c r="Q163" s="72"/>
      <c r="R163" s="72"/>
      <c r="S163" s="72"/>
      <c r="T163" s="72"/>
      <c r="U163" s="72"/>
      <c r="V163" s="72"/>
      <c r="W163" s="72"/>
      <c r="X163" s="72"/>
      <c r="Y163" s="72"/>
      <c r="Z163" s="72"/>
      <c r="AA163" s="72"/>
      <c r="AB163" s="72"/>
      <c r="AC163" s="72"/>
      <c r="AD163" s="91"/>
    </row>
    <row r="164" spans="1:30" s="106" customFormat="1" ht="13.55" customHeight="1">
      <c r="A164" s="439"/>
      <c r="B164" s="95" t="s">
        <v>9</v>
      </c>
      <c r="C164" s="166">
        <v>2003834</v>
      </c>
      <c r="D164" s="385">
        <f>C164/C152-1</f>
        <v>0.2095129677291625</v>
      </c>
      <c r="E164" s="93">
        <v>20010</v>
      </c>
      <c r="F164" s="385">
        <f t="shared" si="23"/>
        <v>5.7052297939778063E-2</v>
      </c>
      <c r="G164" s="92">
        <v>24987</v>
      </c>
      <c r="H164" s="385">
        <f t="shared" si="20"/>
        <v>0.80411552346570392</v>
      </c>
      <c r="I164" s="138">
        <v>51576</v>
      </c>
      <c r="J164" s="358">
        <f t="shared" si="26"/>
        <v>0.18964801402408082</v>
      </c>
      <c r="K164" s="373">
        <v>5008</v>
      </c>
      <c r="L164" s="385">
        <f t="shared" si="27"/>
        <v>2.960526315789469E-2</v>
      </c>
      <c r="M164" s="356">
        <v>891</v>
      </c>
      <c r="N164" s="385">
        <f t="shared" si="21"/>
        <v>3.3642691415313224E-2</v>
      </c>
      <c r="O164" s="93">
        <v>640</v>
      </c>
      <c r="P164" s="385">
        <f t="shared" si="28"/>
        <v>-0.11111111111111116</v>
      </c>
      <c r="Q164" s="72"/>
      <c r="R164" s="72"/>
      <c r="S164" s="72"/>
      <c r="T164" s="72"/>
      <c r="U164" s="72"/>
      <c r="V164" s="72"/>
      <c r="W164" s="72"/>
      <c r="X164" s="72"/>
      <c r="Y164" s="72"/>
      <c r="Z164" s="72"/>
      <c r="AA164" s="72"/>
      <c r="AB164" s="72"/>
      <c r="AC164" s="72"/>
      <c r="AD164" s="91"/>
    </row>
    <row r="165" spans="1:30" s="106" customFormat="1" ht="13.55" customHeight="1">
      <c r="A165" s="439"/>
      <c r="B165" s="95" t="s">
        <v>240</v>
      </c>
      <c r="C165" s="166">
        <v>2098126</v>
      </c>
      <c r="D165" s="385">
        <f>C165/C153-1</f>
        <v>0.17983801538195943</v>
      </c>
      <c r="E165" s="93">
        <v>17780</v>
      </c>
      <c r="F165" s="385">
        <f t="shared" si="23"/>
        <v>-5.6211354693647131E-4</v>
      </c>
      <c r="G165" s="92">
        <v>27975</v>
      </c>
      <c r="H165" s="385">
        <f t="shared" si="20"/>
        <v>0.50759862039232595</v>
      </c>
      <c r="I165" s="138">
        <v>55033</v>
      </c>
      <c r="J165" s="358">
        <f t="shared" si="26"/>
        <v>0.19434437258561577</v>
      </c>
      <c r="K165" s="373">
        <v>3968</v>
      </c>
      <c r="L165" s="385">
        <f t="shared" si="27"/>
        <v>5.0847457627118731E-2</v>
      </c>
      <c r="M165" s="356">
        <v>1092</v>
      </c>
      <c r="N165" s="385">
        <f t="shared" si="21"/>
        <v>0.44444444444444442</v>
      </c>
      <c r="O165" s="93">
        <v>733</v>
      </c>
      <c r="P165" s="385">
        <f t="shared" si="28"/>
        <v>0.1346749226006192</v>
      </c>
      <c r="Q165" s="72"/>
      <c r="R165" s="72"/>
      <c r="S165" s="72"/>
      <c r="T165" s="72"/>
      <c r="U165" s="72"/>
      <c r="V165" s="72"/>
      <c r="W165" s="72"/>
      <c r="X165" s="72"/>
      <c r="Y165" s="72"/>
      <c r="Z165" s="72"/>
      <c r="AA165" s="72"/>
      <c r="AB165" s="72"/>
      <c r="AC165" s="72"/>
      <c r="AD165" s="91"/>
    </row>
    <row r="166" spans="1:30" s="106" customFormat="1" ht="13.55" customHeight="1">
      <c r="A166" s="439"/>
      <c r="B166" s="95" t="s">
        <v>241</v>
      </c>
      <c r="C166" s="166">
        <v>2389447</v>
      </c>
      <c r="D166" s="385">
        <f>C166/C154-1</f>
        <v>0.14543102142403797</v>
      </c>
      <c r="E166" s="93">
        <v>20090</v>
      </c>
      <c r="F166" s="385">
        <f t="shared" si="23"/>
        <v>-2.9468599033816378E-2</v>
      </c>
      <c r="G166" s="92">
        <v>29941</v>
      </c>
      <c r="H166" s="385">
        <f t="shared" si="20"/>
        <v>0.41954295467475822</v>
      </c>
      <c r="I166" s="138">
        <v>61097</v>
      </c>
      <c r="J166" s="358">
        <f t="shared" si="26"/>
        <v>0.24986191518523815</v>
      </c>
      <c r="K166" s="373">
        <v>6000</v>
      </c>
      <c r="L166" s="385">
        <f t="shared" si="27"/>
        <v>9.011627906976738E-2</v>
      </c>
      <c r="M166" s="356">
        <v>1382</v>
      </c>
      <c r="N166" s="385">
        <f t="shared" si="21"/>
        <v>0.37103174603174605</v>
      </c>
      <c r="O166" s="93">
        <v>703</v>
      </c>
      <c r="P166" s="385">
        <f t="shared" si="28"/>
        <v>3.3823529411764808E-2</v>
      </c>
      <c r="Q166" s="72"/>
      <c r="R166" s="72"/>
      <c r="S166" s="72"/>
      <c r="T166" s="72"/>
      <c r="U166" s="72"/>
      <c r="V166" s="72"/>
      <c r="W166" s="72"/>
      <c r="X166" s="72"/>
      <c r="Y166" s="72"/>
      <c r="Z166" s="72"/>
      <c r="AA166" s="72"/>
      <c r="AB166" s="72"/>
      <c r="AC166" s="72"/>
      <c r="AD166" s="91"/>
    </row>
    <row r="167" spans="1:30" s="106" customFormat="1" ht="13.55" customHeight="1">
      <c r="A167" s="439"/>
      <c r="B167" s="95" t="s">
        <v>242</v>
      </c>
      <c r="C167" s="166">
        <v>2385301</v>
      </c>
      <c r="D167" s="385">
        <f>C167/C155-1</f>
        <v>0.15553416485768867</v>
      </c>
      <c r="E167" s="93">
        <v>21190</v>
      </c>
      <c r="F167" s="385">
        <f t="shared" si="23"/>
        <v>4.7415836889521668E-3</v>
      </c>
      <c r="G167" s="92">
        <v>30963</v>
      </c>
      <c r="H167" s="385">
        <f t="shared" si="20"/>
        <v>0.4382664437012263</v>
      </c>
      <c r="I167" s="138">
        <v>58411</v>
      </c>
      <c r="J167" s="358">
        <f t="shared" si="26"/>
        <v>0.24519814960881714</v>
      </c>
      <c r="K167" s="373">
        <v>4688</v>
      </c>
      <c r="L167" s="385">
        <f t="shared" si="27"/>
        <v>7.3260073260073222E-2</v>
      </c>
      <c r="M167" s="356">
        <v>1137</v>
      </c>
      <c r="N167" s="385">
        <f t="shared" si="21"/>
        <v>8.1826831588962895E-2</v>
      </c>
      <c r="O167" s="93">
        <v>672</v>
      </c>
      <c r="P167" s="385">
        <f t="shared" si="28"/>
        <v>6.3291139240506222E-2</v>
      </c>
      <c r="Q167" s="72"/>
      <c r="R167" s="72"/>
      <c r="S167" s="72"/>
      <c r="T167" s="72"/>
      <c r="U167" s="72"/>
      <c r="V167" s="72"/>
      <c r="W167" s="72"/>
      <c r="X167" s="72"/>
      <c r="Y167" s="72"/>
      <c r="Z167" s="72"/>
      <c r="AA167" s="72"/>
      <c r="AB167" s="72"/>
      <c r="AC167" s="72"/>
      <c r="AD167" s="91"/>
    </row>
    <row r="168" spans="1:30" s="106" customFormat="1" ht="13.55" customHeight="1">
      <c r="A168" s="439"/>
      <c r="B168" s="95" t="s">
        <v>243</v>
      </c>
      <c r="C168" s="166">
        <v>2236500</v>
      </c>
      <c r="D168" s="385">
        <f>C168/C155-1</f>
        <v>8.3449074018004721E-2</v>
      </c>
      <c r="E168" s="93">
        <v>26370</v>
      </c>
      <c r="F168" s="385">
        <f t="shared" si="23"/>
        <v>0.19754768392370581</v>
      </c>
      <c r="G168" s="92">
        <v>25691</v>
      </c>
      <c r="H168" s="385">
        <f t="shared" si="20"/>
        <v>0.2949092741935484</v>
      </c>
      <c r="I168" s="138">
        <v>58880</v>
      </c>
      <c r="J168" s="358">
        <f t="shared" si="26"/>
        <v>0.3325789295009618</v>
      </c>
      <c r="K168" s="373">
        <v>6688</v>
      </c>
      <c r="L168" s="385">
        <f>K168/K155-1</f>
        <v>0.53113553113553102</v>
      </c>
      <c r="M168" s="356">
        <v>1230</v>
      </c>
      <c r="N168" s="385">
        <f t="shared" si="21"/>
        <v>5.3082191780821915E-2</v>
      </c>
      <c r="O168" s="93">
        <v>803</v>
      </c>
      <c r="P168" s="385">
        <f t="shared" si="28"/>
        <v>0.31855500821018068</v>
      </c>
      <c r="Q168" s="72"/>
      <c r="R168" s="72"/>
      <c r="S168" s="72"/>
      <c r="T168" s="72"/>
      <c r="U168" s="72"/>
      <c r="V168" s="72"/>
      <c r="W168" s="72"/>
      <c r="X168" s="72"/>
      <c r="Y168" s="72"/>
      <c r="Z168" s="72"/>
      <c r="AA168" s="72"/>
      <c r="AB168" s="72"/>
      <c r="AC168" s="72"/>
      <c r="AD168" s="91"/>
    </row>
    <row r="169" spans="1:30" s="106" customFormat="1" ht="13.55" customHeight="1">
      <c r="A169" s="439"/>
      <c r="B169" s="95" t="s">
        <v>244</v>
      </c>
      <c r="C169" s="166">
        <v>2231748</v>
      </c>
      <c r="D169" s="385">
        <f>C169/C157-1</f>
        <v>0.19629364391879722</v>
      </c>
      <c r="E169" s="93">
        <v>27940</v>
      </c>
      <c r="F169" s="385">
        <f t="shared" si="23"/>
        <v>0.27871853546910752</v>
      </c>
      <c r="G169" s="92">
        <v>24411</v>
      </c>
      <c r="H169" s="385">
        <f t="shared" si="20"/>
        <v>0.20061971276805035</v>
      </c>
      <c r="I169" s="138">
        <v>56292</v>
      </c>
      <c r="J169" s="358">
        <f t="shared" si="26"/>
        <v>0.16984974750098703</v>
      </c>
      <c r="K169" s="373">
        <v>8928</v>
      </c>
      <c r="L169" s="385">
        <f>K169/K157-1</f>
        <v>0.52876712328767117</v>
      </c>
      <c r="M169" s="356">
        <v>731</v>
      </c>
      <c r="N169" s="385">
        <f t="shared" si="21"/>
        <v>-0.28473581213307242</v>
      </c>
      <c r="O169" s="93">
        <v>968</v>
      </c>
      <c r="P169" s="385">
        <f t="shared" si="28"/>
        <v>0.27201051248357433</v>
      </c>
      <c r="Q169" s="72"/>
      <c r="R169" s="72"/>
      <c r="S169" s="72"/>
      <c r="T169" s="72"/>
      <c r="U169" s="72"/>
      <c r="V169" s="72"/>
      <c r="W169" s="72"/>
      <c r="X169" s="72"/>
      <c r="Y169" s="72"/>
      <c r="Z169" s="72"/>
      <c r="AA169" s="72"/>
      <c r="AB169" s="72"/>
      <c r="AC169" s="72"/>
      <c r="AD169" s="91"/>
    </row>
    <row r="170" spans="1:30" s="106" customFormat="1" ht="13.55" customHeight="1">
      <c r="A170" s="439"/>
      <c r="B170" s="62" t="s">
        <v>245</v>
      </c>
      <c r="C170" s="166">
        <v>2227747</v>
      </c>
      <c r="D170" s="385">
        <f>C170/C158-1</f>
        <v>0.22021459154593215</v>
      </c>
      <c r="E170" s="93">
        <v>27310</v>
      </c>
      <c r="F170" s="385">
        <f t="shared" si="23"/>
        <v>4.1571319603356249E-2</v>
      </c>
      <c r="G170" s="92">
        <v>24388</v>
      </c>
      <c r="H170" s="385">
        <f t="shared" si="20"/>
        <v>-1.5183330641253432E-2</v>
      </c>
      <c r="I170" s="138">
        <v>61093</v>
      </c>
      <c r="J170" s="358">
        <f t="shared" si="26"/>
        <v>0.25473403162867125</v>
      </c>
      <c r="K170" s="373">
        <v>9312</v>
      </c>
      <c r="L170" s="385">
        <f t="shared" ref="L170:L195" si="29">K170/K158-1</f>
        <v>6.3985374771480696E-2</v>
      </c>
      <c r="M170" s="356">
        <v>435</v>
      </c>
      <c r="N170" s="385">
        <f t="shared" si="21"/>
        <v>-0.59944751381215466</v>
      </c>
      <c r="O170" s="93">
        <v>771</v>
      </c>
      <c r="P170" s="385">
        <f t="shared" si="28"/>
        <v>-2.8967254408060472E-2</v>
      </c>
      <c r="Q170" s="72"/>
      <c r="R170" s="72"/>
      <c r="S170" s="72"/>
      <c r="T170" s="72"/>
      <c r="U170" s="72"/>
      <c r="V170" s="72"/>
      <c r="W170" s="72"/>
      <c r="X170" s="72"/>
      <c r="Y170" s="72"/>
      <c r="Z170" s="72"/>
      <c r="AA170" s="72"/>
      <c r="AB170" s="72"/>
      <c r="AC170" s="72"/>
      <c r="AD170" s="91"/>
    </row>
    <row r="171" spans="1:30" s="106" customFormat="1" ht="13.55" customHeight="1">
      <c r="A171" s="444"/>
      <c r="B171" s="156" t="s">
        <v>231</v>
      </c>
      <c r="C171" s="173">
        <v>2404942</v>
      </c>
      <c r="D171" s="389">
        <f>C171/C159-1</f>
        <v>0.19825613404848452</v>
      </c>
      <c r="E171" s="154">
        <v>32700</v>
      </c>
      <c r="F171" s="389">
        <f t="shared" si="23"/>
        <v>8.1706913661925284E-2</v>
      </c>
      <c r="G171" s="153">
        <v>29092</v>
      </c>
      <c r="H171" s="389">
        <f t="shared" si="20"/>
        <v>-6.5287238144197401E-2</v>
      </c>
      <c r="I171" s="241">
        <v>70411</v>
      </c>
      <c r="J171" s="359">
        <f t="shared" si="26"/>
        <v>0.27572337071730102</v>
      </c>
      <c r="K171" s="374">
        <v>11120</v>
      </c>
      <c r="L171" s="389">
        <f t="shared" si="29"/>
        <v>0.2192982456140351</v>
      </c>
      <c r="M171" s="357">
        <v>561</v>
      </c>
      <c r="N171" s="389">
        <f t="shared" si="21"/>
        <v>-0.52975691533948033</v>
      </c>
      <c r="O171" s="154">
        <v>833</v>
      </c>
      <c r="P171" s="389">
        <f t="shared" si="28"/>
        <v>4.1250000000000009E-2</v>
      </c>
      <c r="Q171" s="72"/>
      <c r="R171" s="72"/>
      <c r="S171" s="72"/>
      <c r="T171" s="72"/>
      <c r="U171" s="72"/>
      <c r="V171" s="72"/>
      <c r="W171" s="72"/>
      <c r="X171" s="72"/>
      <c r="Y171" s="72"/>
      <c r="Z171" s="72"/>
      <c r="AA171" s="72"/>
      <c r="AB171" s="72"/>
      <c r="AC171" s="72"/>
      <c r="AD171" s="91"/>
    </row>
    <row r="172" spans="1:30" s="106" customFormat="1" ht="13.55" customHeight="1">
      <c r="A172" s="399" t="s">
        <v>289</v>
      </c>
      <c r="B172" s="101" t="s">
        <v>233</v>
      </c>
      <c r="C172" s="165">
        <v>2866780</v>
      </c>
      <c r="D172" s="386">
        <f>C172/C160-1</f>
        <v>0.22352593715536351</v>
      </c>
      <c r="E172" s="105">
        <v>34530</v>
      </c>
      <c r="F172" s="386">
        <f t="shared" si="23"/>
        <v>6.5083281924737779E-2</v>
      </c>
      <c r="G172" s="100">
        <v>28750</v>
      </c>
      <c r="H172" s="386">
        <f t="shared" si="20"/>
        <v>-6.7496999772955785E-2</v>
      </c>
      <c r="I172" s="246">
        <v>69249</v>
      </c>
      <c r="J172" s="371">
        <f t="shared" si="26"/>
        <v>0.22912673056443023</v>
      </c>
      <c r="K172" s="372">
        <v>14016</v>
      </c>
      <c r="L172" s="386">
        <f t="shared" si="29"/>
        <v>0.1130876747141043</v>
      </c>
      <c r="M172" s="362">
        <v>1806</v>
      </c>
      <c r="N172" s="386">
        <f t="shared" si="21"/>
        <v>0.28540925266903916</v>
      </c>
      <c r="O172" s="105">
        <v>792</v>
      </c>
      <c r="P172" s="386">
        <f t="shared" si="28"/>
        <v>5.7409879839786404E-2</v>
      </c>
      <c r="Q172" s="72"/>
      <c r="R172" s="72"/>
      <c r="S172" s="72"/>
      <c r="T172" s="72"/>
      <c r="U172" s="72"/>
      <c r="V172" s="72"/>
      <c r="W172" s="72"/>
      <c r="X172" s="72"/>
      <c r="Y172" s="72"/>
      <c r="Z172" s="72"/>
      <c r="AA172" s="72"/>
      <c r="AB172" s="72"/>
      <c r="AC172" s="72"/>
      <c r="AD172" s="91"/>
    </row>
    <row r="173" spans="1:30" s="106" customFormat="1" ht="13.55" customHeight="1">
      <c r="A173" s="400"/>
      <c r="B173" s="62" t="s">
        <v>234</v>
      </c>
      <c r="C173" s="166">
        <v>2311009</v>
      </c>
      <c r="D173" s="385">
        <f t="shared" ref="D173:D183" si="30">C173/C161-1</f>
        <v>3.5737510806630679E-2</v>
      </c>
      <c r="E173" s="93">
        <v>26640</v>
      </c>
      <c r="F173" s="385">
        <f t="shared" si="23"/>
        <v>-0.10453781512605043</v>
      </c>
      <c r="G173" s="92">
        <v>22365</v>
      </c>
      <c r="H173" s="385">
        <f t="shared" si="20"/>
        <v>-0.26219773694454523</v>
      </c>
      <c r="I173" s="138">
        <v>60939</v>
      </c>
      <c r="J173" s="358">
        <f t="shared" si="26"/>
        <v>0.19058690215692398</v>
      </c>
      <c r="K173" s="373">
        <v>8560</v>
      </c>
      <c r="L173" s="385">
        <f t="shared" si="29"/>
        <v>-2.3722627737226332E-2</v>
      </c>
      <c r="M173" s="356">
        <v>999</v>
      </c>
      <c r="N173" s="385">
        <f t="shared" si="21"/>
        <v>-0.10564010743061773</v>
      </c>
      <c r="O173" s="93">
        <v>553</v>
      </c>
      <c r="P173" s="385">
        <f t="shared" si="28"/>
        <v>-0.12638230647709325</v>
      </c>
      <c r="Q173" s="72"/>
      <c r="R173" s="72"/>
      <c r="S173" s="72"/>
      <c r="T173" s="72"/>
      <c r="U173" s="72"/>
      <c r="V173" s="72"/>
      <c r="W173" s="72"/>
      <c r="X173" s="72"/>
      <c r="Y173" s="72"/>
      <c r="Z173" s="72"/>
      <c r="AA173" s="72"/>
      <c r="AB173" s="72"/>
      <c r="AC173" s="72"/>
      <c r="AD173" s="91"/>
    </row>
    <row r="174" spans="1:30" s="106" customFormat="1" ht="13.55" customHeight="1">
      <c r="A174" s="400"/>
      <c r="B174" s="62" t="s">
        <v>237</v>
      </c>
      <c r="C174" s="166">
        <v>2252565</v>
      </c>
      <c r="D174" s="385">
        <f t="shared" si="30"/>
        <v>0.16079167572770903</v>
      </c>
      <c r="E174" s="93">
        <v>26270</v>
      </c>
      <c r="F174" s="385">
        <f t="shared" si="23"/>
        <v>0.10797132011809363</v>
      </c>
      <c r="G174" s="92">
        <v>25081</v>
      </c>
      <c r="H174" s="385">
        <f t="shared" si="20"/>
        <v>-0.12646280300919477</v>
      </c>
      <c r="I174" s="138">
        <v>53132</v>
      </c>
      <c r="J174" s="358">
        <f t="shared" si="26"/>
        <v>3.3877527193477475E-2</v>
      </c>
      <c r="K174" s="373">
        <v>9136</v>
      </c>
      <c r="L174" s="385">
        <f t="shared" si="29"/>
        <v>0.20464135021097052</v>
      </c>
      <c r="M174" s="356">
        <v>1110</v>
      </c>
      <c r="N174" s="385">
        <f t="shared" si="21"/>
        <v>0.45098039215686275</v>
      </c>
      <c r="O174" s="93">
        <v>720</v>
      </c>
      <c r="P174" s="385">
        <f t="shared" si="28"/>
        <v>-1.6393442622950838E-2</v>
      </c>
      <c r="Q174" s="72"/>
      <c r="R174" s="72"/>
      <c r="S174" s="72"/>
      <c r="T174" s="72"/>
      <c r="U174" s="72"/>
      <c r="V174" s="72"/>
      <c r="W174" s="72"/>
      <c r="X174" s="72"/>
      <c r="Y174" s="72"/>
      <c r="Z174" s="72"/>
      <c r="AA174" s="72"/>
      <c r="AB174" s="72"/>
      <c r="AC174" s="72"/>
      <c r="AD174" s="91"/>
    </row>
    <row r="175" spans="1:30" s="106" customFormat="1" ht="13.55" customHeight="1">
      <c r="A175" s="400"/>
      <c r="B175" s="62" t="s">
        <v>238</v>
      </c>
      <c r="C175" s="166">
        <v>2230200</v>
      </c>
      <c r="D175" s="385">
        <f t="shared" si="30"/>
        <v>0.11290590600630845</v>
      </c>
      <c r="E175" s="93">
        <v>21610</v>
      </c>
      <c r="F175" s="385">
        <f t="shared" si="23"/>
        <v>-5.7977332170880524E-2</v>
      </c>
      <c r="G175" s="92">
        <v>21928</v>
      </c>
      <c r="H175" s="385">
        <f t="shared" si="20"/>
        <v>-0.20154389542293266</v>
      </c>
      <c r="I175" s="138">
        <v>60265</v>
      </c>
      <c r="J175" s="358">
        <f t="shared" si="26"/>
        <v>0.12602765321375187</v>
      </c>
      <c r="K175" s="373">
        <v>6432</v>
      </c>
      <c r="L175" s="385">
        <f t="shared" si="29"/>
        <v>-1.2285012285012331E-2</v>
      </c>
      <c r="M175" s="356">
        <v>1123</v>
      </c>
      <c r="N175" s="385">
        <f t="shared" si="21"/>
        <v>2.1838034576888082E-2</v>
      </c>
      <c r="O175" s="93">
        <v>760</v>
      </c>
      <c r="P175" s="385">
        <f t="shared" si="28"/>
        <v>0.19873817034700325</v>
      </c>
      <c r="Q175" s="96"/>
      <c r="R175" s="96"/>
      <c r="S175" s="96"/>
      <c r="T175" s="96"/>
      <c r="U175" s="96"/>
      <c r="V175" s="96"/>
      <c r="W175" s="96"/>
      <c r="X175" s="96"/>
      <c r="Y175" s="96"/>
      <c r="Z175" s="96"/>
      <c r="AA175" s="96"/>
      <c r="AB175" s="96"/>
      <c r="AC175" s="96"/>
    </row>
    <row r="176" spans="1:30" s="106" customFormat="1" ht="13.55" customHeight="1">
      <c r="A176" s="400"/>
      <c r="B176" s="62" t="s">
        <v>9</v>
      </c>
      <c r="C176" s="166">
        <v>2331565</v>
      </c>
      <c r="D176" s="385">
        <f t="shared" si="30"/>
        <v>0.1635519708718387</v>
      </c>
      <c r="E176" s="93">
        <v>20010</v>
      </c>
      <c r="F176" s="385">
        <f t="shared" si="23"/>
        <v>0</v>
      </c>
      <c r="G176" s="92">
        <v>22076</v>
      </c>
      <c r="H176" s="385">
        <f t="shared" si="20"/>
        <v>-0.11650058030175692</v>
      </c>
      <c r="I176" s="138">
        <v>60516</v>
      </c>
      <c r="J176" s="358">
        <f t="shared" si="26"/>
        <v>0.17333643555141931</v>
      </c>
      <c r="K176" s="373">
        <v>5024</v>
      </c>
      <c r="L176" s="385">
        <f t="shared" si="29"/>
        <v>3.1948881789136685E-3</v>
      </c>
      <c r="M176" s="356">
        <v>1099</v>
      </c>
      <c r="N176" s="385">
        <f t="shared" si="21"/>
        <v>0.2334455667789001</v>
      </c>
      <c r="O176" s="93">
        <v>598</v>
      </c>
      <c r="P176" s="385">
        <f t="shared" si="28"/>
        <v>-6.5625000000000044E-2</v>
      </c>
      <c r="Q176" s="96"/>
      <c r="R176" s="96"/>
      <c r="S176" s="96"/>
      <c r="T176" s="96"/>
      <c r="U176" s="96"/>
      <c r="V176" s="96"/>
      <c r="W176" s="96"/>
      <c r="X176" s="96"/>
      <c r="Y176" s="96"/>
      <c r="Z176" s="96"/>
      <c r="AA176" s="96"/>
      <c r="AB176" s="96"/>
      <c r="AC176" s="96"/>
    </row>
    <row r="177" spans="1:30" s="106" customFormat="1" ht="13.55" customHeight="1">
      <c r="A177" s="400"/>
      <c r="B177" s="62" t="s">
        <v>240</v>
      </c>
      <c r="C177" s="166">
        <v>2323986</v>
      </c>
      <c r="D177" s="385">
        <f t="shared" si="30"/>
        <v>0.10764844437369359</v>
      </c>
      <c r="E177" s="93">
        <v>19750</v>
      </c>
      <c r="F177" s="385">
        <f t="shared" si="23"/>
        <v>0.11079865016872881</v>
      </c>
      <c r="G177" s="92">
        <v>24026</v>
      </c>
      <c r="H177" s="385">
        <f t="shared" si="20"/>
        <v>-0.14116175156389635</v>
      </c>
      <c r="I177" s="138">
        <v>67996</v>
      </c>
      <c r="J177" s="358">
        <f t="shared" si="26"/>
        <v>0.23554957934330312</v>
      </c>
      <c r="K177" s="373">
        <v>3840</v>
      </c>
      <c r="L177" s="385">
        <f t="shared" si="29"/>
        <v>-3.2258064516129004E-2</v>
      </c>
      <c r="M177" s="356">
        <v>1048</v>
      </c>
      <c r="N177" s="385">
        <f t="shared" si="21"/>
        <v>-4.0293040293040296E-2</v>
      </c>
      <c r="O177" s="93">
        <v>683</v>
      </c>
      <c r="P177" s="385">
        <f t="shared" si="28"/>
        <v>-6.8212824010913997E-2</v>
      </c>
      <c r="Q177" s="72"/>
      <c r="R177" s="72"/>
      <c r="S177" s="72"/>
      <c r="T177" s="72"/>
      <c r="U177" s="72"/>
      <c r="V177" s="72"/>
      <c r="W177" s="72"/>
      <c r="X177" s="72"/>
      <c r="Y177" s="72"/>
      <c r="Z177" s="72"/>
      <c r="AA177" s="72"/>
      <c r="AB177" s="72"/>
      <c r="AC177" s="72"/>
      <c r="AD177" s="91"/>
    </row>
    <row r="178" spans="1:30" s="106" customFormat="1" ht="13.55" customHeight="1">
      <c r="A178" s="400"/>
      <c r="B178" s="62" t="s">
        <v>241</v>
      </c>
      <c r="C178" s="166">
        <v>2495297</v>
      </c>
      <c r="D178" s="385">
        <f t="shared" si="30"/>
        <v>4.4298952853944806E-2</v>
      </c>
      <c r="E178" s="93">
        <v>21960</v>
      </c>
      <c r="F178" s="385">
        <f t="shared" si="23"/>
        <v>9.3081134892981643E-2</v>
      </c>
      <c r="G178" s="92">
        <v>23454</v>
      </c>
      <c r="H178" s="385">
        <f t="shared" si="20"/>
        <v>-0.21665943021275175</v>
      </c>
      <c r="I178" s="138">
        <v>70622</v>
      </c>
      <c r="J178" s="358">
        <f t="shared" si="26"/>
        <v>0.15589963500662884</v>
      </c>
      <c r="K178" s="373">
        <v>5456</v>
      </c>
      <c r="L178" s="385">
        <f t="shared" si="29"/>
        <v>-9.0666666666666673E-2</v>
      </c>
      <c r="M178" s="356">
        <v>1223</v>
      </c>
      <c r="N178" s="385">
        <f t="shared" si="21"/>
        <v>-0.1150506512301013</v>
      </c>
      <c r="O178" s="93">
        <v>712</v>
      </c>
      <c r="P178" s="385">
        <f t="shared" si="28"/>
        <v>1.2802275960170695E-2</v>
      </c>
      <c r="Q178" s="72"/>
      <c r="R178" s="72"/>
      <c r="S178" s="72"/>
      <c r="T178" s="72"/>
      <c r="U178" s="72"/>
      <c r="V178" s="72"/>
      <c r="W178" s="72"/>
      <c r="X178" s="72"/>
      <c r="Y178" s="72"/>
      <c r="Z178" s="72"/>
      <c r="AA178" s="72"/>
      <c r="AB178" s="72"/>
      <c r="AC178" s="72"/>
      <c r="AD178" s="91"/>
    </row>
    <row r="179" spans="1:30" s="106" customFormat="1" ht="13.55" customHeight="1">
      <c r="A179" s="400"/>
      <c r="B179" s="62" t="s">
        <v>242</v>
      </c>
      <c r="C179" s="166">
        <v>2519860</v>
      </c>
      <c r="D179" s="385">
        <f t="shared" si="30"/>
        <v>5.6411748454388011E-2</v>
      </c>
      <c r="E179" s="93">
        <v>23840</v>
      </c>
      <c r="F179" s="385">
        <f t="shared" ref="F179:F195" si="31">E179/E167-1</f>
        <v>0.12505899008966503</v>
      </c>
      <c r="G179" s="92">
        <v>27350</v>
      </c>
      <c r="H179" s="385">
        <f t="shared" si="20"/>
        <v>-0.11668765946452217</v>
      </c>
      <c r="I179" s="138">
        <v>64432</v>
      </c>
      <c r="J179" s="358">
        <f t="shared" si="26"/>
        <v>0.10307989933402961</v>
      </c>
      <c r="K179" s="373">
        <v>4640</v>
      </c>
      <c r="L179" s="385">
        <f t="shared" si="29"/>
        <v>-1.0238907849829393E-2</v>
      </c>
      <c r="M179" s="356">
        <v>1526</v>
      </c>
      <c r="N179" s="385">
        <f t="shared" si="21"/>
        <v>0.34212840809146877</v>
      </c>
      <c r="O179" s="93">
        <v>685</v>
      </c>
      <c r="P179" s="385">
        <f t="shared" si="28"/>
        <v>1.9345238095238138E-2</v>
      </c>
      <c r="Q179" s="72"/>
      <c r="R179" s="72"/>
      <c r="S179" s="72"/>
      <c r="T179" s="72"/>
      <c r="U179" s="72"/>
      <c r="V179" s="72"/>
      <c r="W179" s="72"/>
      <c r="X179" s="72"/>
      <c r="Y179" s="72"/>
      <c r="Z179" s="72"/>
      <c r="AA179" s="72"/>
      <c r="AB179" s="72"/>
      <c r="AC179" s="72"/>
      <c r="AD179" s="91"/>
    </row>
    <row r="180" spans="1:30" s="106" customFormat="1" ht="13.55" customHeight="1">
      <c r="A180" s="400"/>
      <c r="B180" s="62" t="s">
        <v>243</v>
      </c>
      <c r="C180" s="166">
        <v>2225756</v>
      </c>
      <c r="D180" s="385">
        <f t="shared" si="30"/>
        <v>-4.8039347194276383E-3</v>
      </c>
      <c r="E180" s="93">
        <v>21410</v>
      </c>
      <c r="F180" s="385">
        <f t="shared" si="31"/>
        <v>-0.18809252938945775</v>
      </c>
      <c r="G180" s="92">
        <v>22339</v>
      </c>
      <c r="H180" s="385">
        <f t="shared" si="20"/>
        <v>-0.13047370674555292</v>
      </c>
      <c r="I180" s="138">
        <v>57768</v>
      </c>
      <c r="J180" s="358">
        <f t="shared" si="26"/>
        <v>-1.8885869565217428E-2</v>
      </c>
      <c r="K180" s="373">
        <v>5360</v>
      </c>
      <c r="L180" s="385">
        <f t="shared" si="29"/>
        <v>-0.19856459330143539</v>
      </c>
      <c r="M180" s="356">
        <v>1172</v>
      </c>
      <c r="N180" s="385">
        <f t="shared" si="21"/>
        <v>-4.715447154471545E-2</v>
      </c>
      <c r="O180" s="93">
        <v>585</v>
      </c>
      <c r="P180" s="385">
        <f t="shared" si="28"/>
        <v>-0.2714819427148194</v>
      </c>
      <c r="Q180" s="72"/>
      <c r="R180" s="72"/>
      <c r="S180" s="72"/>
      <c r="T180" s="72"/>
      <c r="U180" s="72"/>
      <c r="V180" s="72"/>
      <c r="W180" s="72"/>
      <c r="X180" s="72"/>
      <c r="Y180" s="72"/>
      <c r="Z180" s="72"/>
      <c r="AA180" s="72"/>
      <c r="AB180" s="72"/>
      <c r="AC180" s="72"/>
      <c r="AD180" s="91"/>
    </row>
    <row r="181" spans="1:30" s="106" customFormat="1" ht="13.55" customHeight="1">
      <c r="A181" s="400"/>
      <c r="B181" s="62" t="s">
        <v>244</v>
      </c>
      <c r="C181" s="166">
        <v>2347876</v>
      </c>
      <c r="D181" s="385">
        <f t="shared" si="30"/>
        <v>5.2034548703527417E-2</v>
      </c>
      <c r="E181" s="93">
        <v>19300</v>
      </c>
      <c r="F181" s="385">
        <f t="shared" si="31"/>
        <v>-0.30923407301360062</v>
      </c>
      <c r="G181" s="92">
        <v>15552</v>
      </c>
      <c r="H181" s="385">
        <f t="shared" si="20"/>
        <v>-0.36291016345090327</v>
      </c>
      <c r="I181" s="138">
        <v>60983</v>
      </c>
      <c r="J181" s="358">
        <f t="shared" si="26"/>
        <v>8.3333333333333259E-2</v>
      </c>
      <c r="K181" s="373">
        <v>6720</v>
      </c>
      <c r="L181" s="385">
        <f t="shared" si="29"/>
        <v>-0.24731182795698925</v>
      </c>
      <c r="M181" s="356">
        <v>1044</v>
      </c>
      <c r="N181" s="385">
        <f t="shared" si="21"/>
        <v>0.42818057455540354</v>
      </c>
      <c r="O181" s="93">
        <v>772</v>
      </c>
      <c r="P181" s="385">
        <f t="shared" si="28"/>
        <v>-0.2024793388429752</v>
      </c>
      <c r="Q181" s="72"/>
      <c r="R181" s="72"/>
      <c r="S181" s="72"/>
      <c r="T181" s="72"/>
      <c r="U181" s="72"/>
      <c r="V181" s="72"/>
      <c r="W181" s="72"/>
      <c r="X181" s="72"/>
      <c r="Y181" s="72"/>
      <c r="Z181" s="72"/>
      <c r="AA181" s="72"/>
      <c r="AB181" s="72"/>
      <c r="AC181" s="72"/>
      <c r="AD181" s="91"/>
    </row>
    <row r="182" spans="1:30" s="106" customFormat="1" ht="13.55" customHeight="1">
      <c r="A182" s="400"/>
      <c r="B182" s="62" t="s">
        <v>245</v>
      </c>
      <c r="C182" s="166">
        <v>2295810</v>
      </c>
      <c r="D182" s="385">
        <f t="shared" si="30"/>
        <v>3.0552392170206E-2</v>
      </c>
      <c r="E182" s="93">
        <v>24070</v>
      </c>
      <c r="F182" s="385">
        <f t="shared" si="31"/>
        <v>-0.11863786158916145</v>
      </c>
      <c r="G182" s="92">
        <v>531</v>
      </c>
      <c r="H182" s="385">
        <f t="shared" si="20"/>
        <v>-0.97822699688371328</v>
      </c>
      <c r="I182" s="138">
        <v>56957</v>
      </c>
      <c r="J182" s="358">
        <f t="shared" si="26"/>
        <v>-6.770006383710081E-2</v>
      </c>
      <c r="K182" s="373">
        <v>8839</v>
      </c>
      <c r="L182" s="385">
        <f t="shared" si="29"/>
        <v>-5.0794673539518942E-2</v>
      </c>
      <c r="M182" s="356">
        <v>1055</v>
      </c>
      <c r="N182" s="385">
        <f t="shared" si="21"/>
        <v>1.4252873563218391</v>
      </c>
      <c r="O182" s="93">
        <v>699</v>
      </c>
      <c r="P182" s="385">
        <f t="shared" si="28"/>
        <v>-9.3385214007782102E-2</v>
      </c>
      <c r="Q182" s="72"/>
      <c r="R182" s="72"/>
      <c r="S182" s="72"/>
      <c r="T182" s="72"/>
      <c r="U182" s="72"/>
      <c r="V182" s="72"/>
      <c r="W182" s="72"/>
      <c r="X182" s="72"/>
      <c r="Y182" s="72"/>
      <c r="Z182" s="72"/>
      <c r="AA182" s="72"/>
      <c r="AB182" s="72"/>
      <c r="AC182" s="72"/>
      <c r="AD182" s="91"/>
    </row>
    <row r="183" spans="1:30" s="106" customFormat="1" ht="13.55" customHeight="1">
      <c r="A183" s="401"/>
      <c r="B183" s="156" t="s">
        <v>231</v>
      </c>
      <c r="C183" s="167">
        <v>2495279</v>
      </c>
      <c r="D183" s="389">
        <f t="shared" si="30"/>
        <v>3.7563068049042414E-2</v>
      </c>
      <c r="E183" s="154">
        <v>28600</v>
      </c>
      <c r="F183" s="389">
        <f t="shared" si="31"/>
        <v>-0.12538226299694188</v>
      </c>
      <c r="G183" s="153">
        <v>7125</v>
      </c>
      <c r="H183" s="389">
        <f t="shared" si="20"/>
        <v>-0.75508730922590406</v>
      </c>
      <c r="I183" s="241">
        <v>64127</v>
      </c>
      <c r="J183" s="359">
        <f t="shared" si="26"/>
        <v>-8.9247418727187555E-2</v>
      </c>
      <c r="K183" s="374">
        <v>9830</v>
      </c>
      <c r="L183" s="389">
        <f t="shared" si="29"/>
        <v>-0.11600719424460426</v>
      </c>
      <c r="M183" s="357">
        <v>1102</v>
      </c>
      <c r="N183" s="389">
        <f t="shared" si="21"/>
        <v>0.964349376114082</v>
      </c>
      <c r="O183" s="154">
        <v>617</v>
      </c>
      <c r="P183" s="389">
        <f t="shared" si="28"/>
        <v>-0.25930372148859548</v>
      </c>
      <c r="Q183" s="72"/>
      <c r="R183" s="72"/>
      <c r="S183" s="72"/>
      <c r="T183" s="72"/>
      <c r="U183" s="72"/>
      <c r="V183" s="72"/>
      <c r="W183" s="72"/>
      <c r="X183" s="72"/>
      <c r="Y183" s="72"/>
      <c r="Z183" s="72"/>
      <c r="AA183" s="72"/>
      <c r="AB183" s="72"/>
      <c r="AC183" s="72"/>
      <c r="AD183" s="91"/>
    </row>
    <row r="184" spans="1:30" s="106" customFormat="1" ht="13.55" customHeight="1">
      <c r="A184" s="400" t="s">
        <v>290</v>
      </c>
      <c r="B184" s="62" t="s">
        <v>233</v>
      </c>
      <c r="C184" s="166">
        <v>2912331</v>
      </c>
      <c r="D184" s="385">
        <f t="shared" ref="D184:D195" si="32">C184/C172-1</f>
        <v>1.588925554105991E-2</v>
      </c>
      <c r="E184" s="93">
        <v>29770</v>
      </c>
      <c r="F184" s="385">
        <f t="shared" si="31"/>
        <v>-0.13785114393281206</v>
      </c>
      <c r="G184" s="92">
        <v>14551</v>
      </c>
      <c r="H184" s="385">
        <f t="shared" si="20"/>
        <v>-0.49387826086956521</v>
      </c>
      <c r="I184" s="138">
        <v>69295</v>
      </c>
      <c r="J184" s="358">
        <f t="shared" si="26"/>
        <v>6.6426952013753926E-4</v>
      </c>
      <c r="K184" s="373">
        <v>13700</v>
      </c>
      <c r="L184" s="385">
        <f t="shared" si="29"/>
        <v>-2.2545662100456609E-2</v>
      </c>
      <c r="M184" s="92">
        <v>1169</v>
      </c>
      <c r="N184" s="385">
        <f>M184/M172-1</f>
        <v>-0.3527131782945736</v>
      </c>
      <c r="O184" s="93">
        <v>766</v>
      </c>
      <c r="P184" s="386">
        <f t="shared" si="28"/>
        <v>-3.2828282828282873E-2</v>
      </c>
      <c r="Q184" s="72"/>
      <c r="R184" s="72"/>
      <c r="S184" s="72"/>
      <c r="T184" s="72"/>
      <c r="U184" s="72"/>
      <c r="V184" s="72"/>
      <c r="W184" s="72"/>
      <c r="X184" s="72"/>
      <c r="Y184" s="72"/>
      <c r="Z184" s="72"/>
      <c r="AA184" s="72"/>
      <c r="AB184" s="72"/>
      <c r="AC184" s="72"/>
      <c r="AD184" s="91"/>
    </row>
    <row r="185" spans="1:30" s="106" customFormat="1" ht="13.55" customHeight="1">
      <c r="A185" s="400"/>
      <c r="B185" s="62" t="s">
        <v>234</v>
      </c>
      <c r="C185" s="166">
        <v>2617946</v>
      </c>
      <c r="D185" s="385">
        <f t="shared" si="32"/>
        <v>0.13281514697692653</v>
      </c>
      <c r="E185" s="93">
        <v>30930</v>
      </c>
      <c r="F185" s="385">
        <f t="shared" si="31"/>
        <v>0.16103603603603611</v>
      </c>
      <c r="G185" s="92">
        <v>15287</v>
      </c>
      <c r="H185" s="385">
        <f t="shared" si="20"/>
        <v>-0.31647663760339817</v>
      </c>
      <c r="I185" s="138">
        <v>59423</v>
      </c>
      <c r="J185" s="358">
        <f t="shared" si="26"/>
        <v>-2.4877336352746138E-2</v>
      </c>
      <c r="K185" s="373">
        <v>10385</v>
      </c>
      <c r="L185" s="385">
        <f t="shared" si="29"/>
        <v>0.21320093457943923</v>
      </c>
      <c r="M185" s="92">
        <v>1035</v>
      </c>
      <c r="N185" s="385">
        <f t="shared" ref="N185:N192" si="33">M185/M173-1</f>
        <v>3.6036036036036112E-2</v>
      </c>
      <c r="O185" s="93">
        <v>677</v>
      </c>
      <c r="P185" s="385">
        <f t="shared" si="28"/>
        <v>0.22423146473779387</v>
      </c>
      <c r="Q185" s="72"/>
      <c r="R185" s="72"/>
      <c r="S185" s="72"/>
      <c r="T185" s="72"/>
      <c r="U185" s="72"/>
      <c r="V185" s="72"/>
      <c r="W185" s="72"/>
      <c r="X185" s="72"/>
      <c r="Y185" s="72"/>
      <c r="Z185" s="72"/>
      <c r="AA185" s="72"/>
      <c r="AB185" s="72"/>
      <c r="AC185" s="72"/>
      <c r="AD185" s="91"/>
    </row>
    <row r="186" spans="1:30" s="106" customFormat="1" ht="13.55" customHeight="1">
      <c r="A186" s="400"/>
      <c r="B186" s="62" t="s">
        <v>237</v>
      </c>
      <c r="C186" s="166">
        <v>2334153</v>
      </c>
      <c r="D186" s="385">
        <f t="shared" si="32"/>
        <v>3.6220042484900627E-2</v>
      </c>
      <c r="E186" s="93">
        <v>26130</v>
      </c>
      <c r="F186" s="385">
        <f t="shared" si="31"/>
        <v>-5.3292729349067036E-3</v>
      </c>
      <c r="G186" s="92">
        <v>13370</v>
      </c>
      <c r="H186" s="385">
        <f t="shared" si="20"/>
        <v>-0.46692715601451296</v>
      </c>
      <c r="I186" s="138">
        <v>54087</v>
      </c>
      <c r="J186" s="358">
        <f t="shared" si="26"/>
        <v>1.7974102235940759E-2</v>
      </c>
      <c r="K186" s="373">
        <v>8737</v>
      </c>
      <c r="L186" s="385">
        <f t="shared" si="29"/>
        <v>-4.3673380035026299E-2</v>
      </c>
      <c r="M186" s="92">
        <v>1090</v>
      </c>
      <c r="N186" s="385">
        <f t="shared" si="33"/>
        <v>-1.8018018018018056E-2</v>
      </c>
      <c r="O186" s="93">
        <v>586</v>
      </c>
      <c r="P186" s="385">
        <f t="shared" si="28"/>
        <v>-0.18611111111111112</v>
      </c>
      <c r="Q186" s="72"/>
      <c r="R186" s="72"/>
      <c r="S186" s="72"/>
      <c r="T186" s="72"/>
      <c r="U186" s="72"/>
      <c r="V186" s="72"/>
      <c r="W186" s="72"/>
      <c r="X186" s="72"/>
      <c r="Y186" s="72"/>
      <c r="Z186" s="72"/>
      <c r="AA186" s="72"/>
      <c r="AB186" s="72"/>
      <c r="AC186" s="72"/>
      <c r="AD186" s="91"/>
    </row>
    <row r="187" spans="1:30" s="106" customFormat="1" ht="13.55" customHeight="1">
      <c r="A187" s="400"/>
      <c r="B187" s="62" t="s">
        <v>8</v>
      </c>
      <c r="C187" s="166">
        <v>2246417</v>
      </c>
      <c r="D187" s="385">
        <f t="shared" si="32"/>
        <v>7.2715451529010711E-3</v>
      </c>
      <c r="E187" s="93">
        <v>16700</v>
      </c>
      <c r="F187" s="385">
        <f t="shared" si="31"/>
        <v>-0.22720962517353083</v>
      </c>
      <c r="G187" s="92">
        <v>17182</v>
      </c>
      <c r="H187" s="385">
        <f t="shared" si="20"/>
        <v>-0.21643560744253923</v>
      </c>
      <c r="I187" s="138">
        <v>54161</v>
      </c>
      <c r="J187" s="358">
        <f t="shared" si="26"/>
        <v>-0.10128598689123036</v>
      </c>
      <c r="K187" s="373">
        <v>5380</v>
      </c>
      <c r="L187" s="385">
        <f t="shared" si="29"/>
        <v>-0.16355721393034828</v>
      </c>
      <c r="M187" s="92">
        <v>808</v>
      </c>
      <c r="N187" s="385">
        <f t="shared" si="33"/>
        <v>-0.28049866429207482</v>
      </c>
      <c r="O187" s="93">
        <v>648</v>
      </c>
      <c r="P187" s="385">
        <f t="shared" si="28"/>
        <v>-0.14736842105263159</v>
      </c>
      <c r="Q187" s="72"/>
      <c r="R187" s="72"/>
      <c r="S187" s="72"/>
      <c r="T187" s="72"/>
      <c r="U187" s="72"/>
      <c r="V187" s="72"/>
      <c r="W187" s="72"/>
      <c r="X187" s="72"/>
      <c r="Y187" s="72"/>
      <c r="Z187" s="72"/>
      <c r="AA187" s="72"/>
      <c r="AB187" s="72"/>
      <c r="AC187" s="72"/>
      <c r="AD187" s="91"/>
    </row>
    <row r="188" spans="1:30" s="106" customFormat="1" ht="13.55" customHeight="1">
      <c r="A188" s="400"/>
      <c r="B188" s="62" t="s">
        <v>9</v>
      </c>
      <c r="C188" s="166">
        <v>2401204</v>
      </c>
      <c r="D188" s="385">
        <f t="shared" si="32"/>
        <v>2.9867921331809377E-2</v>
      </c>
      <c r="E188" s="93">
        <v>18830</v>
      </c>
      <c r="F188" s="385">
        <f t="shared" si="31"/>
        <v>-5.897051474262871E-2</v>
      </c>
      <c r="G188" s="92">
        <v>17750</v>
      </c>
      <c r="H188" s="385">
        <f t="shared" si="20"/>
        <v>-0.19595941293712629</v>
      </c>
      <c r="I188" s="138">
        <v>58276</v>
      </c>
      <c r="J188" s="358">
        <f t="shared" si="26"/>
        <v>-3.701500429638438E-2</v>
      </c>
      <c r="K188" s="373">
        <v>4344</v>
      </c>
      <c r="L188" s="385">
        <f t="shared" si="29"/>
        <v>-0.13535031847133761</v>
      </c>
      <c r="M188" s="92">
        <v>1095</v>
      </c>
      <c r="N188" s="385">
        <f t="shared" si="33"/>
        <v>-3.6396724294813776E-3</v>
      </c>
      <c r="O188" s="93">
        <v>813</v>
      </c>
      <c r="P188" s="385">
        <f t="shared" si="28"/>
        <v>0.35953177257525093</v>
      </c>
      <c r="Q188" s="72"/>
      <c r="R188" s="72"/>
      <c r="S188" s="72"/>
      <c r="T188" s="72"/>
      <c r="U188" s="72"/>
      <c r="V188" s="72"/>
      <c r="W188" s="72"/>
      <c r="X188" s="72"/>
      <c r="Y188" s="72"/>
      <c r="Z188" s="72"/>
      <c r="AA188" s="72"/>
      <c r="AB188" s="72"/>
      <c r="AC188" s="72"/>
      <c r="AD188" s="91"/>
    </row>
    <row r="189" spans="1:30" s="106" customFormat="1" ht="13.55" customHeight="1">
      <c r="A189" s="400"/>
      <c r="B189" s="62" t="s">
        <v>240</v>
      </c>
      <c r="C189" s="166">
        <v>2495798</v>
      </c>
      <c r="D189" s="385">
        <f t="shared" si="32"/>
        <v>7.3929877374476538E-2</v>
      </c>
      <c r="E189" s="93">
        <v>19160</v>
      </c>
      <c r="F189" s="385">
        <f t="shared" si="31"/>
        <v>-2.9873417721518969E-2</v>
      </c>
      <c r="G189" s="92">
        <v>21270</v>
      </c>
      <c r="H189" s="385">
        <f t="shared" si="20"/>
        <v>-0.11470906517938899</v>
      </c>
      <c r="I189" s="138">
        <v>62413</v>
      </c>
      <c r="J189" s="358">
        <f t="shared" si="26"/>
        <v>-8.2107771045355604E-2</v>
      </c>
      <c r="K189" s="373">
        <v>3927</v>
      </c>
      <c r="L189" s="385">
        <f t="shared" si="29"/>
        <v>2.2656250000000044E-2</v>
      </c>
      <c r="M189" s="92">
        <v>655</v>
      </c>
      <c r="N189" s="385">
        <f t="shared" si="33"/>
        <v>-0.375</v>
      </c>
      <c r="O189" s="93">
        <v>547</v>
      </c>
      <c r="P189" s="385">
        <f t="shared" si="28"/>
        <v>-0.19912152269399708</v>
      </c>
      <c r="Q189" s="72"/>
      <c r="R189" s="72"/>
      <c r="S189" s="72"/>
      <c r="T189" s="72"/>
      <c r="U189" s="72"/>
      <c r="V189" s="72"/>
      <c r="W189" s="72"/>
      <c r="X189" s="72"/>
      <c r="Y189" s="72"/>
      <c r="Z189" s="72"/>
      <c r="AA189" s="72"/>
      <c r="AB189" s="72"/>
      <c r="AC189" s="72"/>
      <c r="AD189" s="91"/>
    </row>
    <row r="190" spans="1:30" s="106" customFormat="1" ht="13.55" customHeight="1">
      <c r="A190" s="400"/>
      <c r="B190" s="62" t="s">
        <v>241</v>
      </c>
      <c r="C190" s="166">
        <v>2642585</v>
      </c>
      <c r="D190" s="385">
        <f t="shared" si="32"/>
        <v>5.9026240162994625E-2</v>
      </c>
      <c r="E190" s="93">
        <v>20930</v>
      </c>
      <c r="F190" s="385">
        <f t="shared" si="31"/>
        <v>-4.6903460837887101E-2</v>
      </c>
      <c r="G190" s="92">
        <v>23648</v>
      </c>
      <c r="H190" s="385">
        <f>(G190-G178)/G178</f>
        <v>8.2715101901594604E-3</v>
      </c>
      <c r="I190" s="138">
        <v>67866</v>
      </c>
      <c r="J190" s="358">
        <f t="shared" si="26"/>
        <v>-3.9024666534507646E-2</v>
      </c>
      <c r="K190" s="373">
        <v>5294</v>
      </c>
      <c r="L190" s="385">
        <f t="shared" si="29"/>
        <v>-2.9692082111436924E-2</v>
      </c>
      <c r="M190" s="92">
        <v>773</v>
      </c>
      <c r="N190" s="385">
        <f t="shared" si="33"/>
        <v>-0.36794766966475878</v>
      </c>
      <c r="O190" s="93">
        <v>602</v>
      </c>
      <c r="P190" s="385">
        <f t="shared" si="28"/>
        <v>-0.1544943820224719</v>
      </c>
      <c r="Q190" s="72"/>
      <c r="R190" s="72"/>
      <c r="S190" s="72"/>
      <c r="T190" s="72"/>
      <c r="U190" s="72"/>
      <c r="V190" s="72"/>
      <c r="W190" s="72"/>
      <c r="X190" s="72"/>
      <c r="Y190" s="72"/>
      <c r="Z190" s="72"/>
      <c r="AA190" s="72"/>
      <c r="AB190" s="72"/>
      <c r="AC190" s="72"/>
      <c r="AD190" s="91"/>
    </row>
    <row r="191" spans="1:30" s="106" customFormat="1" ht="13.55" customHeight="1">
      <c r="A191" s="400"/>
      <c r="B191" s="62" t="s">
        <v>259</v>
      </c>
      <c r="C191" s="166">
        <v>2427634</v>
      </c>
      <c r="D191" s="385">
        <f t="shared" si="32"/>
        <v>-3.659965236163909E-2</v>
      </c>
      <c r="E191" s="93">
        <v>20960</v>
      </c>
      <c r="F191" s="385">
        <f t="shared" si="31"/>
        <v>-0.12080536912751683</v>
      </c>
      <c r="G191" s="92"/>
      <c r="H191" s="385"/>
      <c r="I191" s="138">
        <v>65333</v>
      </c>
      <c r="J191" s="358">
        <f t="shared" si="26"/>
        <v>1.3983734790166347E-2</v>
      </c>
      <c r="K191" s="373">
        <v>4460</v>
      </c>
      <c r="L191" s="385">
        <f t="shared" si="29"/>
        <v>-3.8793103448275912E-2</v>
      </c>
      <c r="M191" s="92">
        <v>1058</v>
      </c>
      <c r="N191" s="385">
        <f t="shared" si="33"/>
        <v>-0.3066841415465269</v>
      </c>
      <c r="O191" s="93">
        <v>627</v>
      </c>
      <c r="P191" s="385">
        <f t="shared" si="28"/>
        <v>-8.4671532846715358E-2</v>
      </c>
      <c r="Q191" s="72"/>
      <c r="R191" s="72"/>
      <c r="S191" s="72"/>
      <c r="T191" s="72"/>
      <c r="U191" s="72"/>
      <c r="V191" s="72"/>
      <c r="W191" s="72"/>
      <c r="X191" s="72"/>
      <c r="Y191" s="72"/>
      <c r="Z191" s="72"/>
      <c r="AA191" s="72"/>
      <c r="AB191" s="72"/>
      <c r="AC191" s="72"/>
      <c r="AD191" s="91"/>
    </row>
    <row r="192" spans="1:30" s="106" customFormat="1" ht="13.55" customHeight="1">
      <c r="A192" s="400"/>
      <c r="B192" s="62" t="s">
        <v>229</v>
      </c>
      <c r="C192" s="166">
        <v>2049830</v>
      </c>
      <c r="D192" s="385">
        <f t="shared" si="32"/>
        <v>-7.9041008987508099E-2</v>
      </c>
      <c r="E192" s="93">
        <v>19980</v>
      </c>
      <c r="F192" s="385">
        <f t="shared" si="31"/>
        <v>-6.6791219056515638E-2</v>
      </c>
      <c r="G192" s="92"/>
      <c r="H192" s="385"/>
      <c r="I192" s="138">
        <v>61412</v>
      </c>
      <c r="J192" s="358">
        <f t="shared" si="26"/>
        <v>6.3079905830217387E-2</v>
      </c>
      <c r="K192" s="373">
        <v>4992</v>
      </c>
      <c r="L192" s="385">
        <f t="shared" si="29"/>
        <v>-6.8656716417910491E-2</v>
      </c>
      <c r="M192" s="92">
        <v>657</v>
      </c>
      <c r="N192" s="385">
        <f t="shared" si="33"/>
        <v>-0.43941979522184305</v>
      </c>
      <c r="O192" s="93">
        <v>741</v>
      </c>
      <c r="P192" s="385">
        <f t="shared" si="28"/>
        <v>0.26666666666666661</v>
      </c>
      <c r="Q192" s="72"/>
      <c r="R192" s="72"/>
      <c r="S192" s="72"/>
      <c r="T192" s="72"/>
      <c r="U192" s="72"/>
      <c r="V192" s="72"/>
      <c r="W192" s="72"/>
      <c r="X192" s="72"/>
      <c r="Y192" s="72"/>
      <c r="Z192" s="72"/>
      <c r="AA192" s="72"/>
      <c r="AB192" s="72"/>
      <c r="AC192" s="72"/>
      <c r="AD192" s="91"/>
    </row>
    <row r="193" spans="1:30" s="106" customFormat="1" ht="13.55" customHeight="1">
      <c r="A193" s="400"/>
      <c r="B193" s="62" t="s">
        <v>21</v>
      </c>
      <c r="C193" s="166">
        <v>2153847</v>
      </c>
      <c r="D193" s="385">
        <f t="shared" si="32"/>
        <v>-8.2640224611521207E-2</v>
      </c>
      <c r="E193" s="93">
        <v>19820</v>
      </c>
      <c r="F193" s="385">
        <f t="shared" si="31"/>
        <v>2.6943005181347068E-2</v>
      </c>
      <c r="G193" s="92"/>
      <c r="H193" s="385"/>
      <c r="I193" s="138">
        <v>67124</v>
      </c>
      <c r="J193" s="358">
        <f t="shared" si="26"/>
        <v>0.10070019513634954</v>
      </c>
      <c r="K193" s="373">
        <v>5944</v>
      </c>
      <c r="L193" s="385">
        <f t="shared" si="29"/>
        <v>-0.11547619047619051</v>
      </c>
      <c r="M193" s="92">
        <v>698</v>
      </c>
      <c r="N193" s="385">
        <f>(M193-M181)/M181</f>
        <v>-0.33141762452107282</v>
      </c>
      <c r="O193" s="93">
        <v>255</v>
      </c>
      <c r="P193" s="385">
        <f t="shared" si="28"/>
        <v>-0.66968911917098439</v>
      </c>
      <c r="Q193" s="72"/>
      <c r="R193" s="72"/>
      <c r="S193" s="72"/>
      <c r="T193" s="72"/>
      <c r="U193" s="72"/>
      <c r="V193" s="72"/>
      <c r="W193" s="72"/>
      <c r="X193" s="72"/>
      <c r="Y193" s="72"/>
      <c r="Z193" s="72"/>
      <c r="AA193" s="72"/>
      <c r="AB193" s="72"/>
      <c r="AC193" s="72"/>
      <c r="AD193" s="91"/>
    </row>
    <row r="194" spans="1:30" s="106" customFormat="1" ht="13.55" customHeight="1">
      <c r="A194" s="400"/>
      <c r="B194" s="62" t="s">
        <v>34</v>
      </c>
      <c r="C194" s="166">
        <v>2090192</v>
      </c>
      <c r="D194" s="385">
        <f t="shared" si="32"/>
        <v>-8.956228956228951E-2</v>
      </c>
      <c r="E194" s="93">
        <v>26010</v>
      </c>
      <c r="F194" s="385">
        <f t="shared" si="31"/>
        <v>8.0598255089322723E-2</v>
      </c>
      <c r="G194" s="92"/>
      <c r="H194" s="385"/>
      <c r="I194" s="138">
        <v>62448</v>
      </c>
      <c r="J194" s="358">
        <f t="shared" si="26"/>
        <v>9.6406060712467267E-2</v>
      </c>
      <c r="K194" s="373">
        <v>9336</v>
      </c>
      <c r="L194" s="385">
        <f t="shared" si="29"/>
        <v>5.6228080099558708E-2</v>
      </c>
      <c r="M194" s="92">
        <v>1307</v>
      </c>
      <c r="N194" s="385">
        <f>(M194-M182)/M182</f>
        <v>0.23886255924170616</v>
      </c>
      <c r="O194" s="93">
        <v>269</v>
      </c>
      <c r="P194" s="385">
        <f t="shared" si="28"/>
        <v>-0.61516452074391981</v>
      </c>
      <c r="Q194" s="72"/>
      <c r="R194" s="72"/>
      <c r="S194" s="72"/>
      <c r="T194" s="72"/>
      <c r="U194" s="72"/>
      <c r="V194" s="72"/>
      <c r="W194" s="72"/>
      <c r="X194" s="72"/>
      <c r="Y194" s="72"/>
      <c r="Z194" s="72"/>
      <c r="AA194" s="72"/>
      <c r="AB194" s="72"/>
      <c r="AC194" s="72"/>
      <c r="AD194" s="91"/>
    </row>
    <row r="195" spans="1:30" s="106" customFormat="1" ht="13.55" customHeight="1">
      <c r="A195" s="401"/>
      <c r="B195" s="156" t="s">
        <v>32</v>
      </c>
      <c r="C195" s="167">
        <v>2342310</v>
      </c>
      <c r="D195" s="389">
        <f t="shared" si="32"/>
        <v>-6.1303365274985255E-2</v>
      </c>
      <c r="E195" s="154">
        <v>31260</v>
      </c>
      <c r="F195" s="389">
        <f t="shared" si="31"/>
        <v>9.3006993006993E-2</v>
      </c>
      <c r="G195" s="153"/>
      <c r="H195" s="389"/>
      <c r="I195" s="241">
        <v>71343</v>
      </c>
      <c r="J195" s="359">
        <f t="shared" ref="J195:J207" si="34">(I195/I183-1)</f>
        <v>0.11252670482012261</v>
      </c>
      <c r="K195" s="374">
        <v>11932</v>
      </c>
      <c r="L195" s="389">
        <f t="shared" si="29"/>
        <v>0.21383519837232967</v>
      </c>
      <c r="M195" s="153">
        <v>1515</v>
      </c>
      <c r="N195" s="389">
        <f>(M195-M183)/M183</f>
        <v>0.37477313974591653</v>
      </c>
      <c r="O195" s="154">
        <v>275</v>
      </c>
      <c r="P195" s="389">
        <f t="shared" si="28"/>
        <v>-0.55429497568881692</v>
      </c>
      <c r="Q195" s="72"/>
      <c r="R195" s="72"/>
      <c r="S195" s="72"/>
      <c r="T195" s="72"/>
      <c r="U195" s="72"/>
      <c r="V195" s="72"/>
      <c r="W195" s="72"/>
      <c r="X195" s="72"/>
      <c r="Y195" s="72"/>
      <c r="Z195" s="72"/>
      <c r="AA195" s="72"/>
      <c r="AB195" s="72"/>
      <c r="AC195" s="72"/>
      <c r="AD195" s="91"/>
    </row>
    <row r="196" spans="1:30" s="106" customFormat="1" ht="13.55" customHeight="1">
      <c r="A196" s="399" t="s">
        <v>366</v>
      </c>
      <c r="B196" s="101" t="s">
        <v>25</v>
      </c>
      <c r="C196" s="165">
        <f>Asia!C196</f>
        <v>2513030</v>
      </c>
      <c r="D196" s="386">
        <f>(C196/C184-1)</f>
        <v>-0.13710701153131288</v>
      </c>
      <c r="E196" s="105">
        <v>29440</v>
      </c>
      <c r="F196" s="386">
        <f t="shared" ref="F196:F207" si="35">(E196/E184-1)</f>
        <v>-1.1084984884111471E-2</v>
      </c>
      <c r="G196" s="100"/>
      <c r="H196" s="386" t="str">
        <f>IFERROR(IF((G196/G184-1)=-100%,"",(G196/G184-1)),"")</f>
        <v/>
      </c>
      <c r="I196" s="246">
        <v>78609</v>
      </c>
      <c r="J196" s="386">
        <f t="shared" si="34"/>
        <v>0.13441085215383497</v>
      </c>
      <c r="K196" s="372">
        <v>14159</v>
      </c>
      <c r="L196" s="386">
        <f t="shared" ref="L196:L201" si="36">(K196/K184-1)</f>
        <v>3.3503649635036492E-2</v>
      </c>
      <c r="M196" s="100">
        <v>1324</v>
      </c>
      <c r="N196" s="386">
        <f>(M196/M184-1)</f>
        <v>0.13259195893926434</v>
      </c>
      <c r="O196" s="105">
        <v>316</v>
      </c>
      <c r="P196" s="386">
        <f t="shared" ref="P196:P206" si="37">(O196/O184-1)</f>
        <v>-0.58746736292428192</v>
      </c>
      <c r="Q196" s="72"/>
      <c r="R196" s="72"/>
      <c r="S196" s="72"/>
      <c r="T196" s="72"/>
      <c r="U196" s="72"/>
      <c r="V196" s="72"/>
      <c r="W196" s="72"/>
      <c r="X196" s="72"/>
      <c r="Y196" s="72"/>
      <c r="Z196" s="72"/>
      <c r="AA196" s="72"/>
      <c r="AB196" s="72"/>
      <c r="AC196" s="72"/>
      <c r="AD196" s="91"/>
    </row>
    <row r="197" spans="1:30" s="106" customFormat="1" ht="13.55" customHeight="1">
      <c r="A197" s="400"/>
      <c r="B197" s="62" t="s">
        <v>26</v>
      </c>
      <c r="C197" s="166">
        <f>Asia!C197</f>
        <v>1046779</v>
      </c>
      <c r="D197" s="385">
        <f t="shared" ref="D197:D203" si="38">(C197/C185-1)</f>
        <v>-0.6001525623523174</v>
      </c>
      <c r="E197" s="93">
        <v>21060</v>
      </c>
      <c r="F197" s="385">
        <f t="shared" si="35"/>
        <v>-0.31910766246362754</v>
      </c>
      <c r="G197" s="92"/>
      <c r="H197" s="385"/>
      <c r="I197" s="138">
        <v>40022</v>
      </c>
      <c r="J197" s="385">
        <f t="shared" si="34"/>
        <v>-0.32648974302879352</v>
      </c>
      <c r="K197" s="373">
        <v>10991</v>
      </c>
      <c r="L197" s="385">
        <f t="shared" si="36"/>
        <v>5.8353394318728879E-2</v>
      </c>
      <c r="M197" s="92">
        <v>880</v>
      </c>
      <c r="N197" s="385">
        <f>(M197/M185-1)</f>
        <v>-0.14975845410628019</v>
      </c>
      <c r="O197" s="93">
        <v>161</v>
      </c>
      <c r="P197" s="385">
        <f t="shared" si="37"/>
        <v>-0.76218611521418023</v>
      </c>
      <c r="Q197" s="72"/>
      <c r="R197" s="72"/>
      <c r="S197" s="72"/>
      <c r="T197" s="72"/>
      <c r="U197" s="72"/>
      <c r="V197" s="72"/>
      <c r="W197" s="72"/>
      <c r="X197" s="72"/>
      <c r="Y197" s="72"/>
      <c r="Z197" s="72"/>
      <c r="AA197" s="72"/>
      <c r="AB197" s="72"/>
      <c r="AC197" s="72"/>
      <c r="AD197" s="91"/>
    </row>
    <row r="198" spans="1:30" s="106" customFormat="1" ht="13.55" customHeight="1">
      <c r="A198" s="400"/>
      <c r="B198" s="62" t="s">
        <v>223</v>
      </c>
      <c r="C198" s="166">
        <f>Asia!C198</f>
        <v>143366</v>
      </c>
      <c r="D198" s="385">
        <f t="shared" si="38"/>
        <v>-0.93857900488956814</v>
      </c>
      <c r="E198" s="93">
        <v>2720</v>
      </c>
      <c r="F198" s="385">
        <f t="shared" si="35"/>
        <v>-0.89590508993494067</v>
      </c>
      <c r="G198" s="92"/>
      <c r="H198" s="385"/>
      <c r="I198" s="138">
        <v>5160</v>
      </c>
      <c r="J198" s="385">
        <f t="shared" si="34"/>
        <v>-0.90459814742914191</v>
      </c>
      <c r="K198" s="373">
        <v>851</v>
      </c>
      <c r="L198" s="385">
        <f t="shared" si="36"/>
        <v>-0.90259814581664188</v>
      </c>
      <c r="M198" s="92">
        <v>487</v>
      </c>
      <c r="N198" s="385">
        <f t="shared" ref="N198:N207" si="39">(M198/M186-1)</f>
        <v>-0.55321100917431187</v>
      </c>
      <c r="O198" s="93">
        <v>28</v>
      </c>
      <c r="P198" s="385">
        <f t="shared" si="37"/>
        <v>-0.95221843003412965</v>
      </c>
      <c r="Q198" s="72"/>
      <c r="R198" s="72"/>
      <c r="S198" s="72"/>
      <c r="T198" s="72"/>
      <c r="U198" s="72"/>
      <c r="V198" s="72"/>
      <c r="W198" s="72"/>
      <c r="X198" s="72"/>
      <c r="Y198" s="72"/>
      <c r="Z198" s="72"/>
      <c r="AA198" s="72"/>
      <c r="AB198" s="72"/>
      <c r="AC198" s="72"/>
      <c r="AD198" s="91"/>
    </row>
    <row r="199" spans="1:30" s="106" customFormat="1" ht="13.55" customHeight="1">
      <c r="A199" s="400"/>
      <c r="B199" s="62" t="s">
        <v>8</v>
      </c>
      <c r="C199" s="166">
        <f>Asia!C199</f>
        <v>31425</v>
      </c>
      <c r="D199" s="385">
        <f t="shared" si="38"/>
        <v>-0.98601105671832079</v>
      </c>
      <c r="E199" s="93">
        <v>10</v>
      </c>
      <c r="F199" s="385">
        <f t="shared" si="35"/>
        <v>-0.9994011976047904</v>
      </c>
      <c r="G199" s="92"/>
      <c r="H199" s="385"/>
      <c r="I199" s="138">
        <v>6</v>
      </c>
      <c r="J199" s="385">
        <f t="shared" si="34"/>
        <v>-0.99988921917985263</v>
      </c>
      <c r="K199" s="373">
        <v>5</v>
      </c>
      <c r="L199" s="385">
        <f t="shared" si="36"/>
        <v>-0.99907063197026025</v>
      </c>
      <c r="M199" s="92">
        <v>0</v>
      </c>
      <c r="N199" s="385">
        <f t="shared" si="39"/>
        <v>-1</v>
      </c>
      <c r="O199" s="93">
        <v>6</v>
      </c>
      <c r="P199" s="385">
        <f t="shared" si="37"/>
        <v>-0.9907407407407407</v>
      </c>
      <c r="Q199" s="72"/>
      <c r="R199" s="72"/>
      <c r="S199" s="72"/>
      <c r="T199" s="72"/>
      <c r="U199" s="72"/>
      <c r="V199" s="72"/>
      <c r="W199" s="72"/>
      <c r="X199" s="72"/>
      <c r="Y199" s="72"/>
      <c r="Z199" s="72"/>
      <c r="AA199" s="72"/>
      <c r="AB199" s="72"/>
      <c r="AC199" s="72"/>
      <c r="AD199" s="91"/>
    </row>
    <row r="200" spans="1:30" s="106" customFormat="1" ht="13.55" customHeight="1">
      <c r="A200" s="400"/>
      <c r="B200" s="62" t="s">
        <v>9</v>
      </c>
      <c r="C200" s="251">
        <f>Asia!C200</f>
        <v>37802</v>
      </c>
      <c r="D200" s="385">
        <f t="shared" si="38"/>
        <v>-0.98425706437270633</v>
      </c>
      <c r="E200" s="93">
        <v>30</v>
      </c>
      <c r="F200" s="385">
        <f t="shared" si="35"/>
        <v>-0.9984067976633032</v>
      </c>
      <c r="G200" s="92"/>
      <c r="H200" s="385"/>
      <c r="I200" s="138">
        <v>4</v>
      </c>
      <c r="J200" s="385">
        <f t="shared" si="34"/>
        <v>-0.99993136110920444</v>
      </c>
      <c r="K200" s="373">
        <v>16</v>
      </c>
      <c r="L200" s="385">
        <f t="shared" si="36"/>
        <v>-0.99631675874769798</v>
      </c>
      <c r="M200" s="92">
        <v>0</v>
      </c>
      <c r="N200" s="385">
        <f t="shared" si="39"/>
        <v>-1</v>
      </c>
      <c r="O200" s="93">
        <v>6</v>
      </c>
      <c r="P200" s="385">
        <f t="shared" si="37"/>
        <v>-0.99261992619926198</v>
      </c>
      <c r="Q200" s="72"/>
      <c r="R200" s="72"/>
      <c r="S200" s="72"/>
      <c r="T200" s="72"/>
      <c r="U200" s="72"/>
      <c r="V200" s="72"/>
      <c r="W200" s="72"/>
      <c r="X200" s="72"/>
      <c r="Y200" s="72"/>
      <c r="Z200" s="72"/>
      <c r="AA200" s="72"/>
      <c r="AB200" s="72"/>
      <c r="AC200" s="72"/>
      <c r="AD200" s="91"/>
    </row>
    <row r="201" spans="1:30" s="106" customFormat="1" ht="13.55" customHeight="1">
      <c r="A201" s="400"/>
      <c r="B201" s="62" t="s">
        <v>226</v>
      </c>
      <c r="C201" s="166">
        <f>Asia!C201</f>
        <v>48353</v>
      </c>
      <c r="D201" s="385">
        <f t="shared" si="38"/>
        <v>-0.98062623657844106</v>
      </c>
      <c r="E201" s="93">
        <v>20</v>
      </c>
      <c r="F201" s="385">
        <f t="shared" si="35"/>
        <v>-0.9989561586638831</v>
      </c>
      <c r="G201" s="92"/>
      <c r="H201" s="385"/>
      <c r="I201" s="138">
        <v>5</v>
      </c>
      <c r="J201" s="385">
        <f t="shared" si="34"/>
        <v>-0.99991988848477076</v>
      </c>
      <c r="K201" s="373">
        <v>67</v>
      </c>
      <c r="L201" s="385">
        <f t="shared" si="36"/>
        <v>-0.98293862999745352</v>
      </c>
      <c r="M201" s="92">
        <v>0</v>
      </c>
      <c r="N201" s="385">
        <f t="shared" si="39"/>
        <v>-1</v>
      </c>
      <c r="O201" s="93">
        <v>1</v>
      </c>
      <c r="P201" s="385">
        <f t="shared" si="37"/>
        <v>-0.9981718464351006</v>
      </c>
      <c r="Q201" s="72"/>
      <c r="R201" s="72"/>
      <c r="S201" s="72"/>
      <c r="T201" s="72"/>
      <c r="U201" s="72"/>
      <c r="V201" s="72"/>
      <c r="W201" s="72"/>
      <c r="X201" s="72"/>
      <c r="Y201" s="72"/>
      <c r="Z201" s="72"/>
      <c r="AA201" s="72"/>
      <c r="AB201" s="72"/>
      <c r="AC201" s="72"/>
      <c r="AD201" s="91"/>
    </row>
    <row r="202" spans="1:30" s="106" customFormat="1" ht="13.55" customHeight="1">
      <c r="A202" s="400"/>
      <c r="B202" s="62" t="s">
        <v>227</v>
      </c>
      <c r="C202" s="251">
        <f>Asia!C202</f>
        <v>65936</v>
      </c>
      <c r="D202" s="385">
        <f t="shared" si="38"/>
        <v>-0.97504867393101835</v>
      </c>
      <c r="E202" s="93">
        <v>20</v>
      </c>
      <c r="F202" s="385">
        <f t="shared" si="35"/>
        <v>-0.99904443382704256</v>
      </c>
      <c r="G202" s="92"/>
      <c r="H202" s="385"/>
      <c r="I202" s="138">
        <v>77</v>
      </c>
      <c r="J202" s="385">
        <f t="shared" si="34"/>
        <v>-0.99886541125158401</v>
      </c>
      <c r="K202" s="373">
        <v>35</v>
      </c>
      <c r="L202" s="385">
        <f t="shared" ref="L202:L207" si="40">(K202/K190-1)</f>
        <v>-0.99338874197204385</v>
      </c>
      <c r="M202" s="92">
        <v>0</v>
      </c>
      <c r="N202" s="385">
        <f t="shared" si="39"/>
        <v>-1</v>
      </c>
      <c r="O202" s="93">
        <v>4</v>
      </c>
      <c r="P202" s="385">
        <f t="shared" si="37"/>
        <v>-0.99335548172757471</v>
      </c>
      <c r="Q202" s="72"/>
      <c r="R202" s="72"/>
      <c r="S202" s="72"/>
      <c r="T202" s="72"/>
      <c r="U202" s="72"/>
      <c r="V202" s="72"/>
      <c r="W202" s="72"/>
      <c r="X202" s="72"/>
      <c r="Y202" s="72"/>
      <c r="Z202" s="72"/>
      <c r="AA202" s="72"/>
      <c r="AB202" s="72"/>
      <c r="AC202" s="72"/>
      <c r="AD202" s="91"/>
    </row>
    <row r="203" spans="1:30" s="106" customFormat="1" ht="13.55" customHeight="1">
      <c r="A203" s="400"/>
      <c r="B203" s="62" t="s">
        <v>228</v>
      </c>
      <c r="C203" s="166">
        <f>Asia!C203</f>
        <v>88888</v>
      </c>
      <c r="D203" s="385">
        <f t="shared" si="38"/>
        <v>-0.96338492540473564</v>
      </c>
      <c r="E203" s="93">
        <v>40</v>
      </c>
      <c r="F203" s="385">
        <f t="shared" si="35"/>
        <v>-0.99809160305343514</v>
      </c>
      <c r="G203" s="92"/>
      <c r="H203" s="385"/>
      <c r="I203" s="138">
        <v>95</v>
      </c>
      <c r="J203" s="385">
        <f t="shared" si="34"/>
        <v>-0.99854591094852529</v>
      </c>
      <c r="K203" s="373">
        <v>62</v>
      </c>
      <c r="L203" s="385">
        <f t="shared" si="40"/>
        <v>-0.98609865470852021</v>
      </c>
      <c r="M203" s="92">
        <v>0</v>
      </c>
      <c r="N203" s="385">
        <f t="shared" si="39"/>
        <v>-1</v>
      </c>
      <c r="O203" s="93">
        <v>4</v>
      </c>
      <c r="P203" s="385">
        <f t="shared" si="37"/>
        <v>-0.99362041467304629</v>
      </c>
      <c r="Q203" s="72"/>
      <c r="R203" s="72"/>
      <c r="S203" s="72"/>
      <c r="T203" s="72"/>
      <c r="U203" s="72"/>
      <c r="V203" s="72"/>
      <c r="W203" s="72"/>
      <c r="X203" s="72"/>
      <c r="Y203" s="72"/>
      <c r="Z203" s="72"/>
      <c r="AA203" s="72"/>
      <c r="AB203" s="72"/>
      <c r="AC203" s="72"/>
      <c r="AD203" s="91"/>
    </row>
    <row r="204" spans="1:30" s="106" customFormat="1" ht="13.55" customHeight="1">
      <c r="A204" s="400"/>
      <c r="B204" s="62" t="s">
        <v>229</v>
      </c>
      <c r="C204" s="166">
        <f>Asia!C204</f>
        <v>76798</v>
      </c>
      <c r="D204" s="385">
        <f t="shared" ref="D204:D219" si="41">IFERROR(IF((C204/C192-1)=-100%,"",(C204/C192-1)),"")</f>
        <v>-0.96253445407667948</v>
      </c>
      <c r="E204" s="92">
        <v>30</v>
      </c>
      <c r="F204" s="385">
        <f t="shared" si="35"/>
        <v>-0.99849849849849848</v>
      </c>
      <c r="G204" s="92"/>
      <c r="H204" s="385"/>
      <c r="I204" s="138">
        <v>46</v>
      </c>
      <c r="J204" s="385">
        <f t="shared" si="34"/>
        <v>-0.99925096072428843</v>
      </c>
      <c r="K204" s="373">
        <v>83</v>
      </c>
      <c r="L204" s="385">
        <f t="shared" si="40"/>
        <v>-0.98337339743589747</v>
      </c>
      <c r="M204" s="92">
        <v>0</v>
      </c>
      <c r="N204" s="385">
        <f t="shared" si="39"/>
        <v>-1</v>
      </c>
      <c r="O204" s="93">
        <v>6</v>
      </c>
      <c r="P204" s="385">
        <f t="shared" si="37"/>
        <v>-0.9919028340080972</v>
      </c>
      <c r="Q204" s="72"/>
      <c r="R204" s="72"/>
      <c r="S204" s="72"/>
      <c r="T204" s="72"/>
      <c r="U204" s="72"/>
      <c r="V204" s="72"/>
      <c r="W204" s="72"/>
      <c r="X204" s="72"/>
      <c r="Y204" s="72"/>
      <c r="Z204" s="72"/>
      <c r="AA204" s="72"/>
      <c r="AB204" s="72"/>
      <c r="AC204" s="72"/>
      <c r="AD204" s="91"/>
    </row>
    <row r="205" spans="1:30" s="106" customFormat="1" ht="13.55" customHeight="1">
      <c r="A205" s="400"/>
      <c r="B205" s="62" t="s">
        <v>21</v>
      </c>
      <c r="C205" s="166">
        <f>Asia!C205</f>
        <v>71970</v>
      </c>
      <c r="D205" s="385">
        <f t="shared" si="41"/>
        <v>-0.96658537027003311</v>
      </c>
      <c r="E205" s="92">
        <v>40</v>
      </c>
      <c r="F205" s="385">
        <f t="shared" si="35"/>
        <v>-0.99798183652875883</v>
      </c>
      <c r="G205" s="92">
        <v>3</v>
      </c>
      <c r="H205" s="385"/>
      <c r="I205" s="138">
        <v>37</v>
      </c>
      <c r="J205" s="385">
        <f t="shared" si="34"/>
        <v>-0.99944878135987125</v>
      </c>
      <c r="K205" s="373">
        <v>58</v>
      </c>
      <c r="L205" s="385">
        <f t="shared" si="40"/>
        <v>-0.99024226110363389</v>
      </c>
      <c r="M205" s="92">
        <v>0</v>
      </c>
      <c r="N205" s="385">
        <f t="shared" si="39"/>
        <v>-1</v>
      </c>
      <c r="O205" s="93">
        <v>12</v>
      </c>
      <c r="P205" s="385">
        <f t="shared" si="37"/>
        <v>-0.95294117647058818</v>
      </c>
      <c r="Q205" s="72"/>
      <c r="R205" s="72"/>
      <c r="S205" s="72"/>
      <c r="T205" s="72"/>
      <c r="U205" s="72"/>
      <c r="V205" s="72"/>
      <c r="W205" s="72"/>
      <c r="X205" s="72"/>
      <c r="Y205" s="72"/>
      <c r="Z205" s="72"/>
      <c r="AA205" s="72"/>
      <c r="AB205" s="72"/>
      <c r="AC205" s="72"/>
      <c r="AD205" s="91"/>
    </row>
    <row r="206" spans="1:30" s="106" customFormat="1" ht="13.55" customHeight="1">
      <c r="A206" s="400"/>
      <c r="B206" s="62" t="s">
        <v>34</v>
      </c>
      <c r="C206" s="166">
        <f>Asia!C206</f>
        <v>70686</v>
      </c>
      <c r="D206" s="385">
        <f t="shared" si="41"/>
        <v>-0.96618205408881097</v>
      </c>
      <c r="E206" s="92">
        <v>50</v>
      </c>
      <c r="F206" s="385">
        <f t="shared" si="35"/>
        <v>-0.99807766243752405</v>
      </c>
      <c r="G206" s="92">
        <v>5</v>
      </c>
      <c r="H206" s="385"/>
      <c r="I206" s="138">
        <v>39</v>
      </c>
      <c r="J206" s="385">
        <f t="shared" si="34"/>
        <v>-0.9993754803996926</v>
      </c>
      <c r="K206" s="373">
        <v>25</v>
      </c>
      <c r="L206" s="385">
        <f t="shared" si="40"/>
        <v>-0.99732219365895458</v>
      </c>
      <c r="M206" s="92">
        <v>0</v>
      </c>
      <c r="N206" s="385">
        <f t="shared" si="39"/>
        <v>-1</v>
      </c>
      <c r="O206" s="93">
        <v>0</v>
      </c>
      <c r="P206" s="385">
        <f t="shared" si="37"/>
        <v>-1</v>
      </c>
      <c r="Q206" s="72"/>
      <c r="R206" s="72"/>
      <c r="S206" s="72"/>
      <c r="T206" s="72"/>
      <c r="U206" s="72"/>
      <c r="V206" s="72"/>
      <c r="W206" s="72"/>
      <c r="X206" s="72"/>
      <c r="Y206" s="72"/>
      <c r="Z206" s="72"/>
      <c r="AA206" s="72"/>
      <c r="AB206" s="72"/>
      <c r="AC206" s="72"/>
      <c r="AD206" s="91"/>
    </row>
    <row r="207" spans="1:30" s="106" customFormat="1" ht="13.55" customHeight="1">
      <c r="A207" s="401"/>
      <c r="B207" s="156" t="s">
        <v>32</v>
      </c>
      <c r="C207" s="167">
        <f>Asia!C207</f>
        <v>80973</v>
      </c>
      <c r="D207" s="389">
        <f t="shared" si="41"/>
        <v>-0.96543028036425582</v>
      </c>
      <c r="E207" s="153">
        <v>60</v>
      </c>
      <c r="F207" s="389">
        <f t="shared" si="35"/>
        <v>-0.99808061420345484</v>
      </c>
      <c r="G207" s="153">
        <v>0</v>
      </c>
      <c r="H207" s="389"/>
      <c r="I207" s="241">
        <v>81</v>
      </c>
      <c r="J207" s="359">
        <f t="shared" si="34"/>
        <v>-0.99886463983852658</v>
      </c>
      <c r="K207" s="374">
        <v>31</v>
      </c>
      <c r="L207" s="389">
        <f t="shared" si="40"/>
        <v>-0.99740194435132412</v>
      </c>
      <c r="M207" s="153">
        <v>0</v>
      </c>
      <c r="N207" s="389">
        <f t="shared" si="39"/>
        <v>-1</v>
      </c>
      <c r="O207" s="154">
        <v>4</v>
      </c>
      <c r="P207" s="389">
        <f t="shared" ref="P207:P219" si="42">IFERROR(IF((O207/O195-1)=-100%,"",(O207/O195-1)),"")</f>
        <v>-0.98545454545454547</v>
      </c>
      <c r="Q207" s="72"/>
      <c r="R207" s="72"/>
      <c r="S207" s="72"/>
      <c r="T207" s="72"/>
      <c r="U207" s="72"/>
      <c r="V207" s="72"/>
      <c r="W207" s="72"/>
      <c r="X207" s="72"/>
      <c r="Y207" s="72"/>
      <c r="Z207" s="72"/>
      <c r="AA207" s="72"/>
      <c r="AB207" s="72"/>
      <c r="AC207" s="72"/>
      <c r="AD207" s="91"/>
    </row>
    <row r="208" spans="1:30" s="106" customFormat="1" ht="13.55" customHeight="1">
      <c r="A208" s="399" t="s">
        <v>430</v>
      </c>
      <c r="B208" s="101" t="s">
        <v>25</v>
      </c>
      <c r="C208" s="165">
        <f>Asia!C208</f>
        <v>86143</v>
      </c>
      <c r="D208" s="386">
        <f t="shared" si="41"/>
        <v>-0.96572145975177381</v>
      </c>
      <c r="E208" s="105">
        <v>60</v>
      </c>
      <c r="F208" s="386">
        <f t="shared" ref="F208:F219" si="43">IFERROR(IF((E208/E196-1)=-100%,"",(E208/E196-1)),"")</f>
        <v>-0.99796195652173914</v>
      </c>
      <c r="G208" s="100">
        <v>9</v>
      </c>
      <c r="H208" s="386" t="str">
        <f>IFERROR(IF((G208/G196-1)=-100%,"",(G208/G196-1)),"")</f>
        <v/>
      </c>
      <c r="I208" s="246">
        <v>104</v>
      </c>
      <c r="J208" s="386">
        <f t="shared" ref="J208:J219" si="44">IFERROR(IF((I208/I196-1)=-100%,"",(I208/I196-1)),"")</f>
        <v>-0.99867699627269146</v>
      </c>
      <c r="K208" s="372">
        <v>32</v>
      </c>
      <c r="L208" s="386">
        <f t="shared" ref="L208:L219" si="45">IFERROR(IF((K208/K196-1)=-100%,"",(K208/K196-1)),"")</f>
        <v>-0.99773995338653865</v>
      </c>
      <c r="M208" s="100">
        <v>0</v>
      </c>
      <c r="N208" s="386" t="str">
        <f>IFERROR(IF((M208/M196-1)=-100%,"",(M208/M196-1)),"")</f>
        <v/>
      </c>
      <c r="O208" s="105">
        <v>11</v>
      </c>
      <c r="P208" s="386">
        <f t="shared" si="42"/>
        <v>-0.96518987341772156</v>
      </c>
      <c r="Q208" s="72"/>
      <c r="R208" s="72"/>
      <c r="S208" s="72"/>
      <c r="T208" s="72"/>
      <c r="U208" s="72"/>
      <c r="V208" s="72"/>
      <c r="W208" s="72"/>
      <c r="X208" s="72"/>
      <c r="Y208" s="72"/>
      <c r="Z208" s="72"/>
      <c r="AA208" s="72"/>
      <c r="AB208" s="72"/>
      <c r="AC208" s="72"/>
      <c r="AD208" s="91"/>
    </row>
    <row r="209" spans="1:30" s="106" customFormat="1" ht="13.55" customHeight="1">
      <c r="A209" s="400"/>
      <c r="B209" s="62" t="s">
        <v>26</v>
      </c>
      <c r="C209" s="166">
        <f>Asia!C209</f>
        <v>68213</v>
      </c>
      <c r="D209" s="385">
        <f t="shared" si="41"/>
        <v>-0.93483533773604555</v>
      </c>
      <c r="E209" s="93">
        <v>70</v>
      </c>
      <c r="F209" s="385">
        <f t="shared" si="43"/>
        <v>-0.99667616334283005</v>
      </c>
      <c r="G209" s="92">
        <v>2</v>
      </c>
      <c r="H209" s="385"/>
      <c r="I209" s="138">
        <v>77</v>
      </c>
      <c r="J209" s="385">
        <f t="shared" si="44"/>
        <v>-0.9980760581680076</v>
      </c>
      <c r="K209" s="373">
        <v>29</v>
      </c>
      <c r="L209" s="385">
        <f t="shared" si="45"/>
        <v>-0.99736147757255933</v>
      </c>
      <c r="M209" s="92">
        <v>0</v>
      </c>
      <c r="N209" s="385" t="str">
        <f>IFERROR(IF((M209/M197-1)=-100%,"",(M209/M197-1)),"")</f>
        <v/>
      </c>
      <c r="O209" s="93">
        <v>10</v>
      </c>
      <c r="P209" s="385">
        <f t="shared" si="42"/>
        <v>-0.93788819875776397</v>
      </c>
      <c r="Q209" s="72"/>
      <c r="R209" s="72"/>
      <c r="S209" s="72"/>
      <c r="T209" s="72"/>
      <c r="U209" s="72"/>
      <c r="V209" s="72"/>
      <c r="W209" s="72"/>
      <c r="X209" s="72"/>
      <c r="Y209" s="72"/>
      <c r="Z209" s="72"/>
      <c r="AA209" s="72"/>
      <c r="AB209" s="72"/>
      <c r="AC209" s="72"/>
      <c r="AD209" s="91"/>
    </row>
    <row r="210" spans="1:30" s="106" customFormat="1" ht="13.55" customHeight="1">
      <c r="A210" s="400"/>
      <c r="B210" s="62" t="s">
        <v>223</v>
      </c>
      <c r="C210" s="166">
        <f>Asia!C210</f>
        <v>73999</v>
      </c>
      <c r="D210" s="385">
        <f t="shared" si="41"/>
        <v>-0.4838455421787593</v>
      </c>
      <c r="E210" s="93">
        <v>70</v>
      </c>
      <c r="F210" s="385">
        <f t="shared" si="43"/>
        <v>-0.97426470588235292</v>
      </c>
      <c r="G210" s="92">
        <v>1</v>
      </c>
      <c r="H210" s="385"/>
      <c r="I210" s="138">
        <v>113</v>
      </c>
      <c r="J210" s="385">
        <f t="shared" si="44"/>
        <v>-0.97810077519379846</v>
      </c>
      <c r="K210" s="373">
        <v>32</v>
      </c>
      <c r="L210" s="385">
        <f t="shared" si="45"/>
        <v>-0.96239717978848416</v>
      </c>
      <c r="M210" s="92">
        <v>0</v>
      </c>
      <c r="N210" s="385" t="str">
        <f>IFERROR(IF((M210/M198-1)=-100%,"",(M210/M198-1)),"")</f>
        <v/>
      </c>
      <c r="O210" s="93">
        <v>1</v>
      </c>
      <c r="P210" s="385">
        <f t="shared" si="42"/>
        <v>-0.9642857142857143</v>
      </c>
      <c r="Q210" s="72"/>
      <c r="R210" s="72"/>
      <c r="S210" s="72"/>
      <c r="T210" s="72"/>
      <c r="U210" s="72"/>
      <c r="V210" s="72"/>
      <c r="W210" s="72"/>
      <c r="X210" s="72"/>
      <c r="Y210" s="72"/>
      <c r="Z210" s="72"/>
      <c r="AA210" s="72"/>
      <c r="AB210" s="72"/>
      <c r="AC210" s="72"/>
      <c r="AD210" s="91"/>
    </row>
    <row r="211" spans="1:30" s="106" customFormat="1" ht="13.55" customHeight="1">
      <c r="A211" s="400"/>
      <c r="B211" s="62" t="s">
        <v>8</v>
      </c>
      <c r="C211" s="166">
        <f>Asia!C211</f>
        <v>71302</v>
      </c>
      <c r="D211" s="385">
        <f t="shared" si="41"/>
        <v>1.2689578361177407</v>
      </c>
      <c r="E211" s="93">
        <v>70</v>
      </c>
      <c r="F211" s="385">
        <f t="shared" si="43"/>
        <v>6</v>
      </c>
      <c r="G211" s="92">
        <v>0</v>
      </c>
      <c r="H211" s="385"/>
      <c r="I211" s="138">
        <v>86</v>
      </c>
      <c r="J211" s="385">
        <f t="shared" si="44"/>
        <v>13.333333333333334</v>
      </c>
      <c r="K211" s="373">
        <v>27</v>
      </c>
      <c r="L211" s="385">
        <f t="shared" si="45"/>
        <v>4.4000000000000004</v>
      </c>
      <c r="M211" s="92">
        <v>0</v>
      </c>
      <c r="N211" s="385" t="str">
        <f>IFERROR(IF((M211/M199-1)=-100%,"",(M211/M199-1)),"")</f>
        <v/>
      </c>
      <c r="O211" s="93">
        <v>2</v>
      </c>
      <c r="P211" s="385">
        <f t="shared" si="42"/>
        <v>-0.66666666666666674</v>
      </c>
      <c r="Q211" s="72"/>
      <c r="R211" s="72"/>
      <c r="S211" s="72"/>
      <c r="T211" s="72"/>
      <c r="U211" s="72"/>
      <c r="V211" s="72"/>
      <c r="W211" s="72"/>
      <c r="X211" s="72"/>
      <c r="Y211" s="72"/>
      <c r="Z211" s="72"/>
      <c r="AA211" s="72"/>
      <c r="AB211" s="72"/>
      <c r="AC211" s="72"/>
      <c r="AD211" s="91"/>
    </row>
    <row r="212" spans="1:30" s="106" customFormat="1" ht="13.55" customHeight="1">
      <c r="A212" s="400"/>
      <c r="B212" s="62" t="s">
        <v>9</v>
      </c>
      <c r="C212" s="166">
        <f>Asia!C212</f>
        <v>75416</v>
      </c>
      <c r="D212" s="385">
        <f t="shared" si="41"/>
        <v>0.9950267181630601</v>
      </c>
      <c r="E212" s="93">
        <v>80</v>
      </c>
      <c r="F212" s="385">
        <f t="shared" si="43"/>
        <v>1.6666666666666665</v>
      </c>
      <c r="G212" s="92">
        <v>2</v>
      </c>
      <c r="H212" s="385"/>
      <c r="I212" s="138">
        <v>102</v>
      </c>
      <c r="J212" s="385">
        <f t="shared" si="44"/>
        <v>24.5</v>
      </c>
      <c r="K212" s="373">
        <v>22</v>
      </c>
      <c r="L212" s="385">
        <f t="shared" si="45"/>
        <v>0.375</v>
      </c>
      <c r="M212" s="92">
        <v>0</v>
      </c>
      <c r="N212" s="385"/>
      <c r="O212" s="93">
        <v>0</v>
      </c>
      <c r="P212" s="385" t="str">
        <f t="shared" si="42"/>
        <v/>
      </c>
      <c r="Q212" s="72"/>
      <c r="R212" s="72"/>
      <c r="S212" s="72"/>
      <c r="T212" s="72"/>
      <c r="U212" s="72"/>
      <c r="V212" s="72"/>
      <c r="W212" s="72"/>
      <c r="X212" s="72"/>
      <c r="Y212" s="72"/>
      <c r="Z212" s="72"/>
      <c r="AA212" s="72"/>
      <c r="AB212" s="72"/>
      <c r="AC212" s="72"/>
      <c r="AD212" s="91"/>
    </row>
    <row r="213" spans="1:30" s="106" customFormat="1" ht="13.55" customHeight="1">
      <c r="A213" s="400"/>
      <c r="B213" s="62" t="s">
        <v>226</v>
      </c>
      <c r="C213" s="166">
        <f>Asia!C213</f>
        <v>79446</v>
      </c>
      <c r="D213" s="385">
        <f t="shared" si="41"/>
        <v>0.64304179678613527</v>
      </c>
      <c r="E213" s="93">
        <v>90</v>
      </c>
      <c r="F213" s="385">
        <f t="shared" si="43"/>
        <v>3.5</v>
      </c>
      <c r="G213" s="92">
        <v>2</v>
      </c>
      <c r="H213" s="385"/>
      <c r="I213" s="138">
        <v>173</v>
      </c>
      <c r="J213" s="385">
        <f t="shared" si="44"/>
        <v>33.6</v>
      </c>
      <c r="K213" s="373">
        <v>68</v>
      </c>
      <c r="L213" s="385">
        <f t="shared" si="45"/>
        <v>1.4925373134328401E-2</v>
      </c>
      <c r="M213" s="92">
        <v>0</v>
      </c>
      <c r="N213" s="385"/>
      <c r="O213" s="93">
        <v>0</v>
      </c>
      <c r="P213" s="385" t="str">
        <f t="shared" si="42"/>
        <v/>
      </c>
      <c r="Q213" s="72"/>
      <c r="R213" s="72"/>
      <c r="S213" s="72"/>
      <c r="T213" s="72"/>
      <c r="U213" s="72"/>
      <c r="V213" s="72"/>
      <c r="W213" s="72"/>
      <c r="X213" s="72"/>
      <c r="Y213" s="72"/>
      <c r="Z213" s="72"/>
      <c r="AA213" s="72"/>
      <c r="AB213" s="72"/>
      <c r="AC213" s="72"/>
      <c r="AD213" s="91"/>
    </row>
    <row r="214" spans="1:30" s="106" customFormat="1" ht="13.55" customHeight="1">
      <c r="A214" s="400"/>
      <c r="B214" s="62" t="s">
        <v>227</v>
      </c>
      <c r="C214" s="166">
        <f>Asia!C214</f>
        <v>101963</v>
      </c>
      <c r="D214" s="385">
        <f t="shared" si="41"/>
        <v>0.54639347245814118</v>
      </c>
      <c r="E214" s="93">
        <v>70</v>
      </c>
      <c r="F214" s="385">
        <f t="shared" si="43"/>
        <v>2.5</v>
      </c>
      <c r="G214" s="92">
        <v>66</v>
      </c>
      <c r="H214" s="385"/>
      <c r="I214" s="138">
        <v>303</v>
      </c>
      <c r="J214" s="385">
        <f t="shared" si="44"/>
        <v>2.9350649350649349</v>
      </c>
      <c r="K214" s="373">
        <v>52</v>
      </c>
      <c r="L214" s="385">
        <f t="shared" si="45"/>
        <v>0.48571428571428577</v>
      </c>
      <c r="M214" s="92">
        <v>0</v>
      </c>
      <c r="N214" s="385"/>
      <c r="O214" s="93">
        <v>1</v>
      </c>
      <c r="P214" s="385">
        <f t="shared" si="42"/>
        <v>-0.75</v>
      </c>
      <c r="Q214" s="72"/>
      <c r="R214" s="72"/>
      <c r="S214" s="72"/>
      <c r="T214" s="72"/>
      <c r="U214" s="72"/>
      <c r="V214" s="72"/>
      <c r="W214" s="72"/>
      <c r="X214" s="72"/>
      <c r="Y214" s="72"/>
      <c r="Z214" s="72"/>
      <c r="AA214" s="72"/>
      <c r="AB214" s="72"/>
      <c r="AC214" s="72"/>
      <c r="AD214" s="91"/>
    </row>
    <row r="215" spans="1:30" s="106" customFormat="1" ht="13.55" customHeight="1">
      <c r="A215" s="400"/>
      <c r="B215" s="62" t="s">
        <v>228</v>
      </c>
      <c r="C215" s="166">
        <f>Asia!C215</f>
        <v>137712</v>
      </c>
      <c r="D215" s="385">
        <f t="shared" si="41"/>
        <v>0.54927549275492749</v>
      </c>
      <c r="E215" s="93">
        <v>30</v>
      </c>
      <c r="F215" s="385">
        <f t="shared" si="43"/>
        <v>-0.25</v>
      </c>
      <c r="G215" s="92">
        <v>94</v>
      </c>
      <c r="H215" s="385"/>
      <c r="I215" s="138">
        <v>375</v>
      </c>
      <c r="J215" s="385">
        <f t="shared" si="44"/>
        <v>2.9473684210526314</v>
      </c>
      <c r="K215" s="373">
        <v>15</v>
      </c>
      <c r="L215" s="385">
        <f t="shared" si="45"/>
        <v>-0.75806451612903225</v>
      </c>
      <c r="M215" s="92">
        <v>6</v>
      </c>
      <c r="N215" s="385"/>
      <c r="O215" s="93">
        <v>2</v>
      </c>
      <c r="P215" s="385">
        <f t="shared" si="42"/>
        <v>-0.5</v>
      </c>
      <c r="Q215" s="72"/>
      <c r="R215" s="72"/>
      <c r="S215" s="72"/>
      <c r="T215" s="72"/>
      <c r="U215" s="72"/>
      <c r="V215" s="72"/>
      <c r="W215" s="72"/>
      <c r="X215" s="72"/>
      <c r="Y215" s="72"/>
      <c r="Z215" s="72"/>
      <c r="AA215" s="72"/>
      <c r="AB215" s="72"/>
      <c r="AC215" s="72"/>
      <c r="AD215" s="91"/>
    </row>
    <row r="216" spans="1:30" s="106" customFormat="1" ht="13.55" customHeight="1">
      <c r="A216" s="400"/>
      <c r="B216" s="62" t="s">
        <v>229</v>
      </c>
      <c r="C216" s="166">
        <f>Asia!C216</f>
        <v>116615</v>
      </c>
      <c r="D216" s="385">
        <f t="shared" si="41"/>
        <v>0.51846402250058587</v>
      </c>
      <c r="E216" s="92">
        <v>10</v>
      </c>
      <c r="F216" s="385">
        <f t="shared" si="43"/>
        <v>-0.66666666666666674</v>
      </c>
      <c r="G216" s="92">
        <v>801</v>
      </c>
      <c r="H216" s="385"/>
      <c r="I216" s="138">
        <v>573</v>
      </c>
      <c r="J216" s="385">
        <f t="shared" si="44"/>
        <v>11.456521739130435</v>
      </c>
      <c r="K216" s="373">
        <v>33</v>
      </c>
      <c r="L216" s="385">
        <f t="shared" si="45"/>
        <v>-0.60240963855421681</v>
      </c>
      <c r="M216" s="92">
        <v>6</v>
      </c>
      <c r="N216" s="385"/>
      <c r="O216" s="93">
        <v>3</v>
      </c>
      <c r="P216" s="385">
        <f t="shared" si="42"/>
        <v>-0.5</v>
      </c>
      <c r="Q216" s="72"/>
      <c r="R216" s="72"/>
      <c r="S216" s="72"/>
      <c r="T216" s="72"/>
      <c r="U216" s="72"/>
      <c r="V216" s="72"/>
      <c r="W216" s="72"/>
      <c r="X216" s="72"/>
      <c r="Y216" s="72"/>
      <c r="Z216" s="72"/>
      <c r="AA216" s="72"/>
      <c r="AB216" s="72"/>
      <c r="AC216" s="72"/>
      <c r="AD216" s="91"/>
    </row>
    <row r="217" spans="1:30" s="106" customFormat="1" ht="13.55" customHeight="1">
      <c r="A217" s="400"/>
      <c r="B217" s="62" t="s">
        <v>21</v>
      </c>
      <c r="C217" s="166">
        <f>Asia!C217</f>
        <v>124399</v>
      </c>
      <c r="D217" s="385">
        <f t="shared" si="41"/>
        <v>0.72848409059330277</v>
      </c>
      <c r="E217" s="92">
        <v>40</v>
      </c>
      <c r="F217" s="385">
        <f t="shared" si="43"/>
        <v>0</v>
      </c>
      <c r="G217" s="92">
        <v>2023</v>
      </c>
      <c r="H217" s="385">
        <f t="shared" ref="H217:H219" si="46">IFERROR(IF((G217/G205-1)=-100%,"",(G217/G205-1)),"")</f>
        <v>673.33333333333337</v>
      </c>
      <c r="I217" s="138">
        <v>998</v>
      </c>
      <c r="J217" s="385">
        <f t="shared" si="44"/>
        <v>25.972972972972972</v>
      </c>
      <c r="K217" s="373">
        <v>75</v>
      </c>
      <c r="L217" s="385">
        <f t="shared" si="45"/>
        <v>0.2931034482758621</v>
      </c>
      <c r="M217" s="92">
        <v>0</v>
      </c>
      <c r="N217" s="385"/>
      <c r="O217" s="93">
        <v>4</v>
      </c>
      <c r="P217" s="385">
        <f t="shared" si="42"/>
        <v>-0.66666666666666674</v>
      </c>
      <c r="Q217" s="72"/>
      <c r="R217" s="72"/>
      <c r="S217" s="72"/>
      <c r="T217" s="72"/>
      <c r="U217" s="72"/>
      <c r="V217" s="72"/>
      <c r="W217" s="72"/>
      <c r="X217" s="72"/>
      <c r="Y217" s="72"/>
      <c r="Z217" s="72"/>
      <c r="AA217" s="72"/>
      <c r="AB217" s="72"/>
      <c r="AC217" s="72"/>
      <c r="AD217" s="91"/>
    </row>
    <row r="218" spans="1:30" s="106" customFormat="1" ht="13.55" customHeight="1">
      <c r="A218" s="400"/>
      <c r="B218" s="62" t="s">
        <v>34</v>
      </c>
      <c r="C218" s="166">
        <f>Asia!C218</f>
        <v>147907</v>
      </c>
      <c r="D218" s="385">
        <f t="shared" si="41"/>
        <v>1.0924511218628865</v>
      </c>
      <c r="E218" s="92">
        <v>210</v>
      </c>
      <c r="F218" s="385">
        <f t="shared" si="43"/>
        <v>3.2</v>
      </c>
      <c r="G218" s="92">
        <v>2127</v>
      </c>
      <c r="H218" s="385">
        <f t="shared" si="46"/>
        <v>424.4</v>
      </c>
      <c r="I218" s="138">
        <v>3639</v>
      </c>
      <c r="J218" s="385">
        <f t="shared" si="44"/>
        <v>92.307692307692307</v>
      </c>
      <c r="K218" s="373">
        <v>27</v>
      </c>
      <c r="L218" s="385">
        <f t="shared" si="45"/>
        <v>8.0000000000000071E-2</v>
      </c>
      <c r="M218" s="92">
        <v>5</v>
      </c>
      <c r="N218" s="385"/>
      <c r="O218" s="93">
        <v>2</v>
      </c>
      <c r="P218" s="385" t="str">
        <f t="shared" si="42"/>
        <v/>
      </c>
      <c r="Q218" s="72"/>
      <c r="R218" s="72"/>
      <c r="S218" s="72"/>
      <c r="T218" s="72"/>
      <c r="U218" s="72"/>
      <c r="V218" s="72"/>
      <c r="W218" s="72"/>
      <c r="X218" s="72"/>
      <c r="Y218" s="72"/>
      <c r="Z218" s="72"/>
      <c r="AA218" s="72"/>
      <c r="AB218" s="72"/>
      <c r="AC218" s="72"/>
      <c r="AD218" s="91"/>
    </row>
    <row r="219" spans="1:30" s="106" customFormat="1" ht="13.55" customHeight="1">
      <c r="A219" s="401"/>
      <c r="B219" s="156" t="s">
        <v>32</v>
      </c>
      <c r="C219" s="167">
        <f>Asia!C219</f>
        <v>139426</v>
      </c>
      <c r="D219" s="389">
        <f t="shared" si="41"/>
        <v>0.72188260284292305</v>
      </c>
      <c r="E219" s="153">
        <v>1260</v>
      </c>
      <c r="F219" s="389">
        <f t="shared" si="43"/>
        <v>20</v>
      </c>
      <c r="G219" s="153">
        <v>1656</v>
      </c>
      <c r="H219" s="389" t="str">
        <f t="shared" si="46"/>
        <v/>
      </c>
      <c r="I219" s="241">
        <v>1459</v>
      </c>
      <c r="J219" s="359">
        <f t="shared" si="44"/>
        <v>17.012345679012345</v>
      </c>
      <c r="K219" s="374">
        <v>64</v>
      </c>
      <c r="L219" s="389">
        <f t="shared" si="45"/>
        <v>1.064516129032258</v>
      </c>
      <c r="M219" s="153">
        <v>7</v>
      </c>
      <c r="N219" s="389"/>
      <c r="O219" s="154">
        <v>15</v>
      </c>
      <c r="P219" s="389">
        <f t="shared" si="42"/>
        <v>2.75</v>
      </c>
      <c r="Q219" s="72"/>
      <c r="R219" s="72"/>
      <c r="S219" s="72"/>
      <c r="T219" s="72"/>
      <c r="U219" s="72"/>
      <c r="V219" s="72"/>
      <c r="W219" s="72"/>
      <c r="X219" s="72"/>
      <c r="Y219" s="72"/>
      <c r="Z219" s="72"/>
      <c r="AA219" s="72"/>
      <c r="AB219" s="72"/>
      <c r="AC219" s="72"/>
      <c r="AD219" s="91"/>
    </row>
    <row r="220" spans="1:30" s="106" customFormat="1" ht="13.55" customHeight="1">
      <c r="A220" s="399" t="s">
        <v>448</v>
      </c>
      <c r="B220" s="101" t="s">
        <v>25</v>
      </c>
      <c r="C220" s="165">
        <f>Asia!C220</f>
        <v>147434</v>
      </c>
      <c r="D220" s="386">
        <f t="shared" ref="D220" si="47">IFERROR(IF((C220/C208-1)=-100%,"",(C220/C208-1)),"")</f>
        <v>0.71150296599839802</v>
      </c>
      <c r="E220" s="105">
        <v>1450</v>
      </c>
      <c r="F220" s="386">
        <f t="shared" ref="F220:F243" si="48">IFERROR(IF((E220/E208-1)=-100%,"",(E220/E208-1)),"")</f>
        <v>23.166666666666668</v>
      </c>
      <c r="G220" s="100">
        <v>1406</v>
      </c>
      <c r="H220" s="386">
        <f>IFERROR(IF((G220/G208-1)=-100%,"",(G220/G208-1)),"")</f>
        <v>155.22222222222223</v>
      </c>
      <c r="I220" s="246">
        <v>924</v>
      </c>
      <c r="J220" s="386">
        <f t="shared" ref="J220:J231" si="49">IFERROR(IF((I220/I208-1)=-100%,"",(I220/I208-1)),"")</f>
        <v>7.884615384615385</v>
      </c>
      <c r="K220" s="372">
        <v>19</v>
      </c>
      <c r="L220" s="386">
        <f t="shared" ref="L220:L243" si="50">IFERROR(IF((K220/K208-1)=-100%,"",(K220/K208-1)),"")</f>
        <v>-0.40625</v>
      </c>
      <c r="M220" s="100">
        <v>0</v>
      </c>
      <c r="N220" s="386" t="str">
        <f>IFERROR(IF((M220/M208-1)=-100%,"",(M220/M208-1)),"")</f>
        <v/>
      </c>
      <c r="O220" s="105">
        <v>12</v>
      </c>
      <c r="P220" s="386">
        <f t="shared" ref="P220:P243" si="51">IFERROR(IF((O220/O208-1)=-100%,"",(O220/O208-1)),"")</f>
        <v>9.0909090909090828E-2</v>
      </c>
      <c r="Q220" s="72"/>
      <c r="R220" s="72"/>
      <c r="S220" s="72"/>
      <c r="T220" s="72"/>
      <c r="U220" s="72"/>
      <c r="V220" s="72"/>
      <c r="W220" s="72"/>
      <c r="X220" s="72"/>
      <c r="Y220" s="72"/>
      <c r="Z220" s="72"/>
      <c r="AA220" s="72"/>
      <c r="AB220" s="72"/>
      <c r="AC220" s="72"/>
      <c r="AD220" s="91"/>
    </row>
    <row r="221" spans="1:30" s="106" customFormat="1" ht="13.55" customHeight="1">
      <c r="A221" s="400"/>
      <c r="B221" s="62" t="s">
        <v>26</v>
      </c>
      <c r="C221" s="166">
        <f>Asia!C221</f>
        <v>112722</v>
      </c>
      <c r="D221" s="385">
        <f t="shared" ref="D221" si="52">IFERROR(IF((C221/C209-1)=-100%,"",(C221/C209-1)),"")</f>
        <v>0.65250025654933808</v>
      </c>
      <c r="E221" s="93">
        <v>1750</v>
      </c>
      <c r="F221" s="385">
        <f t="shared" si="48"/>
        <v>24</v>
      </c>
      <c r="G221" s="92">
        <v>2821</v>
      </c>
      <c r="H221" s="385">
        <f t="shared" ref="H221:J242" si="53">IFERROR(IF((G221/G209-1)=-100%,"",(G221/G209-1)),"")</f>
        <v>1409.5</v>
      </c>
      <c r="I221" s="138">
        <v>311</v>
      </c>
      <c r="J221" s="385">
        <f t="shared" si="49"/>
        <v>3.0389610389610393</v>
      </c>
      <c r="K221" s="373">
        <v>28</v>
      </c>
      <c r="L221" s="385">
        <f t="shared" si="50"/>
        <v>-3.4482758620689613E-2</v>
      </c>
      <c r="M221" s="92">
        <v>11</v>
      </c>
      <c r="N221" s="385" t="str">
        <f>IFERROR(IF((M221/M209-1)=-100%,"",(M221/M209-1)),"")</f>
        <v/>
      </c>
      <c r="O221" s="93">
        <v>21</v>
      </c>
      <c r="P221" s="385">
        <f t="shared" si="51"/>
        <v>1.1000000000000001</v>
      </c>
      <c r="Q221" s="72"/>
      <c r="R221" s="72"/>
      <c r="S221" s="72"/>
      <c r="T221" s="72"/>
      <c r="U221" s="72"/>
      <c r="V221" s="72"/>
      <c r="W221" s="72"/>
      <c r="X221" s="72"/>
      <c r="Y221" s="72"/>
      <c r="Z221" s="72"/>
      <c r="AA221" s="72"/>
      <c r="AB221" s="72"/>
      <c r="AC221" s="72"/>
      <c r="AD221" s="91"/>
    </row>
    <row r="222" spans="1:30" s="106" customFormat="1" ht="13.55" customHeight="1">
      <c r="A222" s="400"/>
      <c r="B222" s="62" t="s">
        <v>223</v>
      </c>
      <c r="C222" s="166">
        <f>Asia!C222</f>
        <v>145503</v>
      </c>
      <c r="D222" s="385">
        <f t="shared" ref="D222" si="54">IFERROR(IF((C222/C210-1)=-100%,"",(C222/C210-1)),"")</f>
        <v>0.96628332815308315</v>
      </c>
      <c r="E222" s="93">
        <v>2530</v>
      </c>
      <c r="F222" s="385">
        <f t="shared" si="48"/>
        <v>35.142857142857146</v>
      </c>
      <c r="G222" s="92">
        <v>2832</v>
      </c>
      <c r="H222" s="385">
        <f t="shared" si="53"/>
        <v>2831</v>
      </c>
      <c r="I222" s="138">
        <v>760</v>
      </c>
      <c r="J222" s="385">
        <f t="shared" si="49"/>
        <v>5.7256637168141591</v>
      </c>
      <c r="K222" s="373">
        <v>55</v>
      </c>
      <c r="L222" s="385">
        <f t="shared" si="50"/>
        <v>0.71875</v>
      </c>
      <c r="M222" s="92">
        <v>2</v>
      </c>
      <c r="N222" s="385" t="str">
        <f t="shared" ref="N222:N243" si="55">IFERROR(IF((M222/M210-1)=-100%,"",(M222/M210-1)),"")</f>
        <v/>
      </c>
      <c r="O222" s="93">
        <v>15</v>
      </c>
      <c r="P222" s="385">
        <f t="shared" si="51"/>
        <v>14</v>
      </c>
      <c r="Q222" s="72"/>
      <c r="R222" s="72"/>
      <c r="S222" s="72"/>
      <c r="T222" s="72"/>
      <c r="U222" s="72"/>
      <c r="V222" s="72"/>
      <c r="W222" s="72"/>
      <c r="X222" s="72"/>
      <c r="Y222" s="72"/>
      <c r="Z222" s="72"/>
      <c r="AA222" s="72"/>
      <c r="AB222" s="72"/>
      <c r="AC222" s="72"/>
      <c r="AD222" s="91"/>
    </row>
    <row r="223" spans="1:30" s="106" customFormat="1" ht="13.55" customHeight="1">
      <c r="A223" s="400"/>
      <c r="B223" s="62" t="s">
        <v>8</v>
      </c>
      <c r="C223" s="166">
        <f>Asia!C223</f>
        <v>215246</v>
      </c>
      <c r="D223" s="385">
        <f t="shared" ref="D223" si="56">IFERROR(IF((C223/C211-1)=-100%,"",(C223/C211-1)),"")</f>
        <v>2.0187933017306667</v>
      </c>
      <c r="E223" s="93">
        <v>3620</v>
      </c>
      <c r="F223" s="385">
        <f t="shared" si="48"/>
        <v>50.714285714285715</v>
      </c>
      <c r="G223" s="92">
        <v>4251</v>
      </c>
      <c r="H223" s="385" t="str">
        <f t="shared" si="53"/>
        <v/>
      </c>
      <c r="I223" s="138">
        <v>3239</v>
      </c>
      <c r="J223" s="385">
        <f t="shared" si="49"/>
        <v>36.662790697674417</v>
      </c>
      <c r="K223" s="373">
        <v>107</v>
      </c>
      <c r="L223" s="385">
        <f t="shared" si="50"/>
        <v>2.9629629629629628</v>
      </c>
      <c r="M223" s="92">
        <v>15</v>
      </c>
      <c r="N223" s="385" t="str">
        <f t="shared" si="55"/>
        <v/>
      </c>
      <c r="O223" s="93">
        <v>70</v>
      </c>
      <c r="P223" s="385">
        <f t="shared" si="51"/>
        <v>34</v>
      </c>
      <c r="Q223" s="72"/>
      <c r="R223" s="72"/>
      <c r="S223" s="72"/>
      <c r="T223" s="72"/>
      <c r="U223" s="72"/>
      <c r="V223" s="72"/>
      <c r="W223" s="72"/>
      <c r="X223" s="72"/>
      <c r="Y223" s="72"/>
      <c r="Z223" s="72"/>
      <c r="AA223" s="72"/>
      <c r="AB223" s="72"/>
      <c r="AC223" s="72"/>
      <c r="AD223" s="91"/>
    </row>
    <row r="224" spans="1:30" s="106" customFormat="1" ht="13.55" customHeight="1">
      <c r="A224" s="400"/>
      <c r="B224" s="62" t="s">
        <v>9</v>
      </c>
      <c r="C224" s="166">
        <f>Asia!C224</f>
        <v>315945</v>
      </c>
      <c r="D224" s="385">
        <f t="shared" ref="D224" si="57">IFERROR(IF((C224/C212-1)=-100%,"",(C224/C212-1)),"")</f>
        <v>3.1893629998939215</v>
      </c>
      <c r="E224" s="93">
        <v>3880</v>
      </c>
      <c r="F224" s="385">
        <f t="shared" si="48"/>
        <v>47.5</v>
      </c>
      <c r="G224" s="92">
        <v>5303</v>
      </c>
      <c r="H224" s="385">
        <f t="shared" si="53"/>
        <v>2650.5</v>
      </c>
      <c r="I224" s="138">
        <v>9947</v>
      </c>
      <c r="J224" s="385">
        <f t="shared" si="49"/>
        <v>96.519607843137251</v>
      </c>
      <c r="K224" s="373">
        <v>698</v>
      </c>
      <c r="L224" s="385">
        <f t="shared" si="50"/>
        <v>30.727272727272727</v>
      </c>
      <c r="M224" s="92">
        <v>16</v>
      </c>
      <c r="N224" s="385" t="str">
        <f t="shared" si="55"/>
        <v/>
      </c>
      <c r="O224" s="93">
        <v>79</v>
      </c>
      <c r="P224" s="385" t="str">
        <f t="shared" si="51"/>
        <v/>
      </c>
      <c r="Q224" s="72"/>
      <c r="R224" s="72"/>
      <c r="S224" s="72"/>
      <c r="T224" s="72"/>
      <c r="U224" s="72"/>
      <c r="V224" s="72"/>
      <c r="W224" s="72"/>
      <c r="X224" s="72"/>
      <c r="Y224" s="72"/>
      <c r="Z224" s="72"/>
      <c r="AA224" s="72"/>
      <c r="AB224" s="72"/>
      <c r="AC224" s="72"/>
      <c r="AD224" s="91"/>
    </row>
    <row r="225" spans="1:30" s="106" customFormat="1" ht="13.55" customHeight="1">
      <c r="A225" s="400"/>
      <c r="B225" s="62" t="s">
        <v>226</v>
      </c>
      <c r="C225" s="166">
        <f>Asia!C225</f>
        <v>412798</v>
      </c>
      <c r="D225" s="385">
        <f t="shared" ref="D225" si="58">IFERROR(IF((C225/C213-1)=-100%,"",(C225/C213-1)),"")</f>
        <v>4.1959570022405153</v>
      </c>
      <c r="E225" s="93">
        <v>4460</v>
      </c>
      <c r="F225" s="385">
        <f t="shared" si="48"/>
        <v>48.555555555555557</v>
      </c>
      <c r="G225" s="92">
        <v>7335</v>
      </c>
      <c r="H225" s="385">
        <f t="shared" si="53"/>
        <v>3666.5</v>
      </c>
      <c r="I225" s="138">
        <v>16298</v>
      </c>
      <c r="J225" s="385">
        <f t="shared" si="49"/>
        <v>93.20809248554913</v>
      </c>
      <c r="K225" s="373">
        <v>675</v>
      </c>
      <c r="L225" s="385">
        <f t="shared" si="50"/>
        <v>8.9264705882352935</v>
      </c>
      <c r="M225" s="92">
        <v>15</v>
      </c>
      <c r="N225" s="385" t="str">
        <f t="shared" si="55"/>
        <v/>
      </c>
      <c r="O225" s="93">
        <v>47</v>
      </c>
      <c r="P225" s="385" t="str">
        <f t="shared" si="51"/>
        <v/>
      </c>
      <c r="Q225" s="72"/>
      <c r="R225" s="72"/>
      <c r="S225" s="72"/>
      <c r="T225" s="72"/>
      <c r="U225" s="72"/>
      <c r="V225" s="72"/>
      <c r="W225" s="72"/>
      <c r="X225" s="72"/>
      <c r="Y225" s="72"/>
      <c r="Z225" s="72"/>
      <c r="AA225" s="72"/>
      <c r="AB225" s="72"/>
      <c r="AC225" s="72"/>
      <c r="AD225" s="91"/>
    </row>
    <row r="226" spans="1:30" s="106" customFormat="1" ht="13.55" customHeight="1">
      <c r="A226" s="400"/>
      <c r="B226" s="62" t="s">
        <v>227</v>
      </c>
      <c r="C226" s="166">
        <f>Asia!C226</f>
        <v>674022</v>
      </c>
      <c r="D226" s="385">
        <f t="shared" ref="D226" si="59">IFERROR(IF((C226/C214-1)=-100%,"",(C226/C214-1)),"")</f>
        <v>5.6104567343055818</v>
      </c>
      <c r="E226" s="93">
        <v>7080</v>
      </c>
      <c r="F226" s="385">
        <f t="shared" si="48"/>
        <v>100.14285714285714</v>
      </c>
      <c r="G226" s="92">
        <v>8444</v>
      </c>
      <c r="H226" s="385">
        <f t="shared" si="53"/>
        <v>126.93939393939394</v>
      </c>
      <c r="I226" s="138">
        <v>28063</v>
      </c>
      <c r="J226" s="385">
        <f t="shared" si="49"/>
        <v>91.617161716171623</v>
      </c>
      <c r="K226" s="373">
        <v>1654</v>
      </c>
      <c r="L226" s="385">
        <f t="shared" si="50"/>
        <v>30.807692307692307</v>
      </c>
      <c r="M226" s="92">
        <v>8</v>
      </c>
      <c r="N226" s="385" t="str">
        <f t="shared" si="55"/>
        <v/>
      </c>
      <c r="O226" s="93">
        <v>112</v>
      </c>
      <c r="P226" s="385">
        <f t="shared" si="51"/>
        <v>111</v>
      </c>
      <c r="Q226" s="72"/>
      <c r="R226" s="72"/>
      <c r="S226" s="72"/>
      <c r="T226" s="72"/>
      <c r="U226" s="72"/>
      <c r="V226" s="72"/>
      <c r="W226" s="72"/>
      <c r="X226" s="72"/>
      <c r="Y226" s="72"/>
      <c r="Z226" s="72"/>
      <c r="AA226" s="72"/>
      <c r="AB226" s="72"/>
      <c r="AC226" s="72"/>
      <c r="AD226" s="91"/>
    </row>
    <row r="227" spans="1:30" s="106" customFormat="1" ht="13.55" customHeight="1">
      <c r="A227" s="400"/>
      <c r="B227" s="62" t="s">
        <v>228</v>
      </c>
      <c r="C227" s="166">
        <f>Asia!C227</f>
        <v>702153</v>
      </c>
      <c r="D227" s="385">
        <f t="shared" ref="D227" si="60">IFERROR(IF((C227/C215-1)=-100%,"",(C227/C215-1)),"")</f>
        <v>4.0987059951202509</v>
      </c>
      <c r="E227" s="93">
        <v>6970</v>
      </c>
      <c r="F227" s="385">
        <f t="shared" si="48"/>
        <v>231.33333333333334</v>
      </c>
      <c r="G227" s="92">
        <v>8111</v>
      </c>
      <c r="H227" s="385">
        <f t="shared" si="53"/>
        <v>85.287234042553195</v>
      </c>
      <c r="I227" s="138">
        <v>24751</v>
      </c>
      <c r="J227" s="385">
        <f t="shared" si="49"/>
        <v>65.00266666666667</v>
      </c>
      <c r="K227" s="373">
        <v>954</v>
      </c>
      <c r="L227" s="385">
        <f t="shared" si="50"/>
        <v>62.6</v>
      </c>
      <c r="M227" s="92">
        <v>17</v>
      </c>
      <c r="N227" s="385">
        <f t="shared" si="55"/>
        <v>1.8333333333333335</v>
      </c>
      <c r="O227" s="93">
        <v>91</v>
      </c>
      <c r="P227" s="385">
        <f t="shared" si="51"/>
        <v>44.5</v>
      </c>
      <c r="Q227" s="72"/>
      <c r="R227" s="72"/>
      <c r="S227" s="72"/>
      <c r="T227" s="72"/>
      <c r="U227" s="72"/>
      <c r="V227" s="72"/>
      <c r="W227" s="72"/>
      <c r="X227" s="72"/>
      <c r="Y227" s="72"/>
      <c r="Z227" s="72"/>
      <c r="AA227" s="72"/>
      <c r="AB227" s="72"/>
      <c r="AC227" s="72"/>
      <c r="AD227" s="91"/>
    </row>
    <row r="228" spans="1:30" s="106" customFormat="1" ht="13.55" customHeight="1">
      <c r="A228" s="400"/>
      <c r="B228" s="62" t="s">
        <v>229</v>
      </c>
      <c r="C228" s="166">
        <f>Asia!C228</f>
        <v>619954</v>
      </c>
      <c r="D228" s="385">
        <f t="shared" ref="D228" si="61">IFERROR(IF((C228/C216-1)=-100%,"",(C228/C216-1)),"")</f>
        <v>4.3162457659820781</v>
      </c>
      <c r="E228" s="92">
        <v>6550</v>
      </c>
      <c r="F228" s="385">
        <f t="shared" si="48"/>
        <v>654</v>
      </c>
      <c r="G228" s="92">
        <v>6502</v>
      </c>
      <c r="H228" s="385">
        <f t="shared" si="53"/>
        <v>7.1173533083645442</v>
      </c>
      <c r="I228" s="138">
        <v>18065</v>
      </c>
      <c r="J228" s="385">
        <f t="shared" si="49"/>
        <v>30.527050610820243</v>
      </c>
      <c r="K228" s="373">
        <v>1156</v>
      </c>
      <c r="L228" s="385">
        <f t="shared" si="50"/>
        <v>34.030303030303031</v>
      </c>
      <c r="M228" s="92">
        <v>40</v>
      </c>
      <c r="N228" s="385">
        <f t="shared" si="55"/>
        <v>5.666666666666667</v>
      </c>
      <c r="O228" s="93">
        <v>49</v>
      </c>
      <c r="P228" s="385">
        <f t="shared" si="51"/>
        <v>15.333333333333332</v>
      </c>
      <c r="Q228" s="72"/>
      <c r="R228" s="72"/>
      <c r="S228" s="72"/>
      <c r="T228" s="72"/>
      <c r="U228" s="72"/>
      <c r="V228" s="72"/>
      <c r="W228" s="72"/>
      <c r="X228" s="72"/>
      <c r="Y228" s="72"/>
      <c r="Z228" s="72"/>
      <c r="AA228" s="72"/>
      <c r="AB228" s="72"/>
      <c r="AC228" s="72"/>
      <c r="AD228" s="91"/>
    </row>
    <row r="229" spans="1:30" s="106" customFormat="1" ht="13.55" customHeight="1">
      <c r="A229" s="400"/>
      <c r="B229" s="62" t="s">
        <v>21</v>
      </c>
      <c r="C229" s="166">
        <f>Asia!C229</f>
        <v>773480</v>
      </c>
      <c r="D229" s="385">
        <f t="shared" ref="D229" si="62">IFERROR(IF((C229/C217-1)=-100%,"",(C229/C217-1)),"")</f>
        <v>5.2177348692513608</v>
      </c>
      <c r="E229" s="92">
        <v>6330</v>
      </c>
      <c r="F229" s="385">
        <f t="shared" si="48"/>
        <v>157.25</v>
      </c>
      <c r="G229" s="92">
        <v>9016</v>
      </c>
      <c r="H229" s="385">
        <f t="shared" si="53"/>
        <v>3.4567474048442905</v>
      </c>
      <c r="I229" s="138">
        <v>29045</v>
      </c>
      <c r="J229" s="385">
        <f t="shared" si="49"/>
        <v>28.103206412825653</v>
      </c>
      <c r="K229" s="373">
        <v>1520</v>
      </c>
      <c r="L229" s="385">
        <f t="shared" si="50"/>
        <v>19.266666666666666</v>
      </c>
      <c r="M229" s="92">
        <v>27</v>
      </c>
      <c r="N229" s="385" t="str">
        <f t="shared" si="55"/>
        <v/>
      </c>
      <c r="O229" s="93">
        <v>52</v>
      </c>
      <c r="P229" s="385">
        <f t="shared" si="51"/>
        <v>12</v>
      </c>
      <c r="Q229" s="72"/>
      <c r="R229" s="72"/>
      <c r="S229" s="72"/>
      <c r="T229" s="72"/>
      <c r="U229" s="72"/>
      <c r="V229" s="72"/>
      <c r="W229" s="72"/>
      <c r="X229" s="72"/>
      <c r="Y229" s="72"/>
      <c r="Z229" s="72"/>
      <c r="AA229" s="72"/>
      <c r="AB229" s="72"/>
      <c r="AC229" s="72"/>
      <c r="AD229" s="91"/>
    </row>
    <row r="230" spans="1:30" s="106" customFormat="1" ht="13.55" customHeight="1">
      <c r="A230" s="400"/>
      <c r="B230" s="62" t="s">
        <v>34</v>
      </c>
      <c r="C230" s="166">
        <f>Asia!C230</f>
        <v>1041431</v>
      </c>
      <c r="D230" s="385">
        <f t="shared" ref="D230" si="63">IFERROR(IF((C230/C218-1)=-100%,"",(C230/C218-1)),"")</f>
        <v>6.0411204337860953</v>
      </c>
      <c r="E230" s="92">
        <v>11700</v>
      </c>
      <c r="F230" s="385">
        <f t="shared" si="48"/>
        <v>54.714285714285715</v>
      </c>
      <c r="G230" s="92">
        <v>8724</v>
      </c>
      <c r="H230" s="385">
        <f t="shared" si="53"/>
        <v>3.1015514809590972</v>
      </c>
      <c r="I230" s="138">
        <v>25754</v>
      </c>
      <c r="J230" s="385">
        <f t="shared" si="49"/>
        <v>6.0772190162132453</v>
      </c>
      <c r="K230" s="373">
        <v>2834</v>
      </c>
      <c r="L230" s="385">
        <f t="shared" si="50"/>
        <v>103.96296296296296</v>
      </c>
      <c r="M230" s="92">
        <v>56</v>
      </c>
      <c r="N230" s="385">
        <f t="shared" si="55"/>
        <v>10.199999999999999</v>
      </c>
      <c r="O230" s="93">
        <v>95</v>
      </c>
      <c r="P230" s="385">
        <f t="shared" si="51"/>
        <v>46.5</v>
      </c>
      <c r="Q230" s="72"/>
      <c r="R230" s="72"/>
      <c r="S230" s="72"/>
      <c r="T230" s="72"/>
      <c r="U230" s="72"/>
      <c r="V230" s="72"/>
      <c r="W230" s="72"/>
      <c r="X230" s="72"/>
      <c r="Y230" s="72"/>
      <c r="Z230" s="72"/>
      <c r="AA230" s="72"/>
      <c r="AB230" s="72"/>
      <c r="AC230" s="72"/>
      <c r="AD230" s="91"/>
    </row>
    <row r="231" spans="1:30" s="106" customFormat="1" ht="13.55" customHeight="1">
      <c r="A231" s="401"/>
      <c r="B231" s="156" t="s">
        <v>32</v>
      </c>
      <c r="C231" s="167">
        <f>Asia!C231</f>
        <v>1393343</v>
      </c>
      <c r="D231" s="389">
        <f t="shared" ref="D231:D232" si="64">IFERROR(IF((C231/C219-1)=-100%,"",(C231/C219-1)),"")</f>
        <v>8.9934230344412089</v>
      </c>
      <c r="E231" s="153">
        <v>16190</v>
      </c>
      <c r="F231" s="389">
        <f t="shared" si="48"/>
        <v>11.84920634920635</v>
      </c>
      <c r="G231" s="153">
        <v>9868</v>
      </c>
      <c r="H231" s="389">
        <f t="shared" si="53"/>
        <v>4.9589371980676331</v>
      </c>
      <c r="I231" s="241">
        <v>36246</v>
      </c>
      <c r="J231" s="359">
        <f t="shared" si="49"/>
        <v>23.843043180260452</v>
      </c>
      <c r="K231" s="374">
        <v>4501</v>
      </c>
      <c r="L231" s="389">
        <f t="shared" si="50"/>
        <v>69.328125</v>
      </c>
      <c r="M231" s="153">
        <v>20</v>
      </c>
      <c r="N231" s="389">
        <f t="shared" si="55"/>
        <v>1.8571428571428572</v>
      </c>
      <c r="O231" s="154">
        <v>66</v>
      </c>
      <c r="P231" s="389">
        <f t="shared" si="51"/>
        <v>3.4000000000000004</v>
      </c>
      <c r="Q231" s="72"/>
      <c r="R231" s="72"/>
      <c r="S231" s="72"/>
      <c r="T231" s="72"/>
      <c r="U231" s="72"/>
      <c r="V231" s="72"/>
      <c r="W231" s="72"/>
      <c r="X231" s="72"/>
      <c r="Y231" s="72"/>
      <c r="Z231" s="72"/>
      <c r="AA231" s="72"/>
      <c r="AB231" s="72"/>
      <c r="AC231" s="72"/>
      <c r="AD231" s="91"/>
    </row>
    <row r="232" spans="1:30" s="106" customFormat="1" ht="13.55" customHeight="1">
      <c r="A232" s="399" t="s">
        <v>490</v>
      </c>
      <c r="B232" s="101" t="s">
        <v>25</v>
      </c>
      <c r="C232" s="165">
        <f>Asia!C232</f>
        <v>1782313</v>
      </c>
      <c r="D232" s="386">
        <f t="shared" si="64"/>
        <v>11.088887230896537</v>
      </c>
      <c r="E232" s="100">
        <v>18300</v>
      </c>
      <c r="F232" s="386">
        <f t="shared" si="48"/>
        <v>11.620689655172415</v>
      </c>
      <c r="G232" s="100">
        <v>10097</v>
      </c>
      <c r="H232" s="386">
        <f t="shared" si="53"/>
        <v>6.1813655761024178</v>
      </c>
      <c r="I232" s="246">
        <v>39633</v>
      </c>
      <c r="J232" s="386">
        <f t="shared" si="53"/>
        <v>41.892857142857146</v>
      </c>
      <c r="K232" s="372">
        <v>4874</v>
      </c>
      <c r="L232" s="386">
        <f t="shared" si="50"/>
        <v>255.5263157894737</v>
      </c>
      <c r="M232" s="100">
        <v>36</v>
      </c>
      <c r="N232" s="386" t="str">
        <f t="shared" si="55"/>
        <v/>
      </c>
      <c r="O232" s="105">
        <v>84</v>
      </c>
      <c r="P232" s="386">
        <f t="shared" si="51"/>
        <v>6</v>
      </c>
      <c r="Q232" s="72"/>
      <c r="R232" s="72"/>
      <c r="S232" s="72"/>
      <c r="T232" s="72"/>
      <c r="U232" s="72"/>
      <c r="V232" s="72"/>
      <c r="W232" s="72"/>
      <c r="X232" s="72"/>
      <c r="Y232" s="72"/>
      <c r="Z232" s="72"/>
      <c r="AA232" s="72"/>
      <c r="AB232" s="72"/>
      <c r="AC232" s="72"/>
      <c r="AD232" s="91"/>
    </row>
    <row r="233" spans="1:30" s="106" customFormat="1" ht="13.55" customHeight="1">
      <c r="A233" s="400"/>
      <c r="B233" s="62" t="s">
        <v>26</v>
      </c>
      <c r="C233" s="166">
        <f>Asia!C233</f>
        <v>1724880</v>
      </c>
      <c r="D233" s="385">
        <f t="shared" ref="D233" si="65">IFERROR(IF((C233/C221-1)=-100%,"",(C233/C221-1)),"")</f>
        <v>14.302070580720711</v>
      </c>
      <c r="E233" s="92">
        <v>24950</v>
      </c>
      <c r="F233" s="385">
        <f t="shared" si="48"/>
        <v>13.257142857142858</v>
      </c>
      <c r="G233" s="92">
        <v>12025</v>
      </c>
      <c r="H233" s="385">
        <f t="shared" si="53"/>
        <v>3.2626728110599075</v>
      </c>
      <c r="I233" s="138">
        <v>37476</v>
      </c>
      <c r="J233" s="358">
        <f t="shared" si="53"/>
        <v>119.50160771704181</v>
      </c>
      <c r="K233" s="373">
        <v>5264</v>
      </c>
      <c r="L233" s="385">
        <f t="shared" si="50"/>
        <v>187</v>
      </c>
      <c r="M233" s="92">
        <v>37</v>
      </c>
      <c r="N233" s="385">
        <f t="shared" si="55"/>
        <v>2.3636363636363638</v>
      </c>
      <c r="O233" s="93">
        <v>107</v>
      </c>
      <c r="P233" s="385">
        <f t="shared" si="51"/>
        <v>4.0952380952380949</v>
      </c>
      <c r="Q233" s="72"/>
      <c r="R233" s="72"/>
      <c r="S233" s="72"/>
      <c r="T233" s="72"/>
      <c r="U233" s="72"/>
      <c r="V233" s="72"/>
      <c r="W233" s="72"/>
      <c r="X233" s="72"/>
      <c r="Y233" s="72"/>
      <c r="Z233" s="72"/>
      <c r="AA233" s="72"/>
      <c r="AB233" s="72"/>
      <c r="AC233" s="72"/>
      <c r="AD233" s="91"/>
    </row>
    <row r="234" spans="1:30" s="106" customFormat="1" ht="13.55" customHeight="1">
      <c r="A234" s="400"/>
      <c r="B234" s="62" t="s">
        <v>223</v>
      </c>
      <c r="C234" s="166">
        <f>Asia!C234</f>
        <v>1472193</v>
      </c>
      <c r="D234" s="385">
        <f t="shared" ref="D234" si="66">IFERROR(IF((C234/C222-1)=-100%,"",(C234/C222-1)),"")</f>
        <v>9.1179563307973037</v>
      </c>
      <c r="E234" s="92">
        <v>19050</v>
      </c>
      <c r="F234" s="385">
        <f t="shared" si="48"/>
        <v>6.5296442687747032</v>
      </c>
      <c r="G234" s="92">
        <v>9356</v>
      </c>
      <c r="H234" s="385">
        <f t="shared" si="53"/>
        <v>2.3036723163841808</v>
      </c>
      <c r="I234" s="138">
        <v>36423</v>
      </c>
      <c r="J234" s="358">
        <f t="shared" si="53"/>
        <v>46.924999999999997</v>
      </c>
      <c r="K234" s="373">
        <v>4552</v>
      </c>
      <c r="L234" s="385">
        <f t="shared" si="50"/>
        <v>81.763636363636365</v>
      </c>
      <c r="M234" s="92">
        <v>64</v>
      </c>
      <c r="N234" s="385">
        <f t="shared" si="55"/>
        <v>31</v>
      </c>
      <c r="O234" s="93">
        <v>80</v>
      </c>
      <c r="P234" s="385">
        <f t="shared" si="51"/>
        <v>4.333333333333333</v>
      </c>
      <c r="Q234" s="72"/>
      <c r="R234" s="72"/>
      <c r="S234" s="72"/>
      <c r="T234" s="72"/>
      <c r="U234" s="72"/>
      <c r="V234" s="72"/>
      <c r="W234" s="72"/>
      <c r="X234" s="72"/>
      <c r="Y234" s="72"/>
      <c r="Z234" s="72"/>
      <c r="AA234" s="72"/>
      <c r="AB234" s="72"/>
      <c r="AC234" s="72"/>
      <c r="AD234" s="91"/>
    </row>
    <row r="235" spans="1:30" s="106" customFormat="1" ht="13.55" customHeight="1">
      <c r="A235" s="400"/>
      <c r="B235" s="62" t="s">
        <v>8</v>
      </c>
      <c r="C235" s="166">
        <f>Asia!C235</f>
        <v>1497105</v>
      </c>
      <c r="D235" s="385">
        <f t="shared" ref="D235" si="67">IFERROR(IF((C235/C223-1)=-100%,"",(C235/C223-1)),"")</f>
        <v>5.9553208886576288</v>
      </c>
      <c r="E235" s="92">
        <v>15700</v>
      </c>
      <c r="F235" s="385">
        <f t="shared" si="48"/>
        <v>3.3370165745856353</v>
      </c>
      <c r="G235" s="92">
        <v>11189</v>
      </c>
      <c r="H235" s="385">
        <f t="shared" si="53"/>
        <v>1.6320865678663843</v>
      </c>
      <c r="I235" s="138">
        <v>35397</v>
      </c>
      <c r="J235" s="358">
        <f t="shared" si="53"/>
        <v>9.9283729546156216</v>
      </c>
      <c r="K235" s="373">
        <v>4133</v>
      </c>
      <c r="L235" s="385">
        <f t="shared" si="50"/>
        <v>37.626168224299064</v>
      </c>
      <c r="M235" s="92">
        <v>41</v>
      </c>
      <c r="N235" s="385">
        <f t="shared" si="55"/>
        <v>1.7333333333333334</v>
      </c>
      <c r="O235" s="93">
        <v>135</v>
      </c>
      <c r="P235" s="385">
        <f t="shared" si="51"/>
        <v>0.9285714285714286</v>
      </c>
      <c r="Q235" s="72"/>
      <c r="R235" s="72"/>
      <c r="S235" s="72"/>
      <c r="T235" s="72"/>
      <c r="U235" s="72"/>
      <c r="V235" s="72"/>
      <c r="W235" s="72"/>
      <c r="X235" s="72"/>
      <c r="Y235" s="72"/>
      <c r="Z235" s="72"/>
      <c r="AA235" s="72"/>
      <c r="AB235" s="72"/>
      <c r="AC235" s="72"/>
      <c r="AD235" s="91"/>
    </row>
    <row r="236" spans="1:30" s="106" customFormat="1" ht="13.55" customHeight="1">
      <c r="A236" s="400"/>
      <c r="B236" s="62" t="s">
        <v>9</v>
      </c>
      <c r="C236" s="251">
        <f>Asia!C236</f>
        <v>1683022</v>
      </c>
      <c r="D236" s="358">
        <f>Asia!D236</f>
        <v>4.3269461456899148</v>
      </c>
      <c r="E236" s="92">
        <v>18690</v>
      </c>
      <c r="F236" s="385">
        <f t="shared" si="48"/>
        <v>3.8170103092783503</v>
      </c>
      <c r="G236" s="92">
        <v>13911</v>
      </c>
      <c r="H236" s="385">
        <f t="shared" si="53"/>
        <v>1.6232321327550445</v>
      </c>
      <c r="I236" s="138">
        <v>29005</v>
      </c>
      <c r="J236" s="358">
        <f t="shared" si="53"/>
        <v>1.9159545591635667</v>
      </c>
      <c r="K236" s="373">
        <v>3620</v>
      </c>
      <c r="L236" s="385">
        <f t="shared" si="50"/>
        <v>4.1862464183381087</v>
      </c>
      <c r="M236" s="92">
        <v>52</v>
      </c>
      <c r="N236" s="385">
        <f t="shared" si="55"/>
        <v>2.25</v>
      </c>
      <c r="O236" s="93">
        <v>141</v>
      </c>
      <c r="P236" s="385">
        <f t="shared" si="51"/>
        <v>0.78481012658227844</v>
      </c>
      <c r="Q236" s="72"/>
      <c r="R236" s="72"/>
      <c r="S236" s="72"/>
      <c r="T236" s="72"/>
      <c r="U236" s="72"/>
      <c r="V236" s="72"/>
      <c r="W236" s="72"/>
      <c r="X236" s="72"/>
      <c r="Y236" s="72"/>
      <c r="Z236" s="72"/>
      <c r="AA236" s="72"/>
      <c r="AB236" s="72"/>
      <c r="AC236" s="72"/>
      <c r="AD236" s="91"/>
    </row>
    <row r="237" spans="1:30" s="106" customFormat="1" ht="13.55" customHeight="1">
      <c r="A237" s="400"/>
      <c r="B237" s="62" t="s">
        <v>226</v>
      </c>
      <c r="C237" s="251">
        <f>Asia!C237</f>
        <v>1771962</v>
      </c>
      <c r="D237" s="358">
        <f>Asia!D237</f>
        <v>3.2925644019593117</v>
      </c>
      <c r="E237" s="92">
        <v>18210</v>
      </c>
      <c r="F237" s="385">
        <f t="shared" si="48"/>
        <v>3.0829596412556057</v>
      </c>
      <c r="G237" s="92">
        <v>17739</v>
      </c>
      <c r="H237" s="385">
        <f t="shared" ref="H237:H248" si="68">IFERROR(IF((G237/G225-1)=-100%,"",(G237/G225-1)),"")</f>
        <v>1.4184049079754599</v>
      </c>
      <c r="I237" s="138">
        <v>2871</v>
      </c>
      <c r="J237" s="358">
        <f t="shared" si="53"/>
        <v>-0.82384341637010672</v>
      </c>
      <c r="K237" s="373">
        <v>2660</v>
      </c>
      <c r="L237" s="385">
        <f t="shared" si="50"/>
        <v>2.9407407407407407</v>
      </c>
      <c r="M237" s="92">
        <v>34</v>
      </c>
      <c r="N237" s="385">
        <f t="shared" si="55"/>
        <v>1.2666666666666666</v>
      </c>
      <c r="O237" s="93">
        <v>226</v>
      </c>
      <c r="P237" s="385">
        <f t="shared" si="51"/>
        <v>3.8085106382978724</v>
      </c>
      <c r="Q237" s="72"/>
      <c r="R237" s="72"/>
      <c r="S237" s="72"/>
      <c r="T237" s="72"/>
      <c r="U237" s="72"/>
      <c r="V237" s="72"/>
      <c r="W237" s="72"/>
      <c r="X237" s="72"/>
      <c r="Y237" s="72"/>
      <c r="Z237" s="72"/>
      <c r="AA237" s="72"/>
      <c r="AB237" s="72"/>
      <c r="AC237" s="72"/>
      <c r="AD237" s="91"/>
    </row>
    <row r="238" spans="1:30" s="106" customFormat="1" ht="13.55" customHeight="1">
      <c r="A238" s="400"/>
      <c r="B238" s="62" t="s">
        <v>227</v>
      </c>
      <c r="C238" s="251">
        <f>Asia!C238</f>
        <v>2153857</v>
      </c>
      <c r="D238" s="358">
        <f>Asia!D238</f>
        <v>2.1955292260490014</v>
      </c>
      <c r="E238" s="92">
        <v>22950</v>
      </c>
      <c r="F238" s="385">
        <f t="shared" si="48"/>
        <v>2.2415254237288136</v>
      </c>
      <c r="G238" s="92">
        <v>20627</v>
      </c>
      <c r="H238" s="385">
        <f t="shared" si="68"/>
        <v>1.4427996210326861</v>
      </c>
      <c r="I238" s="138">
        <v>26984</v>
      </c>
      <c r="J238" s="358">
        <f t="shared" si="53"/>
        <v>-3.844920357766457E-2</v>
      </c>
      <c r="K238" s="373">
        <v>3782</v>
      </c>
      <c r="L238" s="385">
        <f t="shared" si="50"/>
        <v>1.2865779927448608</v>
      </c>
      <c r="M238" s="92">
        <v>145</v>
      </c>
      <c r="N238" s="385">
        <f t="shared" si="55"/>
        <v>17.125</v>
      </c>
      <c r="O238" s="93">
        <v>209</v>
      </c>
      <c r="P238" s="385">
        <f t="shared" si="51"/>
        <v>0.8660714285714286</v>
      </c>
      <c r="Q238" s="72"/>
      <c r="R238" s="72"/>
      <c r="S238" s="72"/>
      <c r="T238" s="72"/>
      <c r="U238" s="72"/>
      <c r="V238" s="72"/>
      <c r="W238" s="72"/>
      <c r="X238" s="72"/>
      <c r="Y238" s="72"/>
      <c r="Z238" s="72"/>
      <c r="AA238" s="72"/>
      <c r="AB238" s="72"/>
      <c r="AC238" s="72"/>
      <c r="AD238" s="91"/>
    </row>
    <row r="239" spans="1:30" s="106" customFormat="1" ht="13.55" customHeight="1">
      <c r="A239" s="400"/>
      <c r="B239" s="62" t="s">
        <v>228</v>
      </c>
      <c r="C239" s="251">
        <f>Asia!C239</f>
        <v>2093236</v>
      </c>
      <c r="D239" s="358">
        <f>Asia!D239</f>
        <v>1.9811679220910543</v>
      </c>
      <c r="E239" s="92">
        <v>30000</v>
      </c>
      <c r="F239" s="385">
        <f t="shared" si="48"/>
        <v>3.3041606886657098</v>
      </c>
      <c r="G239" s="92">
        <v>20319</v>
      </c>
      <c r="H239" s="385">
        <f t="shared" si="68"/>
        <v>1.5051165084453211</v>
      </c>
      <c r="I239" s="138">
        <v>31774</v>
      </c>
      <c r="J239" s="358">
        <f t="shared" si="53"/>
        <v>0.28374611126823157</v>
      </c>
      <c r="K239" s="373">
        <v>3153</v>
      </c>
      <c r="L239" s="385">
        <f t="shared" si="50"/>
        <v>2.3050314465408803</v>
      </c>
      <c r="M239" s="92">
        <v>165</v>
      </c>
      <c r="N239" s="385">
        <f t="shared" si="55"/>
        <v>8.7058823529411757</v>
      </c>
      <c r="O239" s="93">
        <v>172</v>
      </c>
      <c r="P239" s="385">
        <f t="shared" si="51"/>
        <v>0.89010989010989006</v>
      </c>
      <c r="Q239" s="72"/>
      <c r="R239" s="72"/>
      <c r="S239" s="72"/>
      <c r="T239" s="72"/>
      <c r="U239" s="72"/>
      <c r="V239" s="72"/>
      <c r="W239" s="72"/>
      <c r="X239" s="72"/>
      <c r="Y239" s="72"/>
      <c r="Z239" s="72"/>
      <c r="AA239" s="72"/>
      <c r="AB239" s="72"/>
      <c r="AC239" s="72"/>
      <c r="AD239" s="91"/>
    </row>
    <row r="240" spans="1:30" s="106" customFormat="1" ht="13.55" customHeight="1">
      <c r="A240" s="400"/>
      <c r="B240" s="62" t="s">
        <v>229</v>
      </c>
      <c r="C240" s="251">
        <f>Asia!C240</f>
        <v>2017157</v>
      </c>
      <c r="D240" s="358">
        <f>Asia!D240</f>
        <v>2.2537204373227691</v>
      </c>
      <c r="E240" s="92">
        <v>27700</v>
      </c>
      <c r="F240" s="385">
        <f t="shared" si="48"/>
        <v>3.229007633587786</v>
      </c>
      <c r="G240" s="92">
        <v>16444</v>
      </c>
      <c r="H240" s="385">
        <f t="shared" si="68"/>
        <v>1.5290679790833588</v>
      </c>
      <c r="I240" s="138">
        <v>29191</v>
      </c>
      <c r="J240" s="358">
        <f t="shared" si="53"/>
        <v>0.61588707445336288</v>
      </c>
      <c r="K240" s="373">
        <v>4492</v>
      </c>
      <c r="L240" s="385">
        <f t="shared" si="50"/>
        <v>2.8858131487889271</v>
      </c>
      <c r="M240" s="92">
        <v>189</v>
      </c>
      <c r="N240" s="385">
        <f t="shared" si="55"/>
        <v>3.7249999999999996</v>
      </c>
      <c r="O240" s="93">
        <v>156</v>
      </c>
      <c r="P240" s="385">
        <f t="shared" si="51"/>
        <v>2.1836734693877551</v>
      </c>
      <c r="Q240" s="72"/>
      <c r="R240" s="72"/>
      <c r="S240" s="72"/>
      <c r="T240" s="72"/>
      <c r="U240" s="72"/>
      <c r="V240" s="72"/>
      <c r="W240" s="72"/>
      <c r="X240" s="72"/>
      <c r="Y240" s="72"/>
      <c r="Z240" s="72"/>
      <c r="AA240" s="72"/>
      <c r="AB240" s="72"/>
      <c r="AC240" s="72"/>
      <c r="AD240" s="91"/>
    </row>
    <row r="241" spans="1:30" s="106" customFormat="1" ht="13.55" customHeight="1">
      <c r="A241" s="400"/>
      <c r="B241" s="62" t="s">
        <v>21</v>
      </c>
      <c r="C241" s="251">
        <f>Asia!C241</f>
        <v>2042703</v>
      </c>
      <c r="D241" s="358">
        <f>Asia!D241</f>
        <v>1.640925427936081</v>
      </c>
      <c r="E241" s="92">
        <v>25100</v>
      </c>
      <c r="F241" s="385">
        <f t="shared" si="48"/>
        <v>2.9652448657187995</v>
      </c>
      <c r="G241" s="92">
        <v>16374</v>
      </c>
      <c r="H241" s="385">
        <f t="shared" si="68"/>
        <v>0.81610470275066538</v>
      </c>
      <c r="I241" s="138">
        <v>30802</v>
      </c>
      <c r="J241" s="358">
        <f t="shared" si="53"/>
        <v>6.0492339473231294E-2</v>
      </c>
      <c r="K241" s="373">
        <v>5136</v>
      </c>
      <c r="L241" s="385">
        <f t="shared" si="50"/>
        <v>2.3789473684210525</v>
      </c>
      <c r="M241" s="92">
        <v>23</v>
      </c>
      <c r="N241" s="385">
        <f t="shared" si="55"/>
        <v>-0.14814814814814814</v>
      </c>
      <c r="O241" s="93">
        <v>113</v>
      </c>
      <c r="P241" s="385">
        <f t="shared" si="51"/>
        <v>1.1730769230769229</v>
      </c>
      <c r="Q241" s="72"/>
      <c r="R241" s="72"/>
      <c r="S241" s="72"/>
      <c r="T241" s="72"/>
      <c r="U241" s="72"/>
      <c r="V241" s="72"/>
      <c r="W241" s="72"/>
      <c r="X241" s="72"/>
      <c r="Y241" s="72"/>
      <c r="Z241" s="72"/>
      <c r="AA241" s="72"/>
      <c r="AB241" s="72"/>
      <c r="AC241" s="72"/>
      <c r="AD241" s="91"/>
    </row>
    <row r="242" spans="1:30" s="106" customFormat="1" ht="13.55" customHeight="1">
      <c r="A242" s="400"/>
      <c r="B242" s="62" t="s">
        <v>34</v>
      </c>
      <c r="C242" s="251">
        <f>Asia!C242</f>
        <v>2061646</v>
      </c>
      <c r="D242" s="358">
        <f>Asia!D242</f>
        <v>0.9796280310457437</v>
      </c>
      <c r="E242" s="92">
        <v>31250</v>
      </c>
      <c r="F242" s="385">
        <f t="shared" si="48"/>
        <v>1.6709401709401708</v>
      </c>
      <c r="G242" s="92">
        <v>13026</v>
      </c>
      <c r="H242" s="385">
        <f t="shared" si="68"/>
        <v>0.49312242090784042</v>
      </c>
      <c r="I242" s="138">
        <v>31355</v>
      </c>
      <c r="J242" s="358">
        <f t="shared" si="53"/>
        <v>0.21748077968470914</v>
      </c>
      <c r="K242" s="373">
        <v>7721</v>
      </c>
      <c r="L242" s="385">
        <f t="shared" si="50"/>
        <v>1.7244177840508117</v>
      </c>
      <c r="M242" s="92">
        <v>43</v>
      </c>
      <c r="N242" s="385">
        <f t="shared" si="55"/>
        <v>-0.2321428571428571</v>
      </c>
      <c r="O242" s="93">
        <v>178</v>
      </c>
      <c r="P242" s="385">
        <f t="shared" si="51"/>
        <v>0.87368421052631584</v>
      </c>
      <c r="Q242" s="72"/>
      <c r="R242" s="72"/>
      <c r="S242" s="72"/>
      <c r="T242" s="72"/>
      <c r="U242" s="72"/>
      <c r="V242" s="72"/>
      <c r="W242" s="72"/>
      <c r="X242" s="72"/>
      <c r="Y242" s="72"/>
      <c r="Z242" s="72"/>
      <c r="AA242" s="72"/>
      <c r="AB242" s="72"/>
      <c r="AC242" s="72"/>
      <c r="AD242" s="91"/>
    </row>
    <row r="243" spans="1:30" s="106" customFormat="1" ht="13.55" customHeight="1">
      <c r="A243" s="401"/>
      <c r="B243" s="156" t="s">
        <v>32</v>
      </c>
      <c r="C243" s="254">
        <f>Asia!C243</f>
        <v>2415767</v>
      </c>
      <c r="D243" s="359">
        <f>Asia!D243</f>
        <v>0.73379203828490192</v>
      </c>
      <c r="E243" s="153">
        <v>36110</v>
      </c>
      <c r="F243" s="389">
        <f t="shared" si="48"/>
        <v>1.2303891290920319</v>
      </c>
      <c r="G243" s="153">
        <v>16369</v>
      </c>
      <c r="H243" s="389">
        <f t="shared" si="68"/>
        <v>0.65879610863396842</v>
      </c>
      <c r="I243" s="241">
        <v>40965</v>
      </c>
      <c r="J243" s="359">
        <f t="shared" ref="J243:J254" si="69">IFERROR(IF((I243/I231-1)=-100%,"",(I243/I231-1)),"")</f>
        <v>0.13019367654361869</v>
      </c>
      <c r="K243" s="374">
        <v>8850</v>
      </c>
      <c r="L243" s="389">
        <f t="shared" si="50"/>
        <v>0.96622972672739382</v>
      </c>
      <c r="M243" s="153">
        <v>111</v>
      </c>
      <c r="N243" s="389">
        <f t="shared" si="55"/>
        <v>4.55</v>
      </c>
      <c r="O243" s="154">
        <v>173</v>
      </c>
      <c r="P243" s="389">
        <f t="shared" si="51"/>
        <v>1.6212121212121211</v>
      </c>
      <c r="Q243" s="72"/>
      <c r="R243" s="72"/>
      <c r="S243" s="72"/>
      <c r="T243" s="72"/>
      <c r="U243" s="72"/>
      <c r="V243" s="72"/>
      <c r="W243" s="72"/>
      <c r="X243" s="72"/>
      <c r="Y243" s="72"/>
      <c r="Z243" s="72"/>
      <c r="AA243" s="72"/>
      <c r="AB243" s="72"/>
      <c r="AC243" s="72"/>
      <c r="AD243" s="91"/>
    </row>
    <row r="244" spans="1:30" s="106" customFormat="1" ht="13.55" customHeight="1">
      <c r="A244" s="400" t="s">
        <v>503</v>
      </c>
      <c r="B244" s="62" t="s">
        <v>25</v>
      </c>
      <c r="C244" s="166">
        <f>Asia!C244</f>
        <v>2770866</v>
      </c>
      <c r="D244" s="385">
        <f t="shared" ref="D244" si="70">IFERROR(IF((C244/C232-1)=-100%,"",(C244/C232-1)),"")</f>
        <v>0.5546461255682924</v>
      </c>
      <c r="E244" s="92">
        <v>33210</v>
      </c>
      <c r="F244" s="385">
        <f t="shared" ref="F244:F254" si="71">IFERROR(IF((E244/E232-1)=-100%,"",(E244/E232-1)),"")</f>
        <v>0.81475409836065582</v>
      </c>
      <c r="G244" s="92">
        <v>16770</v>
      </c>
      <c r="H244" s="385">
        <f t="shared" si="68"/>
        <v>0.66088937308111317</v>
      </c>
      <c r="I244" s="138">
        <v>46740</v>
      </c>
      <c r="J244" s="385">
        <f t="shared" si="69"/>
        <v>0.17932026341684959</v>
      </c>
      <c r="K244" s="373">
        <v>9376</v>
      </c>
      <c r="L244" s="385">
        <f t="shared" ref="L244:L254" si="72">IFERROR(IF((K244/K232-1)=-100%,"",(K244/K232-1)),"")</f>
        <v>0.92367665162084522</v>
      </c>
      <c r="M244" s="92">
        <v>87</v>
      </c>
      <c r="N244" s="385">
        <f t="shared" ref="N244:N251" si="73">IFERROR(IF((M244/M232-1)=-100%,"",(M244/M232-1)),"")</f>
        <v>1.4166666666666665</v>
      </c>
      <c r="O244" s="93">
        <v>216</v>
      </c>
      <c r="P244" s="385">
        <f t="shared" ref="P244:P255" si="74">IFERROR(IF((O244/O232-1)=-100%,"",(O244/O232-1)),"")</f>
        <v>1.5714285714285716</v>
      </c>
      <c r="Q244" s="72"/>
      <c r="R244" s="72"/>
      <c r="S244" s="72"/>
      <c r="T244" s="72"/>
      <c r="U244" s="72"/>
      <c r="V244" s="72"/>
      <c r="W244" s="72"/>
      <c r="X244" s="72"/>
      <c r="Y244" s="72"/>
      <c r="Z244" s="72"/>
      <c r="AA244" s="72"/>
      <c r="AB244" s="72"/>
      <c r="AC244" s="72"/>
      <c r="AD244" s="91"/>
    </row>
    <row r="245" spans="1:30" s="106" customFormat="1" ht="13.55" customHeight="1">
      <c r="A245" s="400"/>
      <c r="B245" s="62" t="s">
        <v>26</v>
      </c>
      <c r="C245" s="166">
        <f>Asia!C245</f>
        <v>2512109</v>
      </c>
      <c r="D245" s="385">
        <f t="shared" ref="D245" si="75">IFERROR(IF((C245/C233-1)=-100%,"",(C245/C233-1)),"")</f>
        <v>0.45639638699503737</v>
      </c>
      <c r="E245" s="92">
        <v>42020</v>
      </c>
      <c r="F245" s="385">
        <f t="shared" si="71"/>
        <v>0.68416833667334664</v>
      </c>
      <c r="G245" s="92">
        <v>16415</v>
      </c>
      <c r="H245" s="385">
        <f t="shared" si="68"/>
        <v>0.36507276507276498</v>
      </c>
      <c r="I245" s="138">
        <v>41853</v>
      </c>
      <c r="J245" s="358">
        <f t="shared" si="69"/>
        <v>0.11679474863912898</v>
      </c>
      <c r="K245" s="373">
        <v>9548</v>
      </c>
      <c r="L245" s="385">
        <f t="shared" si="72"/>
        <v>0.81382978723404253</v>
      </c>
      <c r="M245" s="92">
        <v>71</v>
      </c>
      <c r="N245" s="385">
        <f t="shared" si="73"/>
        <v>0.91891891891891886</v>
      </c>
      <c r="O245" s="93">
        <v>149</v>
      </c>
      <c r="P245" s="385">
        <f t="shared" si="74"/>
        <v>0.39252336448598135</v>
      </c>
      <c r="Q245" s="72"/>
      <c r="R245" s="72"/>
      <c r="S245" s="72"/>
      <c r="T245" s="72"/>
      <c r="U245" s="72"/>
      <c r="V245" s="72"/>
      <c r="W245" s="72"/>
      <c r="X245" s="72"/>
      <c r="Y245" s="72"/>
      <c r="Z245" s="72"/>
      <c r="AA245" s="72"/>
      <c r="AB245" s="72"/>
      <c r="AC245" s="72"/>
      <c r="AD245" s="91"/>
    </row>
    <row r="246" spans="1:30" s="106" customFormat="1" ht="13.55" customHeight="1">
      <c r="A246" s="400"/>
      <c r="B246" s="62" t="s">
        <v>223</v>
      </c>
      <c r="C246" s="166">
        <f>Asia!C246</f>
        <v>2141992</v>
      </c>
      <c r="D246" s="385">
        <f t="shared" ref="D246" si="76">IFERROR(IF((C246/C234-1)=-100%,"",(C246/C234-1)),"")</f>
        <v>0.45496684198335413</v>
      </c>
      <c r="E246" s="92">
        <v>29970</v>
      </c>
      <c r="F246" s="385">
        <f t="shared" si="71"/>
        <v>0.57322834645669296</v>
      </c>
      <c r="G246" s="92">
        <v>14403</v>
      </c>
      <c r="H246" s="385">
        <f t="shared" si="68"/>
        <v>0.5394399315946985</v>
      </c>
      <c r="I246" s="138">
        <v>32676</v>
      </c>
      <c r="J246" s="358">
        <f t="shared" si="69"/>
        <v>-0.10287455728523187</v>
      </c>
      <c r="K246" s="373">
        <v>7774</v>
      </c>
      <c r="L246" s="385">
        <f t="shared" si="72"/>
        <v>0.70782073813708268</v>
      </c>
      <c r="M246" s="92">
        <v>45</v>
      </c>
      <c r="N246" s="385">
        <f t="shared" si="73"/>
        <v>-0.296875</v>
      </c>
      <c r="O246" s="93">
        <v>116</v>
      </c>
      <c r="P246" s="385">
        <f t="shared" si="74"/>
        <v>0.44999999999999996</v>
      </c>
      <c r="Q246" s="72"/>
      <c r="R246" s="72"/>
      <c r="S246" s="72"/>
      <c r="T246" s="72"/>
      <c r="U246" s="72"/>
      <c r="V246" s="72"/>
      <c r="W246" s="72"/>
      <c r="X246" s="72"/>
      <c r="Y246" s="72"/>
      <c r="Z246" s="72"/>
      <c r="AA246" s="72"/>
      <c r="AB246" s="72"/>
      <c r="AC246" s="72"/>
      <c r="AD246" s="91"/>
    </row>
    <row r="247" spans="1:30" s="106" customFormat="1" ht="13.55" customHeight="1">
      <c r="A247" s="400"/>
      <c r="B247" s="62" t="s">
        <v>8</v>
      </c>
      <c r="C247" s="166">
        <f>Asia!C247</f>
        <v>2110954</v>
      </c>
      <c r="D247" s="385">
        <f t="shared" ref="D247" si="77">IFERROR(IF((C247/C235-1)=-100%,"",(C247/C235-1)),"")</f>
        <v>0.41002401301177938</v>
      </c>
      <c r="E247" s="92">
        <v>22820</v>
      </c>
      <c r="F247" s="385">
        <f t="shared" si="71"/>
        <v>0.4535031847133757</v>
      </c>
      <c r="G247" s="92">
        <v>14433</v>
      </c>
      <c r="H247" s="385">
        <f t="shared" si="68"/>
        <v>0.28992760747162394</v>
      </c>
      <c r="I247" s="138">
        <v>28982</v>
      </c>
      <c r="J247" s="358">
        <f t="shared" si="69"/>
        <v>-0.18123004774415907</v>
      </c>
      <c r="K247" s="373">
        <v>3746</v>
      </c>
      <c r="L247" s="385">
        <f t="shared" si="72"/>
        <v>-9.3636583595451239E-2</v>
      </c>
      <c r="M247" s="92">
        <v>83</v>
      </c>
      <c r="N247" s="385">
        <f t="shared" si="73"/>
        <v>1.024390243902439</v>
      </c>
      <c r="O247" s="93">
        <v>129</v>
      </c>
      <c r="P247" s="385">
        <f t="shared" si="74"/>
        <v>-4.4444444444444398E-2</v>
      </c>
      <c r="Q247" s="72"/>
      <c r="R247" s="72"/>
      <c r="S247" s="72"/>
      <c r="T247" s="72"/>
      <c r="U247" s="72"/>
      <c r="V247" s="72"/>
      <c r="W247" s="72"/>
      <c r="X247" s="72"/>
      <c r="Y247" s="72"/>
      <c r="Z247" s="72"/>
      <c r="AA247" s="72"/>
      <c r="AB247" s="72"/>
      <c r="AC247" s="72"/>
      <c r="AD247" s="91"/>
    </row>
    <row r="248" spans="1:30" s="106" customFormat="1" ht="13.55" customHeight="1">
      <c r="A248" s="400"/>
      <c r="B248" s="62" t="s">
        <v>9</v>
      </c>
      <c r="C248" s="166">
        <f>Asia!C248</f>
        <v>2268310</v>
      </c>
      <c r="D248" s="385">
        <f t="shared" ref="D248:D249" si="78">IFERROR(IF((C248/C236-1)=-100%,"",(C248/C236-1)),"")</f>
        <v>0.34776015999790855</v>
      </c>
      <c r="E248" s="92">
        <v>26980</v>
      </c>
      <c r="F248" s="385">
        <f t="shared" si="71"/>
        <v>0.44355270197966834</v>
      </c>
      <c r="G248" s="92">
        <v>13378</v>
      </c>
      <c r="H248" s="385">
        <f t="shared" si="68"/>
        <v>-3.8315002515994512E-2</v>
      </c>
      <c r="I248" s="138">
        <v>28338</v>
      </c>
      <c r="J248" s="358">
        <f t="shared" si="69"/>
        <v>-2.2996035166350626E-2</v>
      </c>
      <c r="K248" s="373">
        <v>3350</v>
      </c>
      <c r="L248" s="385">
        <f t="shared" si="72"/>
        <v>-7.4585635359115998E-2</v>
      </c>
      <c r="M248" s="92">
        <v>23</v>
      </c>
      <c r="N248" s="385">
        <f t="shared" si="73"/>
        <v>-0.55769230769230771</v>
      </c>
      <c r="O248" s="93">
        <v>136</v>
      </c>
      <c r="P248" s="385">
        <f t="shared" si="74"/>
        <v>-3.546099290780147E-2</v>
      </c>
      <c r="Q248" s="72"/>
      <c r="R248" s="72"/>
      <c r="S248" s="72"/>
      <c r="T248" s="72"/>
      <c r="U248" s="72"/>
      <c r="V248" s="72"/>
      <c r="W248" s="72"/>
      <c r="X248" s="72"/>
      <c r="Y248" s="72"/>
      <c r="Z248" s="72"/>
      <c r="AA248" s="72"/>
      <c r="AB248" s="72"/>
      <c r="AC248" s="72"/>
      <c r="AD248" s="91"/>
    </row>
    <row r="249" spans="1:30" s="106" customFormat="1" ht="13.55" customHeight="1">
      <c r="A249" s="400"/>
      <c r="B249" s="62" t="s">
        <v>226</v>
      </c>
      <c r="C249" s="251">
        <f>Asia!C249</f>
        <v>2219151</v>
      </c>
      <c r="D249" s="358">
        <f t="shared" si="78"/>
        <v>0.25236940747036329</v>
      </c>
      <c r="E249" s="348">
        <v>25050</v>
      </c>
      <c r="F249" s="351">
        <f t="shared" si="71"/>
        <v>0.37561779242174631</v>
      </c>
      <c r="G249" s="348">
        <v>13900</v>
      </c>
      <c r="H249" s="351">
        <f t="shared" ref="H249:H255" si="79">IFERROR(IF((G249/G237-1)=-100%,"",(G249/G237-1)),"")</f>
        <v>-0.21641580697897289</v>
      </c>
      <c r="I249" s="352">
        <v>26499</v>
      </c>
      <c r="J249" s="390">
        <f t="shared" si="69"/>
        <v>8.2298850574712645</v>
      </c>
      <c r="K249" s="350">
        <v>2845</v>
      </c>
      <c r="L249" s="351">
        <f t="shared" si="72"/>
        <v>6.9548872180451138E-2</v>
      </c>
      <c r="M249" s="92"/>
      <c r="N249" s="385" t="str">
        <f t="shared" si="73"/>
        <v/>
      </c>
      <c r="O249" s="349">
        <v>109</v>
      </c>
      <c r="P249" s="351">
        <f t="shared" si="74"/>
        <v>-0.51769911504424782</v>
      </c>
      <c r="Q249" s="72"/>
      <c r="R249" s="72"/>
      <c r="S249" s="72"/>
      <c r="T249" s="72"/>
      <c r="U249" s="72"/>
      <c r="V249" s="72"/>
      <c r="W249" s="72"/>
      <c r="X249" s="72"/>
      <c r="Y249" s="72"/>
      <c r="Z249" s="72"/>
      <c r="AA249" s="72"/>
      <c r="AB249" s="72"/>
      <c r="AC249" s="72"/>
      <c r="AD249" s="91"/>
    </row>
    <row r="250" spans="1:30" s="106" customFormat="1" ht="13.55" customHeight="1" thickBot="1">
      <c r="A250" s="400"/>
      <c r="B250" s="62" t="s">
        <v>227</v>
      </c>
      <c r="C250" s="341">
        <f>Asia!C250</f>
        <v>2501969</v>
      </c>
      <c r="D250" s="390">
        <f>Asia!D250</f>
        <v>0.16162261468611883</v>
      </c>
      <c r="E250" s="92"/>
      <c r="F250" s="385" t="str">
        <f t="shared" si="71"/>
        <v/>
      </c>
      <c r="G250" s="348">
        <v>15978</v>
      </c>
      <c r="H250" s="351">
        <f t="shared" si="79"/>
        <v>-0.22538420516798374</v>
      </c>
      <c r="I250" s="138"/>
      <c r="J250" s="358" t="str">
        <f t="shared" si="69"/>
        <v/>
      </c>
      <c r="K250" s="373"/>
      <c r="L250" s="385" t="str">
        <f t="shared" si="72"/>
        <v/>
      </c>
      <c r="M250" s="92"/>
      <c r="N250" s="385" t="str">
        <f t="shared" si="73"/>
        <v/>
      </c>
      <c r="O250" s="349">
        <v>258</v>
      </c>
      <c r="P250" s="351">
        <f t="shared" si="74"/>
        <v>0.23444976076555024</v>
      </c>
      <c r="Q250" s="72"/>
      <c r="R250" s="72"/>
      <c r="S250" s="72"/>
      <c r="T250" s="72"/>
      <c r="U250" s="72"/>
      <c r="V250" s="72"/>
      <c r="W250" s="72"/>
      <c r="X250" s="72"/>
      <c r="Y250" s="72"/>
      <c r="Z250" s="72"/>
      <c r="AA250" s="72"/>
      <c r="AB250" s="72"/>
      <c r="AC250" s="72"/>
      <c r="AD250" s="91"/>
    </row>
    <row r="251" spans="1:30" s="106" customFormat="1" ht="13.55" hidden="1" customHeight="1">
      <c r="A251" s="400"/>
      <c r="B251" s="62" t="s">
        <v>228</v>
      </c>
      <c r="C251" s="251"/>
      <c r="D251" s="358" t="str">
        <f>Asia!D251</f>
        <v/>
      </c>
      <c r="E251" s="92"/>
      <c r="F251" s="385" t="str">
        <f t="shared" si="71"/>
        <v/>
      </c>
      <c r="G251" s="92"/>
      <c r="H251" s="385" t="str">
        <f t="shared" si="79"/>
        <v/>
      </c>
      <c r="I251" s="138"/>
      <c r="J251" s="358" t="str">
        <f t="shared" si="69"/>
        <v/>
      </c>
      <c r="K251" s="373"/>
      <c r="L251" s="385" t="str">
        <f t="shared" si="72"/>
        <v/>
      </c>
      <c r="M251" s="92"/>
      <c r="N251" s="385" t="str">
        <f t="shared" si="73"/>
        <v/>
      </c>
      <c r="O251" s="93"/>
      <c r="P251" s="385" t="str">
        <f t="shared" si="74"/>
        <v/>
      </c>
      <c r="Q251" s="72"/>
      <c r="R251" s="72"/>
      <c r="S251" s="72"/>
      <c r="T251" s="72"/>
      <c r="U251" s="72"/>
      <c r="V251" s="72"/>
      <c r="W251" s="72"/>
      <c r="X251" s="72"/>
      <c r="Y251" s="72"/>
      <c r="Z251" s="72"/>
      <c r="AA251" s="72"/>
      <c r="AB251" s="72"/>
      <c r="AC251" s="72"/>
      <c r="AD251" s="91"/>
    </row>
    <row r="252" spans="1:30" s="106" customFormat="1" ht="13.55" hidden="1" customHeight="1">
      <c r="A252" s="400"/>
      <c r="B252" s="62" t="s">
        <v>229</v>
      </c>
      <c r="C252" s="251"/>
      <c r="D252" s="358" t="str">
        <f>Asia!D252</f>
        <v/>
      </c>
      <c r="E252" s="92"/>
      <c r="F252" s="385" t="str">
        <f t="shared" si="71"/>
        <v/>
      </c>
      <c r="G252" s="92"/>
      <c r="H252" s="385" t="str">
        <f t="shared" si="79"/>
        <v/>
      </c>
      <c r="I252" s="138"/>
      <c r="J252" s="358" t="str">
        <f t="shared" si="69"/>
        <v/>
      </c>
      <c r="K252" s="373"/>
      <c r="L252" s="385" t="str">
        <f t="shared" si="72"/>
        <v/>
      </c>
      <c r="M252" s="92"/>
      <c r="N252" s="385"/>
      <c r="O252" s="93"/>
      <c r="P252" s="385" t="str">
        <f t="shared" si="74"/>
        <v/>
      </c>
      <c r="Q252" s="72"/>
      <c r="R252" s="72"/>
      <c r="S252" s="72"/>
      <c r="T252" s="72"/>
      <c r="U252" s="72"/>
      <c r="V252" s="72"/>
      <c r="W252" s="72"/>
      <c r="X252" s="72"/>
      <c r="Y252" s="72"/>
      <c r="Z252" s="72"/>
      <c r="AA252" s="72"/>
      <c r="AB252" s="72"/>
      <c r="AC252" s="72"/>
      <c r="AD252" s="91"/>
    </row>
    <row r="253" spans="1:30" s="106" customFormat="1" ht="13.55" hidden="1" customHeight="1">
      <c r="A253" s="400"/>
      <c r="B253" s="62" t="s">
        <v>21</v>
      </c>
      <c r="C253" s="251"/>
      <c r="D253" s="358" t="str">
        <f>Asia!D253</f>
        <v/>
      </c>
      <c r="E253" s="92"/>
      <c r="F253" s="385" t="str">
        <f t="shared" si="71"/>
        <v/>
      </c>
      <c r="G253" s="92"/>
      <c r="H253" s="385" t="str">
        <f t="shared" si="79"/>
        <v/>
      </c>
      <c r="I253" s="138"/>
      <c r="J253" s="358" t="str">
        <f t="shared" si="69"/>
        <v/>
      </c>
      <c r="K253" s="373"/>
      <c r="L253" s="385" t="str">
        <f t="shared" si="72"/>
        <v/>
      </c>
      <c r="M253" s="92"/>
      <c r="N253" s="385"/>
      <c r="O253" s="93"/>
      <c r="P253" s="385" t="str">
        <f t="shared" si="74"/>
        <v/>
      </c>
      <c r="Q253" s="72"/>
      <c r="R253" s="72"/>
      <c r="S253" s="72"/>
      <c r="T253" s="72"/>
      <c r="U253" s="72"/>
      <c r="V253" s="72"/>
      <c r="W253" s="72"/>
      <c r="X253" s="72"/>
      <c r="Y253" s="72"/>
      <c r="Z253" s="72"/>
      <c r="AA253" s="72"/>
      <c r="AB253" s="72"/>
      <c r="AC253" s="72"/>
      <c r="AD253" s="91"/>
    </row>
    <row r="254" spans="1:30" s="106" customFormat="1" ht="13.55" hidden="1" customHeight="1">
      <c r="A254" s="400"/>
      <c r="B254" s="62" t="s">
        <v>34</v>
      </c>
      <c r="C254" s="251"/>
      <c r="D254" s="358" t="str">
        <f>Asia!D254</f>
        <v/>
      </c>
      <c r="E254" s="92"/>
      <c r="F254" s="385" t="str">
        <f t="shared" si="71"/>
        <v/>
      </c>
      <c r="G254" s="92"/>
      <c r="H254" s="385" t="str">
        <f t="shared" si="79"/>
        <v/>
      </c>
      <c r="I254" s="138"/>
      <c r="J254" s="358" t="str">
        <f t="shared" si="69"/>
        <v/>
      </c>
      <c r="K254" s="373"/>
      <c r="L254" s="385" t="str">
        <f t="shared" si="72"/>
        <v/>
      </c>
      <c r="M254" s="92"/>
      <c r="N254" s="385"/>
      <c r="O254" s="93"/>
      <c r="P254" s="385" t="str">
        <f t="shared" si="74"/>
        <v/>
      </c>
      <c r="Q254" s="72"/>
      <c r="R254" s="72"/>
      <c r="S254" s="72"/>
      <c r="T254" s="72"/>
      <c r="U254" s="72"/>
      <c r="V254" s="72"/>
      <c r="W254" s="72"/>
      <c r="X254" s="72"/>
      <c r="Y254" s="72"/>
      <c r="Z254" s="72"/>
      <c r="AA254" s="72"/>
      <c r="AB254" s="72"/>
      <c r="AC254" s="72"/>
      <c r="AD254" s="91"/>
    </row>
    <row r="255" spans="1:30" s="106" customFormat="1" ht="13.55" hidden="1" customHeight="1" thickBot="1">
      <c r="A255" s="401"/>
      <c r="B255" s="156" t="s">
        <v>32</v>
      </c>
      <c r="C255" s="251"/>
      <c r="D255" s="358" t="str">
        <f>Asia!D255</f>
        <v/>
      </c>
      <c r="E255" s="92"/>
      <c r="F255" s="385"/>
      <c r="G255" s="92"/>
      <c r="H255" s="385" t="str">
        <f t="shared" si="79"/>
        <v/>
      </c>
      <c r="I255" s="138"/>
      <c r="J255" s="358" t="str">
        <f t="shared" ref="J255" si="80">IFERROR(IF((I255/I243-1)=-100%,"",(I255/I243-1)),"")</f>
        <v/>
      </c>
      <c r="K255" s="373"/>
      <c r="L255" s="385"/>
      <c r="M255" s="92"/>
      <c r="N255" s="385"/>
      <c r="O255" s="93"/>
      <c r="P255" s="385" t="str">
        <f t="shared" si="74"/>
        <v/>
      </c>
      <c r="Q255" s="72"/>
      <c r="R255" s="72"/>
      <c r="S255" s="72"/>
      <c r="T255" s="72"/>
      <c r="U255" s="72"/>
      <c r="V255" s="72"/>
      <c r="W255" s="72"/>
      <c r="X255" s="72"/>
      <c r="Y255" s="72"/>
      <c r="Z255" s="72"/>
      <c r="AA255" s="72"/>
      <c r="AB255" s="72"/>
      <c r="AC255" s="72"/>
      <c r="AD255" s="91"/>
    </row>
    <row r="256" spans="1:30" ht="13.55" customHeight="1">
      <c r="A256" s="368" t="s">
        <v>45</v>
      </c>
      <c r="B256" s="58" t="s">
        <v>2</v>
      </c>
      <c r="C256" s="60">
        <v>5508242</v>
      </c>
      <c r="D256" s="59">
        <v>0.26900000000000002</v>
      </c>
      <c r="E256" s="311"/>
      <c r="F256" s="312"/>
      <c r="G256" s="311"/>
      <c r="H256" s="312"/>
      <c r="I256" s="311"/>
      <c r="J256" s="312"/>
      <c r="K256" s="311"/>
      <c r="L256" s="312"/>
      <c r="M256" s="311"/>
      <c r="N256" s="312"/>
      <c r="O256" s="311"/>
      <c r="P256" s="312"/>
    </row>
    <row r="257" spans="1:30" ht="13.55" customHeight="1">
      <c r="A257" s="367" t="s">
        <v>30</v>
      </c>
      <c r="B257" s="39" t="s">
        <v>2</v>
      </c>
      <c r="C257" s="226">
        <v>6084476</v>
      </c>
      <c r="D257" s="224">
        <f t="shared" ref="D257:D265" si="81">C257/C256-1</f>
        <v>0.10461305077010041</v>
      </c>
      <c r="E257" s="356"/>
      <c r="F257" s="358"/>
      <c r="G257" s="356"/>
      <c r="H257" s="358"/>
      <c r="I257" s="356"/>
      <c r="J257" s="379" t="str">
        <f t="shared" ref="J257:J274" si="82">IFERROR(I257/I256-1,"")</f>
        <v/>
      </c>
      <c r="K257" s="356"/>
      <c r="L257" s="358"/>
      <c r="M257" s="356"/>
      <c r="N257" s="358" t="str">
        <f>IFERROR(M257/M256-1,"")</f>
        <v/>
      </c>
      <c r="O257" s="356"/>
      <c r="P257" s="358" t="str">
        <f>IFERROR(O257/O256-1,"")</f>
        <v/>
      </c>
    </row>
    <row r="258" spans="1:30" ht="13.55" customHeight="1">
      <c r="A258" s="367" t="s">
        <v>17</v>
      </c>
      <c r="B258" s="39" t="s">
        <v>2</v>
      </c>
      <c r="C258" s="226">
        <v>7123407</v>
      </c>
      <c r="D258" s="224">
        <f t="shared" si="81"/>
        <v>0.17075110494313717</v>
      </c>
      <c r="E258" s="356"/>
      <c r="F258" s="358"/>
      <c r="G258" s="356"/>
      <c r="H258" s="358"/>
      <c r="I258" s="356"/>
      <c r="J258" s="379" t="str">
        <f t="shared" si="82"/>
        <v/>
      </c>
      <c r="K258" s="356"/>
      <c r="L258" s="358"/>
      <c r="M258" s="356"/>
      <c r="N258" s="358" t="str">
        <f>IFERROR(M258/M257-1,"")</f>
        <v/>
      </c>
      <c r="O258" s="356"/>
      <c r="P258" s="358" t="str">
        <f t="shared" ref="P258:P267" si="83">IFERROR(O258/O257-1,"")</f>
        <v/>
      </c>
    </row>
    <row r="259" spans="1:30" ht="13.55" customHeight="1">
      <c r="A259" s="367" t="s">
        <v>18</v>
      </c>
      <c r="B259" s="39" t="s">
        <v>2</v>
      </c>
      <c r="C259" s="226">
        <v>7086133</v>
      </c>
      <c r="D259" s="224">
        <f t="shared" si="81"/>
        <v>-5.2326084975911069E-3</v>
      </c>
      <c r="E259" s="356"/>
      <c r="F259" s="358"/>
      <c r="G259" s="356"/>
      <c r="H259" s="358"/>
      <c r="I259" s="356"/>
      <c r="J259" s="379" t="str">
        <f t="shared" si="82"/>
        <v/>
      </c>
      <c r="K259" s="356"/>
      <c r="L259" s="358"/>
      <c r="M259" s="356"/>
      <c r="N259" s="358" t="str">
        <f>IFERROR(M259/M258-1,"")</f>
        <v/>
      </c>
      <c r="O259" s="356"/>
      <c r="P259" s="358" t="str">
        <f t="shared" si="83"/>
        <v/>
      </c>
    </row>
    <row r="260" spans="1:30" ht="13.55" customHeight="1">
      <c r="A260" s="367" t="s">
        <v>4</v>
      </c>
      <c r="B260" s="39" t="s">
        <v>2</v>
      </c>
      <c r="C260" s="226">
        <f>SUM(C4:C15)</f>
        <v>8825585</v>
      </c>
      <c r="D260" s="224">
        <f t="shared" si="81"/>
        <v>0.24547267176610998</v>
      </c>
      <c r="E260" s="227">
        <f>SUM(E4:E15)</f>
        <v>213580</v>
      </c>
      <c r="F260" s="358"/>
      <c r="G260" s="227">
        <f>SUM(G4:G15)</f>
        <v>68192</v>
      </c>
      <c r="H260" s="358"/>
      <c r="I260" s="356"/>
      <c r="J260" s="379" t="str">
        <f t="shared" si="82"/>
        <v/>
      </c>
      <c r="K260" s="227">
        <f>SUM(K4:K15)</f>
        <v>113908</v>
      </c>
      <c r="L260" s="358"/>
      <c r="M260" s="227">
        <f>SUM(M4:M15)</f>
        <v>5673</v>
      </c>
      <c r="N260" s="358" t="str">
        <f>IFERROR(M260/M259-1,"")</f>
        <v/>
      </c>
      <c r="O260" s="227"/>
      <c r="P260" s="358" t="str">
        <f t="shared" si="83"/>
        <v/>
      </c>
    </row>
    <row r="261" spans="1:30" ht="13.55" customHeight="1">
      <c r="A261" s="367" t="s">
        <v>5</v>
      </c>
      <c r="B261" s="39" t="s">
        <v>2</v>
      </c>
      <c r="C261" s="226">
        <f>SUM(C16:C27)</f>
        <v>10080143</v>
      </c>
      <c r="D261" s="224">
        <f t="shared" si="81"/>
        <v>0.14215012375950153</v>
      </c>
      <c r="E261" s="227">
        <f>SUM(E16:E27)</f>
        <v>254630</v>
      </c>
      <c r="F261" s="46">
        <f>(E261-E260)/E260</f>
        <v>0.19219964416143834</v>
      </c>
      <c r="G261" s="227">
        <f>SUM(G16:G27)</f>
        <v>69952</v>
      </c>
      <c r="H261" s="46">
        <f>(G261-G260)/G260</f>
        <v>2.5809479117785077E-2</v>
      </c>
      <c r="I261" s="356"/>
      <c r="J261" s="379" t="str">
        <f t="shared" si="82"/>
        <v/>
      </c>
      <c r="K261" s="227">
        <f>SUM(K16:K27)</f>
        <v>112005</v>
      </c>
      <c r="L261" s="46">
        <f>K261/K260-1</f>
        <v>-1.6706464866383386E-2</v>
      </c>
      <c r="M261" s="227">
        <f>SUM(M16:M27)</f>
        <v>2169</v>
      </c>
      <c r="N261" s="358">
        <f t="shared" ref="N261:N267" si="84">M261/M260-1</f>
        <v>-0.61766261237440512</v>
      </c>
      <c r="O261" s="227"/>
      <c r="P261" s="358" t="str">
        <f t="shared" si="83"/>
        <v/>
      </c>
    </row>
    <row r="262" spans="1:30" ht="13.55" customHeight="1">
      <c r="A262" s="367" t="s">
        <v>6</v>
      </c>
      <c r="B262" s="39" t="s">
        <v>2</v>
      </c>
      <c r="C262" s="226">
        <f>SUM(C28:C39)</f>
        <v>11609879</v>
      </c>
      <c r="D262" s="224">
        <f t="shared" si="81"/>
        <v>0.15175737090237718</v>
      </c>
      <c r="E262" s="227">
        <f>SUM(E28:E39)</f>
        <v>266490</v>
      </c>
      <c r="F262" s="46">
        <f>(E262-SUM(E16:E27))/SUM(E16:E27)</f>
        <v>4.6577386796528293E-2</v>
      </c>
      <c r="G262" s="227">
        <f>SUM(G28:G39)</f>
        <v>82891</v>
      </c>
      <c r="H262" s="46">
        <f>(G262-SUM(G16:G27))/SUM(G16:G27)</f>
        <v>0.1849696935041171</v>
      </c>
      <c r="I262" s="356"/>
      <c r="J262" s="379" t="str">
        <f t="shared" si="82"/>
        <v/>
      </c>
      <c r="K262" s="227">
        <f>SUM(K28:K39)</f>
        <v>111361</v>
      </c>
      <c r="L262" s="46">
        <f>(K262-SUM(K16:K27))/SUM(K16:K27)</f>
        <v>-5.7497433150305787E-3</v>
      </c>
      <c r="M262" s="227">
        <f>SUM(M28:M39)</f>
        <v>11756</v>
      </c>
      <c r="N262" s="358">
        <f t="shared" si="84"/>
        <v>4.4200092208390966</v>
      </c>
      <c r="O262" s="227"/>
      <c r="P262" s="358" t="str">
        <f t="shared" si="83"/>
        <v/>
      </c>
    </row>
    <row r="263" spans="1:30" ht="13.55" customHeight="1">
      <c r="A263" s="367" t="s">
        <v>19</v>
      </c>
      <c r="B263" s="39" t="s">
        <v>2</v>
      </c>
      <c r="C263" s="226">
        <f>SUM(SUM(C40:C51))</f>
        <v>13324977</v>
      </c>
      <c r="D263" s="224">
        <f t="shared" si="81"/>
        <v>0.147727465548952</v>
      </c>
      <c r="E263" s="356">
        <f>SUM(E40:E51)</f>
        <v>259380</v>
      </c>
      <c r="F263" s="46">
        <f>(E263-SUM(E28:E39))/SUM(E28:E39)</f>
        <v>-2.6680175616345829E-2</v>
      </c>
      <c r="G263" s="356">
        <f>SUM(G40:G51)</f>
        <v>108319</v>
      </c>
      <c r="H263" s="46">
        <f>(G263-SUM(G28:G39))/SUM(G28:G39)</f>
        <v>0.3067643049305715</v>
      </c>
      <c r="I263" s="356"/>
      <c r="J263" s="379" t="str">
        <f t="shared" si="82"/>
        <v/>
      </c>
      <c r="K263" s="356">
        <f>SUM(K40:K51)</f>
        <v>99453</v>
      </c>
      <c r="L263" s="46">
        <f>(K263-SUM(K28:K39))/SUM(K28:K39)</f>
        <v>-0.10693151103168973</v>
      </c>
      <c r="M263" s="356">
        <f>SUM(M40:M51)</f>
        <v>14455</v>
      </c>
      <c r="N263" s="358">
        <f t="shared" si="84"/>
        <v>0.22958489282068739</v>
      </c>
      <c r="O263" s="356"/>
      <c r="P263" s="358" t="str">
        <f t="shared" si="83"/>
        <v/>
      </c>
    </row>
    <row r="264" spans="1:30" ht="13.55" customHeight="1">
      <c r="A264" s="367" t="s">
        <v>307</v>
      </c>
      <c r="B264" s="39" t="s">
        <v>308</v>
      </c>
      <c r="C264" s="226">
        <f>SUM(C52:C63)</f>
        <v>11996094</v>
      </c>
      <c r="D264" s="224">
        <f t="shared" si="81"/>
        <v>-9.9728727486734114E-2</v>
      </c>
      <c r="E264" s="227">
        <f>SUM(E52:E63)</f>
        <v>222820</v>
      </c>
      <c r="F264" s="46">
        <f>E264/E263-1</f>
        <v>-0.14095149973012566</v>
      </c>
      <c r="G264" s="227">
        <f>SUM(G52:G63)</f>
        <v>111116</v>
      </c>
      <c r="H264" s="46">
        <f>G264/G263-1</f>
        <v>2.5821877971547114E-2</v>
      </c>
      <c r="I264" s="356"/>
      <c r="J264" s="379" t="str">
        <f t="shared" si="82"/>
        <v/>
      </c>
      <c r="K264" s="227">
        <f>SUM(K52:K63)</f>
        <v>79061</v>
      </c>
      <c r="L264" s="46">
        <f>K264/K263-1</f>
        <v>-0.20504157742853413</v>
      </c>
      <c r="M264" s="227">
        <f>SUM(M52:M63)</f>
        <v>14491</v>
      </c>
      <c r="N264" s="358">
        <f t="shared" si="84"/>
        <v>2.4904877205118581E-3</v>
      </c>
      <c r="O264" s="227"/>
      <c r="P264" s="358" t="str">
        <f t="shared" si="83"/>
        <v/>
      </c>
    </row>
    <row r="265" spans="1:30" ht="13.55" customHeight="1">
      <c r="A265" s="367" t="s">
        <v>309</v>
      </c>
      <c r="B265" s="39" t="s">
        <v>308</v>
      </c>
      <c r="C265" s="226">
        <f>SUM(C64:C75)</f>
        <v>9494111</v>
      </c>
      <c r="D265" s="224">
        <f t="shared" si="81"/>
        <v>-0.20856647171987819</v>
      </c>
      <c r="E265" s="227">
        <f>SUM(E64:E75)</f>
        <v>185710</v>
      </c>
      <c r="F265" s="46">
        <f>E265/E264-1</f>
        <v>-0.16654698860066419</v>
      </c>
      <c r="G265" s="227">
        <f>SUM(G64:G75)</f>
        <v>89132</v>
      </c>
      <c r="H265" s="46">
        <f>G265/G264-1</f>
        <v>-0.1978472947190324</v>
      </c>
      <c r="I265" s="356"/>
      <c r="J265" s="379" t="str">
        <f t="shared" si="82"/>
        <v/>
      </c>
      <c r="K265" s="227">
        <f>SUM(K64:K75)</f>
        <v>52921</v>
      </c>
      <c r="L265" s="46">
        <f>K265/K264-1</f>
        <v>-0.33063077876576319</v>
      </c>
      <c r="M265" s="227">
        <f>SUM(M64:M75)</f>
        <v>13168</v>
      </c>
      <c r="N265" s="358">
        <f t="shared" si="84"/>
        <v>-9.1298047063694709E-2</v>
      </c>
      <c r="O265" s="227"/>
      <c r="P265" s="358" t="str">
        <f t="shared" si="83"/>
        <v/>
      </c>
    </row>
    <row r="266" spans="1:30" ht="13.55" customHeight="1">
      <c r="A266" s="367" t="s">
        <v>310</v>
      </c>
      <c r="B266" s="39" t="s">
        <v>308</v>
      </c>
      <c r="C266" s="226">
        <f>SUM(C76:C87)</f>
        <v>12488364</v>
      </c>
      <c r="D266" s="224">
        <f>C266/SUM(C64:C75)-1</f>
        <v>0.31538002873570781</v>
      </c>
      <c r="E266" s="227">
        <f>SUM(E76:E87)</f>
        <v>218610</v>
      </c>
      <c r="F266" s="46">
        <f>E266/SUM(E64:E75)-1</f>
        <v>0.17715793441387118</v>
      </c>
      <c r="G266" s="227">
        <f>SUM(G76:G87)</f>
        <v>115773</v>
      </c>
      <c r="H266" s="46">
        <f>G266/SUM(G64:G75)-1</f>
        <v>0.29889377552394203</v>
      </c>
      <c r="I266" s="356"/>
      <c r="J266" s="379" t="str">
        <f t="shared" si="82"/>
        <v/>
      </c>
      <c r="K266" s="227">
        <f>SUM(K76:K87)</f>
        <v>67309</v>
      </c>
      <c r="L266" s="46">
        <f>K266/SUM(K64:K75)-1</f>
        <v>0.27187694865932244</v>
      </c>
      <c r="M266" s="227">
        <f>SUM(M76:M87)</f>
        <v>15225</v>
      </c>
      <c r="N266" s="358">
        <f t="shared" si="84"/>
        <v>0.15621202916160382</v>
      </c>
      <c r="O266" s="227"/>
      <c r="P266" s="358" t="str">
        <f t="shared" si="83"/>
        <v/>
      </c>
    </row>
    <row r="267" spans="1:30" ht="13.55" customHeight="1">
      <c r="A267" s="367" t="s">
        <v>311</v>
      </c>
      <c r="B267" s="62" t="s">
        <v>308</v>
      </c>
      <c r="C267" s="227">
        <f>SUM(C88:C99)</f>
        <v>12693733</v>
      </c>
      <c r="D267" s="225">
        <f>C267/SUM(C76:C87)-1</f>
        <v>1.6444828161639169E-2</v>
      </c>
      <c r="E267" s="227">
        <f>SUM(E88:E99)</f>
        <v>204480</v>
      </c>
      <c r="F267" s="46">
        <f>E267/SUM(E76:E87)-1</f>
        <v>-6.4635652531906174E-2</v>
      </c>
      <c r="G267" s="227">
        <f>SUM(G88:G99)</f>
        <v>107503</v>
      </c>
      <c r="H267" s="46">
        <f>G267/SUM(G76:G87)-1</f>
        <v>-7.1432890224836565E-2</v>
      </c>
      <c r="I267" s="356"/>
      <c r="J267" s="377" t="str">
        <f t="shared" si="82"/>
        <v/>
      </c>
      <c r="K267" s="227">
        <f>SUM(K88:K99)</f>
        <v>52787</v>
      </c>
      <c r="L267" s="46">
        <f>K267/SUM(K76:K87)-1</f>
        <v>-0.21575123683311292</v>
      </c>
      <c r="M267" s="227">
        <f>SUM(M88:M99)</f>
        <v>15964</v>
      </c>
      <c r="N267" s="46">
        <f t="shared" si="84"/>
        <v>4.8538587848932613E-2</v>
      </c>
      <c r="O267" s="227">
        <f>SUM(O88:O99)</f>
        <v>5101</v>
      </c>
      <c r="P267" s="46" t="str">
        <f t="shared" si="83"/>
        <v/>
      </c>
    </row>
    <row r="268" spans="1:30" ht="13.55" customHeight="1">
      <c r="A268" s="367" t="s">
        <v>312</v>
      </c>
      <c r="B268" s="39" t="s">
        <v>308</v>
      </c>
      <c r="C268" s="227">
        <f>SUM(C100:C111)</f>
        <v>13736976</v>
      </c>
      <c r="D268" s="224">
        <f>C268/SUM(C88:C99)-1</f>
        <v>8.2185673828179651E-2</v>
      </c>
      <c r="E268" s="227">
        <f>SUM(E100:E111)</f>
        <v>205270</v>
      </c>
      <c r="F268" s="46">
        <f>E268/SUM(E88:E99)-1</f>
        <v>3.8634585289514245E-3</v>
      </c>
      <c r="G268" s="227">
        <f>SUM(G100:G111)</f>
        <v>129394</v>
      </c>
      <c r="H268" s="46">
        <f>G268/SUM(G88:G99)-1</f>
        <v>0.20363152656204941</v>
      </c>
      <c r="I268" s="356"/>
      <c r="J268" s="379" t="str">
        <f t="shared" si="82"/>
        <v/>
      </c>
      <c r="K268" s="227">
        <f>SUM(K100:K111)</f>
        <v>52896</v>
      </c>
      <c r="L268" s="46">
        <f>K268/SUM(K88:K99)-1</f>
        <v>2.0649023433800817E-3</v>
      </c>
      <c r="M268" s="227">
        <f>SUM(M100:M111)</f>
        <v>19611</v>
      </c>
      <c r="N268" s="46">
        <f>M268/SUM(M88:M99)-1</f>
        <v>0.22845151591079937</v>
      </c>
      <c r="O268" s="227">
        <f>SUM(O100:O111)</f>
        <v>4404</v>
      </c>
      <c r="P268" s="46">
        <f>O268/SUM(O88:O99)-1</f>
        <v>-0.13663987453440507</v>
      </c>
    </row>
    <row r="269" spans="1:30" ht="13.55" customHeight="1">
      <c r="A269" s="367" t="s">
        <v>313</v>
      </c>
      <c r="B269" s="39" t="s">
        <v>308</v>
      </c>
      <c r="C269" s="226">
        <f>SUM(C112:C123)</f>
        <v>14846485</v>
      </c>
      <c r="D269" s="224">
        <f>C269/SUM(C100:C111)-1</f>
        <v>8.0768067149567635E-2</v>
      </c>
      <c r="E269" s="227">
        <f>SUM(E112:E123)</f>
        <v>198870</v>
      </c>
      <c r="F269" s="46">
        <f>E269/SUM(E100:E111)-1</f>
        <v>-3.1178447897890593E-2</v>
      </c>
      <c r="G269" s="227">
        <f>SUM(G112:G123)</f>
        <v>139958</v>
      </c>
      <c r="H269" s="46">
        <f>G269/SUM(G100:G111)-1</f>
        <v>8.1642116326877678E-2</v>
      </c>
      <c r="I269" s="356">
        <f>SUM(I112:I123)</f>
        <v>0</v>
      </c>
      <c r="J269" s="379" t="str">
        <f t="shared" si="82"/>
        <v/>
      </c>
      <c r="K269" s="227">
        <f>SUM(K112:K123)</f>
        <v>50992</v>
      </c>
      <c r="L269" s="46">
        <f>K269/SUM(K100:K111)-1</f>
        <v>-3.59951603145795E-2</v>
      </c>
      <c r="M269" s="227">
        <f>SUM(M112:M123)</f>
        <v>17448</v>
      </c>
      <c r="N269" s="46">
        <f>M269/SUM(M100:M111)-1</f>
        <v>-0.11029524246596301</v>
      </c>
      <c r="O269" s="227">
        <f>SUM(O112:O123)</f>
        <v>4225</v>
      </c>
      <c r="P269" s="46">
        <f>O269/SUM(O100:O111)-1</f>
        <v>-4.0644868301544013E-2</v>
      </c>
    </row>
    <row r="270" spans="1:30" s="96" customFormat="1" ht="13.55" customHeight="1">
      <c r="A270" s="366" t="s">
        <v>314</v>
      </c>
      <c r="B270" s="45" t="s">
        <v>308</v>
      </c>
      <c r="C270" s="227">
        <f>SUM(C124:C135)</f>
        <v>16080684</v>
      </c>
      <c r="D270" s="225">
        <f>C270/SUM(C112:C123)-1</f>
        <v>8.3130720840656869E-2</v>
      </c>
      <c r="E270" s="227">
        <f>SUM(E124:E135)</f>
        <v>202820</v>
      </c>
      <c r="F270" s="225">
        <f>E270/SUM(E112:E123)-1</f>
        <v>1.9862221551767423E-2</v>
      </c>
      <c r="G270" s="227">
        <f>SUM(G124:G135)</f>
        <v>142081</v>
      </c>
      <c r="H270" s="225">
        <f>G270/SUM(G112:G123)-1</f>
        <v>1.5168836365195171E-2</v>
      </c>
      <c r="I270" s="356">
        <f>SUM(I124:I135)</f>
        <v>0</v>
      </c>
      <c r="J270" s="377" t="str">
        <f t="shared" si="82"/>
        <v/>
      </c>
      <c r="K270" s="227">
        <f>SUM(K124:K135)</f>
        <v>55488</v>
      </c>
      <c r="L270" s="225">
        <f>K270/SUM(K112:K123)-1</f>
        <v>8.8170693442108483E-2</v>
      </c>
      <c r="M270" s="227">
        <f>SUM(M124:M135)</f>
        <v>14624</v>
      </c>
      <c r="N270" s="225">
        <f>M270/SUM(M112:M123)-1</f>
        <v>-0.16185236130215497</v>
      </c>
      <c r="O270" s="227">
        <f>SUM(O124:O135)</f>
        <v>5676</v>
      </c>
      <c r="P270" s="225">
        <f>O270/SUM(O112:O123)-1</f>
        <v>0.34343195266272186</v>
      </c>
      <c r="Q270" s="72"/>
      <c r="R270" s="72"/>
      <c r="S270" s="72"/>
      <c r="T270" s="72"/>
      <c r="U270" s="72"/>
      <c r="V270" s="72"/>
      <c r="W270" s="72"/>
      <c r="X270" s="72"/>
      <c r="Y270" s="72"/>
      <c r="Z270" s="72"/>
      <c r="AA270" s="72"/>
      <c r="AB270" s="72"/>
      <c r="AC270" s="72"/>
      <c r="AD270" s="72"/>
    </row>
    <row r="271" spans="1:30" ht="13.55" customHeight="1">
      <c r="A271" s="366" t="s">
        <v>315</v>
      </c>
      <c r="B271" s="45" t="s">
        <v>308</v>
      </c>
      <c r="C271" s="227">
        <f>SUM(C136:C147)</f>
        <v>19310430</v>
      </c>
      <c r="D271" s="225">
        <f>C271/C270-1</f>
        <v>0.20084630728394393</v>
      </c>
      <c r="E271" s="227">
        <f>SUM(E136:E147)</f>
        <v>226780</v>
      </c>
      <c r="F271" s="225">
        <f>E271/E270-1</f>
        <v>0.11813430628143173</v>
      </c>
      <c r="G271" s="227">
        <f>SUM(G136:G147)</f>
        <v>182622</v>
      </c>
      <c r="H271" s="225">
        <f>G271/G270-1</f>
        <v>0.28533723720976067</v>
      </c>
      <c r="I271" s="356">
        <v>427900</v>
      </c>
      <c r="J271" s="377" t="str">
        <f t="shared" si="82"/>
        <v/>
      </c>
      <c r="K271" s="227">
        <f>SUM(K136:K147)</f>
        <v>64992</v>
      </c>
      <c r="L271" s="225">
        <f>K271/K270-1</f>
        <v>0.17128027681660907</v>
      </c>
      <c r="M271" s="227">
        <f>SUM(M136:M147)</f>
        <v>12308.846153846154</v>
      </c>
      <c r="N271" s="225">
        <f>M271/M270-1</f>
        <v>-0.15831194243393365</v>
      </c>
      <c r="O271" s="227">
        <f>SUM(O136:O147)</f>
        <v>6700</v>
      </c>
      <c r="P271" s="225">
        <f>O271/O270-1</f>
        <v>0.18040873854827333</v>
      </c>
    </row>
    <row r="272" spans="1:30" ht="13.55" customHeight="1">
      <c r="A272" s="366" t="s">
        <v>316</v>
      </c>
      <c r="B272" s="45" t="s">
        <v>308</v>
      </c>
      <c r="C272" s="227">
        <f>SUM(C148:C159)</f>
        <v>22383190</v>
      </c>
      <c r="D272" s="225">
        <f t="shared" ref="D272:D279" si="85">C272/C271-1</f>
        <v>0.15912436957644127</v>
      </c>
      <c r="E272" s="227">
        <f>IFERROR(SUM(E148:E159),"-")</f>
        <v>280100</v>
      </c>
      <c r="F272" s="225">
        <f t="shared" ref="F272:F278" si="86">E272/E271-1</f>
        <v>0.235117735250022</v>
      </c>
      <c r="G272" s="227">
        <f>IFERROR(SUM(G148:G159),"-")</f>
        <v>228156</v>
      </c>
      <c r="H272" s="225">
        <f>G272/G271-1</f>
        <v>0.24933469132963171</v>
      </c>
      <c r="I272" s="356">
        <f>SUM(I148:I159)</f>
        <v>544957</v>
      </c>
      <c r="J272" s="377">
        <f t="shared" si="82"/>
        <v>0.27356157980836637</v>
      </c>
      <c r="K272" s="227">
        <f>IFERROR(SUM(K148:K159),"-")</f>
        <v>82384</v>
      </c>
      <c r="L272" s="225">
        <f>IFERROR(K272/SUM(K136:K147)-1,"-")</f>
        <v>0.26760216642048262</v>
      </c>
      <c r="M272" s="227">
        <f>IFERROR(SUM(M148:M159),"-")</f>
        <v>12392</v>
      </c>
      <c r="N272" s="225">
        <f>IFERROR(M272/SUM(M136:M147)-1,"-")</f>
        <v>6.7556166609379353E-3</v>
      </c>
      <c r="O272" s="227">
        <f>IFERROR(SUM(O148:O159),"-")</f>
        <v>8071</v>
      </c>
      <c r="P272" s="225">
        <f>IFERROR(O272/SUM(O136:O147)-1,"-")</f>
        <v>0.2046268656716419</v>
      </c>
    </row>
    <row r="273" spans="1:16" ht="13.55" customHeight="1">
      <c r="A273" s="366" t="s">
        <v>317</v>
      </c>
      <c r="B273" s="45" t="s">
        <v>308</v>
      </c>
      <c r="C273" s="227">
        <f>SUM(C160:C171)</f>
        <v>26496447</v>
      </c>
      <c r="D273" s="225">
        <f t="shared" si="85"/>
        <v>0.18376545076908157</v>
      </c>
      <c r="E273" s="227">
        <f>SUM(E160:E171)</f>
        <v>302210</v>
      </c>
      <c r="F273" s="225">
        <f t="shared" si="86"/>
        <v>7.8936094252052946E-2</v>
      </c>
      <c r="G273" s="227">
        <f>IFERROR(SUM(G160:G171),"-")</f>
        <v>334767</v>
      </c>
      <c r="H273" s="225">
        <f>G273/G272-1</f>
        <v>0.46727239257350228</v>
      </c>
      <c r="I273" s="356">
        <f>SUM(I160:I171)</f>
        <v>685228</v>
      </c>
      <c r="J273" s="377">
        <f t="shared" si="82"/>
        <v>0.25739829014032289</v>
      </c>
      <c r="K273" s="227">
        <f>SUM(K160:K171)</f>
        <v>91168</v>
      </c>
      <c r="L273" s="225">
        <f>K273/SUM(K148:K159)-1</f>
        <v>0.10662264517382014</v>
      </c>
      <c r="M273" s="227">
        <f>SUM(M160:M171)</f>
        <v>11845</v>
      </c>
      <c r="N273" s="225">
        <f>IFERROR(M273/SUM(M137:M148)-1,"-")</f>
        <v>-1.9603473743187494E-2</v>
      </c>
      <c r="O273" s="227">
        <f>IFERROR(SUM(O160:O171),"-")</f>
        <v>8871</v>
      </c>
      <c r="P273" s="225">
        <f>IFERROR(O273/SUM(O148:O159)-1,"-")</f>
        <v>9.9120307272952513E-2</v>
      </c>
    </row>
    <row r="274" spans="1:16" ht="13.55" customHeight="1">
      <c r="A274" s="366" t="s">
        <v>318</v>
      </c>
      <c r="B274" s="45" t="s">
        <v>308</v>
      </c>
      <c r="C274" s="227">
        <f>SUM(C172:C183)</f>
        <v>28695983</v>
      </c>
      <c r="D274" s="225">
        <f t="shared" si="85"/>
        <v>8.3012488429109021E-2</v>
      </c>
      <c r="E274" s="227">
        <f>SUM(E172:E183)</f>
        <v>287990</v>
      </c>
      <c r="F274" s="225">
        <f t="shared" si="86"/>
        <v>-4.705337348201577E-2</v>
      </c>
      <c r="G274" s="227">
        <f>SUM(G172:G183)</f>
        <v>240577</v>
      </c>
      <c r="H274" s="225">
        <f>G274/G273-1</f>
        <v>-0.28135987119399464</v>
      </c>
      <c r="I274" s="356">
        <f>SUM(I172:I183)</f>
        <v>746986</v>
      </c>
      <c r="J274" s="377">
        <f t="shared" si="82"/>
        <v>9.0127665536142709E-2</v>
      </c>
      <c r="K274" s="227">
        <f>SUM(K172:K183)</f>
        <v>87853</v>
      </c>
      <c r="L274" s="225">
        <f ca="1">K274/SUM(OFFSET(K$160,0,0,COUNTIF(K$172:K$183,"&gt;0")))-1</f>
        <v>-3.6361442611442585E-2</v>
      </c>
      <c r="M274" s="227">
        <f>SUM(M172:M183)</f>
        <v>14307</v>
      </c>
      <c r="N274" s="225">
        <f ca="1">M274/SUM(OFFSET(M$160,0,0,COUNTIF(M$172:M$183,"&gt;0")))-1</f>
        <v>0.20785141409877594</v>
      </c>
      <c r="O274" s="227">
        <f>SUM(O172:O183)</f>
        <v>8176</v>
      </c>
      <c r="P274" s="225">
        <f ca="1">O274/SUM(OFFSET(O$160,0,0,COUNTIF(O$172:O$183,"&gt;0")))-1</f>
        <v>-7.834516965392857E-2</v>
      </c>
    </row>
    <row r="275" spans="1:16" ht="13.55" customHeight="1">
      <c r="A275" s="366" t="s">
        <v>319</v>
      </c>
      <c r="B275" s="45" t="s">
        <v>308</v>
      </c>
      <c r="C275" s="227">
        <f>SUM(C184:C195)</f>
        <v>28714247</v>
      </c>
      <c r="D275" s="225">
        <f t="shared" si="85"/>
        <v>6.3646538959827303E-4</v>
      </c>
      <c r="E275" s="227">
        <f>SUM(E184:E195)</f>
        <v>280480</v>
      </c>
      <c r="F275" s="225">
        <f t="shared" si="86"/>
        <v>-2.6077294350498326E-2</v>
      </c>
      <c r="G275" s="227">
        <f>SUM(G184:G195)</f>
        <v>123058</v>
      </c>
      <c r="H275" s="225">
        <f>G275/G274-1</f>
        <v>-0.4884880932092428</v>
      </c>
      <c r="I275" s="356">
        <f>SUM(I184:I195)</f>
        <v>753181</v>
      </c>
      <c r="J275" s="377">
        <f ca="1">IFERROR(I275/SUM(OFFSET(I$172,0,0,COUNTIF(I$184:I$195,"&gt;0")))-1,"")</f>
        <v>8.2933281212766996E-3</v>
      </c>
      <c r="K275" s="227">
        <f>SUM(K184:K195)</f>
        <v>88431</v>
      </c>
      <c r="L275" s="225">
        <f ca="1">IFERROR(K275/SUM(OFFSET(K$172,0,0,COUNTIF(K$184:K$195,"&gt;0")))-1,"-")</f>
        <v>6.5791720259980035E-3</v>
      </c>
      <c r="M275" s="227">
        <f>SUM(M184:M195)</f>
        <v>11860</v>
      </c>
      <c r="N275" s="225">
        <f ca="1">IFERROR(M275/SUM(OFFSET(M$172,0,0,COUNTIF(M$184:M$195,"&gt;0")))-1,"-")</f>
        <v>-0.17103515761515342</v>
      </c>
      <c r="O275" s="227">
        <f>SUM(O184:O195)</f>
        <v>6806</v>
      </c>
      <c r="P275" s="225">
        <f ca="1">IFERROR(O275/SUM(OFFSET(O$172,0,0,COUNTIF(O$184:O$195,"&gt;0")))-1,"-")</f>
        <v>-0.16756360078277888</v>
      </c>
    </row>
    <row r="276" spans="1:16" ht="13.55" customHeight="1">
      <c r="A276" s="366" t="s">
        <v>362</v>
      </c>
      <c r="B276" s="45" t="s">
        <v>43</v>
      </c>
      <c r="C276" s="227">
        <f>SUM(C196:C207)</f>
        <v>4276006</v>
      </c>
      <c r="D276" s="225">
        <f t="shared" si="85"/>
        <v>-0.8510841673821361</v>
      </c>
      <c r="E276" s="227">
        <f>SUM(E196:E207)</f>
        <v>53520</v>
      </c>
      <c r="F276" s="225">
        <f t="shared" si="86"/>
        <v>-0.80918425556189388</v>
      </c>
      <c r="G276" s="227">
        <f>SUM(G196:G207)</f>
        <v>8</v>
      </c>
      <c r="H276" s="225">
        <f t="shared" ref="H276:H278" si="87">G276/G275-1</f>
        <v>-0.9999349900047132</v>
      </c>
      <c r="I276" s="356">
        <f>SUM(I196:I207)</f>
        <v>124181</v>
      </c>
      <c r="J276" s="225">
        <f t="shared" ref="J276:J278" si="88">I276/I275-1</f>
        <v>-0.83512462475819227</v>
      </c>
      <c r="K276" s="227">
        <f>SUM(K196:K207)</f>
        <v>26383</v>
      </c>
      <c r="L276" s="225">
        <f t="shared" ref="L276:L278" si="89">K276/K275-1</f>
        <v>-0.70165439721364686</v>
      </c>
      <c r="M276" s="227">
        <f>SUM(M196:M207)</f>
        <v>2691</v>
      </c>
      <c r="N276" s="225">
        <f t="shared" ref="N276:N278" si="90">M276/M275-1</f>
        <v>-0.77310286677908935</v>
      </c>
      <c r="O276" s="227">
        <f>SUM(O196:O207)</f>
        <v>548</v>
      </c>
      <c r="P276" s="225">
        <f t="shared" ref="P276:P278" si="91">O276/O275-1</f>
        <v>-0.91948280928592419</v>
      </c>
    </row>
    <row r="277" spans="1:16" ht="13.55" customHeight="1">
      <c r="A277" s="366" t="s">
        <v>430</v>
      </c>
      <c r="B277" s="45" t="s">
        <v>43</v>
      </c>
      <c r="C277" s="227">
        <f>SUM(C208:C219)</f>
        <v>1222541</v>
      </c>
      <c r="D277" s="225">
        <f t="shared" si="85"/>
        <v>-0.71409277723183739</v>
      </c>
      <c r="E277" s="227">
        <f>SUM(E208:E219)</f>
        <v>2060</v>
      </c>
      <c r="F277" s="225">
        <f t="shared" si="86"/>
        <v>-0.96150971599402091</v>
      </c>
      <c r="G277" s="227">
        <f>SUM(G208:G219)</f>
        <v>6783</v>
      </c>
      <c r="H277" s="225">
        <f t="shared" si="87"/>
        <v>846.875</v>
      </c>
      <c r="I277" s="356">
        <f>SUM(I208:I219)</f>
        <v>8002</v>
      </c>
      <c r="J277" s="377">
        <f t="shared" si="88"/>
        <v>-0.93556180091962537</v>
      </c>
      <c r="K277" s="227">
        <f>SUM(K208:K219)</f>
        <v>476</v>
      </c>
      <c r="L277" s="225">
        <f t="shared" si="89"/>
        <v>-0.98195807906606525</v>
      </c>
      <c r="M277" s="227">
        <f>SUM(M208:M219)</f>
        <v>24</v>
      </c>
      <c r="N277" s="225">
        <f t="shared" si="90"/>
        <v>-0.99108138238573018</v>
      </c>
      <c r="O277" s="227">
        <f>SUM(O208:O219)</f>
        <v>51</v>
      </c>
      <c r="P277" s="225">
        <f t="shared" si="91"/>
        <v>-0.90693430656934304</v>
      </c>
    </row>
    <row r="278" spans="1:16" ht="13.55" customHeight="1">
      <c r="A278" s="366" t="s">
        <v>448</v>
      </c>
      <c r="B278" s="45" t="s">
        <v>43</v>
      </c>
      <c r="C278" s="227">
        <f>SUM(C220:C231)</f>
        <v>6554031</v>
      </c>
      <c r="D278" s="225">
        <f t="shared" si="85"/>
        <v>4.3609907561382402</v>
      </c>
      <c r="E278" s="227">
        <f>SUM(E220:E231)</f>
        <v>72510</v>
      </c>
      <c r="F278" s="225">
        <f t="shared" si="86"/>
        <v>34.199029126213595</v>
      </c>
      <c r="G278" s="227">
        <f>SUM(G220:G231)</f>
        <v>74613</v>
      </c>
      <c r="H278" s="225">
        <f t="shared" si="87"/>
        <v>10</v>
      </c>
      <c r="I278" s="356">
        <f>SUM(I220:I231)</f>
        <v>193403</v>
      </c>
      <c r="J278" s="225">
        <f t="shared" si="88"/>
        <v>23.169332666833292</v>
      </c>
      <c r="K278" s="227">
        <f>SUM(K220:K231)</f>
        <v>14201</v>
      </c>
      <c r="L278" s="225">
        <f t="shared" si="89"/>
        <v>28.834033613445378</v>
      </c>
      <c r="M278" s="227">
        <f>SUM(M220:M231)</f>
        <v>227</v>
      </c>
      <c r="N278" s="225">
        <f t="shared" si="90"/>
        <v>8.4583333333333339</v>
      </c>
      <c r="O278" s="227">
        <f>SUM(O220:O231)</f>
        <v>709</v>
      </c>
      <c r="P278" s="225">
        <f t="shared" si="91"/>
        <v>12.901960784313726</v>
      </c>
    </row>
    <row r="279" spans="1:16" ht="13.55" customHeight="1" thickBot="1">
      <c r="A279" s="366" t="s">
        <v>490</v>
      </c>
      <c r="B279" s="45" t="s">
        <v>43</v>
      </c>
      <c r="C279" s="227">
        <f>SUM(C232:C243)</f>
        <v>22715841</v>
      </c>
      <c r="D279" s="225">
        <f t="shared" si="85"/>
        <v>2.4659343234720739</v>
      </c>
      <c r="E279" s="227">
        <f>SUM(E232:E243)</f>
        <v>288010</v>
      </c>
      <c r="F279" s="225">
        <f>E279/E278-1</f>
        <v>2.97200386153634</v>
      </c>
      <c r="G279" s="227">
        <f>SUM(G232:G243)</f>
        <v>177476</v>
      </c>
      <c r="H279" s="225">
        <f>G279/G278-1</f>
        <v>1.3786203476605952</v>
      </c>
      <c r="I279" s="356">
        <f>SUM(I232:I243)</f>
        <v>371876</v>
      </c>
      <c r="J279" s="225">
        <f>I279/I278-1</f>
        <v>0.92280367936381547</v>
      </c>
      <c r="K279" s="227">
        <f>SUM(K232:K243)</f>
        <v>58237</v>
      </c>
      <c r="L279" s="225">
        <f>K279/K278-1</f>
        <v>3.1009083867333285</v>
      </c>
      <c r="M279" s="227">
        <f>SUM(M232:M243)</f>
        <v>940</v>
      </c>
      <c r="N279" s="225">
        <f ca="1">IFERROR(IF((M279/SUM(OFFSET(M$220,0,0,COUNTIF(M232:M243,"&gt;-1")))-1)=-100%,"",(M279/SUM(OFFSET(M$220,0,0,COUNTIF(M232:M243,"&gt;-1")))-1)),"")</f>
        <v>3.1409691629955949</v>
      </c>
      <c r="O279" s="227">
        <f>SUM(O232:O243)</f>
        <v>1774</v>
      </c>
      <c r="P279" s="225">
        <f>O279/O278-1</f>
        <v>1.5021156558533146</v>
      </c>
    </row>
    <row r="280" spans="1:16" ht="13.55" customHeight="1" thickBot="1">
      <c r="A280" s="315" t="s">
        <v>503</v>
      </c>
      <c r="B280" s="338" t="s">
        <v>43</v>
      </c>
      <c r="C280" s="69">
        <f>SUM(C244:C255)</f>
        <v>16525351</v>
      </c>
      <c r="D280" s="70">
        <f ca="1">IFERROR(IF((C280/SUM(OFFSET(C$232,0,0,COUNTIF(C244:C255,"&gt;-1")))-1)=-100%,"",(C280/SUM(OFFSET(C$232,0,0,COUNTIF(C244:C255,"&gt;-1")))-1)),"")</f>
        <v>0.3673890795883803</v>
      </c>
      <c r="E280" s="69">
        <f>SUM(E244:E255)</f>
        <v>180050</v>
      </c>
      <c r="F280" s="70">
        <f ca="1">IFERROR(IF((E280/SUM(OFFSET(E$232,0,0,COUNTIF(E244:E255,"&gt;-1")))-1)=-100%,"",(E280/SUM(OFFSET(E$232,0,0,COUNTIF(E244:E255,"&gt;-1")))-1)),"")</f>
        <v>0.56701479547432543</v>
      </c>
      <c r="G280" s="69">
        <f>SUM(G244:G255)</f>
        <v>105277</v>
      </c>
      <c r="H280" s="70">
        <f ca="1">IFERROR(IF((G280/SUM(OFFSET(G$232,0,0,COUNTIF(G244:G255,"&gt;-1")))-1)=-100%,"",(G280/SUM(OFFSET(G$232,0,0,COUNTIF(G244:G255,"&gt;-1")))-1)),"")</f>
        <v>0.10883257499157395</v>
      </c>
      <c r="I280" s="69">
        <f>SUM(I244:I255)</f>
        <v>205088</v>
      </c>
      <c r="J280" s="70">
        <f ca="1">IFERROR(IF((I280/SUM(OFFSET(I$232,0,0,COUNTIF(I244:I255,"&gt;-1")))-1)=-100%,"",(I280/SUM(OFFSET(I$232,0,0,COUNTIF(I244:I255,"&gt;-1")))-1)),"")</f>
        <v>0.1343049141340118</v>
      </c>
      <c r="K280" s="69">
        <f>SUM(K244:K255)</f>
        <v>36639</v>
      </c>
      <c r="L280" s="70">
        <f ca="1">IFERROR(IF((K280/SUM(OFFSET(K$232,0,0,COUNTIF(K244:K255,"&gt;-1")))-1)=-100%,"",(K280/SUM(OFFSET(K$232,0,0,COUNTIF(K244:K255,"&gt;-1")))-1)),"")</f>
        <v>0.4595466677289568</v>
      </c>
      <c r="M280" s="69">
        <f>SUM(M244:M255)</f>
        <v>309</v>
      </c>
      <c r="N280" s="70">
        <f ca="1">IFERROR(IF((M280/SUM(OFFSET(M$232,0,0,COUNTIF(M244:M255,"&gt;-1")))-1)=-100%,"",(M280/SUM(OFFSET(M$232,0,0,COUNTIF(M244:M255,"&gt;-1")))-1)),"")</f>
        <v>0.34347826086956523</v>
      </c>
      <c r="O280" s="69">
        <f>SUM(O244:O255)</f>
        <v>1113</v>
      </c>
      <c r="P280" s="70">
        <f ca="1">IFERROR(IF((O280/SUM(OFFSET(O$232,0,0,COUNTIF(O244:O255,"&gt;-1")))-1)=-100%,"",(O280/SUM(OFFSET(O$232,0,0,COUNTIF(O244:O255,"&gt;-1")))-1)),"")</f>
        <v>0.13340122199592663</v>
      </c>
    </row>
  </sheetData>
  <mergeCells count="24">
    <mergeCell ref="A220:A231"/>
    <mergeCell ref="A112:A123"/>
    <mergeCell ref="A100:A111"/>
    <mergeCell ref="A244:A255"/>
    <mergeCell ref="A232:A243"/>
    <mergeCell ref="A208:A219"/>
    <mergeCell ref="A196:A207"/>
    <mergeCell ref="A136:A147"/>
    <mergeCell ref="A124:A135"/>
    <mergeCell ref="A76:A87"/>
    <mergeCell ref="G2:H2"/>
    <mergeCell ref="C2:D2"/>
    <mergeCell ref="A184:A195"/>
    <mergeCell ref="A172:A183"/>
    <mergeCell ref="A160:A171"/>
    <mergeCell ref="A2:B3"/>
    <mergeCell ref="A40:A51"/>
    <mergeCell ref="A28:A39"/>
    <mergeCell ref="A16:A27"/>
    <mergeCell ref="A4:A15"/>
    <mergeCell ref="A64:A75"/>
    <mergeCell ref="A52:A63"/>
    <mergeCell ref="A148:A159"/>
    <mergeCell ref="A88:A99"/>
  </mergeCells>
  <phoneticPr fontId="4" type="noConversion"/>
  <pageMargins left="0.15748031496062992" right="0.15748031496062992" top="0.39370078740157483" bottom="0" header="0.11811023622047245" footer="0"/>
  <pageSetup paperSize="9" scale="70" orientation="landscape" r:id="rId1"/>
  <headerFooter alignWithMargins="0"/>
  <rowBreaks count="2" manualBreakCount="2">
    <brk id="63" max="14" man="1"/>
    <brk id="135" max="14" man="1"/>
  </rowBreaks>
  <ignoredErrors>
    <ignoredError sqref="C276 C260:C275" formulaRange="1"/>
    <ignoredError sqref="F260:P269 G272:P273 F270:L270 G276 G274:L274 O274:P274 F271:L271 O270:P271 D260:E271 G275:L275 O275:P275 I276 K276 M276 O276 E272:E276" formula="1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10</vt:i4>
      </vt:variant>
    </vt:vector>
  </HeadingPairs>
  <TitlesOfParts>
    <vt:vector size="17" baseType="lpstr">
      <vt:lpstr>표지</vt:lpstr>
      <vt:lpstr>출처</vt:lpstr>
      <vt:lpstr>Asia</vt:lpstr>
      <vt:lpstr>Europe</vt:lpstr>
      <vt:lpstr>Africa</vt:lpstr>
      <vt:lpstr>America</vt:lpstr>
      <vt:lpstr>Oceania</vt:lpstr>
      <vt:lpstr>Africa!Print_Area</vt:lpstr>
      <vt:lpstr>America!Print_Area</vt:lpstr>
      <vt:lpstr>Asia!Print_Area</vt:lpstr>
      <vt:lpstr>Europe!Print_Area</vt:lpstr>
      <vt:lpstr>Oceania!Print_Area</vt:lpstr>
      <vt:lpstr>Africa!Print_Titles</vt:lpstr>
      <vt:lpstr>America!Print_Titles</vt:lpstr>
      <vt:lpstr>Asia!Print_Titles</vt:lpstr>
      <vt:lpstr>Europe!Print_Titles</vt:lpstr>
      <vt:lpstr>Oceania!Print_Titles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KTO</dc:creator>
  <cp:lastModifiedBy>USER</cp:lastModifiedBy>
  <cp:lastPrinted>2019-01-08T04:05:50Z</cp:lastPrinted>
  <dcterms:created xsi:type="dcterms:W3CDTF">2006-11-22T07:34:12Z</dcterms:created>
  <dcterms:modified xsi:type="dcterms:W3CDTF">2024-09-05T04:24:20Z</dcterms:modified>
</cp:coreProperties>
</file>